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RO-Plzenska-2025 - Silnic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'RO-Plzenska-2025 - Silnic...'!$C$84:$K$402</definedName>
    <definedName name="_xlnm.Print_Area" localSheetId="1">'RO-Plzenska-2025 - Silnic...'!$C$4:$J$37,'RO-Plzenska-2025 - Silnic...'!$C$43:$J$68,'RO-Plzenska-2025 - Silnic...'!$C$74:$J$402</definedName>
    <definedName name="_xlnm.Print_Titles" localSheetId="1">'RO-Plzenska-2025 - Silnic...'!$84:$84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400"/>
  <c r="BH400"/>
  <c r="BG400"/>
  <c r="BF400"/>
  <c r="T400"/>
  <c r="R400"/>
  <c r="P400"/>
  <c r="BI396"/>
  <c r="BH396"/>
  <c r="BG396"/>
  <c r="BF396"/>
  <c r="T396"/>
  <c r="R396"/>
  <c r="P396"/>
  <c r="BI391"/>
  <c r="BH391"/>
  <c r="BG391"/>
  <c r="BF391"/>
  <c r="T391"/>
  <c r="R391"/>
  <c r="P391"/>
  <c r="BI387"/>
  <c r="BH387"/>
  <c r="BG387"/>
  <c r="BF387"/>
  <c r="T387"/>
  <c r="R387"/>
  <c r="P387"/>
  <c r="BI383"/>
  <c r="BH383"/>
  <c r="BG383"/>
  <c r="BF383"/>
  <c r="T383"/>
  <c r="R383"/>
  <c r="P383"/>
  <c r="BI378"/>
  <c r="BH378"/>
  <c r="BG378"/>
  <c r="BF378"/>
  <c r="T378"/>
  <c r="R378"/>
  <c r="P378"/>
  <c r="BI374"/>
  <c r="BH374"/>
  <c r="BG374"/>
  <c r="BF374"/>
  <c r="T374"/>
  <c r="R374"/>
  <c r="P374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3"/>
  <c r="BH353"/>
  <c r="BG353"/>
  <c r="BF353"/>
  <c r="T353"/>
  <c r="R353"/>
  <c r="P353"/>
  <c r="BI348"/>
  <c r="BH348"/>
  <c r="BG348"/>
  <c r="BF348"/>
  <c r="T348"/>
  <c r="R348"/>
  <c r="P348"/>
  <c r="BI345"/>
  <c r="BH345"/>
  <c r="BG345"/>
  <c r="BF345"/>
  <c r="T345"/>
  <c r="R345"/>
  <c r="P345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0"/>
  <c r="BH260"/>
  <c r="BG260"/>
  <c r="BF260"/>
  <c r="T260"/>
  <c r="R260"/>
  <c r="P260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36"/>
  <c r="BH236"/>
  <c r="BG236"/>
  <c r="BF236"/>
  <c r="T236"/>
  <c r="R236"/>
  <c r="P236"/>
  <c r="BI225"/>
  <c r="BH225"/>
  <c r="BG225"/>
  <c r="BF225"/>
  <c r="T225"/>
  <c r="R225"/>
  <c r="P225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6"/>
  <c r="BH196"/>
  <c r="BG196"/>
  <c r="BF196"/>
  <c r="T196"/>
  <c r="R196"/>
  <c r="P196"/>
  <c r="BI190"/>
  <c r="BH190"/>
  <c r="BG190"/>
  <c r="BF190"/>
  <c r="T190"/>
  <c r="R190"/>
  <c r="P190"/>
  <c r="BI183"/>
  <c r="BH183"/>
  <c r="BG183"/>
  <c r="BF183"/>
  <c r="T183"/>
  <c r="R183"/>
  <c r="P183"/>
  <c r="BI177"/>
  <c r="BH177"/>
  <c r="BG177"/>
  <c r="BF177"/>
  <c r="T177"/>
  <c r="R177"/>
  <c r="P177"/>
  <c r="BI171"/>
  <c r="BH171"/>
  <c r="BG171"/>
  <c r="BF171"/>
  <c r="T171"/>
  <c r="T170"/>
  <c r="R171"/>
  <c r="R170"/>
  <c r="P171"/>
  <c r="P170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3"/>
  <c r="BH143"/>
  <c r="BG143"/>
  <c r="BF143"/>
  <c r="T143"/>
  <c r="R143"/>
  <c r="P143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1"/>
  <c r="BH101"/>
  <c r="BG101"/>
  <c r="BF101"/>
  <c r="T101"/>
  <c r="R101"/>
  <c r="P101"/>
  <c r="BI92"/>
  <c r="BH92"/>
  <c r="BG92"/>
  <c r="BF92"/>
  <c r="T92"/>
  <c r="R92"/>
  <c r="P92"/>
  <c r="BI88"/>
  <c r="BH88"/>
  <c r="BG88"/>
  <c r="BF88"/>
  <c r="T88"/>
  <c r="R88"/>
  <c r="P88"/>
  <c r="J82"/>
  <c r="F81"/>
  <c r="F79"/>
  <c r="E77"/>
  <c r="J51"/>
  <c r="F50"/>
  <c r="F48"/>
  <c r="E46"/>
  <c r="J19"/>
  <c r="E19"/>
  <c r="J81"/>
  <c r="J18"/>
  <c r="J16"/>
  <c r="E16"/>
  <c r="F51"/>
  <c r="J15"/>
  <c r="J10"/>
  <c r="J79"/>
  <c i="1" r="L50"/>
  <c r="AM50"/>
  <c r="AM49"/>
  <c r="L49"/>
  <c r="AM47"/>
  <c r="L47"/>
  <c r="L45"/>
  <c r="L44"/>
  <c i="2" r="J196"/>
  <c r="BK273"/>
  <c r="J116"/>
  <c r="BK345"/>
  <c r="J365"/>
  <c r="BK208"/>
  <c r="J225"/>
  <c r="BK369"/>
  <c r="BK190"/>
  <c r="J357"/>
  <c r="J334"/>
  <c r="BK334"/>
  <c r="BK378"/>
  <c r="F35"/>
  <c r="J337"/>
  <c r="J293"/>
  <c r="J92"/>
  <c r="J177"/>
  <c r="J319"/>
  <c r="F32"/>
  <c r="J383"/>
  <c r="BK305"/>
  <c r="BK177"/>
  <c r="J112"/>
  <c r="BK326"/>
  <c r="J101"/>
  <c r="J305"/>
  <c r="BK383"/>
  <c r="BK171"/>
  <c r="BK112"/>
  <c r="J309"/>
  <c r="BK340"/>
  <c r="BK353"/>
  <c r="BK337"/>
  <c r="J269"/>
  <c r="BK131"/>
  <c r="BK348"/>
  <c r="BK297"/>
  <c r="F33"/>
  <c r="J369"/>
  <c r="BK202"/>
  <c r="J265"/>
  <c r="J154"/>
  <c r="BK196"/>
  <c r="BK361"/>
  <c i="1" r="AS54"/>
  <c i="2" r="BK248"/>
  <c r="BK396"/>
  <c r="F34"/>
  <c r="J212"/>
  <c r="J378"/>
  <c r="BK260"/>
  <c r="BK300"/>
  <c r="BK330"/>
  <c r="J330"/>
  <c r="BK269"/>
  <c r="J297"/>
  <c r="J131"/>
  <c r="BK116"/>
  <c r="BK251"/>
  <c r="BK101"/>
  <c r="J159"/>
  <c r="J345"/>
  <c r="BK293"/>
  <c r="BK127"/>
  <c r="J119"/>
  <c r="BK92"/>
  <c r="BK357"/>
  <c r="BK287"/>
  <c r="J202"/>
  <c r="BK317"/>
  <c r="BK265"/>
  <c r="J300"/>
  <c r="J326"/>
  <c r="BK387"/>
  <c r="J88"/>
  <c r="J208"/>
  <c r="J340"/>
  <c r="J281"/>
  <c r="J171"/>
  <c r="J374"/>
  <c r="BK281"/>
  <c r="BK365"/>
  <c r="BK212"/>
  <c r="J314"/>
  <c r="J248"/>
  <c r="J387"/>
  <c r="BK290"/>
  <c r="J317"/>
  <c r="BK319"/>
  <c r="J273"/>
  <c r="BK88"/>
  <c r="BK254"/>
  <c r="J164"/>
  <c r="J254"/>
  <c r="BK314"/>
  <c r="BK309"/>
  <c r="BK164"/>
  <c r="J32"/>
  <c r="J216"/>
  <c r="J353"/>
  <c r="J127"/>
  <c r="J236"/>
  <c r="BK119"/>
  <c r="BK159"/>
  <c r="BK323"/>
  <c r="J123"/>
  <c r="BK183"/>
  <c r="J400"/>
  <c r="J284"/>
  <c r="BK143"/>
  <c r="J323"/>
  <c r="BK154"/>
  <c r="J290"/>
  <c r="BK374"/>
  <c r="J361"/>
  <c r="BK236"/>
  <c r="BK216"/>
  <c r="BK225"/>
  <c r="J287"/>
  <c r="J251"/>
  <c r="J260"/>
  <c r="J183"/>
  <c r="J143"/>
  <c r="J348"/>
  <c r="J391"/>
  <c r="J396"/>
  <c r="BK284"/>
  <c r="BK400"/>
  <c r="BK391"/>
  <c r="J190"/>
  <c r="BK123"/>
  <c l="1" r="R87"/>
  <c r="T176"/>
  <c r="R176"/>
  <c r="BK344"/>
  <c r="J344"/>
  <c r="J62"/>
  <c r="BK247"/>
  <c r="J247"/>
  <c r="J60"/>
  <c r="R352"/>
  <c r="BK176"/>
  <c r="J176"/>
  <c r="J59"/>
  <c r="T247"/>
  <c r="T344"/>
  <c r="P373"/>
  <c r="T259"/>
  <c r="R382"/>
  <c r="P87"/>
  <c r="BK259"/>
  <c r="J259"/>
  <c r="J61"/>
  <c r="P344"/>
  <c r="R373"/>
  <c r="BK395"/>
  <c r="J395"/>
  <c r="J67"/>
  <c r="BK87"/>
  <c r="J87"/>
  <c r="J57"/>
  <c r="P259"/>
  <c r="P352"/>
  <c r="T382"/>
  <c r="R259"/>
  <c r="T352"/>
  <c r="P382"/>
  <c r="P395"/>
  <c r="T87"/>
  <c r="T86"/>
  <c r="R247"/>
  <c r="R344"/>
  <c r="BK373"/>
  <c r="J373"/>
  <c r="J65"/>
  <c r="T373"/>
  <c r="R395"/>
  <c r="P176"/>
  <c r="P247"/>
  <c r="BK352"/>
  <c r="J352"/>
  <c r="J64"/>
  <c r="BK382"/>
  <c r="J382"/>
  <c r="J66"/>
  <c r="T395"/>
  <c r="BK170"/>
  <c r="J170"/>
  <c r="J58"/>
  <c i="1" r="BB55"/>
  <c i="2" r="J48"/>
  <c r="F82"/>
  <c r="BE88"/>
  <c r="BE101"/>
  <c r="BE143"/>
  <c r="BE164"/>
  <c r="BE177"/>
  <c r="BE196"/>
  <c r="BE208"/>
  <c r="BE216"/>
  <c r="BE248"/>
  <c r="BE396"/>
  <c r="J50"/>
  <c r="BE119"/>
  <c r="BE127"/>
  <c r="BE154"/>
  <c r="BE202"/>
  <c r="BE225"/>
  <c r="BE254"/>
  <c r="BE265"/>
  <c r="BE287"/>
  <c r="BE290"/>
  <c r="BE293"/>
  <c r="BE297"/>
  <c r="BE300"/>
  <c r="BE305"/>
  <c i="1" r="BC55"/>
  <c i="2" r="BE92"/>
  <c r="BE112"/>
  <c r="BE116"/>
  <c r="BE131"/>
  <c r="BE183"/>
  <c r="BE236"/>
  <c r="BE273"/>
  <c r="BE309"/>
  <c r="BE314"/>
  <c r="BE317"/>
  <c r="BE319"/>
  <c r="BE326"/>
  <c r="BE330"/>
  <c r="BE334"/>
  <c r="BE348"/>
  <c r="BE387"/>
  <c r="BE400"/>
  <c i="1" r="AW55"/>
  <c i="2" r="BE369"/>
  <c r="BE374"/>
  <c r="BE171"/>
  <c r="BE190"/>
  <c r="BE212"/>
  <c r="BE323"/>
  <c r="BE337"/>
  <c r="BE340"/>
  <c r="BE345"/>
  <c r="BE357"/>
  <c r="BE361"/>
  <c r="BE365"/>
  <c r="BE378"/>
  <c r="BE383"/>
  <c r="BE391"/>
  <c r="BE353"/>
  <c i="1" r="BA55"/>
  <c i="2" r="BE123"/>
  <c r="BE159"/>
  <c r="BE251"/>
  <c r="BE260"/>
  <c r="BE269"/>
  <c r="BE281"/>
  <c r="BE284"/>
  <c i="1" r="BD55"/>
  <c r="BB54"/>
  <c r="AX54"/>
  <c r="BC54"/>
  <c r="W32"/>
  <c r="BA54"/>
  <c r="W30"/>
  <c r="BD54"/>
  <c r="W33"/>
  <c i="2" l="1" r="P351"/>
  <c r="P86"/>
  <c r="P85"/>
  <c i="1" r="AU55"/>
  <c i="2" r="T351"/>
  <c r="T85"/>
  <c r="R351"/>
  <c r="R86"/>
  <c r="R85"/>
  <c r="BK86"/>
  <c r="J86"/>
  <c r="J56"/>
  <c r="BK351"/>
  <c r="J351"/>
  <c r="J63"/>
  <c i="1" r="AU54"/>
  <c r="AY54"/>
  <c r="AW54"/>
  <c r="AK30"/>
  <c i="2" r="J31"/>
  <c i="1" r="AV55"/>
  <c r="AT55"/>
  <c r="W31"/>
  <c i="2" r="F31"/>
  <c i="1" r="AZ55"/>
  <c r="AZ54"/>
  <c r="W29"/>
  <c i="2" l="1" r="BK85"/>
  <c r="J85"/>
  <c r="J55"/>
  <c i="1" r="AV54"/>
  <c r="AK29"/>
  <c i="2" l="1" r="J28"/>
  <c i="1" r="AG55"/>
  <c r="AG54"/>
  <c r="AK26"/>
  <c r="AT54"/>
  <c i="2" l="1" r="J37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<sst xmlns="http://schemas.openxmlformats.org/spreadsheetml/2006/main">
  <si>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</si>
  <si>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</si>
  <si>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</si>
  <si>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</si>
  <si>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</si>
  <si>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{8dc6d85f-645f-4a37-9302-c10f854c2ce7}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</si>
  <si>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</si>
  <si>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</si>
  <si>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</si>
  <si>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</si>
  <si>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</si>
  <si>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</si>
  <si>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</si>
  <si>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</si>
  <si>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RO-Plzenska-2025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</si>
  <si>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</si>
  <si>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</si>
  <si>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Silnice II/605 Rokycany, Plzeňská ul., úsek OK Šťáhlavská - Sládkova</t>
  </si>
  <si>
    <t>KSO:</t>
  </si>
  <si>
    <t/>
  </si>
  <si>
    <t>CC-CZ:</t>
  </si>
  <si>
    <t>Místo:</t>
  </si>
  <si>
    <t xml:space="preserve"> </t>
  </si>
  <si>
    <t>Datum:</t>
  </si>
  <si>
    <t>28. 2. 2025</t>
  </si>
  <si>
    <t>Zadavatel:</t>
  </si>
  <si>
    <t>IČ:</t>
  </si>
  <si>
    <t>SÚSPK</t>
  </si>
  <si>
    <t>DIČ:</t>
  </si>
  <si>
    <t>Účastník:</t>
  </si>
  <si>
    <t>Vyplň údaj</t>
  </si>
  <si>
    <t>Projektant:</t>
  </si>
  <si>
    <t>True</t>
  </si>
  <si>
    <t>Zpracovatel:</t>
  </si>
  <si>
    <t>Zítek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</si>
  <si>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</si>
  <si>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</si>
  <si>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</si>
  <si>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</si>
  <si>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</si>
  <si>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</si>
  <si>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</si>
  <si>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</si>
  <si>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</si>
  <si>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</si>
  <si>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</si>
  <si>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</si>
  <si>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</si>
  <si>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</si>
  <si>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</si>
  <si>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</si>
  <si>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</si>
  <si>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</si>
  <si>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</si>
  <si>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</si>
  <si>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</si>
  <si>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</si>
  <si>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</si>
  <si>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</si>
  <si>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</si>
  <si>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</si>
  <si>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</si>
  <si>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</si>
  <si>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</si>
  <si>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</si>
  <si>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</si>
  <si>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</si>
  <si>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</si>
  <si>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</si>
  <si>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</si>
  <si>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</si>
  <si>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</si>
  <si>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</si>
  <si>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</si>
  <si>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</si>
  <si>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</si>
  <si>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</si>
  <si>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</si>
  <si>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</si>
  <si>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</si>
  <si>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</si>
  <si>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</si>
  <si>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</si>
  <si>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</si>
  <si>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</si>
  <si>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</si>
  <si>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</si>
  <si>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</si>
  <si>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</si>
  <si>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</si>
  <si>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</si>
  <si>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</si>
  <si>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</si>
  <si>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</si>
  <si>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</si>
  <si>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</si>
  <si>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</si>
  <si>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</si>
  <si>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</si>
  <si>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</si>
  <si>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</si>
  <si>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</si>
  <si>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</si>
  <si>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</si>
  <si>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</si>
  <si>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</si>
  <si>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</si>
  <si>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</si>
  <si>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</si>
  <si>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</si>
  <si>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</si>
  <si>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</si>
  <si>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</si>
  <si>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</si>
  <si>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</si>
  <si>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podkladu živičného tl přes 50 do 100 mm ručně</t>
  </si>
  <si>
    <t>m2</t>
  </si>
  <si>
    <t>4</t>
  </si>
  <si>
    <t>-1158048074</t>
  </si>
  <si>
    <t>PP</t>
  </si>
  <si>
    <t>Odstranění podkladů nebo krytů ručně s přemístěním hmot na skládku na vzdálenost do 3 m nebo s naložením na dopravní prostředek živičných, o tl. vrstvy přes 50 do 100 mm</t>
  </si>
  <si>
    <t>Online PSC</t>
  </si>
  <si>
    <t>https://podminky.urs.cz/item/CS_URS_2025_01/113107142</t>
  </si>
  <si>
    <t>P</t>
  </si>
  <si>
    <t>Poznámka k položce:_x000d_
nutné ruční odstranění (vybourání) živičného krytu kolem překážek, po frézování"_x000d_
- živičná drť odprodána zhotoviteli - viz zadávací podmínky</t>
  </si>
  <si>
    <t>113154525</t>
  </si>
  <si>
    <t>Frézování živičného krytu tl 70 mm pruh š přes 0,5 m pl do 500 m2</t>
  </si>
  <si>
    <t>-118878854</t>
  </si>
  <si>
    <t>Frézování živičného podkladu nebo krytu s naložením hmot na dopravní prostředek plochy do 500 m2 pruhu šířky přes 0,5 m, tloušťky vrstvy 70 mm</t>
  </si>
  <si>
    <t>https://podminky.urs.cz/item/CS_URS_2025_01/113154525</t>
  </si>
  <si>
    <t>Poznámka k položce:_x000d_
plocha určena graficky v AutoCadu_x000d_
- frézovaná drť odprodána zhotoviteli - viz zadávací podmínky</t>
  </si>
  <si>
    <t>VV</t>
  </si>
  <si>
    <t>lokální opravy</t>
  </si>
  <si>
    <t>87+14+240+68</t>
  </si>
  <si>
    <t>opravy neúnosných míst</t>
  </si>
  <si>
    <t>308+28+80+62</t>
  </si>
  <si>
    <t>Součet</t>
  </si>
  <si>
    <t>3</t>
  </si>
  <si>
    <t>113154528</t>
  </si>
  <si>
    <t>Frézování živičného krytu tl 100 mm pruh š přes 0,5 m pl do 500 m2</t>
  </si>
  <si>
    <t>-1529689217</t>
  </si>
  <si>
    <t>Frézování živičného podkladu nebo krytu s naložením hmot na dopravní prostředek plochy do 500 m2 pruhu šířky přes 0,5 m, tloušťky vrstvy 100 mm</t>
  </si>
  <si>
    <t>https://podminky.urs.cz/item/CS_URS_2025_01/113154528</t>
  </si>
  <si>
    <t>Plzeňská</t>
  </si>
  <si>
    <t>656+656</t>
  </si>
  <si>
    <t>OK</t>
  </si>
  <si>
    <t>410+388+372+396</t>
  </si>
  <si>
    <t>Šťáhlavská</t>
  </si>
  <si>
    <t>367+367</t>
  </si>
  <si>
    <t>113154590</t>
  </si>
  <si>
    <t>Příplatek za každých dalších 10 mm</t>
  </si>
  <si>
    <t>787674265</t>
  </si>
  <si>
    <t>Frézování živičného podkladu nebo krytu s naložením hmot na dopravní prostředek Příplatek za každých dalších 10 mm</t>
  </si>
  <si>
    <t>https://podminky.urs.cz/item/CS_URS_2025_01/113154590</t>
  </si>
  <si>
    <t>Poznámka k položce:_x000d_
celková tl. 110 mm</t>
  </si>
  <si>
    <t>5</t>
  </si>
  <si>
    <t>113201112</t>
  </si>
  <si>
    <t>Vytrhání obrub silničních ležatých</t>
  </si>
  <si>
    <t>m</t>
  </si>
  <si>
    <t>1857483600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</si>
  <si>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</si>
  <si>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</si>
  <si>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6</t>
  </si>
  <si>
    <t>119001401</t>
  </si>
  <si>
    <t>Dočasné zajištění potrubí ocelového nebo litinového DN do 200 mm</t>
  </si>
  <si>
    <t>225705786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</si>
  <si>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</si>
  <si>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https://podminky.urs.cz/item/CS_URS_2025_01/119001401</t>
  </si>
  <si>
    <t>2*2,5</t>
  </si>
  <si>
    <t>7</t>
  </si>
  <si>
    <t>119001405</t>
  </si>
  <si>
    <t>Dočasné zajištění potrubí z PE DN do 200 mm</t>
  </si>
  <si>
    <t>-2050147213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</si>
  <si>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</si>
  <si>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https://podminky.urs.cz/item/CS_URS_2025_01/119001405</t>
  </si>
  <si>
    <t>2*4</t>
  </si>
  <si>
    <t>8</t>
  </si>
  <si>
    <t>119001421</t>
  </si>
  <si>
    <t>Dočasné zajištění kabelů a kabelových tratí ze 3 volně ložených kabelů</t>
  </si>
  <si>
    <t>1972827160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</si>
  <si>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</si>
  <si>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https://podminky.urs.cz/item/CS_URS_2025_01/119001421</t>
  </si>
  <si>
    <t>4*2,5</t>
  </si>
  <si>
    <t>9</t>
  </si>
  <si>
    <t>122252203</t>
  </si>
  <si>
    <t>Odkopávky a prokopávky nezapažené pro silnice a dálnice v hornině třídy těžitelnosti I objem do 100 m3 strojně</t>
  </si>
  <si>
    <t>m3</t>
  </si>
  <si>
    <t>1966182603</t>
  </si>
  <si>
    <t>Odkopávky a prokopávky nezapažené pro silnice a dálnice strojně v hornině třídy těžitelnosti I do 100 m3</t>
  </si>
  <si>
    <t>https://podminky.urs.cz/item/CS_URS_2025_01/122252203</t>
  </si>
  <si>
    <t xml:space="preserve">Poznámka k položce:_x000d_
plocha určena graficky v AutoCadu_x000d_
_x000d_
sanace podloží komunikace v aktivní zóně, bude provedena pouze v případě, že předpokládaný výskyt nevhodné zeminy bude na stavbě potvrzen a zároveň nebude dosaženo na zemní pláni min. Edef2  45 MPa, Edef2/Edef1&lt;2,0, _x000d_
bude provedeno pouze na základě pokynů TDI</t>
  </si>
  <si>
    <t>OPRAVA NEÚNOSNÝCH MÍST</t>
  </si>
  <si>
    <t>0,45*(308+28+80+62)</t>
  </si>
  <si>
    <t>Sanace - podloží v případě, že nebude dosaženo požadované únosnosti</t>
  </si>
  <si>
    <t>0,5*(308+28+80+62)</t>
  </si>
  <si>
    <t>předpoklad 60% v třídě těžitelnosti I - skupiny 3</t>
  </si>
  <si>
    <t>0,6*454,1</t>
  </si>
  <si>
    <t>10</t>
  </si>
  <si>
    <t>122452203</t>
  </si>
  <si>
    <t>Odkopávky a prokopávky nezapažené pro silnice a dálnice v hornině třídy těžitelnosti II objem do 100 m3 strojně</t>
  </si>
  <si>
    <t>-469865542</t>
  </si>
  <si>
    <t>Odkopávky a prokopávky nezapažené pro silnice a dálnice strojně v hornině třídy těžitelnosti II do 100 m3</t>
  </si>
  <si>
    <t>https://podminky.urs.cz/item/CS_URS_2025_01/122452203</t>
  </si>
  <si>
    <t>předpoklad 40% v třídě těžitelnosti II - skupiny 4</t>
  </si>
  <si>
    <t>0,4*454,1</t>
  </si>
  <si>
    <t>11</t>
  </si>
  <si>
    <t>162701110R</t>
  </si>
  <si>
    <t>Vodorovné přemístění výkopku/sypaniny z horniny tř. 1 až 4 na skládku do vzdálenosti dle možností zhotovitele se složením</t>
  </si>
  <si>
    <t>808578226</t>
  </si>
  <si>
    <t>Vodorovné přemístění výkopku nebo sypaniny po suchu na obvyklém dopravním prostředku, bez naložení výkopku, avšak se složením bez rozhrnutí z horniny tř. 1 až 4 na skládku do vzdálenosti dle možností zhotovitele se složením</t>
  </si>
  <si>
    <t xml:space="preserve">Poznámka k položce:_x000d_
na recyklační skládku včetně likvidace v souladu se zákonem o odpadech_x000d_
</t>
  </si>
  <si>
    <t>272,46+181,64</t>
  </si>
  <si>
    <t>171201231</t>
  </si>
  <si>
    <t>Poplatek za uložení zeminy a kamení na recyklační skládce (skládkovné) kód odpadu 17 05 04</t>
  </si>
  <si>
    <t>t</t>
  </si>
  <si>
    <t>-327182525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</si>
  <si>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</si>
  <si>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</si>
  <si>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1,8*454,1</t>
  </si>
  <si>
    <t>13</t>
  </si>
  <si>
    <t>181951112</t>
  </si>
  <si>
    <t>Úprava pláně v hornině třídy těžitelnosti I skupiny 1 až 3 se zhutněním strojně</t>
  </si>
  <si>
    <t>-1770544068</t>
  </si>
  <si>
    <t>Úprava pláně vyrovnáním výškových rozdílů strojně v hornině třídy těžitelnosti I, skupiny 1 až 3 se zhutněním</t>
  </si>
  <si>
    <t>https://podminky.urs.cz/item/CS_URS_2025_01/181951112</t>
  </si>
  <si>
    <t>Svislé a kompletní konstrukce</t>
  </si>
  <si>
    <t>14</t>
  </si>
  <si>
    <t>359901212</t>
  </si>
  <si>
    <t>Monitoring stoky jakékoli výšky na stávající kanalizaci</t>
  </si>
  <si>
    <t>-1187206803</t>
  </si>
  <si>
    <t>Monitoring stok (kamerový systém) jakékoli výšky stávající kanalizace</t>
  </si>
  <si>
    <t>https://podminky.urs.cz/item/CS_URS_2025_01/359901212</t>
  </si>
  <si>
    <t>Poznámka k položce:_x000d_
stáv. kanalizace v místě provádění sanace_x000d_
(bude čerpáno pouze na základě rozhodnutí TDS)</t>
  </si>
  <si>
    <t>2*10</t>
  </si>
  <si>
    <t>Komunikace pozemní</t>
  </si>
  <si>
    <t>15</t>
  </si>
  <si>
    <t>564671011</t>
  </si>
  <si>
    <t>Podklad z kameniva hrubého drceného vel. 63-125 mm plochy do 100 m2 tl 250 mm</t>
  </si>
  <si>
    <t>-1091240129</t>
  </si>
  <si>
    <t>Podklad z kameniva hrubého drceného vel. 63-125 mm, s rozprostřením a zhutněním plochy jednotlivě do 100 m2, po zhutnění tl. 250 mm</t>
  </si>
  <si>
    <t>https://podminky.urs.cz/item/CS_URS_2022_01/564671011</t>
  </si>
  <si>
    <t>opravy neúnosných míst - frakce 0/125</t>
  </si>
  <si>
    <t>2*(308+28+80+62)</t>
  </si>
  <si>
    <t>16</t>
  </si>
  <si>
    <t>564871111</t>
  </si>
  <si>
    <t>Podklad ze štěrkodrtě ŠD plochy přes 100 m2 tl 250 mm</t>
  </si>
  <si>
    <t>-1553356047</t>
  </si>
  <si>
    <t>Podklad ze štěrkodrti ŠD s rozprostřením a zhutněním plochy přes 100 m2, po zhutnění tl. 250 mm</t>
  </si>
  <si>
    <t>https://podminky.urs.cz/item/CS_URS_2025_01/564871111</t>
  </si>
  <si>
    <t>Poznámka k položce:_x000d_
plocha určena graficky v AutoCadu</t>
  </si>
  <si>
    <t>17</t>
  </si>
  <si>
    <t>564952111</t>
  </si>
  <si>
    <t>Podklad z mechanicky zpevněného kameniva MZK tl 150 mm</t>
  </si>
  <si>
    <t>-1373037570</t>
  </si>
  <si>
    <t>Podklad z mechanicky zpevněného kameniva MZK (minerální beton) s rozprostřením a s hutněním, po zhutnění tl. 150 mm</t>
  </si>
  <si>
    <t>https://podminky.urs.cz/item/CS_URS_2025_01/564952111</t>
  </si>
  <si>
    <t>18</t>
  </si>
  <si>
    <t>565156111</t>
  </si>
  <si>
    <t>Asfaltový beton vrstva podkladní ACP 22 (obalované kamenivo OKH) tl 70 mm š do 3 m</t>
  </si>
  <si>
    <t>488355605</t>
  </si>
  <si>
    <t>Asfaltový beton vrstva podkladní ACP 22 (obalované kamenivo hrubozrnné - OKH) s rozprostřením a zhutněním v pruhu šířky přes 1,5 do 3 m, po zhutnění tl. 70 mm</t>
  </si>
  <si>
    <t>https://podminky.urs.cz/item/CS_URS_2025_01/565156111</t>
  </si>
  <si>
    <t>19</t>
  </si>
  <si>
    <t>565176113</t>
  </si>
  <si>
    <t>Asfaltový beton vrstva podkladní ACP 22 (obalované kamenivo OKH) tl 120 mm š do 3 m</t>
  </si>
  <si>
    <t>-1732828366</t>
  </si>
  <si>
    <t>Asfaltový beton vrstva podkladní ACP 22 (obalované kamenivo hrubozrnné - OKH) s rozprostřením a zhutněním v pruhu šířky přes 1,5 do 3 m, po zhutnění tl. 120 mm</t>
  </si>
  <si>
    <t>https://podminky.urs.cz/item/CS_URS_2025_01/565176113</t>
  </si>
  <si>
    <t>20</t>
  </si>
  <si>
    <t>569931132</t>
  </si>
  <si>
    <t>Zpevnění krajnic asfaltovým recyklátem tl 100 mm</t>
  </si>
  <si>
    <t>1902427584</t>
  </si>
  <si>
    <t>Zpevnění krajnic nebo komunikací pro pěší s rozprostřením a zhutněním, po zhutnění asfaltovým recyklátem tl. 100 mm</t>
  </si>
  <si>
    <t>https://podminky.urs.cz/item/CS_URS_2025_01/569931132</t>
  </si>
  <si>
    <t>83*0,5</t>
  </si>
  <si>
    <t>572531122</t>
  </si>
  <si>
    <t>Ošetření trhlin asfaltovou sanační hmotou š přes 20 do 30 mm</t>
  </si>
  <si>
    <t>1519079033</t>
  </si>
  <si>
    <t>Vyspravení trhlin dosavadního krytu asfaltovou sanační hmotou ošetření trhlin šířky přes 20 do 30 mm</t>
  </si>
  <si>
    <t>https://podminky.urs.cz/item/CS_URS_2025_01/572531122</t>
  </si>
  <si>
    <t xml:space="preserve">Poznámka k položce:_x000d_
oprava zbylých trhlin a spár podle TP 115, v případě širokých nebo rozvětvených trhlin s použitím  zálivky s prořezem</t>
  </si>
  <si>
    <t>22</t>
  </si>
  <si>
    <t>573231107</t>
  </si>
  <si>
    <t>Postřik živičný spojovací ze silniční emulze v množství 0,40 kg/m2</t>
  </si>
  <si>
    <t>209551862</t>
  </si>
  <si>
    <t>Postřik spojovací PS bez posypu kamenivem ze silniční emulze, v množství 0,40 kg/m2</t>
  </si>
  <si>
    <t>https://podminky.urs.cz/item/CS_URS_2025_01/573231107</t>
  </si>
  <si>
    <t>Poznámka k položce:_x000d_
spojovací postřik PS-CP; 0,35 kg/m2; ČSN 73 6129</t>
  </si>
  <si>
    <t>celkem oprava povrchu</t>
  </si>
  <si>
    <t>2*3612</t>
  </si>
  <si>
    <t>23</t>
  </si>
  <si>
    <t>576143221</t>
  </si>
  <si>
    <t>Asfaltový koberec mastixový SMA 11 (AKMS) tl 50 mm š přes 3 m</t>
  </si>
  <si>
    <t>414376340</t>
  </si>
  <si>
    <t>Asfaltový koberec mastixový SMA 11 (AKMS) s rozprostřením a se zhutněním v pruhu šířky přes 3 m, po zhutnění tl. 50 mm</t>
  </si>
  <si>
    <t>https://podminky.urs.cz/item/CS_URS_2025_01/576143221</t>
  </si>
  <si>
    <t xml:space="preserve">Poznámka k položce:_x000d_
"Poznámka k položce:_x000d_
plocha určena graficky v AutoCadu_x000d_
SMA 11 S PMB 25/55-65     "</t>
  </si>
  <si>
    <t>24</t>
  </si>
  <si>
    <t>577155142</t>
  </si>
  <si>
    <t>Asfaltový beton vrstva ložní ACL 16 (ABH) tl 60 mm š přes 3 m z modifikovaného asfaltu</t>
  </si>
  <si>
    <t>1685385746</t>
  </si>
  <si>
    <t>Asfaltový beton vrstva ložní ACL 16 (ABH) s rozprostřením a zhutněním z modifikovaného asfaltu v pruhu šířky přes 3 m, po zhutnění tl. 60 mm</t>
  </si>
  <si>
    <t>https://podminky.urs.cz/item/CS_URS_2025_01/577155142</t>
  </si>
  <si>
    <t xml:space="preserve">Poznámka k položce:_x000d_
"Poznámka k položce:_x000d_
Asfaltová směs s vysokým modulem tuhosti - VMT 16 PMB 10/40-65"_x000d_
</t>
  </si>
  <si>
    <t>Trubní vedení</t>
  </si>
  <si>
    <t>25</t>
  </si>
  <si>
    <t>899132121</t>
  </si>
  <si>
    <t>Výměna (výšková úprava) poklopu kanalizačního pevného s ošetřením podkladu hloubky do 25 cm</t>
  </si>
  <si>
    <t>kus</t>
  </si>
  <si>
    <t>-411745710</t>
  </si>
  <si>
    <t>Výměna (výšková úprava) poklopu kanalizačního s rámem pevným s ošetřením podkladních vrstev hloubky do 25 cm</t>
  </si>
  <si>
    <t>https://podminky.urs.cz/item/CS_URS_2025_01/899132121</t>
  </si>
  <si>
    <t>26</t>
  </si>
  <si>
    <t>899132212</t>
  </si>
  <si>
    <t>Výměna (výšková úprava) poklopu vodovodního samonivelačního nebo pevného šoupátkového</t>
  </si>
  <si>
    <t>-1214077081</t>
  </si>
  <si>
    <t>https://podminky.urs.cz/item/CS_URS_2025_01/899132212</t>
  </si>
  <si>
    <t>27</t>
  </si>
  <si>
    <t>899623161</t>
  </si>
  <si>
    <t>Obetonování potrubí nebo zdiva stok betonem prostým tř. C 20/25 v otevřeném výkopu</t>
  </si>
  <si>
    <t>-888487369</t>
  </si>
  <si>
    <t>Obetonování potrubí nebo zdiva stok betonem prostým v otevřeném výkopu, betonem tř. C 20/25</t>
  </si>
  <si>
    <t>https://podminky.urs.cz/item/CS_URS_2025_01/899623161</t>
  </si>
  <si>
    <t>Poznámka k položce:_x000d_
obetonování stáv. kanalizace v místě provádění sanace_x000d_
(bude čerpáno pouze na základě rozhodnutí TDS)</t>
  </si>
  <si>
    <t>10*0,65</t>
  </si>
  <si>
    <t>Ostatní konstrukce a práce, bourání</t>
  </si>
  <si>
    <t>28</t>
  </si>
  <si>
    <t>915111111</t>
  </si>
  <si>
    <t>Vodorovné dopravní značení dělící čáry souvislé š 125 mm základní bílá barva</t>
  </si>
  <si>
    <t>-662189480</t>
  </si>
  <si>
    <t>Vodorovné dopravní značení stříkané barvou dělící čára šířky 125 mm souvislá bílá základní</t>
  </si>
  <si>
    <t>https://podminky.urs.cz/item/CS_URS_2025_01/915111111</t>
  </si>
  <si>
    <t>Poznámka k položce:_x000d_
délka určena graficky v AutoCadu</t>
  </si>
  <si>
    <t>305+351+182</t>
  </si>
  <si>
    <t>29</t>
  </si>
  <si>
    <t>915111121</t>
  </si>
  <si>
    <t>Vodorovné dopravní značení dělící čáry přerušované š 125 mm základní bílá barva</t>
  </si>
  <si>
    <t>76595880</t>
  </si>
  <si>
    <t>Vodorovné dopravní značení stříkané barvou dělící čára šířky 125 mm přerušovaná bílá základní</t>
  </si>
  <si>
    <t>https://podminky.urs.cz/item/CS_URS_2025_01/915111121</t>
  </si>
  <si>
    <t>30</t>
  </si>
  <si>
    <t>915121121</t>
  </si>
  <si>
    <t>Vodorovné dopravní značení vodící čáry přerušované š 250 mm základní bílá barva</t>
  </si>
  <si>
    <t>-24878142</t>
  </si>
  <si>
    <t>Vodorovné dopravní značení stříkané barvou vodící čára bílá šířky 250 mm přerušovaná základní</t>
  </si>
  <si>
    <t>https://podminky.urs.cz/item/CS_URS_2025_01/915121121</t>
  </si>
  <si>
    <t>31</t>
  </si>
  <si>
    <t>915131111</t>
  </si>
  <si>
    <t>Vodorovné dopravní značení přechody pro chodce, šipky, symboly základní bílá barva</t>
  </si>
  <si>
    <t>1617874346</t>
  </si>
  <si>
    <t>Vodorovné dopravní značení stříkané barvou přechody pro chodce, šipky, symboly bílé základní</t>
  </si>
  <si>
    <t>https://podminky.urs.cz/item/CS_URS_2025_01/915131111</t>
  </si>
  <si>
    <t>V13</t>
  </si>
  <si>
    <t>0,5*26</t>
  </si>
  <si>
    <t>V7</t>
  </si>
  <si>
    <t>(8+10+8+8)*3*0,5+8*0,5*0,5</t>
  </si>
  <si>
    <t>32</t>
  </si>
  <si>
    <t>915211112</t>
  </si>
  <si>
    <t>Vodorovné dopravní značení dělící čáry souvislé š 125 mm retroreflexní bílý plast</t>
  </si>
  <si>
    <t>1058821925</t>
  </si>
  <si>
    <t>Vodorovné dopravní značení stříkaným plastem dělící čára šířky 125 mm souvislá bílá retroreflexní</t>
  </si>
  <si>
    <t>https://podminky.urs.cz/item/CS_URS_2025_01/915211112</t>
  </si>
  <si>
    <t>33</t>
  </si>
  <si>
    <t>915211122</t>
  </si>
  <si>
    <t>Vodorovné dopravní značení dělící čáry přerušované š 125 mm retroreflexní bílý plast</t>
  </si>
  <si>
    <t>763077565</t>
  </si>
  <si>
    <t>Vodorovné dopravní značení stříkaným plastem dělící čára šířky 125 mm přerušovaná bílá retroreflexní</t>
  </si>
  <si>
    <t>https://podminky.urs.cz/item/CS_URS_2025_01/915211122</t>
  </si>
  <si>
    <t>34</t>
  </si>
  <si>
    <t>915221122</t>
  </si>
  <si>
    <t>Vodorovné dopravní značení vodící čáry přerušované š 250 mm retroreflexní bílý plast</t>
  </si>
  <si>
    <t>-257779095</t>
  </si>
  <si>
    <t>Vodorovné dopravní značení stříkaným plastem vodící čára bílá šířky 250 mm přerušovaná retroreflexní</t>
  </si>
  <si>
    <t>https://podminky.urs.cz/item/CS_URS_2025_01/915221122</t>
  </si>
  <si>
    <t>35</t>
  </si>
  <si>
    <t>915231112</t>
  </si>
  <si>
    <t>Vodorovné dopravní značení přechody pro chodce, šipky, symboly retroreflexní bílý plast</t>
  </si>
  <si>
    <t>2018230924</t>
  </si>
  <si>
    <t>Vodorovné dopravní značení stříkaným plastem přechody pro chodce, šipky, symboly nápisy bílé retroreflexní</t>
  </si>
  <si>
    <t>https://podminky.urs.cz/item/CS_URS_2025_01/915231112</t>
  </si>
  <si>
    <t>36</t>
  </si>
  <si>
    <t>915611111</t>
  </si>
  <si>
    <t>Předznačení vodorovného liniového značení</t>
  </si>
  <si>
    <t>265312079</t>
  </si>
  <si>
    <t>Předznačení pro vodorovné značení stříkané barvou nebo prováděné z nátěrových hmot liniové dělicí čáry, vodicí proužky</t>
  </si>
  <si>
    <t>https://podminky.urs.cz/item/CS_URS_2025_01/915611111</t>
  </si>
  <si>
    <t>838+281+220</t>
  </si>
  <si>
    <t>37</t>
  </si>
  <si>
    <t>915621111</t>
  </si>
  <si>
    <t>Předznačení vodorovného plošného značení</t>
  </si>
  <si>
    <t>-1898822002</t>
  </si>
  <si>
    <t>Předznačení pro vodorovné značení stříkané barvou nebo prováděné z nátěrových hmot plošné šipky, symboly, nápisy</t>
  </si>
  <si>
    <t>https://podminky.urs.cz/item/CS_URS_2025_01/915621111</t>
  </si>
  <si>
    <t>38</t>
  </si>
  <si>
    <t>916111123</t>
  </si>
  <si>
    <t>Osazení obruby z drobných kostek s boční opěrou do lože z betonu prostého</t>
  </si>
  <si>
    <t>-51682824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</si>
  <si>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</si>
  <si>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https://podminky.urs.cz/item/CS_URS_2025_01/916111123</t>
  </si>
  <si>
    <t>Poznámka k položce:_x000d_
Oprava přídlažby po odfrézování + doplnění chybějící přídlažby</t>
  </si>
  <si>
    <t>82+20+7+50+90</t>
  </si>
  <si>
    <t>39</t>
  </si>
  <si>
    <t>M</t>
  </si>
  <si>
    <t>58381007</t>
  </si>
  <si>
    <t>kostka štípaná dlažební žula drobná 8/10</t>
  </si>
  <si>
    <t>-882310569</t>
  </si>
  <si>
    <t>Poznámka k položce:_x000d_
doplnění chybějící přídlažby</t>
  </si>
  <si>
    <t>0,1*90</t>
  </si>
  <si>
    <t>40</t>
  </si>
  <si>
    <t>916241113</t>
  </si>
  <si>
    <t>Osazení obrubníku kamenného ležatého s boční opěrou do lože z betonu prostého</t>
  </si>
  <si>
    <t>-708067525</t>
  </si>
  <si>
    <t>Osazení obrubníku kamenného se zřízením lože, s vyplněním a zatřením spár cementovou maltou ležatého s boční opěrou z betonu prostého, do lože z betonu prostého</t>
  </si>
  <si>
    <t>https://podminky.urs.cz/item/CS_URS_2025_01/916241113</t>
  </si>
  <si>
    <t>Poznámka k položce:_x000d_
OPRAVA - stávající kamen. obruby</t>
  </si>
  <si>
    <t>41</t>
  </si>
  <si>
    <t>58380446</t>
  </si>
  <si>
    <t>obrubník kamenný žulový obloukový R 5-10m 200x250mm</t>
  </si>
  <si>
    <t>-1741426096</t>
  </si>
  <si>
    <t>Poznámka k položce:_x000d_
výměna poškozených obrubníků, bude upřesněno na základě rozhodnutí TDS</t>
  </si>
  <si>
    <t>42</t>
  </si>
  <si>
    <t>919721293</t>
  </si>
  <si>
    <t>Geomříž pro vyztužení stávajícího asfaltového povrchu ze skelných vláken s geotextilií 100 kN/m</t>
  </si>
  <si>
    <t>-628094360</t>
  </si>
  <si>
    <t>Vyztužení stávajícího asfaltového povrchu geomříží ze skelných vláken s geotextilií, podélná pevnost v tahu 100 kN/m</t>
  </si>
  <si>
    <t>43</t>
  </si>
  <si>
    <t>919731122</t>
  </si>
  <si>
    <t>Zarovnání styčné plochy podkladu nebo krytu živičného tl přes 50 do 100 mm</t>
  </si>
  <si>
    <t>2124860126</t>
  </si>
  <si>
    <t>Zarovnání styčné plochy podkladu nebo krytu podél vybourané části komunikace nebo zpevněné plochy živičné tl. přes 50 do 100 mm</t>
  </si>
  <si>
    <t>https://podminky.urs.cz/item/CS_URS_2025_01/919731122</t>
  </si>
  <si>
    <t>7+8+7+10+8</t>
  </si>
  <si>
    <t>44</t>
  </si>
  <si>
    <t>919732211</t>
  </si>
  <si>
    <t>Styčná spára napojení nového živičného povrchu na stávající za tepla š 15 mm hl 25 mm s prořezáním</t>
  </si>
  <si>
    <t>-965990977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</si>
  <si>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</si>
  <si>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</si>
  <si>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45</t>
  </si>
  <si>
    <t>919732221</t>
  </si>
  <si>
    <t>Styčná spára napojení nového živičného povrchu na stávající za tepla š 15 mm hl 25 mm bez prořezání</t>
  </si>
  <si>
    <t>57587723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</si>
  <si>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</si>
  <si>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https://podminky.urs.cz/item/CS_URS_2025_01/919732221</t>
  </si>
  <si>
    <t>202+108+6+6+6+7+7+8</t>
  </si>
  <si>
    <t>46</t>
  </si>
  <si>
    <t>938908411</t>
  </si>
  <si>
    <t>Čištění vozovek splachováním vodou</t>
  </si>
  <si>
    <t>-1820614890</t>
  </si>
  <si>
    <t>Čištění vozovek splachováním vodou povrchu podkladu nebo krytu živičného, betonového nebo dlážděného</t>
  </si>
  <si>
    <t>https://podminky.urs.cz/item/CS_URS_2025_01/938908411</t>
  </si>
  <si>
    <t>3612</t>
  </si>
  <si>
    <t>47</t>
  </si>
  <si>
    <t>938909311</t>
  </si>
  <si>
    <t>Čištění vozovek metením strojně podkladu nebo krytu betonového nebo živičného</t>
  </si>
  <si>
    <t>728781991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</si>
  <si>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</si>
  <si>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https://podminky.urs.cz/item/CS_URS_2025_01/938909311</t>
  </si>
  <si>
    <t>48</t>
  </si>
  <si>
    <t>979024442</t>
  </si>
  <si>
    <t>Očištění vybouraných obrubníků a krajníků chodníkových</t>
  </si>
  <si>
    <t>1552254825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</si>
  <si>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</si>
  <si>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https://podminky.urs.cz/item/CS_URS_2025_01/979024442</t>
  </si>
  <si>
    <t>49</t>
  </si>
  <si>
    <t>979071122</t>
  </si>
  <si>
    <t>Očištění dlažebních kostek drobných s původním spárováním živičnou směsí nebo MC</t>
  </si>
  <si>
    <t>635313525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</si>
  <si>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živicí nebo cementovou maltou</t>
  </si>
  <si>
    <t>https://podminky.urs.cz/item/CS_URS_2025_01/979071122</t>
  </si>
  <si>
    <t>0,1*159</t>
  </si>
  <si>
    <t>998</t>
  </si>
  <si>
    <t>Přesun hmot</t>
  </si>
  <si>
    <t>50</t>
  </si>
  <si>
    <t>998225111</t>
  </si>
  <si>
    <t>Přesun hmot pro pozemní komunikace s krytem z kamene, monolitickým betonovým nebo živičným</t>
  </si>
  <si>
    <t>1892673453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</si>
  <si>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</si>
  <si>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</si>
  <si>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51</t>
  </si>
  <si>
    <t>998225191</t>
  </si>
  <si>
    <t>Příplatek k přesunu hmot pro pozemní komunikace s krytem z kamene, živičným, betonovým do 1000 m</t>
  </si>
  <si>
    <t>1085438528</t>
  </si>
  <si>
    <t>Přesun hmot pro komunikace s krytem z kameniva, monolitickým betonovým nebo živičným Příplatek k ceně za zvětšený přesun přes vymezenou vodorovnou dopravní vzdálenost do 1000 m</t>
  </si>
  <si>
    <t>https://podminky.urs.cz/item/CS_URS_2025_01/998225191</t>
  </si>
  <si>
    <t>VRN</t>
  </si>
  <si>
    <t>Vedlejší rozpočtové náklady</t>
  </si>
  <si>
    <t>VRN1</t>
  </si>
  <si>
    <t>Průzkumné, zeměměřičské a projektové práce</t>
  </si>
  <si>
    <t>52</t>
  </si>
  <si>
    <t>012303000</t>
  </si>
  <si>
    <t>Zeměměřičské práce při provádění stavby</t>
  </si>
  <si>
    <t>Kč</t>
  </si>
  <si>
    <t>1024</t>
  </si>
  <si>
    <t>-1677416317</t>
  </si>
  <si>
    <t>https://podminky.urs.cz/item/CS_URS_2025_01/012303000</t>
  </si>
  <si>
    <t xml:space="preserve">Poznámka k položce:_x000d_
Geometrické zaměření skutečného provedení stavby zpracované dle SOD_x000d_
</t>
  </si>
  <si>
    <t>53</t>
  </si>
  <si>
    <t>013254000</t>
  </si>
  <si>
    <t>Dokumentace skutečného provedení stavby</t>
  </si>
  <si>
    <t>1201837136</t>
  </si>
  <si>
    <t>https://podminky.urs.cz/item/CS_URS_2025_01/013254000</t>
  </si>
  <si>
    <t xml:space="preserve">Poznámka k položce:_x000d_
pro celou stavbu - _x000d_
tištěná vč. digitální verze po jednotlivých stavebních objektech dle SOD_x000d_
</t>
  </si>
  <si>
    <t>54</t>
  </si>
  <si>
    <t>012103000</t>
  </si>
  <si>
    <t>Přípravné zeměměřičské práce</t>
  </si>
  <si>
    <t>-924814660</t>
  </si>
  <si>
    <t>https://podminky.urs.cz/item/CS_URS_2025_01/012103000</t>
  </si>
  <si>
    <t xml:space="preserve">Poznámka k položce:_x000d_
Vytýčení inženýrských sítí - včetně obnovení vyjádření správců, platí pro celou stavbu pro všechny stavební objekty_x000d_
</t>
  </si>
  <si>
    <t>55</t>
  </si>
  <si>
    <t>013274000</t>
  </si>
  <si>
    <t>Pasportizace objektu před započetím prací</t>
  </si>
  <si>
    <t>825406048</t>
  </si>
  <si>
    <t>https://podminky.urs.cz/item/CS_URS_2025_01/013274000</t>
  </si>
  <si>
    <t>Poznámka k položce:_x000d_
pasportizace stáv. objektů podél celé stavby</t>
  </si>
  <si>
    <t>56</t>
  </si>
  <si>
    <t>013294000</t>
  </si>
  <si>
    <t>Ostatní dokumentace stavby</t>
  </si>
  <si>
    <t>kpl</t>
  </si>
  <si>
    <t>-685940360</t>
  </si>
  <si>
    <t>https://podminky.urs.cz/item/CS_URS_2025_01/013294000</t>
  </si>
  <si>
    <t>Poznámka k položce:_x000d_
"Fotodokumentace stavby (celý průběh) vč. provedení výstupů (digitální a tištěná forma dle SOD)"</t>
  </si>
  <si>
    <t>VRN3</t>
  </si>
  <si>
    <t>Zařízení staveniště</t>
  </si>
  <si>
    <t>57</t>
  </si>
  <si>
    <t>030001000</t>
  </si>
  <si>
    <t>1457142446</t>
  </si>
  <si>
    <t>https://podminky.urs.cz/item/CS_URS_2025_01/030001000</t>
  </si>
  <si>
    <t xml:space="preserve">Poznámka k položce:_x000d_
Poznámka k položce:_x000d_
komplet pro celou stavbu,zahrnuje:, - veškeré náklady spojené s pořízením, dovozem, montáží, údržbou, demontáží a odvozem veškerých mobilních stavebních buněk ( kancelář, šatny, příruční sklad, umývárna ) a k tomu odpovídajících mobilních WC, včetně eventuálního dočasného zpevnění ploch, mobilní oplocení staveniště po dobu stavby ,  provizorního ohrazení výkopů, dočasného napojení na inženýrské sítě a ekologickou likvidaci odpadů. Ostatní ZS -  ( např.umístění bezpečnostních značek,tabulky se zákazem vstupu nepovolaným osobám na staveniště a pod.),  rekultivaci plochy po odstranění zařízení staveniště </t>
  </si>
  <si>
    <t>58</t>
  </si>
  <si>
    <t>034503000</t>
  </si>
  <si>
    <t>Informační tabule na staveništi</t>
  </si>
  <si>
    <t>KČ</t>
  </si>
  <si>
    <t>-290529735</t>
  </si>
  <si>
    <t>https://podminky.urs.cz/item/CS_URS_2025_01/034503000</t>
  </si>
  <si>
    <t>Poznámka k položce:_x000d_
DLE GRAFICKÉHO NÁVRHU A POČTU UVEDENÉHO V ZD</t>
  </si>
  <si>
    <t>VRN4</t>
  </si>
  <si>
    <t>Inženýrská činnost</t>
  </si>
  <si>
    <t>59</t>
  </si>
  <si>
    <t>043154000</t>
  </si>
  <si>
    <t>Zkoušky hutnicí</t>
  </si>
  <si>
    <t>1518989742</t>
  </si>
  <si>
    <t>https://podminky.urs.cz/item/CS_URS_2025_01/043154000</t>
  </si>
  <si>
    <t xml:space="preserve">Poznámka k položce:_x000d_
Poznámka k položce:_x000d_
Zkoušky únosnosti zemní pláně, komplet pro celou stavbu pro všechny stavební objekty  (statická zatěžovací zkouška deskou) </t>
  </si>
  <si>
    <t>60</t>
  </si>
  <si>
    <t>043194000</t>
  </si>
  <si>
    <t>Zkoušky ostatní</t>
  </si>
  <si>
    <t>-961508692</t>
  </si>
  <si>
    <t>https://podminky.urs.cz/item/CS_URS_2025_01/043194000</t>
  </si>
  <si>
    <t>Poznámka k položce:_x000d_
Ostatní zkoušky - dle KZP</t>
  </si>
  <si>
    <t>61</t>
  </si>
  <si>
    <t>049103000</t>
  </si>
  <si>
    <t>Náklady vzniklé v souvislosti s realizací stavby</t>
  </si>
  <si>
    <t>-1635805394</t>
  </si>
  <si>
    <t>https://podminky.urs.cz/item/CS_URS_2025_01/049103000</t>
  </si>
  <si>
    <t xml:space="preserve">Poznámka k položce:_x000d_
Náklady spojené s informovaností veřejnosti, IZS, provozovateli BUS, apod. o omezeném přístupu v souvislosti s realizací stavby_x000d_
</t>
  </si>
  <si>
    <t>VRN7</t>
  </si>
  <si>
    <t>Provozní vlivy</t>
  </si>
  <si>
    <t>62</t>
  </si>
  <si>
    <t>072002000</t>
  </si>
  <si>
    <t>Silniční provoz</t>
  </si>
  <si>
    <t>1001499790</t>
  </si>
  <si>
    <t>https://podminky.urs.cz/item/CS_URS_2025_01/072002000</t>
  </si>
  <si>
    <t>Poznámka k položce:_x000d_
Náklady spojené s prováděním stavby za provozu veřejné dopravy</t>
  </si>
  <si>
    <t>63</t>
  </si>
  <si>
    <t>07210300R</t>
  </si>
  <si>
    <t>DIO - komplet všechny etapy, včetně mobilních SSZ dle návrhu</t>
  </si>
  <si>
    <t>-25930859</t>
  </si>
  <si>
    <t xml:space="preserve">Poznámka k položce:_x000d_
v rozsahu dle PDPS kompletní DIO, všechny etapy, po celou dobu stavby_x000d_
 položka zahrnuje:_x000d_
-osazení přechodného dopravního značení vč.  použití SSZ dle TP66 a řízení provozu proškolenými pracovníky
-montáž, dodání nebo pronájem a demontáž DIO
-zakrytí nebo úpravu stávajícího DZ v rozporu s DIO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</si>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</sst>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42" TargetMode="External" /><Relationship Id="rId2" Type="http://schemas.openxmlformats.org/officeDocument/2006/relationships/hyperlink" Target="https://podminky.urs.cz/item/CS_URS_2025_01/113154525" TargetMode="External" /><Relationship Id="rId3" Type="http://schemas.openxmlformats.org/officeDocument/2006/relationships/hyperlink" Target="https://podminky.urs.cz/item/CS_URS_2025_01/113154528" TargetMode="External" /><Relationship Id="rId4" Type="http://schemas.openxmlformats.org/officeDocument/2006/relationships/hyperlink" Target="https://podminky.urs.cz/item/CS_URS_2025_01/113154590" TargetMode="External" /><Relationship Id="rId5" Type="http://schemas.openxmlformats.org/officeDocument/2006/relationships/hyperlink" Target="https://podminky.urs.cz/item/CS_URS_2025_01/113201112" TargetMode="External" /><Relationship Id="rId6" Type="http://schemas.openxmlformats.org/officeDocument/2006/relationships/hyperlink" Target="https://podminky.urs.cz/item/CS_URS_2025_01/119001401" TargetMode="External" /><Relationship Id="rId7" Type="http://schemas.openxmlformats.org/officeDocument/2006/relationships/hyperlink" Target="https://podminky.urs.cz/item/CS_URS_2025_01/119001405" TargetMode="External" /><Relationship Id="rId8" Type="http://schemas.openxmlformats.org/officeDocument/2006/relationships/hyperlink" Target="https://podminky.urs.cz/item/CS_URS_2025_01/119001421" TargetMode="External" /><Relationship Id="rId9" Type="http://schemas.openxmlformats.org/officeDocument/2006/relationships/hyperlink" Target="https://podminky.urs.cz/item/CS_URS_2025_01/122252203" TargetMode="External" /><Relationship Id="rId10" Type="http://schemas.openxmlformats.org/officeDocument/2006/relationships/hyperlink" Target="https://podminky.urs.cz/item/CS_URS_2025_01/122452203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81951112" TargetMode="External" /><Relationship Id="rId13" Type="http://schemas.openxmlformats.org/officeDocument/2006/relationships/hyperlink" Target="https://podminky.urs.cz/item/CS_URS_2025_01/359901212" TargetMode="External" /><Relationship Id="rId14" Type="http://schemas.openxmlformats.org/officeDocument/2006/relationships/hyperlink" Target="https://podminky.urs.cz/item/CS_URS_2022_01/564671011" TargetMode="External" /><Relationship Id="rId15" Type="http://schemas.openxmlformats.org/officeDocument/2006/relationships/hyperlink" Target="https://podminky.urs.cz/item/CS_URS_2025_01/564871111" TargetMode="External" /><Relationship Id="rId16" Type="http://schemas.openxmlformats.org/officeDocument/2006/relationships/hyperlink" Target="https://podminky.urs.cz/item/CS_URS_2025_01/564952111" TargetMode="External" /><Relationship Id="rId17" Type="http://schemas.openxmlformats.org/officeDocument/2006/relationships/hyperlink" Target="https://podminky.urs.cz/item/CS_URS_2025_01/565156111" TargetMode="External" /><Relationship Id="rId18" Type="http://schemas.openxmlformats.org/officeDocument/2006/relationships/hyperlink" Target="https://podminky.urs.cz/item/CS_URS_2025_01/565176113" TargetMode="External" /><Relationship Id="rId19" Type="http://schemas.openxmlformats.org/officeDocument/2006/relationships/hyperlink" Target="https://podminky.urs.cz/item/CS_URS_2025_01/569931132" TargetMode="External" /><Relationship Id="rId20" Type="http://schemas.openxmlformats.org/officeDocument/2006/relationships/hyperlink" Target="https://podminky.urs.cz/item/CS_URS_2025_01/572531122" TargetMode="External" /><Relationship Id="rId21" Type="http://schemas.openxmlformats.org/officeDocument/2006/relationships/hyperlink" Target="https://podminky.urs.cz/item/CS_URS_2025_01/573231107" TargetMode="External" /><Relationship Id="rId22" Type="http://schemas.openxmlformats.org/officeDocument/2006/relationships/hyperlink" Target="https://podminky.urs.cz/item/CS_URS_2025_01/576143221" TargetMode="External" /><Relationship Id="rId23" Type="http://schemas.openxmlformats.org/officeDocument/2006/relationships/hyperlink" Target="https://podminky.urs.cz/item/CS_URS_2025_01/577155142" TargetMode="External" /><Relationship Id="rId24" Type="http://schemas.openxmlformats.org/officeDocument/2006/relationships/hyperlink" Target="https://podminky.urs.cz/item/CS_URS_2025_01/899132121" TargetMode="External" /><Relationship Id="rId25" Type="http://schemas.openxmlformats.org/officeDocument/2006/relationships/hyperlink" Target="https://podminky.urs.cz/item/CS_URS_2025_01/899132212" TargetMode="External" /><Relationship Id="rId26" Type="http://schemas.openxmlformats.org/officeDocument/2006/relationships/hyperlink" Target="https://podminky.urs.cz/item/CS_URS_2025_01/899623161" TargetMode="External" /><Relationship Id="rId27" Type="http://schemas.openxmlformats.org/officeDocument/2006/relationships/hyperlink" Target="https://podminky.urs.cz/item/CS_URS_2025_01/915111111" TargetMode="External" /><Relationship Id="rId28" Type="http://schemas.openxmlformats.org/officeDocument/2006/relationships/hyperlink" Target="https://podminky.urs.cz/item/CS_URS_2025_01/915111121" TargetMode="External" /><Relationship Id="rId29" Type="http://schemas.openxmlformats.org/officeDocument/2006/relationships/hyperlink" Target="https://podminky.urs.cz/item/CS_URS_2025_01/915121121" TargetMode="External" /><Relationship Id="rId30" Type="http://schemas.openxmlformats.org/officeDocument/2006/relationships/hyperlink" Target="https://podminky.urs.cz/item/CS_URS_2025_01/915131111" TargetMode="External" /><Relationship Id="rId31" Type="http://schemas.openxmlformats.org/officeDocument/2006/relationships/hyperlink" Target="https://podminky.urs.cz/item/CS_URS_2025_01/915211112" TargetMode="External" /><Relationship Id="rId32" Type="http://schemas.openxmlformats.org/officeDocument/2006/relationships/hyperlink" Target="https://podminky.urs.cz/item/CS_URS_2025_01/915211122" TargetMode="External" /><Relationship Id="rId33" Type="http://schemas.openxmlformats.org/officeDocument/2006/relationships/hyperlink" Target="https://podminky.urs.cz/item/CS_URS_2025_01/915221122" TargetMode="External" /><Relationship Id="rId34" Type="http://schemas.openxmlformats.org/officeDocument/2006/relationships/hyperlink" Target="https://podminky.urs.cz/item/CS_URS_2025_01/915231112" TargetMode="External" /><Relationship Id="rId35" Type="http://schemas.openxmlformats.org/officeDocument/2006/relationships/hyperlink" Target="https://podminky.urs.cz/item/CS_URS_2025_01/915611111" TargetMode="External" /><Relationship Id="rId36" Type="http://schemas.openxmlformats.org/officeDocument/2006/relationships/hyperlink" Target="https://podminky.urs.cz/item/CS_URS_2025_01/915621111" TargetMode="External" /><Relationship Id="rId37" Type="http://schemas.openxmlformats.org/officeDocument/2006/relationships/hyperlink" Target="https://podminky.urs.cz/item/CS_URS_2025_01/916111123" TargetMode="External" /><Relationship Id="rId38" Type="http://schemas.openxmlformats.org/officeDocument/2006/relationships/hyperlink" Target="https://podminky.urs.cz/item/CS_URS_2025_01/916241113" TargetMode="External" /><Relationship Id="rId39" Type="http://schemas.openxmlformats.org/officeDocument/2006/relationships/hyperlink" Target="https://podminky.urs.cz/item/CS_URS_2025_01/919731122" TargetMode="External" /><Relationship Id="rId40" Type="http://schemas.openxmlformats.org/officeDocument/2006/relationships/hyperlink" Target="https://podminky.urs.cz/item/CS_URS_2025_01/919732211" TargetMode="External" /><Relationship Id="rId41" Type="http://schemas.openxmlformats.org/officeDocument/2006/relationships/hyperlink" Target="https://podminky.urs.cz/item/CS_URS_2025_01/919732221" TargetMode="External" /><Relationship Id="rId42" Type="http://schemas.openxmlformats.org/officeDocument/2006/relationships/hyperlink" Target="https://podminky.urs.cz/item/CS_URS_2025_01/938908411" TargetMode="External" /><Relationship Id="rId43" Type="http://schemas.openxmlformats.org/officeDocument/2006/relationships/hyperlink" Target="https://podminky.urs.cz/item/CS_URS_2025_01/938909311" TargetMode="External" /><Relationship Id="rId44" Type="http://schemas.openxmlformats.org/officeDocument/2006/relationships/hyperlink" Target="https://podminky.urs.cz/item/CS_URS_2025_01/979024442" TargetMode="External" /><Relationship Id="rId45" Type="http://schemas.openxmlformats.org/officeDocument/2006/relationships/hyperlink" Target="https://podminky.urs.cz/item/CS_URS_2025_01/979071122" TargetMode="External" /><Relationship Id="rId46" Type="http://schemas.openxmlformats.org/officeDocument/2006/relationships/hyperlink" Target="https://podminky.urs.cz/item/CS_URS_2025_01/998225111" TargetMode="External" /><Relationship Id="rId47" Type="http://schemas.openxmlformats.org/officeDocument/2006/relationships/hyperlink" Target="https://podminky.urs.cz/item/CS_URS_2025_01/998225191" TargetMode="External" /><Relationship Id="rId48" Type="http://schemas.openxmlformats.org/officeDocument/2006/relationships/hyperlink" Target="https://podminky.urs.cz/item/CS_URS_2025_01/012303000" TargetMode="External" /><Relationship Id="rId49" Type="http://schemas.openxmlformats.org/officeDocument/2006/relationships/hyperlink" Target="https://podminky.urs.cz/item/CS_URS_2025_01/013254000" TargetMode="External" /><Relationship Id="rId50" Type="http://schemas.openxmlformats.org/officeDocument/2006/relationships/hyperlink" Target="https://podminky.urs.cz/item/CS_URS_2025_01/012103000" TargetMode="External" /><Relationship Id="rId51" Type="http://schemas.openxmlformats.org/officeDocument/2006/relationships/hyperlink" Target="https://podminky.urs.cz/item/CS_URS_2025_01/013274000" TargetMode="External" /><Relationship Id="rId52" Type="http://schemas.openxmlformats.org/officeDocument/2006/relationships/hyperlink" Target="https://podminky.urs.cz/item/CS_URS_2025_01/013294000" TargetMode="External" /><Relationship Id="rId53" Type="http://schemas.openxmlformats.org/officeDocument/2006/relationships/hyperlink" Target="https://podminky.urs.cz/item/CS_URS_2025_01/030001000" TargetMode="External" /><Relationship Id="rId54" Type="http://schemas.openxmlformats.org/officeDocument/2006/relationships/hyperlink" Target="https://podminky.urs.cz/item/CS_URS_2025_01/034503000" TargetMode="External" /><Relationship Id="rId55" Type="http://schemas.openxmlformats.org/officeDocument/2006/relationships/hyperlink" Target="https://podminky.urs.cz/item/CS_URS_2025_01/043154000" TargetMode="External" /><Relationship Id="rId56" Type="http://schemas.openxmlformats.org/officeDocument/2006/relationships/hyperlink" Target="https://podminky.urs.cz/item/CS_URS_2025_01/043194000" TargetMode="External" /><Relationship Id="rId57" Type="http://schemas.openxmlformats.org/officeDocument/2006/relationships/hyperlink" Target="https://podminky.urs.cz/item/CS_URS_2025_01/049103000" TargetMode="External" /><Relationship Id="rId58" Type="http://schemas.openxmlformats.org/officeDocument/2006/relationships/hyperlink" Target="https://podminky.urs.cz/item/CS_URS_2025_01/072002000" TargetMode="External" /><Relationship Id="rId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RO-Plzenska-2025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Silnice II/605 Rokycany, Plzeňská ul., úsek OK Šťáhlavská - Sládkova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SÚSPK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Zítek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70</v>
      </c>
      <c r="BT54" s="111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37.5" customHeight="1">
      <c r="A55" s="112" t="s">
        <v>74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'RO-Plzenska-2025 - Silnic...'!J28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75</v>
      </c>
      <c r="AR55" s="119"/>
      <c r="AS55" s="120">
        <v>0</v>
      </c>
      <c r="AT55" s="121">
        <f>ROUND(SUM(AV55:AW55),2)</f>
        <v>0</v>
      </c>
      <c r="AU55" s="122">
        <f>'RO-Plzenska-2025 - Silnic...'!P85</f>
        <v>0</v>
      </c>
      <c r="AV55" s="121">
        <f>'RO-Plzenska-2025 - Silnic...'!J31</f>
        <v>0</v>
      </c>
      <c r="AW55" s="121">
        <f>'RO-Plzenska-2025 - Silnic...'!J32</f>
        <v>0</v>
      </c>
      <c r="AX55" s="121">
        <f>'RO-Plzenska-2025 - Silnic...'!J33</f>
        <v>0</v>
      </c>
      <c r="AY55" s="121">
        <f>'RO-Plzenska-2025 - Silnic...'!J34</f>
        <v>0</v>
      </c>
      <c r="AZ55" s="121">
        <f>'RO-Plzenska-2025 - Silnic...'!F31</f>
        <v>0</v>
      </c>
      <c r="BA55" s="121">
        <f>'RO-Plzenska-2025 - Silnic...'!F32</f>
        <v>0</v>
      </c>
      <c r="BB55" s="121">
        <f>'RO-Plzenska-2025 - Silnic...'!F33</f>
        <v>0</v>
      </c>
      <c r="BC55" s="121">
        <f>'RO-Plzenska-2025 - Silnic...'!F34</f>
        <v>0</v>
      </c>
      <c r="BD55" s="123">
        <f>'RO-Plzenska-2025 - Silnic...'!F35</f>
        <v>0</v>
      </c>
      <c r="BE55" s="7"/>
      <c r="BT55" s="124" t="s">
        <v>76</v>
      </c>
      <c r="BU55" s="124" t="s">
        <v>77</v>
      </c>
      <c r="BV55" s="124" t="s">
        <v>72</v>
      </c>
      <c r="BW55" s="124" t="s">
        <v>5</v>
      </c>
      <c r="BX55" s="124" t="s">
        <v>73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8BAob5oeFIrG4+3zDXmF2IhuxzJBrN0S/bKqJ38r8a3dfEVSOB0hbPqum5Qo8o4FoniBH+HOYCryRgLsJPib1Q==" hashValue="xSCsp05PgiPhtnKiw12u4hSeLmmRDMqjEBjloyYJyBmxvVlLvxg/b1h/hw0If9L7UCI8+9dM4ekm/qfPC4fcL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RO-Plzenska-2025 - Silni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78</v>
      </c>
    </row>
    <row r="4" s="1" customFormat="1" ht="24.96" customHeight="1">
      <c r="B4" s="22"/>
      <c r="D4" s="127" t="s">
        <v>79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28. 2. 2025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tr">
        <f>IF('Rekapitulace stavby'!AN16="","",'Rekapitulace stavby'!AN16)</f>
        <v/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tr">
        <f>IF('Rekapitulace stavby'!E17="","",'Rekapitulace stavby'!E17)</f>
        <v xml:space="preserve"> </v>
      </c>
      <c r="F19" s="40"/>
      <c r="G19" s="40"/>
      <c r="H19" s="40"/>
      <c r="I19" s="129" t="s">
        <v>28</v>
      </c>
      <c r="J19" s="132" t="str">
        <f>IF('Rekapitulace stavby'!AN17="","",'Rekapitulace stavby'!AN17)</f>
        <v/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33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34</v>
      </c>
      <c r="F22" s="40"/>
      <c r="G22" s="40"/>
      <c r="H22" s="40"/>
      <c r="I22" s="129" t="s">
        <v>28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35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36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37</v>
      </c>
      <c r="E28" s="40"/>
      <c r="F28" s="40"/>
      <c r="G28" s="40"/>
      <c r="H28" s="40"/>
      <c r="I28" s="40"/>
      <c r="J28" s="140">
        <f>ROUND(J85,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39</v>
      </c>
      <c r="G30" s="40"/>
      <c r="H30" s="40"/>
      <c r="I30" s="141" t="s">
        <v>38</v>
      </c>
      <c r="J30" s="141" t="s">
        <v>40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41</v>
      </c>
      <c r="E31" s="129" t="s">
        <v>42</v>
      </c>
      <c r="F31" s="143">
        <f>ROUND((SUM(BE85:BE402)),  2)</f>
        <v>0</v>
      </c>
      <c r="G31" s="40"/>
      <c r="H31" s="40"/>
      <c r="I31" s="144">
        <v>0.20999999999999999</v>
      </c>
      <c r="J31" s="143">
        <f>ROUND(((SUM(BE85:BE402))*I31),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43</v>
      </c>
      <c r="F32" s="143">
        <f>ROUND((SUM(BF85:BF402)),  2)</f>
        <v>0</v>
      </c>
      <c r="G32" s="40"/>
      <c r="H32" s="40"/>
      <c r="I32" s="144">
        <v>0.12</v>
      </c>
      <c r="J32" s="143">
        <f>ROUND(((SUM(BF85:BF402))*I32),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44</v>
      </c>
      <c r="F33" s="143">
        <f>ROUND((SUM(BG85:BG402)),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45</v>
      </c>
      <c r="F34" s="143">
        <f>ROUND((SUM(BH85:BH402)),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46</v>
      </c>
      <c r="F35" s="143">
        <f>ROUND((SUM(BI85:BI402)),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47</v>
      </c>
      <c r="E37" s="147"/>
      <c r="F37" s="147"/>
      <c r="G37" s="148" t="s">
        <v>48</v>
      </c>
      <c r="H37" s="149" t="s">
        <v>49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80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Silnice II/605 Rokycany, Plzeňská ul., úsek OK Šťáhlavská - Sládkova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 xml:space="preserve"> </v>
      </c>
      <c r="G48" s="42"/>
      <c r="H48" s="42"/>
      <c r="I48" s="34" t="s">
        <v>23</v>
      </c>
      <c r="J48" s="74" t="str">
        <f>IF(J10="","",J10)</f>
        <v>28. 2. 2025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SÚSPK</v>
      </c>
      <c r="G50" s="42"/>
      <c r="H50" s="42"/>
      <c r="I50" s="34" t="s">
        <v>31</v>
      </c>
      <c r="J50" s="38" t="str">
        <f>E19</f>
        <v xml:space="preserve"> 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33</v>
      </c>
      <c r="J51" s="38" t="str">
        <f>E22</f>
        <v>Zítek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81</v>
      </c>
      <c r="D53" s="157"/>
      <c r="E53" s="157"/>
      <c r="F53" s="157"/>
      <c r="G53" s="157"/>
      <c r="H53" s="157"/>
      <c r="I53" s="157"/>
      <c r="J53" s="158" t="s">
        <v>82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69</v>
      </c>
      <c r="D55" s="42"/>
      <c r="E55" s="42"/>
      <c r="F55" s="42"/>
      <c r="G55" s="42"/>
      <c r="H55" s="42"/>
      <c r="I55" s="42"/>
      <c r="J55" s="104">
        <f>J85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83</v>
      </c>
    </row>
    <row r="56" s="9" customFormat="1" ht="24.96" customHeight="1">
      <c r="A56" s="9"/>
      <c r="B56" s="160"/>
      <c r="C56" s="161"/>
      <c r="D56" s="162" t="s">
        <v>84</v>
      </c>
      <c r="E56" s="163"/>
      <c r="F56" s="163"/>
      <c r="G56" s="163"/>
      <c r="H56" s="163"/>
      <c r="I56" s="163"/>
      <c r="J56" s="164">
        <f>J86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85</v>
      </c>
      <c r="E57" s="169"/>
      <c r="F57" s="169"/>
      <c r="G57" s="169"/>
      <c r="H57" s="169"/>
      <c r="I57" s="169"/>
      <c r="J57" s="170">
        <f>J87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86</v>
      </c>
      <c r="E58" s="169"/>
      <c r="F58" s="169"/>
      <c r="G58" s="169"/>
      <c r="H58" s="169"/>
      <c r="I58" s="169"/>
      <c r="J58" s="170">
        <f>J170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87</v>
      </c>
      <c r="E59" s="169"/>
      <c r="F59" s="169"/>
      <c r="G59" s="169"/>
      <c r="H59" s="169"/>
      <c r="I59" s="169"/>
      <c r="J59" s="170">
        <f>J176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88</v>
      </c>
      <c r="E60" s="169"/>
      <c r="F60" s="169"/>
      <c r="G60" s="169"/>
      <c r="H60" s="169"/>
      <c r="I60" s="169"/>
      <c r="J60" s="170">
        <f>J247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89</v>
      </c>
      <c r="E61" s="169"/>
      <c r="F61" s="169"/>
      <c r="G61" s="169"/>
      <c r="H61" s="169"/>
      <c r="I61" s="169"/>
      <c r="J61" s="170">
        <f>J259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90</v>
      </c>
      <c r="E62" s="169"/>
      <c r="F62" s="169"/>
      <c r="G62" s="169"/>
      <c r="H62" s="169"/>
      <c r="I62" s="169"/>
      <c r="J62" s="170">
        <f>J344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0"/>
      <c r="C63" s="161"/>
      <c r="D63" s="162" t="s">
        <v>91</v>
      </c>
      <c r="E63" s="163"/>
      <c r="F63" s="163"/>
      <c r="G63" s="163"/>
      <c r="H63" s="163"/>
      <c r="I63" s="163"/>
      <c r="J63" s="164">
        <f>J351</f>
        <v>0</v>
      </c>
      <c r="K63" s="161"/>
      <c r="L63" s="16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6"/>
      <c r="C64" s="167"/>
      <c r="D64" s="168" t="s">
        <v>92</v>
      </c>
      <c r="E64" s="169"/>
      <c r="F64" s="169"/>
      <c r="G64" s="169"/>
      <c r="H64" s="169"/>
      <c r="I64" s="169"/>
      <c r="J64" s="170">
        <f>J352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93</v>
      </c>
      <c r="E65" s="169"/>
      <c r="F65" s="169"/>
      <c r="G65" s="169"/>
      <c r="H65" s="169"/>
      <c r="I65" s="169"/>
      <c r="J65" s="170">
        <f>J373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94</v>
      </c>
      <c r="E66" s="169"/>
      <c r="F66" s="169"/>
      <c r="G66" s="169"/>
      <c r="H66" s="169"/>
      <c r="I66" s="169"/>
      <c r="J66" s="170">
        <f>J382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95</v>
      </c>
      <c r="E67" s="169"/>
      <c r="F67" s="169"/>
      <c r="G67" s="169"/>
      <c r="H67" s="169"/>
      <c r="I67" s="169"/>
      <c r="J67" s="170">
        <f>J395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96</v>
      </c>
      <c r="D74" s="42"/>
      <c r="E74" s="42"/>
      <c r="F74" s="42"/>
      <c r="G74" s="42"/>
      <c r="H74" s="42"/>
      <c r="I74" s="42"/>
      <c r="J74" s="42"/>
      <c r="K74" s="42"/>
      <c r="L74" s="13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E7</f>
        <v>Silnice II/605 Rokycany, Plzeňská ul., úsek OK Šťáhlavská - Sládkova</v>
      </c>
      <c r="F77" s="42"/>
      <c r="G77" s="42"/>
      <c r="H77" s="42"/>
      <c r="I77" s="42"/>
      <c r="J77" s="42"/>
      <c r="K77" s="42"/>
      <c r="L77" s="13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F10</f>
        <v xml:space="preserve"> </v>
      </c>
      <c r="G79" s="42"/>
      <c r="H79" s="42"/>
      <c r="I79" s="34" t="s">
        <v>23</v>
      </c>
      <c r="J79" s="74" t="str">
        <f>IF(J10="","",J10)</f>
        <v>28. 2. 2025</v>
      </c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E13</f>
        <v>SÚSPK</v>
      </c>
      <c r="G81" s="42"/>
      <c r="H81" s="42"/>
      <c r="I81" s="34" t="s">
        <v>31</v>
      </c>
      <c r="J81" s="38" t="str">
        <f>E19</f>
        <v xml:space="preserve"> </v>
      </c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IF(E16="","",E16)</f>
        <v>Vyplň údaj</v>
      </c>
      <c r="G82" s="42"/>
      <c r="H82" s="42"/>
      <c r="I82" s="34" t="s">
        <v>33</v>
      </c>
      <c r="J82" s="38" t="str">
        <f>E22</f>
        <v>Zítek</v>
      </c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2"/>
      <c r="B84" s="173"/>
      <c r="C84" s="174" t="s">
        <v>97</v>
      </c>
      <c r="D84" s="175" t="s">
        <v>56</v>
      </c>
      <c r="E84" s="175" t="s">
        <v>52</v>
      </c>
      <c r="F84" s="175" t="s">
        <v>53</v>
      </c>
      <c r="G84" s="175" t="s">
        <v>98</v>
      </c>
      <c r="H84" s="175" t="s">
        <v>99</v>
      </c>
      <c r="I84" s="175" t="s">
        <v>100</v>
      </c>
      <c r="J84" s="176" t="s">
        <v>82</v>
      </c>
      <c r="K84" s="177" t="s">
        <v>101</v>
      </c>
      <c r="L84" s="178"/>
      <c r="M84" s="94" t="s">
        <v>19</v>
      </c>
      <c r="N84" s="95" t="s">
        <v>41</v>
      </c>
      <c r="O84" s="95" t="s">
        <v>102</v>
      </c>
      <c r="P84" s="95" t="s">
        <v>103</v>
      </c>
      <c r="Q84" s="95" t="s">
        <v>104</v>
      </c>
      <c r="R84" s="95" t="s">
        <v>105</v>
      </c>
      <c r="S84" s="95" t="s">
        <v>106</v>
      </c>
      <c r="T84" s="96" t="s">
        <v>107</v>
      </c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</row>
    <row r="85" s="2" customFormat="1" ht="22.8" customHeight="1">
      <c r="A85" s="40"/>
      <c r="B85" s="41"/>
      <c r="C85" s="101" t="s">
        <v>108</v>
      </c>
      <c r="D85" s="42"/>
      <c r="E85" s="42"/>
      <c r="F85" s="42"/>
      <c r="G85" s="42"/>
      <c r="H85" s="42"/>
      <c r="I85" s="42"/>
      <c r="J85" s="179">
        <f>BK85</f>
        <v>0</v>
      </c>
      <c r="K85" s="42"/>
      <c r="L85" s="46"/>
      <c r="M85" s="97"/>
      <c r="N85" s="180"/>
      <c r="O85" s="98"/>
      <c r="P85" s="181">
        <f>P86+P351</f>
        <v>0</v>
      </c>
      <c r="Q85" s="98"/>
      <c r="R85" s="181">
        <f>R86+R351</f>
        <v>42.051494139999996</v>
      </c>
      <c r="S85" s="98"/>
      <c r="T85" s="182">
        <f>T86+T351</f>
        <v>1174.6229999999998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83</v>
      </c>
      <c r="BK85" s="183">
        <f>BK86+BK351</f>
        <v>0</v>
      </c>
    </row>
    <row r="86" s="12" customFormat="1" ht="25.92" customHeight="1">
      <c r="A86" s="12"/>
      <c r="B86" s="184"/>
      <c r="C86" s="185"/>
      <c r="D86" s="186" t="s">
        <v>70</v>
      </c>
      <c r="E86" s="187" t="s">
        <v>109</v>
      </c>
      <c r="F86" s="187" t="s">
        <v>110</v>
      </c>
      <c r="G86" s="185"/>
      <c r="H86" s="185"/>
      <c r="I86" s="188"/>
      <c r="J86" s="189">
        <f>BK86</f>
        <v>0</v>
      </c>
      <c r="K86" s="185"/>
      <c r="L86" s="190"/>
      <c r="M86" s="191"/>
      <c r="N86" s="192"/>
      <c r="O86" s="192"/>
      <c r="P86" s="193">
        <f>P87+P170+P176+P247+P259+P344</f>
        <v>0</v>
      </c>
      <c r="Q86" s="192"/>
      <c r="R86" s="193">
        <f>R87+R170+R176+R247+R259+R344</f>
        <v>42.051494139999996</v>
      </c>
      <c r="S86" s="192"/>
      <c r="T86" s="194">
        <f>T87+T170+T176+T247+T259+T344</f>
        <v>1174.6229999999998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5" t="s">
        <v>76</v>
      </c>
      <c r="AT86" s="196" t="s">
        <v>70</v>
      </c>
      <c r="AU86" s="196" t="s">
        <v>71</v>
      </c>
      <c r="AY86" s="195" t="s">
        <v>111</v>
      </c>
      <c r="BK86" s="197">
        <f>BK87+BK170+BK176+BK247+BK259+BK344</f>
        <v>0</v>
      </c>
    </row>
    <row r="87" s="12" customFormat="1" ht="22.8" customHeight="1">
      <c r="A87" s="12"/>
      <c r="B87" s="184"/>
      <c r="C87" s="185"/>
      <c r="D87" s="186" t="s">
        <v>70</v>
      </c>
      <c r="E87" s="198" t="s">
        <v>76</v>
      </c>
      <c r="F87" s="198" t="s">
        <v>112</v>
      </c>
      <c r="G87" s="185"/>
      <c r="H87" s="185"/>
      <c r="I87" s="188"/>
      <c r="J87" s="199">
        <f>BK87</f>
        <v>0</v>
      </c>
      <c r="K87" s="185"/>
      <c r="L87" s="190"/>
      <c r="M87" s="191"/>
      <c r="N87" s="192"/>
      <c r="O87" s="192"/>
      <c r="P87" s="193">
        <f>SUM(P88:P169)</f>
        <v>0</v>
      </c>
      <c r="Q87" s="192"/>
      <c r="R87" s="193">
        <f>SUM(R88:R169)</f>
        <v>0.83376090000000003</v>
      </c>
      <c r="S87" s="192"/>
      <c r="T87" s="194">
        <f>SUM(T88:T169)</f>
        <v>1064.643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5" t="s">
        <v>76</v>
      </c>
      <c r="AT87" s="196" t="s">
        <v>70</v>
      </c>
      <c r="AU87" s="196" t="s">
        <v>76</v>
      </c>
      <c r="AY87" s="195" t="s">
        <v>111</v>
      </c>
      <c r="BK87" s="197">
        <f>SUM(BK88:BK169)</f>
        <v>0</v>
      </c>
    </row>
    <row r="88" s="2" customFormat="1" ht="16.5" customHeight="1">
      <c r="A88" s="40"/>
      <c r="B88" s="41"/>
      <c r="C88" s="200" t="s">
        <v>76</v>
      </c>
      <c r="D88" s="200" t="s">
        <v>113</v>
      </c>
      <c r="E88" s="201" t="s">
        <v>114</v>
      </c>
      <c r="F88" s="202" t="s">
        <v>115</v>
      </c>
      <c r="G88" s="203" t="s">
        <v>116</v>
      </c>
      <c r="H88" s="204">
        <v>10</v>
      </c>
      <c r="I88" s="205"/>
      <c r="J88" s="206">
        <f>ROUND(I88*H88,2)</f>
        <v>0</v>
      </c>
      <c r="K88" s="207"/>
      <c r="L88" s="46"/>
      <c r="M88" s="208" t="s">
        <v>19</v>
      </c>
      <c r="N88" s="209" t="s">
        <v>42</v>
      </c>
      <c r="O88" s="86"/>
      <c r="P88" s="210">
        <f>O88*H88</f>
        <v>0</v>
      </c>
      <c r="Q88" s="210">
        <v>0</v>
      </c>
      <c r="R88" s="210">
        <f>Q88*H88</f>
        <v>0</v>
      </c>
      <c r="S88" s="210">
        <v>0.22</v>
      </c>
      <c r="T88" s="211">
        <f>S88*H88</f>
        <v>2.2000000000000002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2" t="s">
        <v>117</v>
      </c>
      <c r="AT88" s="212" t="s">
        <v>113</v>
      </c>
      <c r="AU88" s="212" t="s">
        <v>78</v>
      </c>
      <c r="AY88" s="19" t="s">
        <v>111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19" t="s">
        <v>76</v>
      </c>
      <c r="BK88" s="213">
        <f>ROUND(I88*H88,2)</f>
        <v>0</v>
      </c>
      <c r="BL88" s="19" t="s">
        <v>117</v>
      </c>
      <c r="BM88" s="212" t="s">
        <v>118</v>
      </c>
    </row>
    <row r="89" s="2" customFormat="1">
      <c r="A89" s="40"/>
      <c r="B89" s="41"/>
      <c r="C89" s="42"/>
      <c r="D89" s="214" t="s">
        <v>119</v>
      </c>
      <c r="E89" s="42"/>
      <c r="F89" s="215" t="s">
        <v>120</v>
      </c>
      <c r="G89" s="42"/>
      <c r="H89" s="42"/>
      <c r="I89" s="216"/>
      <c r="J89" s="42"/>
      <c r="K89" s="42"/>
      <c r="L89" s="46"/>
      <c r="M89" s="217"/>
      <c r="N89" s="218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119</v>
      </c>
      <c r="AU89" s="19" t="s">
        <v>78</v>
      </c>
    </row>
    <row r="90" s="2" customFormat="1">
      <c r="A90" s="40"/>
      <c r="B90" s="41"/>
      <c r="C90" s="42"/>
      <c r="D90" s="219" t="s">
        <v>121</v>
      </c>
      <c r="E90" s="42"/>
      <c r="F90" s="220" t="s">
        <v>122</v>
      </c>
      <c r="G90" s="42"/>
      <c r="H90" s="42"/>
      <c r="I90" s="216"/>
      <c r="J90" s="42"/>
      <c r="K90" s="42"/>
      <c r="L90" s="46"/>
      <c r="M90" s="217"/>
      <c r="N90" s="218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121</v>
      </c>
      <c r="AU90" s="19" t="s">
        <v>78</v>
      </c>
    </row>
    <row r="91" s="2" customFormat="1">
      <c r="A91" s="40"/>
      <c r="B91" s="41"/>
      <c r="C91" s="42"/>
      <c r="D91" s="214" t="s">
        <v>123</v>
      </c>
      <c r="E91" s="42"/>
      <c r="F91" s="221" t="s">
        <v>124</v>
      </c>
      <c r="G91" s="42"/>
      <c r="H91" s="42"/>
      <c r="I91" s="216"/>
      <c r="J91" s="42"/>
      <c r="K91" s="42"/>
      <c r="L91" s="46"/>
      <c r="M91" s="217"/>
      <c r="N91" s="218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123</v>
      </c>
      <c r="AU91" s="19" t="s">
        <v>78</v>
      </c>
    </row>
    <row r="92" s="2" customFormat="1" ht="16.5" customHeight="1">
      <c r="A92" s="40"/>
      <c r="B92" s="41"/>
      <c r="C92" s="200" t="s">
        <v>78</v>
      </c>
      <c r="D92" s="200" t="s">
        <v>113</v>
      </c>
      <c r="E92" s="201" t="s">
        <v>125</v>
      </c>
      <c r="F92" s="202" t="s">
        <v>126</v>
      </c>
      <c r="G92" s="203" t="s">
        <v>116</v>
      </c>
      <c r="H92" s="204">
        <v>887</v>
      </c>
      <c r="I92" s="205"/>
      <c r="J92" s="206">
        <f>ROUND(I92*H92,2)</f>
        <v>0</v>
      </c>
      <c r="K92" s="207"/>
      <c r="L92" s="46"/>
      <c r="M92" s="208" t="s">
        <v>19</v>
      </c>
      <c r="N92" s="209" t="s">
        <v>42</v>
      </c>
      <c r="O92" s="86"/>
      <c r="P92" s="210">
        <f>O92*H92</f>
        <v>0</v>
      </c>
      <c r="Q92" s="210">
        <v>2.0000000000000002E-05</v>
      </c>
      <c r="R92" s="210">
        <f>Q92*H92</f>
        <v>0.017740000000000002</v>
      </c>
      <c r="S92" s="210">
        <v>0.161</v>
      </c>
      <c r="T92" s="211">
        <f>S92*H92</f>
        <v>142.80700000000002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2" t="s">
        <v>117</v>
      </c>
      <c r="AT92" s="212" t="s">
        <v>113</v>
      </c>
      <c r="AU92" s="212" t="s">
        <v>78</v>
      </c>
      <c r="AY92" s="19" t="s">
        <v>111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19" t="s">
        <v>76</v>
      </c>
      <c r="BK92" s="213">
        <f>ROUND(I92*H92,2)</f>
        <v>0</v>
      </c>
      <c r="BL92" s="19" t="s">
        <v>117</v>
      </c>
      <c r="BM92" s="212" t="s">
        <v>127</v>
      </c>
    </row>
    <row r="93" s="2" customFormat="1">
      <c r="A93" s="40"/>
      <c r="B93" s="41"/>
      <c r="C93" s="42"/>
      <c r="D93" s="214" t="s">
        <v>119</v>
      </c>
      <c r="E93" s="42"/>
      <c r="F93" s="215" t="s">
        <v>128</v>
      </c>
      <c r="G93" s="42"/>
      <c r="H93" s="42"/>
      <c r="I93" s="216"/>
      <c r="J93" s="42"/>
      <c r="K93" s="42"/>
      <c r="L93" s="46"/>
      <c r="M93" s="217"/>
      <c r="N93" s="218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119</v>
      </c>
      <c r="AU93" s="19" t="s">
        <v>78</v>
      </c>
    </row>
    <row r="94" s="2" customFormat="1">
      <c r="A94" s="40"/>
      <c r="B94" s="41"/>
      <c r="C94" s="42"/>
      <c r="D94" s="219" t="s">
        <v>121</v>
      </c>
      <c r="E94" s="42"/>
      <c r="F94" s="220" t="s">
        <v>129</v>
      </c>
      <c r="G94" s="42"/>
      <c r="H94" s="42"/>
      <c r="I94" s="216"/>
      <c r="J94" s="42"/>
      <c r="K94" s="42"/>
      <c r="L94" s="46"/>
      <c r="M94" s="217"/>
      <c r="N94" s="218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121</v>
      </c>
      <c r="AU94" s="19" t="s">
        <v>78</v>
      </c>
    </row>
    <row r="95" s="2" customFormat="1">
      <c r="A95" s="40"/>
      <c r="B95" s="41"/>
      <c r="C95" s="42"/>
      <c r="D95" s="214" t="s">
        <v>123</v>
      </c>
      <c r="E95" s="42"/>
      <c r="F95" s="221" t="s">
        <v>130</v>
      </c>
      <c r="G95" s="42"/>
      <c r="H95" s="42"/>
      <c r="I95" s="216"/>
      <c r="J95" s="42"/>
      <c r="K95" s="42"/>
      <c r="L95" s="46"/>
      <c r="M95" s="217"/>
      <c r="N95" s="218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123</v>
      </c>
      <c r="AU95" s="19" t="s">
        <v>78</v>
      </c>
    </row>
    <row r="96" s="13" customFormat="1">
      <c r="A96" s="13"/>
      <c r="B96" s="222"/>
      <c r="C96" s="223"/>
      <c r="D96" s="214" t="s">
        <v>131</v>
      </c>
      <c r="E96" s="224" t="s">
        <v>19</v>
      </c>
      <c r="F96" s="225" t="s">
        <v>132</v>
      </c>
      <c r="G96" s="223"/>
      <c r="H96" s="224" t="s">
        <v>19</v>
      </c>
      <c r="I96" s="226"/>
      <c r="J96" s="223"/>
      <c r="K96" s="223"/>
      <c r="L96" s="227"/>
      <c r="M96" s="228"/>
      <c r="N96" s="229"/>
      <c r="O96" s="229"/>
      <c r="P96" s="229"/>
      <c r="Q96" s="229"/>
      <c r="R96" s="229"/>
      <c r="S96" s="229"/>
      <c r="T96" s="23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1" t="s">
        <v>131</v>
      </c>
      <c r="AU96" s="231" t="s">
        <v>78</v>
      </c>
      <c r="AV96" s="13" t="s">
        <v>76</v>
      </c>
      <c r="AW96" s="13" t="s">
        <v>32</v>
      </c>
      <c r="AX96" s="13" t="s">
        <v>71</v>
      </c>
      <c r="AY96" s="231" t="s">
        <v>111</v>
      </c>
    </row>
    <row r="97" s="14" customFormat="1">
      <c r="A97" s="14"/>
      <c r="B97" s="232"/>
      <c r="C97" s="233"/>
      <c r="D97" s="214" t="s">
        <v>131</v>
      </c>
      <c r="E97" s="234" t="s">
        <v>19</v>
      </c>
      <c r="F97" s="235" t="s">
        <v>133</v>
      </c>
      <c r="G97" s="233"/>
      <c r="H97" s="236">
        <v>409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2" t="s">
        <v>131</v>
      </c>
      <c r="AU97" s="242" t="s">
        <v>78</v>
      </c>
      <c r="AV97" s="14" t="s">
        <v>78</v>
      </c>
      <c r="AW97" s="14" t="s">
        <v>32</v>
      </c>
      <c r="AX97" s="14" t="s">
        <v>71</v>
      </c>
      <c r="AY97" s="242" t="s">
        <v>111</v>
      </c>
    </row>
    <row r="98" s="13" customFormat="1">
      <c r="A98" s="13"/>
      <c r="B98" s="222"/>
      <c r="C98" s="223"/>
      <c r="D98" s="214" t="s">
        <v>131</v>
      </c>
      <c r="E98" s="224" t="s">
        <v>19</v>
      </c>
      <c r="F98" s="225" t="s">
        <v>134</v>
      </c>
      <c r="G98" s="223"/>
      <c r="H98" s="224" t="s">
        <v>19</v>
      </c>
      <c r="I98" s="226"/>
      <c r="J98" s="223"/>
      <c r="K98" s="223"/>
      <c r="L98" s="227"/>
      <c r="M98" s="228"/>
      <c r="N98" s="229"/>
      <c r="O98" s="229"/>
      <c r="P98" s="229"/>
      <c r="Q98" s="229"/>
      <c r="R98" s="229"/>
      <c r="S98" s="229"/>
      <c r="T98" s="23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1" t="s">
        <v>131</v>
      </c>
      <c r="AU98" s="231" t="s">
        <v>78</v>
      </c>
      <c r="AV98" s="13" t="s">
        <v>76</v>
      </c>
      <c r="AW98" s="13" t="s">
        <v>32</v>
      </c>
      <c r="AX98" s="13" t="s">
        <v>71</v>
      </c>
      <c r="AY98" s="231" t="s">
        <v>111</v>
      </c>
    </row>
    <row r="99" s="14" customFormat="1">
      <c r="A99" s="14"/>
      <c r="B99" s="232"/>
      <c r="C99" s="233"/>
      <c r="D99" s="214" t="s">
        <v>131</v>
      </c>
      <c r="E99" s="234" t="s">
        <v>19</v>
      </c>
      <c r="F99" s="235" t="s">
        <v>135</v>
      </c>
      <c r="G99" s="233"/>
      <c r="H99" s="236">
        <v>478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2" t="s">
        <v>131</v>
      </c>
      <c r="AU99" s="242" t="s">
        <v>78</v>
      </c>
      <c r="AV99" s="14" t="s">
        <v>78</v>
      </c>
      <c r="AW99" s="14" t="s">
        <v>32</v>
      </c>
      <c r="AX99" s="14" t="s">
        <v>71</v>
      </c>
      <c r="AY99" s="242" t="s">
        <v>111</v>
      </c>
    </row>
    <row r="100" s="15" customFormat="1">
      <c r="A100" s="15"/>
      <c r="B100" s="243"/>
      <c r="C100" s="244"/>
      <c r="D100" s="214" t="s">
        <v>131</v>
      </c>
      <c r="E100" s="245" t="s">
        <v>19</v>
      </c>
      <c r="F100" s="246" t="s">
        <v>136</v>
      </c>
      <c r="G100" s="244"/>
      <c r="H100" s="247">
        <v>887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3" t="s">
        <v>131</v>
      </c>
      <c r="AU100" s="253" t="s">
        <v>78</v>
      </c>
      <c r="AV100" s="15" t="s">
        <v>117</v>
      </c>
      <c r="AW100" s="15" t="s">
        <v>32</v>
      </c>
      <c r="AX100" s="15" t="s">
        <v>76</v>
      </c>
      <c r="AY100" s="253" t="s">
        <v>111</v>
      </c>
    </row>
    <row r="101" s="2" customFormat="1" ht="16.5" customHeight="1">
      <c r="A101" s="40"/>
      <c r="B101" s="41"/>
      <c r="C101" s="200" t="s">
        <v>137</v>
      </c>
      <c r="D101" s="200" t="s">
        <v>113</v>
      </c>
      <c r="E101" s="201" t="s">
        <v>138</v>
      </c>
      <c r="F101" s="202" t="s">
        <v>139</v>
      </c>
      <c r="G101" s="203" t="s">
        <v>116</v>
      </c>
      <c r="H101" s="204">
        <v>3612</v>
      </c>
      <c r="I101" s="205"/>
      <c r="J101" s="206">
        <f>ROUND(I101*H101,2)</f>
        <v>0</v>
      </c>
      <c r="K101" s="207"/>
      <c r="L101" s="46"/>
      <c r="M101" s="208" t="s">
        <v>19</v>
      </c>
      <c r="N101" s="209" t="s">
        <v>42</v>
      </c>
      <c r="O101" s="86"/>
      <c r="P101" s="210">
        <f>O101*H101</f>
        <v>0</v>
      </c>
      <c r="Q101" s="210">
        <v>3.0000000000000001E-05</v>
      </c>
      <c r="R101" s="210">
        <f>Q101*H101</f>
        <v>0.10836</v>
      </c>
      <c r="S101" s="210">
        <v>0.23000000000000001</v>
      </c>
      <c r="T101" s="211">
        <f>S101*H101</f>
        <v>830.75999999999999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2" t="s">
        <v>117</v>
      </c>
      <c r="AT101" s="212" t="s">
        <v>113</v>
      </c>
      <c r="AU101" s="212" t="s">
        <v>78</v>
      </c>
      <c r="AY101" s="19" t="s">
        <v>111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9" t="s">
        <v>76</v>
      </c>
      <c r="BK101" s="213">
        <f>ROUND(I101*H101,2)</f>
        <v>0</v>
      </c>
      <c r="BL101" s="19" t="s">
        <v>117</v>
      </c>
      <c r="BM101" s="212" t="s">
        <v>140</v>
      </c>
    </row>
    <row r="102" s="2" customFormat="1">
      <c r="A102" s="40"/>
      <c r="B102" s="41"/>
      <c r="C102" s="42"/>
      <c r="D102" s="214" t="s">
        <v>119</v>
      </c>
      <c r="E102" s="42"/>
      <c r="F102" s="215" t="s">
        <v>141</v>
      </c>
      <c r="G102" s="42"/>
      <c r="H102" s="42"/>
      <c r="I102" s="216"/>
      <c r="J102" s="42"/>
      <c r="K102" s="42"/>
      <c r="L102" s="46"/>
      <c r="M102" s="217"/>
      <c r="N102" s="218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119</v>
      </c>
      <c r="AU102" s="19" t="s">
        <v>78</v>
      </c>
    </row>
    <row r="103" s="2" customFormat="1">
      <c r="A103" s="40"/>
      <c r="B103" s="41"/>
      <c r="C103" s="42"/>
      <c r="D103" s="219" t="s">
        <v>121</v>
      </c>
      <c r="E103" s="42"/>
      <c r="F103" s="220" t="s">
        <v>142</v>
      </c>
      <c r="G103" s="42"/>
      <c r="H103" s="42"/>
      <c r="I103" s="216"/>
      <c r="J103" s="42"/>
      <c r="K103" s="42"/>
      <c r="L103" s="46"/>
      <c r="M103" s="217"/>
      <c r="N103" s="218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121</v>
      </c>
      <c r="AU103" s="19" t="s">
        <v>78</v>
      </c>
    </row>
    <row r="104" s="2" customFormat="1">
      <c r="A104" s="40"/>
      <c r="B104" s="41"/>
      <c r="C104" s="42"/>
      <c r="D104" s="214" t="s">
        <v>123</v>
      </c>
      <c r="E104" s="42"/>
      <c r="F104" s="221" t="s">
        <v>130</v>
      </c>
      <c r="G104" s="42"/>
      <c r="H104" s="42"/>
      <c r="I104" s="216"/>
      <c r="J104" s="42"/>
      <c r="K104" s="42"/>
      <c r="L104" s="46"/>
      <c r="M104" s="217"/>
      <c r="N104" s="218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123</v>
      </c>
      <c r="AU104" s="19" t="s">
        <v>78</v>
      </c>
    </row>
    <row r="105" s="13" customFormat="1">
      <c r="A105" s="13"/>
      <c r="B105" s="222"/>
      <c r="C105" s="223"/>
      <c r="D105" s="214" t="s">
        <v>131</v>
      </c>
      <c r="E105" s="224" t="s">
        <v>19</v>
      </c>
      <c r="F105" s="225" t="s">
        <v>143</v>
      </c>
      <c r="G105" s="223"/>
      <c r="H105" s="224" t="s">
        <v>19</v>
      </c>
      <c r="I105" s="226"/>
      <c r="J105" s="223"/>
      <c r="K105" s="223"/>
      <c r="L105" s="227"/>
      <c r="M105" s="228"/>
      <c r="N105" s="229"/>
      <c r="O105" s="229"/>
      <c r="P105" s="229"/>
      <c r="Q105" s="229"/>
      <c r="R105" s="229"/>
      <c r="S105" s="229"/>
      <c r="T105" s="23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1" t="s">
        <v>131</v>
      </c>
      <c r="AU105" s="231" t="s">
        <v>78</v>
      </c>
      <c r="AV105" s="13" t="s">
        <v>76</v>
      </c>
      <c r="AW105" s="13" t="s">
        <v>32</v>
      </c>
      <c r="AX105" s="13" t="s">
        <v>71</v>
      </c>
      <c r="AY105" s="231" t="s">
        <v>111</v>
      </c>
    </row>
    <row r="106" s="14" customFormat="1">
      <c r="A106" s="14"/>
      <c r="B106" s="232"/>
      <c r="C106" s="233"/>
      <c r="D106" s="214" t="s">
        <v>131</v>
      </c>
      <c r="E106" s="234" t="s">
        <v>19</v>
      </c>
      <c r="F106" s="235" t="s">
        <v>144</v>
      </c>
      <c r="G106" s="233"/>
      <c r="H106" s="236">
        <v>1312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2" t="s">
        <v>131</v>
      </c>
      <c r="AU106" s="242" t="s">
        <v>78</v>
      </c>
      <c r="AV106" s="14" t="s">
        <v>78</v>
      </c>
      <c r="AW106" s="14" t="s">
        <v>32</v>
      </c>
      <c r="AX106" s="14" t="s">
        <v>71</v>
      </c>
      <c r="AY106" s="242" t="s">
        <v>111</v>
      </c>
    </row>
    <row r="107" s="13" customFormat="1">
      <c r="A107" s="13"/>
      <c r="B107" s="222"/>
      <c r="C107" s="223"/>
      <c r="D107" s="214" t="s">
        <v>131</v>
      </c>
      <c r="E107" s="224" t="s">
        <v>19</v>
      </c>
      <c r="F107" s="225" t="s">
        <v>145</v>
      </c>
      <c r="G107" s="223"/>
      <c r="H107" s="224" t="s">
        <v>19</v>
      </c>
      <c r="I107" s="226"/>
      <c r="J107" s="223"/>
      <c r="K107" s="223"/>
      <c r="L107" s="227"/>
      <c r="M107" s="228"/>
      <c r="N107" s="229"/>
      <c r="O107" s="229"/>
      <c r="P107" s="229"/>
      <c r="Q107" s="229"/>
      <c r="R107" s="229"/>
      <c r="S107" s="229"/>
      <c r="T107" s="23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1" t="s">
        <v>131</v>
      </c>
      <c r="AU107" s="231" t="s">
        <v>78</v>
      </c>
      <c r="AV107" s="13" t="s">
        <v>76</v>
      </c>
      <c r="AW107" s="13" t="s">
        <v>32</v>
      </c>
      <c r="AX107" s="13" t="s">
        <v>71</v>
      </c>
      <c r="AY107" s="231" t="s">
        <v>111</v>
      </c>
    </row>
    <row r="108" s="14" customFormat="1">
      <c r="A108" s="14"/>
      <c r="B108" s="232"/>
      <c r="C108" s="233"/>
      <c r="D108" s="214" t="s">
        <v>131</v>
      </c>
      <c r="E108" s="234" t="s">
        <v>19</v>
      </c>
      <c r="F108" s="235" t="s">
        <v>146</v>
      </c>
      <c r="G108" s="233"/>
      <c r="H108" s="236">
        <v>1566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2" t="s">
        <v>131</v>
      </c>
      <c r="AU108" s="242" t="s">
        <v>78</v>
      </c>
      <c r="AV108" s="14" t="s">
        <v>78</v>
      </c>
      <c r="AW108" s="14" t="s">
        <v>32</v>
      </c>
      <c r="AX108" s="14" t="s">
        <v>71</v>
      </c>
      <c r="AY108" s="242" t="s">
        <v>111</v>
      </c>
    </row>
    <row r="109" s="13" customFormat="1">
      <c r="A109" s="13"/>
      <c r="B109" s="222"/>
      <c r="C109" s="223"/>
      <c r="D109" s="214" t="s">
        <v>131</v>
      </c>
      <c r="E109" s="224" t="s">
        <v>19</v>
      </c>
      <c r="F109" s="225" t="s">
        <v>147</v>
      </c>
      <c r="G109" s="223"/>
      <c r="H109" s="224" t="s">
        <v>19</v>
      </c>
      <c r="I109" s="226"/>
      <c r="J109" s="223"/>
      <c r="K109" s="223"/>
      <c r="L109" s="227"/>
      <c r="M109" s="228"/>
      <c r="N109" s="229"/>
      <c r="O109" s="229"/>
      <c r="P109" s="229"/>
      <c r="Q109" s="229"/>
      <c r="R109" s="229"/>
      <c r="S109" s="229"/>
      <c r="T109" s="23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1" t="s">
        <v>131</v>
      </c>
      <c r="AU109" s="231" t="s">
        <v>78</v>
      </c>
      <c r="AV109" s="13" t="s">
        <v>76</v>
      </c>
      <c r="AW109" s="13" t="s">
        <v>32</v>
      </c>
      <c r="AX109" s="13" t="s">
        <v>71</v>
      </c>
      <c r="AY109" s="231" t="s">
        <v>111</v>
      </c>
    </row>
    <row r="110" s="14" customFormat="1">
      <c r="A110" s="14"/>
      <c r="B110" s="232"/>
      <c r="C110" s="233"/>
      <c r="D110" s="214" t="s">
        <v>131</v>
      </c>
      <c r="E110" s="234" t="s">
        <v>19</v>
      </c>
      <c r="F110" s="235" t="s">
        <v>148</v>
      </c>
      <c r="G110" s="233"/>
      <c r="H110" s="236">
        <v>734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2" t="s">
        <v>131</v>
      </c>
      <c r="AU110" s="242" t="s">
        <v>78</v>
      </c>
      <c r="AV110" s="14" t="s">
        <v>78</v>
      </c>
      <c r="AW110" s="14" t="s">
        <v>32</v>
      </c>
      <c r="AX110" s="14" t="s">
        <v>71</v>
      </c>
      <c r="AY110" s="242" t="s">
        <v>111</v>
      </c>
    </row>
    <row r="111" s="15" customFormat="1">
      <c r="A111" s="15"/>
      <c r="B111" s="243"/>
      <c r="C111" s="244"/>
      <c r="D111" s="214" t="s">
        <v>131</v>
      </c>
      <c r="E111" s="245" t="s">
        <v>19</v>
      </c>
      <c r="F111" s="246" t="s">
        <v>136</v>
      </c>
      <c r="G111" s="244"/>
      <c r="H111" s="247">
        <v>3612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3" t="s">
        <v>131</v>
      </c>
      <c r="AU111" s="253" t="s">
        <v>78</v>
      </c>
      <c r="AV111" s="15" t="s">
        <v>117</v>
      </c>
      <c r="AW111" s="15" t="s">
        <v>32</v>
      </c>
      <c r="AX111" s="15" t="s">
        <v>76</v>
      </c>
      <c r="AY111" s="253" t="s">
        <v>111</v>
      </c>
    </row>
    <row r="112" s="2" customFormat="1" ht="16.5" customHeight="1">
      <c r="A112" s="40"/>
      <c r="B112" s="41"/>
      <c r="C112" s="200" t="s">
        <v>117</v>
      </c>
      <c r="D112" s="200" t="s">
        <v>113</v>
      </c>
      <c r="E112" s="201" t="s">
        <v>149</v>
      </c>
      <c r="F112" s="202" t="s">
        <v>150</v>
      </c>
      <c r="G112" s="203" t="s">
        <v>116</v>
      </c>
      <c r="H112" s="204">
        <v>3612</v>
      </c>
      <c r="I112" s="205"/>
      <c r="J112" s="206">
        <f>ROUND(I112*H112,2)</f>
        <v>0</v>
      </c>
      <c r="K112" s="207"/>
      <c r="L112" s="46"/>
      <c r="M112" s="208" t="s">
        <v>19</v>
      </c>
      <c r="N112" s="209" t="s">
        <v>42</v>
      </c>
      <c r="O112" s="86"/>
      <c r="P112" s="210">
        <f>O112*H112</f>
        <v>0</v>
      </c>
      <c r="Q112" s="210">
        <v>0</v>
      </c>
      <c r="R112" s="210">
        <f>Q112*H112</f>
        <v>0</v>
      </c>
      <c r="S112" s="210">
        <v>0.023</v>
      </c>
      <c r="T112" s="211">
        <f>S112*H112</f>
        <v>83.075999999999993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2" t="s">
        <v>117</v>
      </c>
      <c r="AT112" s="212" t="s">
        <v>113</v>
      </c>
      <c r="AU112" s="212" t="s">
        <v>78</v>
      </c>
      <c r="AY112" s="19" t="s">
        <v>111</v>
      </c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19" t="s">
        <v>76</v>
      </c>
      <c r="BK112" s="213">
        <f>ROUND(I112*H112,2)</f>
        <v>0</v>
      </c>
      <c r="BL112" s="19" t="s">
        <v>117</v>
      </c>
      <c r="BM112" s="212" t="s">
        <v>151</v>
      </c>
    </row>
    <row r="113" s="2" customFormat="1">
      <c r="A113" s="40"/>
      <c r="B113" s="41"/>
      <c r="C113" s="42"/>
      <c r="D113" s="214" t="s">
        <v>119</v>
      </c>
      <c r="E113" s="42"/>
      <c r="F113" s="215" t="s">
        <v>152</v>
      </c>
      <c r="G113" s="42"/>
      <c r="H113" s="42"/>
      <c r="I113" s="216"/>
      <c r="J113" s="42"/>
      <c r="K113" s="42"/>
      <c r="L113" s="46"/>
      <c r="M113" s="217"/>
      <c r="N113" s="218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119</v>
      </c>
      <c r="AU113" s="19" t="s">
        <v>78</v>
      </c>
    </row>
    <row r="114" s="2" customFormat="1">
      <c r="A114" s="40"/>
      <c r="B114" s="41"/>
      <c r="C114" s="42"/>
      <c r="D114" s="219" t="s">
        <v>121</v>
      </c>
      <c r="E114" s="42"/>
      <c r="F114" s="220" t="s">
        <v>153</v>
      </c>
      <c r="G114" s="42"/>
      <c r="H114" s="42"/>
      <c r="I114" s="216"/>
      <c r="J114" s="42"/>
      <c r="K114" s="42"/>
      <c r="L114" s="46"/>
      <c r="M114" s="217"/>
      <c r="N114" s="218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121</v>
      </c>
      <c r="AU114" s="19" t="s">
        <v>78</v>
      </c>
    </row>
    <row r="115" s="2" customFormat="1">
      <c r="A115" s="40"/>
      <c r="B115" s="41"/>
      <c r="C115" s="42"/>
      <c r="D115" s="214" t="s">
        <v>123</v>
      </c>
      <c r="E115" s="42"/>
      <c r="F115" s="221" t="s">
        <v>154</v>
      </c>
      <c r="G115" s="42"/>
      <c r="H115" s="42"/>
      <c r="I115" s="216"/>
      <c r="J115" s="42"/>
      <c r="K115" s="42"/>
      <c r="L115" s="46"/>
      <c r="M115" s="217"/>
      <c r="N115" s="218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123</v>
      </c>
      <c r="AU115" s="19" t="s">
        <v>78</v>
      </c>
    </row>
    <row r="116" s="2" customFormat="1" ht="16.5" customHeight="1">
      <c r="A116" s="40"/>
      <c r="B116" s="41"/>
      <c r="C116" s="200" t="s">
        <v>155</v>
      </c>
      <c r="D116" s="200" t="s">
        <v>113</v>
      </c>
      <c r="E116" s="201" t="s">
        <v>156</v>
      </c>
      <c r="F116" s="202" t="s">
        <v>157</v>
      </c>
      <c r="G116" s="203" t="s">
        <v>158</v>
      </c>
      <c r="H116" s="204">
        <v>20</v>
      </c>
      <c r="I116" s="205"/>
      <c r="J116" s="206">
        <f>ROUND(I116*H116,2)</f>
        <v>0</v>
      </c>
      <c r="K116" s="207"/>
      <c r="L116" s="46"/>
      <c r="M116" s="208" t="s">
        <v>19</v>
      </c>
      <c r="N116" s="209" t="s">
        <v>42</v>
      </c>
      <c r="O116" s="86"/>
      <c r="P116" s="210">
        <f>O116*H116</f>
        <v>0</v>
      </c>
      <c r="Q116" s="210">
        <v>0</v>
      </c>
      <c r="R116" s="210">
        <f>Q116*H116</f>
        <v>0</v>
      </c>
      <c r="S116" s="210">
        <v>0.28999999999999998</v>
      </c>
      <c r="T116" s="211">
        <f>S116*H116</f>
        <v>5.7999999999999998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2" t="s">
        <v>117</v>
      </c>
      <c r="AT116" s="212" t="s">
        <v>113</v>
      </c>
      <c r="AU116" s="212" t="s">
        <v>78</v>
      </c>
      <c r="AY116" s="19" t="s">
        <v>111</v>
      </c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19" t="s">
        <v>76</v>
      </c>
      <c r="BK116" s="213">
        <f>ROUND(I116*H116,2)</f>
        <v>0</v>
      </c>
      <c r="BL116" s="19" t="s">
        <v>117</v>
      </c>
      <c r="BM116" s="212" t="s">
        <v>159</v>
      </c>
    </row>
    <row r="117" s="2" customFormat="1">
      <c r="A117" s="40"/>
      <c r="B117" s="41"/>
      <c r="C117" s="42"/>
      <c r="D117" s="214" t="s">
        <v>119</v>
      </c>
      <c r="E117" s="42"/>
      <c r="F117" s="215" t="s">
        <v>160</v>
      </c>
      <c r="G117" s="42"/>
      <c r="H117" s="42"/>
      <c r="I117" s="216"/>
      <c r="J117" s="42"/>
      <c r="K117" s="42"/>
      <c r="L117" s="46"/>
      <c r="M117" s="217"/>
      <c r="N117" s="218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119</v>
      </c>
      <c r="AU117" s="19" t="s">
        <v>78</v>
      </c>
    </row>
    <row r="118" s="2" customFormat="1">
      <c r="A118" s="40"/>
      <c r="B118" s="41"/>
      <c r="C118" s="42"/>
      <c r="D118" s="219" t="s">
        <v>121</v>
      </c>
      <c r="E118" s="42"/>
      <c r="F118" s="220" t="s">
        <v>161</v>
      </c>
      <c r="G118" s="42"/>
      <c r="H118" s="42"/>
      <c r="I118" s="216"/>
      <c r="J118" s="42"/>
      <c r="K118" s="42"/>
      <c r="L118" s="46"/>
      <c r="M118" s="217"/>
      <c r="N118" s="218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121</v>
      </c>
      <c r="AU118" s="19" t="s">
        <v>78</v>
      </c>
    </row>
    <row r="119" s="2" customFormat="1" ht="16.5" customHeight="1">
      <c r="A119" s="40"/>
      <c r="B119" s="41"/>
      <c r="C119" s="200" t="s">
        <v>162</v>
      </c>
      <c r="D119" s="200" t="s">
        <v>113</v>
      </c>
      <c r="E119" s="201" t="s">
        <v>163</v>
      </c>
      <c r="F119" s="202" t="s">
        <v>164</v>
      </c>
      <c r="G119" s="203" t="s">
        <v>158</v>
      </c>
      <c r="H119" s="204">
        <v>5</v>
      </c>
      <c r="I119" s="205"/>
      <c r="J119" s="206">
        <f>ROUND(I119*H119,2)</f>
        <v>0</v>
      </c>
      <c r="K119" s="207"/>
      <c r="L119" s="46"/>
      <c r="M119" s="208" t="s">
        <v>19</v>
      </c>
      <c r="N119" s="209" t="s">
        <v>42</v>
      </c>
      <c r="O119" s="86"/>
      <c r="P119" s="210">
        <f>O119*H119</f>
        <v>0</v>
      </c>
      <c r="Q119" s="210">
        <v>0.0086767000000000007</v>
      </c>
      <c r="R119" s="210">
        <f>Q119*H119</f>
        <v>0.043383500000000005</v>
      </c>
      <c r="S119" s="210">
        <v>0</v>
      </c>
      <c r="T119" s="211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2" t="s">
        <v>117</v>
      </c>
      <c r="AT119" s="212" t="s">
        <v>113</v>
      </c>
      <c r="AU119" s="212" t="s">
        <v>78</v>
      </c>
      <c r="AY119" s="19" t="s">
        <v>111</v>
      </c>
      <c r="BE119" s="213">
        <f>IF(N119="základní",J119,0)</f>
        <v>0</v>
      </c>
      <c r="BF119" s="213">
        <f>IF(N119="snížená",J119,0)</f>
        <v>0</v>
      </c>
      <c r="BG119" s="213">
        <f>IF(N119="zákl. přenesená",J119,0)</f>
        <v>0</v>
      </c>
      <c r="BH119" s="213">
        <f>IF(N119="sníž. přenesená",J119,0)</f>
        <v>0</v>
      </c>
      <c r="BI119" s="213">
        <f>IF(N119="nulová",J119,0)</f>
        <v>0</v>
      </c>
      <c r="BJ119" s="19" t="s">
        <v>76</v>
      </c>
      <c r="BK119" s="213">
        <f>ROUND(I119*H119,2)</f>
        <v>0</v>
      </c>
      <c r="BL119" s="19" t="s">
        <v>117</v>
      </c>
      <c r="BM119" s="212" t="s">
        <v>165</v>
      </c>
    </row>
    <row r="120" s="2" customFormat="1">
      <c r="A120" s="40"/>
      <c r="B120" s="41"/>
      <c r="C120" s="42"/>
      <c r="D120" s="214" t="s">
        <v>119</v>
      </c>
      <c r="E120" s="42"/>
      <c r="F120" s="215" t="s">
        <v>166</v>
      </c>
      <c r="G120" s="42"/>
      <c r="H120" s="42"/>
      <c r="I120" s="216"/>
      <c r="J120" s="42"/>
      <c r="K120" s="42"/>
      <c r="L120" s="46"/>
      <c r="M120" s="217"/>
      <c r="N120" s="218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119</v>
      </c>
      <c r="AU120" s="19" t="s">
        <v>78</v>
      </c>
    </row>
    <row r="121" s="2" customFormat="1">
      <c r="A121" s="40"/>
      <c r="B121" s="41"/>
      <c r="C121" s="42"/>
      <c r="D121" s="219" t="s">
        <v>121</v>
      </c>
      <c r="E121" s="42"/>
      <c r="F121" s="220" t="s">
        <v>167</v>
      </c>
      <c r="G121" s="42"/>
      <c r="H121" s="42"/>
      <c r="I121" s="216"/>
      <c r="J121" s="42"/>
      <c r="K121" s="42"/>
      <c r="L121" s="46"/>
      <c r="M121" s="217"/>
      <c r="N121" s="218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121</v>
      </c>
      <c r="AU121" s="19" t="s">
        <v>78</v>
      </c>
    </row>
    <row r="122" s="14" customFormat="1">
      <c r="A122" s="14"/>
      <c r="B122" s="232"/>
      <c r="C122" s="233"/>
      <c r="D122" s="214" t="s">
        <v>131</v>
      </c>
      <c r="E122" s="234" t="s">
        <v>19</v>
      </c>
      <c r="F122" s="235" t="s">
        <v>168</v>
      </c>
      <c r="G122" s="233"/>
      <c r="H122" s="236">
        <v>5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2" t="s">
        <v>131</v>
      </c>
      <c r="AU122" s="242" t="s">
        <v>78</v>
      </c>
      <c r="AV122" s="14" t="s">
        <v>78</v>
      </c>
      <c r="AW122" s="14" t="s">
        <v>32</v>
      </c>
      <c r="AX122" s="14" t="s">
        <v>76</v>
      </c>
      <c r="AY122" s="242" t="s">
        <v>111</v>
      </c>
    </row>
    <row r="123" s="2" customFormat="1" ht="16.5" customHeight="1">
      <c r="A123" s="40"/>
      <c r="B123" s="41"/>
      <c r="C123" s="200" t="s">
        <v>169</v>
      </c>
      <c r="D123" s="200" t="s">
        <v>113</v>
      </c>
      <c r="E123" s="201" t="s">
        <v>170</v>
      </c>
      <c r="F123" s="202" t="s">
        <v>171</v>
      </c>
      <c r="G123" s="203" t="s">
        <v>158</v>
      </c>
      <c r="H123" s="204">
        <v>8</v>
      </c>
      <c r="I123" s="205"/>
      <c r="J123" s="206">
        <f>ROUND(I123*H123,2)</f>
        <v>0</v>
      </c>
      <c r="K123" s="207"/>
      <c r="L123" s="46"/>
      <c r="M123" s="208" t="s">
        <v>19</v>
      </c>
      <c r="N123" s="209" t="s">
        <v>42</v>
      </c>
      <c r="O123" s="86"/>
      <c r="P123" s="210">
        <f>O123*H123</f>
        <v>0</v>
      </c>
      <c r="Q123" s="210">
        <v>0.036904300000000001</v>
      </c>
      <c r="R123" s="210">
        <f>Q123*H123</f>
        <v>0.29523440000000001</v>
      </c>
      <c r="S123" s="210">
        <v>0</v>
      </c>
      <c r="T123" s="211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2" t="s">
        <v>117</v>
      </c>
      <c r="AT123" s="212" t="s">
        <v>113</v>
      </c>
      <c r="AU123" s="212" t="s">
        <v>78</v>
      </c>
      <c r="AY123" s="19" t="s">
        <v>111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9" t="s">
        <v>76</v>
      </c>
      <c r="BK123" s="213">
        <f>ROUND(I123*H123,2)</f>
        <v>0</v>
      </c>
      <c r="BL123" s="19" t="s">
        <v>117</v>
      </c>
      <c r="BM123" s="212" t="s">
        <v>172</v>
      </c>
    </row>
    <row r="124" s="2" customFormat="1">
      <c r="A124" s="40"/>
      <c r="B124" s="41"/>
      <c r="C124" s="42"/>
      <c r="D124" s="214" t="s">
        <v>119</v>
      </c>
      <c r="E124" s="42"/>
      <c r="F124" s="215" t="s">
        <v>173</v>
      </c>
      <c r="G124" s="42"/>
      <c r="H124" s="42"/>
      <c r="I124" s="216"/>
      <c r="J124" s="42"/>
      <c r="K124" s="42"/>
      <c r="L124" s="46"/>
      <c r="M124" s="217"/>
      <c r="N124" s="218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119</v>
      </c>
      <c r="AU124" s="19" t="s">
        <v>78</v>
      </c>
    </row>
    <row r="125" s="2" customFormat="1">
      <c r="A125" s="40"/>
      <c r="B125" s="41"/>
      <c r="C125" s="42"/>
      <c r="D125" s="219" t="s">
        <v>121</v>
      </c>
      <c r="E125" s="42"/>
      <c r="F125" s="220" t="s">
        <v>174</v>
      </c>
      <c r="G125" s="42"/>
      <c r="H125" s="42"/>
      <c r="I125" s="216"/>
      <c r="J125" s="42"/>
      <c r="K125" s="42"/>
      <c r="L125" s="46"/>
      <c r="M125" s="217"/>
      <c r="N125" s="218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121</v>
      </c>
      <c r="AU125" s="19" t="s">
        <v>78</v>
      </c>
    </row>
    <row r="126" s="14" customFormat="1">
      <c r="A126" s="14"/>
      <c r="B126" s="232"/>
      <c r="C126" s="233"/>
      <c r="D126" s="214" t="s">
        <v>131</v>
      </c>
      <c r="E126" s="234" t="s">
        <v>19</v>
      </c>
      <c r="F126" s="235" t="s">
        <v>175</v>
      </c>
      <c r="G126" s="233"/>
      <c r="H126" s="236">
        <v>8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2" t="s">
        <v>131</v>
      </c>
      <c r="AU126" s="242" t="s">
        <v>78</v>
      </c>
      <c r="AV126" s="14" t="s">
        <v>78</v>
      </c>
      <c r="AW126" s="14" t="s">
        <v>32</v>
      </c>
      <c r="AX126" s="14" t="s">
        <v>76</v>
      </c>
      <c r="AY126" s="242" t="s">
        <v>111</v>
      </c>
    </row>
    <row r="127" s="2" customFormat="1" ht="16.5" customHeight="1">
      <c r="A127" s="40"/>
      <c r="B127" s="41"/>
      <c r="C127" s="200" t="s">
        <v>176</v>
      </c>
      <c r="D127" s="200" t="s">
        <v>113</v>
      </c>
      <c r="E127" s="201" t="s">
        <v>177</v>
      </c>
      <c r="F127" s="202" t="s">
        <v>178</v>
      </c>
      <c r="G127" s="203" t="s">
        <v>158</v>
      </c>
      <c r="H127" s="204">
        <v>10</v>
      </c>
      <c r="I127" s="205"/>
      <c r="J127" s="206">
        <f>ROUND(I127*H127,2)</f>
        <v>0</v>
      </c>
      <c r="K127" s="207"/>
      <c r="L127" s="46"/>
      <c r="M127" s="208" t="s">
        <v>19</v>
      </c>
      <c r="N127" s="209" t="s">
        <v>42</v>
      </c>
      <c r="O127" s="86"/>
      <c r="P127" s="210">
        <f>O127*H127</f>
        <v>0</v>
      </c>
      <c r="Q127" s="210">
        <v>0.036904300000000001</v>
      </c>
      <c r="R127" s="210">
        <f>Q127*H127</f>
        <v>0.36904300000000001</v>
      </c>
      <c r="S127" s="210">
        <v>0</v>
      </c>
      <c r="T127" s="211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2" t="s">
        <v>117</v>
      </c>
      <c r="AT127" s="212" t="s">
        <v>113</v>
      </c>
      <c r="AU127" s="212" t="s">
        <v>78</v>
      </c>
      <c r="AY127" s="19" t="s">
        <v>111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19" t="s">
        <v>76</v>
      </c>
      <c r="BK127" s="213">
        <f>ROUND(I127*H127,2)</f>
        <v>0</v>
      </c>
      <c r="BL127" s="19" t="s">
        <v>117</v>
      </c>
      <c r="BM127" s="212" t="s">
        <v>179</v>
      </c>
    </row>
    <row r="128" s="2" customFormat="1">
      <c r="A128" s="40"/>
      <c r="B128" s="41"/>
      <c r="C128" s="42"/>
      <c r="D128" s="214" t="s">
        <v>119</v>
      </c>
      <c r="E128" s="42"/>
      <c r="F128" s="215" t="s">
        <v>180</v>
      </c>
      <c r="G128" s="42"/>
      <c r="H128" s="42"/>
      <c r="I128" s="216"/>
      <c r="J128" s="42"/>
      <c r="K128" s="42"/>
      <c r="L128" s="46"/>
      <c r="M128" s="217"/>
      <c r="N128" s="218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119</v>
      </c>
      <c r="AU128" s="19" t="s">
        <v>78</v>
      </c>
    </row>
    <row r="129" s="2" customFormat="1">
      <c r="A129" s="40"/>
      <c r="B129" s="41"/>
      <c r="C129" s="42"/>
      <c r="D129" s="219" t="s">
        <v>121</v>
      </c>
      <c r="E129" s="42"/>
      <c r="F129" s="220" t="s">
        <v>181</v>
      </c>
      <c r="G129" s="42"/>
      <c r="H129" s="42"/>
      <c r="I129" s="216"/>
      <c r="J129" s="42"/>
      <c r="K129" s="42"/>
      <c r="L129" s="46"/>
      <c r="M129" s="217"/>
      <c r="N129" s="218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121</v>
      </c>
      <c r="AU129" s="19" t="s">
        <v>78</v>
      </c>
    </row>
    <row r="130" s="14" customFormat="1">
      <c r="A130" s="14"/>
      <c r="B130" s="232"/>
      <c r="C130" s="233"/>
      <c r="D130" s="214" t="s">
        <v>131</v>
      </c>
      <c r="E130" s="234" t="s">
        <v>19</v>
      </c>
      <c r="F130" s="235" t="s">
        <v>182</v>
      </c>
      <c r="G130" s="233"/>
      <c r="H130" s="236">
        <v>10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2" t="s">
        <v>131</v>
      </c>
      <c r="AU130" s="242" t="s">
        <v>78</v>
      </c>
      <c r="AV130" s="14" t="s">
        <v>78</v>
      </c>
      <c r="AW130" s="14" t="s">
        <v>32</v>
      </c>
      <c r="AX130" s="14" t="s">
        <v>76</v>
      </c>
      <c r="AY130" s="242" t="s">
        <v>111</v>
      </c>
    </row>
    <row r="131" s="2" customFormat="1" ht="21.75" customHeight="1">
      <c r="A131" s="40"/>
      <c r="B131" s="41"/>
      <c r="C131" s="200" t="s">
        <v>183</v>
      </c>
      <c r="D131" s="200" t="s">
        <v>113</v>
      </c>
      <c r="E131" s="201" t="s">
        <v>184</v>
      </c>
      <c r="F131" s="202" t="s">
        <v>185</v>
      </c>
      <c r="G131" s="203" t="s">
        <v>186</v>
      </c>
      <c r="H131" s="204">
        <v>272.45999999999998</v>
      </c>
      <c r="I131" s="205"/>
      <c r="J131" s="206">
        <f>ROUND(I131*H131,2)</f>
        <v>0</v>
      </c>
      <c r="K131" s="207"/>
      <c r="L131" s="46"/>
      <c r="M131" s="208" t="s">
        <v>19</v>
      </c>
      <c r="N131" s="209" t="s">
        <v>42</v>
      </c>
      <c r="O131" s="86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1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2" t="s">
        <v>117</v>
      </c>
      <c r="AT131" s="212" t="s">
        <v>113</v>
      </c>
      <c r="AU131" s="212" t="s">
        <v>78</v>
      </c>
      <c r="AY131" s="19" t="s">
        <v>111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9" t="s">
        <v>76</v>
      </c>
      <c r="BK131" s="213">
        <f>ROUND(I131*H131,2)</f>
        <v>0</v>
      </c>
      <c r="BL131" s="19" t="s">
        <v>117</v>
      </c>
      <c r="BM131" s="212" t="s">
        <v>187</v>
      </c>
    </row>
    <row r="132" s="2" customFormat="1">
      <c r="A132" s="40"/>
      <c r="B132" s="41"/>
      <c r="C132" s="42"/>
      <c r="D132" s="214" t="s">
        <v>119</v>
      </c>
      <c r="E132" s="42"/>
      <c r="F132" s="215" t="s">
        <v>188</v>
      </c>
      <c r="G132" s="42"/>
      <c r="H132" s="42"/>
      <c r="I132" s="216"/>
      <c r="J132" s="42"/>
      <c r="K132" s="42"/>
      <c r="L132" s="46"/>
      <c r="M132" s="217"/>
      <c r="N132" s="218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119</v>
      </c>
      <c r="AU132" s="19" t="s">
        <v>78</v>
      </c>
    </row>
    <row r="133" s="2" customFormat="1">
      <c r="A133" s="40"/>
      <c r="B133" s="41"/>
      <c r="C133" s="42"/>
      <c r="D133" s="219" t="s">
        <v>121</v>
      </c>
      <c r="E133" s="42"/>
      <c r="F133" s="220" t="s">
        <v>189</v>
      </c>
      <c r="G133" s="42"/>
      <c r="H133" s="42"/>
      <c r="I133" s="216"/>
      <c r="J133" s="42"/>
      <c r="K133" s="42"/>
      <c r="L133" s="46"/>
      <c r="M133" s="217"/>
      <c r="N133" s="218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121</v>
      </c>
      <c r="AU133" s="19" t="s">
        <v>78</v>
      </c>
    </row>
    <row r="134" s="2" customFormat="1">
      <c r="A134" s="40"/>
      <c r="B134" s="41"/>
      <c r="C134" s="42"/>
      <c r="D134" s="214" t="s">
        <v>123</v>
      </c>
      <c r="E134" s="42"/>
      <c r="F134" s="221" t="s">
        <v>190</v>
      </c>
      <c r="G134" s="42"/>
      <c r="H134" s="42"/>
      <c r="I134" s="216"/>
      <c r="J134" s="42"/>
      <c r="K134" s="42"/>
      <c r="L134" s="46"/>
      <c r="M134" s="217"/>
      <c r="N134" s="218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123</v>
      </c>
      <c r="AU134" s="19" t="s">
        <v>78</v>
      </c>
    </row>
    <row r="135" s="13" customFormat="1">
      <c r="A135" s="13"/>
      <c r="B135" s="222"/>
      <c r="C135" s="223"/>
      <c r="D135" s="214" t="s">
        <v>131</v>
      </c>
      <c r="E135" s="224" t="s">
        <v>19</v>
      </c>
      <c r="F135" s="225" t="s">
        <v>191</v>
      </c>
      <c r="G135" s="223"/>
      <c r="H135" s="224" t="s">
        <v>19</v>
      </c>
      <c r="I135" s="226"/>
      <c r="J135" s="223"/>
      <c r="K135" s="223"/>
      <c r="L135" s="227"/>
      <c r="M135" s="228"/>
      <c r="N135" s="229"/>
      <c r="O135" s="229"/>
      <c r="P135" s="229"/>
      <c r="Q135" s="229"/>
      <c r="R135" s="229"/>
      <c r="S135" s="229"/>
      <c r="T135" s="23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1" t="s">
        <v>131</v>
      </c>
      <c r="AU135" s="231" t="s">
        <v>78</v>
      </c>
      <c r="AV135" s="13" t="s">
        <v>76</v>
      </c>
      <c r="AW135" s="13" t="s">
        <v>32</v>
      </c>
      <c r="AX135" s="13" t="s">
        <v>71</v>
      </c>
      <c r="AY135" s="231" t="s">
        <v>111</v>
      </c>
    </row>
    <row r="136" s="14" customFormat="1">
      <c r="A136" s="14"/>
      <c r="B136" s="232"/>
      <c r="C136" s="233"/>
      <c r="D136" s="214" t="s">
        <v>131</v>
      </c>
      <c r="E136" s="234" t="s">
        <v>19</v>
      </c>
      <c r="F136" s="235" t="s">
        <v>192</v>
      </c>
      <c r="G136" s="233"/>
      <c r="H136" s="236">
        <v>215.09999999999999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2" t="s">
        <v>131</v>
      </c>
      <c r="AU136" s="242" t="s">
        <v>78</v>
      </c>
      <c r="AV136" s="14" t="s">
        <v>78</v>
      </c>
      <c r="AW136" s="14" t="s">
        <v>32</v>
      </c>
      <c r="AX136" s="14" t="s">
        <v>71</v>
      </c>
      <c r="AY136" s="242" t="s">
        <v>111</v>
      </c>
    </row>
    <row r="137" s="13" customFormat="1">
      <c r="A137" s="13"/>
      <c r="B137" s="222"/>
      <c r="C137" s="223"/>
      <c r="D137" s="214" t="s">
        <v>131</v>
      </c>
      <c r="E137" s="224" t="s">
        <v>19</v>
      </c>
      <c r="F137" s="225" t="s">
        <v>193</v>
      </c>
      <c r="G137" s="223"/>
      <c r="H137" s="224" t="s">
        <v>19</v>
      </c>
      <c r="I137" s="226"/>
      <c r="J137" s="223"/>
      <c r="K137" s="223"/>
      <c r="L137" s="227"/>
      <c r="M137" s="228"/>
      <c r="N137" s="229"/>
      <c r="O137" s="229"/>
      <c r="P137" s="229"/>
      <c r="Q137" s="229"/>
      <c r="R137" s="229"/>
      <c r="S137" s="229"/>
      <c r="T137" s="23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1" t="s">
        <v>131</v>
      </c>
      <c r="AU137" s="231" t="s">
        <v>78</v>
      </c>
      <c r="AV137" s="13" t="s">
        <v>76</v>
      </c>
      <c r="AW137" s="13" t="s">
        <v>32</v>
      </c>
      <c r="AX137" s="13" t="s">
        <v>71</v>
      </c>
      <c r="AY137" s="231" t="s">
        <v>111</v>
      </c>
    </row>
    <row r="138" s="14" customFormat="1">
      <c r="A138" s="14"/>
      <c r="B138" s="232"/>
      <c r="C138" s="233"/>
      <c r="D138" s="214" t="s">
        <v>131</v>
      </c>
      <c r="E138" s="234" t="s">
        <v>19</v>
      </c>
      <c r="F138" s="235" t="s">
        <v>194</v>
      </c>
      <c r="G138" s="233"/>
      <c r="H138" s="236">
        <v>239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2" t="s">
        <v>131</v>
      </c>
      <c r="AU138" s="242" t="s">
        <v>78</v>
      </c>
      <c r="AV138" s="14" t="s">
        <v>78</v>
      </c>
      <c r="AW138" s="14" t="s">
        <v>32</v>
      </c>
      <c r="AX138" s="14" t="s">
        <v>71</v>
      </c>
      <c r="AY138" s="242" t="s">
        <v>111</v>
      </c>
    </row>
    <row r="139" s="15" customFormat="1">
      <c r="A139" s="15"/>
      <c r="B139" s="243"/>
      <c r="C139" s="244"/>
      <c r="D139" s="214" t="s">
        <v>131</v>
      </c>
      <c r="E139" s="245" t="s">
        <v>19</v>
      </c>
      <c r="F139" s="246" t="s">
        <v>136</v>
      </c>
      <c r="G139" s="244"/>
      <c r="H139" s="247">
        <v>454.10000000000002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3" t="s">
        <v>131</v>
      </c>
      <c r="AU139" s="253" t="s">
        <v>78</v>
      </c>
      <c r="AV139" s="15" t="s">
        <v>117</v>
      </c>
      <c r="AW139" s="15" t="s">
        <v>32</v>
      </c>
      <c r="AX139" s="15" t="s">
        <v>71</v>
      </c>
      <c r="AY139" s="253" t="s">
        <v>111</v>
      </c>
    </row>
    <row r="140" s="13" customFormat="1">
      <c r="A140" s="13"/>
      <c r="B140" s="222"/>
      <c r="C140" s="223"/>
      <c r="D140" s="214" t="s">
        <v>131</v>
      </c>
      <c r="E140" s="224" t="s">
        <v>19</v>
      </c>
      <c r="F140" s="225" t="s">
        <v>195</v>
      </c>
      <c r="G140" s="223"/>
      <c r="H140" s="224" t="s">
        <v>19</v>
      </c>
      <c r="I140" s="226"/>
      <c r="J140" s="223"/>
      <c r="K140" s="223"/>
      <c r="L140" s="227"/>
      <c r="M140" s="228"/>
      <c r="N140" s="229"/>
      <c r="O140" s="229"/>
      <c r="P140" s="229"/>
      <c r="Q140" s="229"/>
      <c r="R140" s="229"/>
      <c r="S140" s="229"/>
      <c r="T140" s="23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1" t="s">
        <v>131</v>
      </c>
      <c r="AU140" s="231" t="s">
        <v>78</v>
      </c>
      <c r="AV140" s="13" t="s">
        <v>76</v>
      </c>
      <c r="AW140" s="13" t="s">
        <v>32</v>
      </c>
      <c r="AX140" s="13" t="s">
        <v>71</v>
      </c>
      <c r="AY140" s="231" t="s">
        <v>111</v>
      </c>
    </row>
    <row r="141" s="14" customFormat="1">
      <c r="A141" s="14"/>
      <c r="B141" s="232"/>
      <c r="C141" s="233"/>
      <c r="D141" s="214" t="s">
        <v>131</v>
      </c>
      <c r="E141" s="234" t="s">
        <v>19</v>
      </c>
      <c r="F141" s="235" t="s">
        <v>196</v>
      </c>
      <c r="G141" s="233"/>
      <c r="H141" s="236">
        <v>272.45999999999998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2" t="s">
        <v>131</v>
      </c>
      <c r="AU141" s="242" t="s">
        <v>78</v>
      </c>
      <c r="AV141" s="14" t="s">
        <v>78</v>
      </c>
      <c r="AW141" s="14" t="s">
        <v>32</v>
      </c>
      <c r="AX141" s="14" t="s">
        <v>71</v>
      </c>
      <c r="AY141" s="242" t="s">
        <v>111</v>
      </c>
    </row>
    <row r="142" s="15" customFormat="1">
      <c r="A142" s="15"/>
      <c r="B142" s="243"/>
      <c r="C142" s="244"/>
      <c r="D142" s="214" t="s">
        <v>131</v>
      </c>
      <c r="E142" s="245" t="s">
        <v>19</v>
      </c>
      <c r="F142" s="246" t="s">
        <v>136</v>
      </c>
      <c r="G142" s="244"/>
      <c r="H142" s="247">
        <v>272.45999999999998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3" t="s">
        <v>131</v>
      </c>
      <c r="AU142" s="253" t="s">
        <v>78</v>
      </c>
      <c r="AV142" s="15" t="s">
        <v>117</v>
      </c>
      <c r="AW142" s="15" t="s">
        <v>32</v>
      </c>
      <c r="AX142" s="15" t="s">
        <v>76</v>
      </c>
      <c r="AY142" s="253" t="s">
        <v>111</v>
      </c>
    </row>
    <row r="143" s="2" customFormat="1" ht="24.15" customHeight="1">
      <c r="A143" s="40"/>
      <c r="B143" s="41"/>
      <c r="C143" s="200" t="s">
        <v>197</v>
      </c>
      <c r="D143" s="200" t="s">
        <v>113</v>
      </c>
      <c r="E143" s="201" t="s">
        <v>198</v>
      </c>
      <c r="F143" s="202" t="s">
        <v>199</v>
      </c>
      <c r="G143" s="203" t="s">
        <v>186</v>
      </c>
      <c r="H143" s="204">
        <v>181.63999999999999</v>
      </c>
      <c r="I143" s="205"/>
      <c r="J143" s="206">
        <f>ROUND(I143*H143,2)</f>
        <v>0</v>
      </c>
      <c r="K143" s="207"/>
      <c r="L143" s="46"/>
      <c r="M143" s="208" t="s">
        <v>19</v>
      </c>
      <c r="N143" s="209" t="s">
        <v>42</v>
      </c>
      <c r="O143" s="86"/>
      <c r="P143" s="210">
        <f>O143*H143</f>
        <v>0</v>
      </c>
      <c r="Q143" s="210">
        <v>0</v>
      </c>
      <c r="R143" s="210">
        <f>Q143*H143</f>
        <v>0</v>
      </c>
      <c r="S143" s="210">
        <v>0</v>
      </c>
      <c r="T143" s="211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2" t="s">
        <v>117</v>
      </c>
      <c r="AT143" s="212" t="s">
        <v>113</v>
      </c>
      <c r="AU143" s="212" t="s">
        <v>78</v>
      </c>
      <c r="AY143" s="19" t="s">
        <v>111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9" t="s">
        <v>76</v>
      </c>
      <c r="BK143" s="213">
        <f>ROUND(I143*H143,2)</f>
        <v>0</v>
      </c>
      <c r="BL143" s="19" t="s">
        <v>117</v>
      </c>
      <c r="BM143" s="212" t="s">
        <v>200</v>
      </c>
    </row>
    <row r="144" s="2" customFormat="1">
      <c r="A144" s="40"/>
      <c r="B144" s="41"/>
      <c r="C144" s="42"/>
      <c r="D144" s="214" t="s">
        <v>119</v>
      </c>
      <c r="E144" s="42"/>
      <c r="F144" s="215" t="s">
        <v>201</v>
      </c>
      <c r="G144" s="42"/>
      <c r="H144" s="42"/>
      <c r="I144" s="216"/>
      <c r="J144" s="42"/>
      <c r="K144" s="42"/>
      <c r="L144" s="46"/>
      <c r="M144" s="217"/>
      <c r="N144" s="218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119</v>
      </c>
      <c r="AU144" s="19" t="s">
        <v>78</v>
      </c>
    </row>
    <row r="145" s="2" customFormat="1">
      <c r="A145" s="40"/>
      <c r="B145" s="41"/>
      <c r="C145" s="42"/>
      <c r="D145" s="219" t="s">
        <v>121</v>
      </c>
      <c r="E145" s="42"/>
      <c r="F145" s="220" t="s">
        <v>202</v>
      </c>
      <c r="G145" s="42"/>
      <c r="H145" s="42"/>
      <c r="I145" s="216"/>
      <c r="J145" s="42"/>
      <c r="K145" s="42"/>
      <c r="L145" s="46"/>
      <c r="M145" s="217"/>
      <c r="N145" s="218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121</v>
      </c>
      <c r="AU145" s="19" t="s">
        <v>78</v>
      </c>
    </row>
    <row r="146" s="13" customFormat="1">
      <c r="A146" s="13"/>
      <c r="B146" s="222"/>
      <c r="C146" s="223"/>
      <c r="D146" s="214" t="s">
        <v>131</v>
      </c>
      <c r="E146" s="224" t="s">
        <v>19</v>
      </c>
      <c r="F146" s="225" t="s">
        <v>191</v>
      </c>
      <c r="G146" s="223"/>
      <c r="H146" s="224" t="s">
        <v>19</v>
      </c>
      <c r="I146" s="226"/>
      <c r="J146" s="223"/>
      <c r="K146" s="223"/>
      <c r="L146" s="227"/>
      <c r="M146" s="228"/>
      <c r="N146" s="229"/>
      <c r="O146" s="229"/>
      <c r="P146" s="229"/>
      <c r="Q146" s="229"/>
      <c r="R146" s="229"/>
      <c r="S146" s="229"/>
      <c r="T146" s="23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1" t="s">
        <v>131</v>
      </c>
      <c r="AU146" s="231" t="s">
        <v>78</v>
      </c>
      <c r="AV146" s="13" t="s">
        <v>76</v>
      </c>
      <c r="AW146" s="13" t="s">
        <v>32</v>
      </c>
      <c r="AX146" s="13" t="s">
        <v>71</v>
      </c>
      <c r="AY146" s="231" t="s">
        <v>111</v>
      </c>
    </row>
    <row r="147" s="14" customFormat="1">
      <c r="A147" s="14"/>
      <c r="B147" s="232"/>
      <c r="C147" s="233"/>
      <c r="D147" s="214" t="s">
        <v>131</v>
      </c>
      <c r="E147" s="234" t="s">
        <v>19</v>
      </c>
      <c r="F147" s="235" t="s">
        <v>192</v>
      </c>
      <c r="G147" s="233"/>
      <c r="H147" s="236">
        <v>215.09999999999999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2" t="s">
        <v>131</v>
      </c>
      <c r="AU147" s="242" t="s">
        <v>78</v>
      </c>
      <c r="AV147" s="14" t="s">
        <v>78</v>
      </c>
      <c r="AW147" s="14" t="s">
        <v>32</v>
      </c>
      <c r="AX147" s="14" t="s">
        <v>71</v>
      </c>
      <c r="AY147" s="242" t="s">
        <v>111</v>
      </c>
    </row>
    <row r="148" s="13" customFormat="1">
      <c r="A148" s="13"/>
      <c r="B148" s="222"/>
      <c r="C148" s="223"/>
      <c r="D148" s="214" t="s">
        <v>131</v>
      </c>
      <c r="E148" s="224" t="s">
        <v>19</v>
      </c>
      <c r="F148" s="225" t="s">
        <v>193</v>
      </c>
      <c r="G148" s="223"/>
      <c r="H148" s="224" t="s">
        <v>19</v>
      </c>
      <c r="I148" s="226"/>
      <c r="J148" s="223"/>
      <c r="K148" s="223"/>
      <c r="L148" s="227"/>
      <c r="M148" s="228"/>
      <c r="N148" s="229"/>
      <c r="O148" s="229"/>
      <c r="P148" s="229"/>
      <c r="Q148" s="229"/>
      <c r="R148" s="229"/>
      <c r="S148" s="229"/>
      <c r="T148" s="23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1" t="s">
        <v>131</v>
      </c>
      <c r="AU148" s="231" t="s">
        <v>78</v>
      </c>
      <c r="AV148" s="13" t="s">
        <v>76</v>
      </c>
      <c r="AW148" s="13" t="s">
        <v>32</v>
      </c>
      <c r="AX148" s="13" t="s">
        <v>71</v>
      </c>
      <c r="AY148" s="231" t="s">
        <v>111</v>
      </c>
    </row>
    <row r="149" s="14" customFormat="1">
      <c r="A149" s="14"/>
      <c r="B149" s="232"/>
      <c r="C149" s="233"/>
      <c r="D149" s="214" t="s">
        <v>131</v>
      </c>
      <c r="E149" s="234" t="s">
        <v>19</v>
      </c>
      <c r="F149" s="235" t="s">
        <v>194</v>
      </c>
      <c r="G149" s="233"/>
      <c r="H149" s="236">
        <v>239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2" t="s">
        <v>131</v>
      </c>
      <c r="AU149" s="242" t="s">
        <v>78</v>
      </c>
      <c r="AV149" s="14" t="s">
        <v>78</v>
      </c>
      <c r="AW149" s="14" t="s">
        <v>32</v>
      </c>
      <c r="AX149" s="14" t="s">
        <v>71</v>
      </c>
      <c r="AY149" s="242" t="s">
        <v>111</v>
      </c>
    </row>
    <row r="150" s="15" customFormat="1">
      <c r="A150" s="15"/>
      <c r="B150" s="243"/>
      <c r="C150" s="244"/>
      <c r="D150" s="214" t="s">
        <v>131</v>
      </c>
      <c r="E150" s="245" t="s">
        <v>19</v>
      </c>
      <c r="F150" s="246" t="s">
        <v>136</v>
      </c>
      <c r="G150" s="244"/>
      <c r="H150" s="247">
        <v>454.10000000000002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3" t="s">
        <v>131</v>
      </c>
      <c r="AU150" s="253" t="s">
        <v>78</v>
      </c>
      <c r="AV150" s="15" t="s">
        <v>117</v>
      </c>
      <c r="AW150" s="15" t="s">
        <v>32</v>
      </c>
      <c r="AX150" s="15" t="s">
        <v>71</v>
      </c>
      <c r="AY150" s="253" t="s">
        <v>111</v>
      </c>
    </row>
    <row r="151" s="13" customFormat="1">
      <c r="A151" s="13"/>
      <c r="B151" s="222"/>
      <c r="C151" s="223"/>
      <c r="D151" s="214" t="s">
        <v>131</v>
      </c>
      <c r="E151" s="224" t="s">
        <v>19</v>
      </c>
      <c r="F151" s="225" t="s">
        <v>203</v>
      </c>
      <c r="G151" s="223"/>
      <c r="H151" s="224" t="s">
        <v>19</v>
      </c>
      <c r="I151" s="226"/>
      <c r="J151" s="223"/>
      <c r="K151" s="223"/>
      <c r="L151" s="227"/>
      <c r="M151" s="228"/>
      <c r="N151" s="229"/>
      <c r="O151" s="229"/>
      <c r="P151" s="229"/>
      <c r="Q151" s="229"/>
      <c r="R151" s="229"/>
      <c r="S151" s="229"/>
      <c r="T151" s="23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1" t="s">
        <v>131</v>
      </c>
      <c r="AU151" s="231" t="s">
        <v>78</v>
      </c>
      <c r="AV151" s="13" t="s">
        <v>76</v>
      </c>
      <c r="AW151" s="13" t="s">
        <v>32</v>
      </c>
      <c r="AX151" s="13" t="s">
        <v>71</v>
      </c>
      <c r="AY151" s="231" t="s">
        <v>111</v>
      </c>
    </row>
    <row r="152" s="14" customFormat="1">
      <c r="A152" s="14"/>
      <c r="B152" s="232"/>
      <c r="C152" s="233"/>
      <c r="D152" s="214" t="s">
        <v>131</v>
      </c>
      <c r="E152" s="234" t="s">
        <v>19</v>
      </c>
      <c r="F152" s="235" t="s">
        <v>204</v>
      </c>
      <c r="G152" s="233"/>
      <c r="H152" s="236">
        <v>181.63999999999999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2" t="s">
        <v>131</v>
      </c>
      <c r="AU152" s="242" t="s">
        <v>78</v>
      </c>
      <c r="AV152" s="14" t="s">
        <v>78</v>
      </c>
      <c r="AW152" s="14" t="s">
        <v>32</v>
      </c>
      <c r="AX152" s="14" t="s">
        <v>71</v>
      </c>
      <c r="AY152" s="242" t="s">
        <v>111</v>
      </c>
    </row>
    <row r="153" s="15" customFormat="1">
      <c r="A153" s="15"/>
      <c r="B153" s="243"/>
      <c r="C153" s="244"/>
      <c r="D153" s="214" t="s">
        <v>131</v>
      </c>
      <c r="E153" s="245" t="s">
        <v>19</v>
      </c>
      <c r="F153" s="246" t="s">
        <v>136</v>
      </c>
      <c r="G153" s="244"/>
      <c r="H153" s="247">
        <v>181.63999999999999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3" t="s">
        <v>131</v>
      </c>
      <c r="AU153" s="253" t="s">
        <v>78</v>
      </c>
      <c r="AV153" s="15" t="s">
        <v>117</v>
      </c>
      <c r="AW153" s="15" t="s">
        <v>32</v>
      </c>
      <c r="AX153" s="15" t="s">
        <v>76</v>
      </c>
      <c r="AY153" s="253" t="s">
        <v>111</v>
      </c>
    </row>
    <row r="154" s="2" customFormat="1" ht="24.15" customHeight="1">
      <c r="A154" s="40"/>
      <c r="B154" s="41"/>
      <c r="C154" s="200" t="s">
        <v>205</v>
      </c>
      <c r="D154" s="200" t="s">
        <v>113</v>
      </c>
      <c r="E154" s="201" t="s">
        <v>206</v>
      </c>
      <c r="F154" s="202" t="s">
        <v>207</v>
      </c>
      <c r="G154" s="203" t="s">
        <v>186</v>
      </c>
      <c r="H154" s="204">
        <v>454.10000000000002</v>
      </c>
      <c r="I154" s="205"/>
      <c r="J154" s="206">
        <f>ROUND(I154*H154,2)</f>
        <v>0</v>
      </c>
      <c r="K154" s="207"/>
      <c r="L154" s="46"/>
      <c r="M154" s="208" t="s">
        <v>19</v>
      </c>
      <c r="N154" s="209" t="s">
        <v>42</v>
      </c>
      <c r="O154" s="86"/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2" t="s">
        <v>117</v>
      </c>
      <c r="AT154" s="212" t="s">
        <v>113</v>
      </c>
      <c r="AU154" s="212" t="s">
        <v>78</v>
      </c>
      <c r="AY154" s="19" t="s">
        <v>111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9" t="s">
        <v>76</v>
      </c>
      <c r="BK154" s="213">
        <f>ROUND(I154*H154,2)</f>
        <v>0</v>
      </c>
      <c r="BL154" s="19" t="s">
        <v>117</v>
      </c>
      <c r="BM154" s="212" t="s">
        <v>208</v>
      </c>
    </row>
    <row r="155" s="2" customFormat="1">
      <c r="A155" s="40"/>
      <c r="B155" s="41"/>
      <c r="C155" s="42"/>
      <c r="D155" s="214" t="s">
        <v>119</v>
      </c>
      <c r="E155" s="42"/>
      <c r="F155" s="215" t="s">
        <v>209</v>
      </c>
      <c r="G155" s="42"/>
      <c r="H155" s="42"/>
      <c r="I155" s="216"/>
      <c r="J155" s="42"/>
      <c r="K155" s="42"/>
      <c r="L155" s="46"/>
      <c r="M155" s="217"/>
      <c r="N155" s="218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119</v>
      </c>
      <c r="AU155" s="19" t="s">
        <v>78</v>
      </c>
    </row>
    <row r="156" s="2" customFormat="1">
      <c r="A156" s="40"/>
      <c r="B156" s="41"/>
      <c r="C156" s="42"/>
      <c r="D156" s="214" t="s">
        <v>123</v>
      </c>
      <c r="E156" s="42"/>
      <c r="F156" s="221" t="s">
        <v>210</v>
      </c>
      <c r="G156" s="42"/>
      <c r="H156" s="42"/>
      <c r="I156" s="216"/>
      <c r="J156" s="42"/>
      <c r="K156" s="42"/>
      <c r="L156" s="46"/>
      <c r="M156" s="217"/>
      <c r="N156" s="218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123</v>
      </c>
      <c r="AU156" s="19" t="s">
        <v>78</v>
      </c>
    </row>
    <row r="157" s="14" customFormat="1">
      <c r="A157" s="14"/>
      <c r="B157" s="232"/>
      <c r="C157" s="233"/>
      <c r="D157" s="214" t="s">
        <v>131</v>
      </c>
      <c r="E157" s="234" t="s">
        <v>19</v>
      </c>
      <c r="F157" s="235" t="s">
        <v>211</v>
      </c>
      <c r="G157" s="233"/>
      <c r="H157" s="236">
        <v>454.10000000000002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2" t="s">
        <v>131</v>
      </c>
      <c r="AU157" s="242" t="s">
        <v>78</v>
      </c>
      <c r="AV157" s="14" t="s">
        <v>78</v>
      </c>
      <c r="AW157" s="14" t="s">
        <v>32</v>
      </c>
      <c r="AX157" s="14" t="s">
        <v>71</v>
      </c>
      <c r="AY157" s="242" t="s">
        <v>111</v>
      </c>
    </row>
    <row r="158" s="15" customFormat="1">
      <c r="A158" s="15"/>
      <c r="B158" s="243"/>
      <c r="C158" s="244"/>
      <c r="D158" s="214" t="s">
        <v>131</v>
      </c>
      <c r="E158" s="245" t="s">
        <v>19</v>
      </c>
      <c r="F158" s="246" t="s">
        <v>136</v>
      </c>
      <c r="G158" s="244"/>
      <c r="H158" s="247">
        <v>454.10000000000002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3" t="s">
        <v>131</v>
      </c>
      <c r="AU158" s="253" t="s">
        <v>78</v>
      </c>
      <c r="AV158" s="15" t="s">
        <v>117</v>
      </c>
      <c r="AW158" s="15" t="s">
        <v>32</v>
      </c>
      <c r="AX158" s="15" t="s">
        <v>76</v>
      </c>
      <c r="AY158" s="253" t="s">
        <v>111</v>
      </c>
    </row>
    <row r="159" s="2" customFormat="1" ht="16.5" customHeight="1">
      <c r="A159" s="40"/>
      <c r="B159" s="41"/>
      <c r="C159" s="200" t="s">
        <v>8</v>
      </c>
      <c r="D159" s="200" t="s">
        <v>113</v>
      </c>
      <c r="E159" s="201" t="s">
        <v>212</v>
      </c>
      <c r="F159" s="202" t="s">
        <v>213</v>
      </c>
      <c r="G159" s="203" t="s">
        <v>214</v>
      </c>
      <c r="H159" s="204">
        <v>817.38</v>
      </c>
      <c r="I159" s="205"/>
      <c r="J159" s="206">
        <f>ROUND(I159*H159,2)</f>
        <v>0</v>
      </c>
      <c r="K159" s="207"/>
      <c r="L159" s="46"/>
      <c r="M159" s="208" t="s">
        <v>19</v>
      </c>
      <c r="N159" s="209" t="s">
        <v>42</v>
      </c>
      <c r="O159" s="86"/>
      <c r="P159" s="210">
        <f>O159*H159</f>
        <v>0</v>
      </c>
      <c r="Q159" s="210">
        <v>0</v>
      </c>
      <c r="R159" s="210">
        <f>Q159*H159</f>
        <v>0</v>
      </c>
      <c r="S159" s="210">
        <v>0</v>
      </c>
      <c r="T159" s="211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2" t="s">
        <v>117</v>
      </c>
      <c r="AT159" s="212" t="s">
        <v>113</v>
      </c>
      <c r="AU159" s="212" t="s">
        <v>78</v>
      </c>
      <c r="AY159" s="19" t="s">
        <v>111</v>
      </c>
      <c r="BE159" s="213">
        <f>IF(N159="základní",J159,0)</f>
        <v>0</v>
      </c>
      <c r="BF159" s="213">
        <f>IF(N159="snížená",J159,0)</f>
        <v>0</v>
      </c>
      <c r="BG159" s="213">
        <f>IF(N159="zákl. přenesená",J159,0)</f>
        <v>0</v>
      </c>
      <c r="BH159" s="213">
        <f>IF(N159="sníž. přenesená",J159,0)</f>
        <v>0</v>
      </c>
      <c r="BI159" s="213">
        <f>IF(N159="nulová",J159,0)</f>
        <v>0</v>
      </c>
      <c r="BJ159" s="19" t="s">
        <v>76</v>
      </c>
      <c r="BK159" s="213">
        <f>ROUND(I159*H159,2)</f>
        <v>0</v>
      </c>
      <c r="BL159" s="19" t="s">
        <v>117</v>
      </c>
      <c r="BM159" s="212" t="s">
        <v>215</v>
      </c>
    </row>
    <row r="160" s="2" customFormat="1">
      <c r="A160" s="40"/>
      <c r="B160" s="41"/>
      <c r="C160" s="42"/>
      <c r="D160" s="214" t="s">
        <v>119</v>
      </c>
      <c r="E160" s="42"/>
      <c r="F160" s="215" t="s">
        <v>216</v>
      </c>
      <c r="G160" s="42"/>
      <c r="H160" s="42"/>
      <c r="I160" s="216"/>
      <c r="J160" s="42"/>
      <c r="K160" s="42"/>
      <c r="L160" s="46"/>
      <c r="M160" s="217"/>
      <c r="N160" s="218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119</v>
      </c>
      <c r="AU160" s="19" t="s">
        <v>78</v>
      </c>
    </row>
    <row r="161" s="2" customFormat="1">
      <c r="A161" s="40"/>
      <c r="B161" s="41"/>
      <c r="C161" s="42"/>
      <c r="D161" s="219" t="s">
        <v>121</v>
      </c>
      <c r="E161" s="42"/>
      <c r="F161" s="220" t="s">
        <v>217</v>
      </c>
      <c r="G161" s="42"/>
      <c r="H161" s="42"/>
      <c r="I161" s="216"/>
      <c r="J161" s="42"/>
      <c r="K161" s="42"/>
      <c r="L161" s="46"/>
      <c r="M161" s="217"/>
      <c r="N161" s="218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121</v>
      </c>
      <c r="AU161" s="19" t="s">
        <v>78</v>
      </c>
    </row>
    <row r="162" s="14" customFormat="1">
      <c r="A162" s="14"/>
      <c r="B162" s="232"/>
      <c r="C162" s="233"/>
      <c r="D162" s="214" t="s">
        <v>131</v>
      </c>
      <c r="E162" s="234" t="s">
        <v>19</v>
      </c>
      <c r="F162" s="235" t="s">
        <v>218</v>
      </c>
      <c r="G162" s="233"/>
      <c r="H162" s="236">
        <v>817.38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2" t="s">
        <v>131</v>
      </c>
      <c r="AU162" s="242" t="s">
        <v>78</v>
      </c>
      <c r="AV162" s="14" t="s">
        <v>78</v>
      </c>
      <c r="AW162" s="14" t="s">
        <v>32</v>
      </c>
      <c r="AX162" s="14" t="s">
        <v>71</v>
      </c>
      <c r="AY162" s="242" t="s">
        <v>111</v>
      </c>
    </row>
    <row r="163" s="15" customFormat="1">
      <c r="A163" s="15"/>
      <c r="B163" s="243"/>
      <c r="C163" s="244"/>
      <c r="D163" s="214" t="s">
        <v>131</v>
      </c>
      <c r="E163" s="245" t="s">
        <v>19</v>
      </c>
      <c r="F163" s="246" t="s">
        <v>136</v>
      </c>
      <c r="G163" s="244"/>
      <c r="H163" s="247">
        <v>817.38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3" t="s">
        <v>131</v>
      </c>
      <c r="AU163" s="253" t="s">
        <v>78</v>
      </c>
      <c r="AV163" s="15" t="s">
        <v>117</v>
      </c>
      <c r="AW163" s="15" t="s">
        <v>32</v>
      </c>
      <c r="AX163" s="15" t="s">
        <v>76</v>
      </c>
      <c r="AY163" s="253" t="s">
        <v>111</v>
      </c>
    </row>
    <row r="164" s="2" customFormat="1" ht="16.5" customHeight="1">
      <c r="A164" s="40"/>
      <c r="B164" s="41"/>
      <c r="C164" s="200" t="s">
        <v>219</v>
      </c>
      <c r="D164" s="200" t="s">
        <v>113</v>
      </c>
      <c r="E164" s="201" t="s">
        <v>220</v>
      </c>
      <c r="F164" s="202" t="s">
        <v>221</v>
      </c>
      <c r="G164" s="203" t="s">
        <v>116</v>
      </c>
      <c r="H164" s="204">
        <v>478</v>
      </c>
      <c r="I164" s="205"/>
      <c r="J164" s="206">
        <f>ROUND(I164*H164,2)</f>
        <v>0</v>
      </c>
      <c r="K164" s="207"/>
      <c r="L164" s="46"/>
      <c r="M164" s="208" t="s">
        <v>19</v>
      </c>
      <c r="N164" s="209" t="s">
        <v>42</v>
      </c>
      <c r="O164" s="86"/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2" t="s">
        <v>117</v>
      </c>
      <c r="AT164" s="212" t="s">
        <v>113</v>
      </c>
      <c r="AU164" s="212" t="s">
        <v>78</v>
      </c>
      <c r="AY164" s="19" t="s">
        <v>111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9" t="s">
        <v>76</v>
      </c>
      <c r="BK164" s="213">
        <f>ROUND(I164*H164,2)</f>
        <v>0</v>
      </c>
      <c r="BL164" s="19" t="s">
        <v>117</v>
      </c>
      <c r="BM164" s="212" t="s">
        <v>222</v>
      </c>
    </row>
    <row r="165" s="2" customFormat="1">
      <c r="A165" s="40"/>
      <c r="B165" s="41"/>
      <c r="C165" s="42"/>
      <c r="D165" s="214" t="s">
        <v>119</v>
      </c>
      <c r="E165" s="42"/>
      <c r="F165" s="215" t="s">
        <v>223</v>
      </c>
      <c r="G165" s="42"/>
      <c r="H165" s="42"/>
      <c r="I165" s="216"/>
      <c r="J165" s="42"/>
      <c r="K165" s="42"/>
      <c r="L165" s="46"/>
      <c r="M165" s="217"/>
      <c r="N165" s="218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119</v>
      </c>
      <c r="AU165" s="19" t="s">
        <v>78</v>
      </c>
    </row>
    <row r="166" s="2" customFormat="1">
      <c r="A166" s="40"/>
      <c r="B166" s="41"/>
      <c r="C166" s="42"/>
      <c r="D166" s="219" t="s">
        <v>121</v>
      </c>
      <c r="E166" s="42"/>
      <c r="F166" s="220" t="s">
        <v>224</v>
      </c>
      <c r="G166" s="42"/>
      <c r="H166" s="42"/>
      <c r="I166" s="216"/>
      <c r="J166" s="42"/>
      <c r="K166" s="42"/>
      <c r="L166" s="46"/>
      <c r="M166" s="217"/>
      <c r="N166" s="218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121</v>
      </c>
      <c r="AU166" s="19" t="s">
        <v>78</v>
      </c>
    </row>
    <row r="167" s="13" customFormat="1">
      <c r="A167" s="13"/>
      <c r="B167" s="222"/>
      <c r="C167" s="223"/>
      <c r="D167" s="214" t="s">
        <v>131</v>
      </c>
      <c r="E167" s="224" t="s">
        <v>19</v>
      </c>
      <c r="F167" s="225" t="s">
        <v>134</v>
      </c>
      <c r="G167" s="223"/>
      <c r="H167" s="224" t="s">
        <v>19</v>
      </c>
      <c r="I167" s="226"/>
      <c r="J167" s="223"/>
      <c r="K167" s="223"/>
      <c r="L167" s="227"/>
      <c r="M167" s="228"/>
      <c r="N167" s="229"/>
      <c r="O167" s="229"/>
      <c r="P167" s="229"/>
      <c r="Q167" s="229"/>
      <c r="R167" s="229"/>
      <c r="S167" s="229"/>
      <c r="T167" s="23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1" t="s">
        <v>131</v>
      </c>
      <c r="AU167" s="231" t="s">
        <v>78</v>
      </c>
      <c r="AV167" s="13" t="s">
        <v>76</v>
      </c>
      <c r="AW167" s="13" t="s">
        <v>32</v>
      </c>
      <c r="AX167" s="13" t="s">
        <v>71</v>
      </c>
      <c r="AY167" s="231" t="s">
        <v>111</v>
      </c>
    </row>
    <row r="168" s="14" customFormat="1">
      <c r="A168" s="14"/>
      <c r="B168" s="232"/>
      <c r="C168" s="233"/>
      <c r="D168" s="214" t="s">
        <v>131</v>
      </c>
      <c r="E168" s="234" t="s">
        <v>19</v>
      </c>
      <c r="F168" s="235" t="s">
        <v>135</v>
      </c>
      <c r="G168" s="233"/>
      <c r="H168" s="236">
        <v>478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2" t="s">
        <v>131</v>
      </c>
      <c r="AU168" s="242" t="s">
        <v>78</v>
      </c>
      <c r="AV168" s="14" t="s">
        <v>78</v>
      </c>
      <c r="AW168" s="14" t="s">
        <v>32</v>
      </c>
      <c r="AX168" s="14" t="s">
        <v>71</v>
      </c>
      <c r="AY168" s="242" t="s">
        <v>111</v>
      </c>
    </row>
    <row r="169" s="15" customFormat="1">
      <c r="A169" s="15"/>
      <c r="B169" s="243"/>
      <c r="C169" s="244"/>
      <c r="D169" s="214" t="s">
        <v>131</v>
      </c>
      <c r="E169" s="245" t="s">
        <v>19</v>
      </c>
      <c r="F169" s="246" t="s">
        <v>136</v>
      </c>
      <c r="G169" s="244"/>
      <c r="H169" s="247">
        <v>478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3" t="s">
        <v>131</v>
      </c>
      <c r="AU169" s="253" t="s">
        <v>78</v>
      </c>
      <c r="AV169" s="15" t="s">
        <v>117</v>
      </c>
      <c r="AW169" s="15" t="s">
        <v>32</v>
      </c>
      <c r="AX169" s="15" t="s">
        <v>76</v>
      </c>
      <c r="AY169" s="253" t="s">
        <v>111</v>
      </c>
    </row>
    <row r="170" s="12" customFormat="1" ht="22.8" customHeight="1">
      <c r="A170" s="12"/>
      <c r="B170" s="184"/>
      <c r="C170" s="185"/>
      <c r="D170" s="186" t="s">
        <v>70</v>
      </c>
      <c r="E170" s="198" t="s">
        <v>137</v>
      </c>
      <c r="F170" s="198" t="s">
        <v>225</v>
      </c>
      <c r="G170" s="185"/>
      <c r="H170" s="185"/>
      <c r="I170" s="188"/>
      <c r="J170" s="199">
        <f>BK170</f>
        <v>0</v>
      </c>
      <c r="K170" s="185"/>
      <c r="L170" s="190"/>
      <c r="M170" s="191"/>
      <c r="N170" s="192"/>
      <c r="O170" s="192"/>
      <c r="P170" s="193">
        <f>SUM(P171:P175)</f>
        <v>0</v>
      </c>
      <c r="Q170" s="192"/>
      <c r="R170" s="193">
        <f>SUM(R171:R175)</f>
        <v>0</v>
      </c>
      <c r="S170" s="192"/>
      <c r="T170" s="194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5" t="s">
        <v>76</v>
      </c>
      <c r="AT170" s="196" t="s">
        <v>70</v>
      </c>
      <c r="AU170" s="196" t="s">
        <v>76</v>
      </c>
      <c r="AY170" s="195" t="s">
        <v>111</v>
      </c>
      <c r="BK170" s="197">
        <f>SUM(BK171:BK175)</f>
        <v>0</v>
      </c>
    </row>
    <row r="171" s="2" customFormat="1" ht="16.5" customHeight="1">
      <c r="A171" s="40"/>
      <c r="B171" s="41"/>
      <c r="C171" s="200" t="s">
        <v>226</v>
      </c>
      <c r="D171" s="200" t="s">
        <v>113</v>
      </c>
      <c r="E171" s="201" t="s">
        <v>227</v>
      </c>
      <c r="F171" s="202" t="s">
        <v>228</v>
      </c>
      <c r="G171" s="203" t="s">
        <v>158</v>
      </c>
      <c r="H171" s="204">
        <v>20</v>
      </c>
      <c r="I171" s="205"/>
      <c r="J171" s="206">
        <f>ROUND(I171*H171,2)</f>
        <v>0</v>
      </c>
      <c r="K171" s="207"/>
      <c r="L171" s="46"/>
      <c r="M171" s="208" t="s">
        <v>19</v>
      </c>
      <c r="N171" s="209" t="s">
        <v>42</v>
      </c>
      <c r="O171" s="86"/>
      <c r="P171" s="210">
        <f>O171*H171</f>
        <v>0</v>
      </c>
      <c r="Q171" s="210">
        <v>0</v>
      </c>
      <c r="R171" s="210">
        <f>Q171*H171</f>
        <v>0</v>
      </c>
      <c r="S171" s="210">
        <v>0</v>
      </c>
      <c r="T171" s="211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2" t="s">
        <v>117</v>
      </c>
      <c r="AT171" s="212" t="s">
        <v>113</v>
      </c>
      <c r="AU171" s="212" t="s">
        <v>78</v>
      </c>
      <c r="AY171" s="19" t="s">
        <v>111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9" t="s">
        <v>76</v>
      </c>
      <c r="BK171" s="213">
        <f>ROUND(I171*H171,2)</f>
        <v>0</v>
      </c>
      <c r="BL171" s="19" t="s">
        <v>117</v>
      </c>
      <c r="BM171" s="212" t="s">
        <v>229</v>
      </c>
    </row>
    <row r="172" s="2" customFormat="1">
      <c r="A172" s="40"/>
      <c r="B172" s="41"/>
      <c r="C172" s="42"/>
      <c r="D172" s="214" t="s">
        <v>119</v>
      </c>
      <c r="E172" s="42"/>
      <c r="F172" s="215" t="s">
        <v>230</v>
      </c>
      <c r="G172" s="42"/>
      <c r="H172" s="42"/>
      <c r="I172" s="216"/>
      <c r="J172" s="42"/>
      <c r="K172" s="42"/>
      <c r="L172" s="46"/>
      <c r="M172" s="217"/>
      <c r="N172" s="218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119</v>
      </c>
      <c r="AU172" s="19" t="s">
        <v>78</v>
      </c>
    </row>
    <row r="173" s="2" customFormat="1">
      <c r="A173" s="40"/>
      <c r="B173" s="41"/>
      <c r="C173" s="42"/>
      <c r="D173" s="219" t="s">
        <v>121</v>
      </c>
      <c r="E173" s="42"/>
      <c r="F173" s="220" t="s">
        <v>231</v>
      </c>
      <c r="G173" s="42"/>
      <c r="H173" s="42"/>
      <c r="I173" s="216"/>
      <c r="J173" s="42"/>
      <c r="K173" s="42"/>
      <c r="L173" s="46"/>
      <c r="M173" s="217"/>
      <c r="N173" s="218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121</v>
      </c>
      <c r="AU173" s="19" t="s">
        <v>78</v>
      </c>
    </row>
    <row r="174" s="2" customFormat="1">
      <c r="A174" s="40"/>
      <c r="B174" s="41"/>
      <c r="C174" s="42"/>
      <c r="D174" s="214" t="s">
        <v>123</v>
      </c>
      <c r="E174" s="42"/>
      <c r="F174" s="221" t="s">
        <v>232</v>
      </c>
      <c r="G174" s="42"/>
      <c r="H174" s="42"/>
      <c r="I174" s="216"/>
      <c r="J174" s="42"/>
      <c r="K174" s="42"/>
      <c r="L174" s="46"/>
      <c r="M174" s="217"/>
      <c r="N174" s="218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123</v>
      </c>
      <c r="AU174" s="19" t="s">
        <v>78</v>
      </c>
    </row>
    <row r="175" s="14" customFormat="1">
      <c r="A175" s="14"/>
      <c r="B175" s="232"/>
      <c r="C175" s="233"/>
      <c r="D175" s="214" t="s">
        <v>131</v>
      </c>
      <c r="E175" s="234" t="s">
        <v>19</v>
      </c>
      <c r="F175" s="235" t="s">
        <v>233</v>
      </c>
      <c r="G175" s="233"/>
      <c r="H175" s="236">
        <v>20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2" t="s">
        <v>131</v>
      </c>
      <c r="AU175" s="242" t="s">
        <v>78</v>
      </c>
      <c r="AV175" s="14" t="s">
        <v>78</v>
      </c>
      <c r="AW175" s="14" t="s">
        <v>32</v>
      </c>
      <c r="AX175" s="14" t="s">
        <v>76</v>
      </c>
      <c r="AY175" s="242" t="s">
        <v>111</v>
      </c>
    </row>
    <row r="176" s="12" customFormat="1" ht="22.8" customHeight="1">
      <c r="A176" s="12"/>
      <c r="B176" s="184"/>
      <c r="C176" s="185"/>
      <c r="D176" s="186" t="s">
        <v>70</v>
      </c>
      <c r="E176" s="198" t="s">
        <v>155</v>
      </c>
      <c r="F176" s="198" t="s">
        <v>234</v>
      </c>
      <c r="G176" s="185"/>
      <c r="H176" s="185"/>
      <c r="I176" s="188"/>
      <c r="J176" s="199">
        <f>BK176</f>
        <v>0</v>
      </c>
      <c r="K176" s="185"/>
      <c r="L176" s="190"/>
      <c r="M176" s="191"/>
      <c r="N176" s="192"/>
      <c r="O176" s="192"/>
      <c r="P176" s="193">
        <f>SUM(P177:P246)</f>
        <v>0</v>
      </c>
      <c r="Q176" s="192"/>
      <c r="R176" s="193">
        <f>SUM(R177:R246)</f>
        <v>9.1545000000000005</v>
      </c>
      <c r="S176" s="192"/>
      <c r="T176" s="194">
        <f>SUM(T177:T246)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5" t="s">
        <v>76</v>
      </c>
      <c r="AT176" s="196" t="s">
        <v>70</v>
      </c>
      <c r="AU176" s="196" t="s">
        <v>76</v>
      </c>
      <c r="AY176" s="195" t="s">
        <v>111</v>
      </c>
      <c r="BK176" s="197">
        <f>SUM(BK177:BK246)</f>
        <v>0</v>
      </c>
    </row>
    <row r="177" s="2" customFormat="1" ht="16.5" customHeight="1">
      <c r="A177" s="40"/>
      <c r="B177" s="41"/>
      <c r="C177" s="200" t="s">
        <v>235</v>
      </c>
      <c r="D177" s="200" t="s">
        <v>113</v>
      </c>
      <c r="E177" s="201" t="s">
        <v>236</v>
      </c>
      <c r="F177" s="202" t="s">
        <v>237</v>
      </c>
      <c r="G177" s="203" t="s">
        <v>116</v>
      </c>
      <c r="H177" s="204">
        <v>956</v>
      </c>
      <c r="I177" s="205"/>
      <c r="J177" s="206">
        <f>ROUND(I177*H177,2)</f>
        <v>0</v>
      </c>
      <c r="K177" s="207"/>
      <c r="L177" s="46"/>
      <c r="M177" s="208" t="s">
        <v>19</v>
      </c>
      <c r="N177" s="209" t="s">
        <v>42</v>
      </c>
      <c r="O177" s="86"/>
      <c r="P177" s="210">
        <f>O177*H177</f>
        <v>0</v>
      </c>
      <c r="Q177" s="210">
        <v>0</v>
      </c>
      <c r="R177" s="210">
        <f>Q177*H177</f>
        <v>0</v>
      </c>
      <c r="S177" s="210">
        <v>0</v>
      </c>
      <c r="T177" s="211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2" t="s">
        <v>117</v>
      </c>
      <c r="AT177" s="212" t="s">
        <v>113</v>
      </c>
      <c r="AU177" s="212" t="s">
        <v>78</v>
      </c>
      <c r="AY177" s="19" t="s">
        <v>111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9" t="s">
        <v>76</v>
      </c>
      <c r="BK177" s="213">
        <f>ROUND(I177*H177,2)</f>
        <v>0</v>
      </c>
      <c r="BL177" s="19" t="s">
        <v>117</v>
      </c>
      <c r="BM177" s="212" t="s">
        <v>238</v>
      </c>
    </row>
    <row r="178" s="2" customFormat="1">
      <c r="A178" s="40"/>
      <c r="B178" s="41"/>
      <c r="C178" s="42"/>
      <c r="D178" s="214" t="s">
        <v>119</v>
      </c>
      <c r="E178" s="42"/>
      <c r="F178" s="215" t="s">
        <v>239</v>
      </c>
      <c r="G178" s="42"/>
      <c r="H178" s="42"/>
      <c r="I178" s="216"/>
      <c r="J178" s="42"/>
      <c r="K178" s="42"/>
      <c r="L178" s="46"/>
      <c r="M178" s="217"/>
      <c r="N178" s="218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119</v>
      </c>
      <c r="AU178" s="19" t="s">
        <v>78</v>
      </c>
    </row>
    <row r="179" s="2" customFormat="1">
      <c r="A179" s="40"/>
      <c r="B179" s="41"/>
      <c r="C179" s="42"/>
      <c r="D179" s="219" t="s">
        <v>121</v>
      </c>
      <c r="E179" s="42"/>
      <c r="F179" s="220" t="s">
        <v>240</v>
      </c>
      <c r="G179" s="42"/>
      <c r="H179" s="42"/>
      <c r="I179" s="216"/>
      <c r="J179" s="42"/>
      <c r="K179" s="42"/>
      <c r="L179" s="46"/>
      <c r="M179" s="217"/>
      <c r="N179" s="218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121</v>
      </c>
      <c r="AU179" s="19" t="s">
        <v>78</v>
      </c>
    </row>
    <row r="180" s="13" customFormat="1">
      <c r="A180" s="13"/>
      <c r="B180" s="222"/>
      <c r="C180" s="223"/>
      <c r="D180" s="214" t="s">
        <v>131</v>
      </c>
      <c r="E180" s="224" t="s">
        <v>19</v>
      </c>
      <c r="F180" s="225" t="s">
        <v>241</v>
      </c>
      <c r="G180" s="223"/>
      <c r="H180" s="224" t="s">
        <v>19</v>
      </c>
      <c r="I180" s="226"/>
      <c r="J180" s="223"/>
      <c r="K180" s="223"/>
      <c r="L180" s="227"/>
      <c r="M180" s="228"/>
      <c r="N180" s="229"/>
      <c r="O180" s="229"/>
      <c r="P180" s="229"/>
      <c r="Q180" s="229"/>
      <c r="R180" s="229"/>
      <c r="S180" s="229"/>
      <c r="T180" s="23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1" t="s">
        <v>131</v>
      </c>
      <c r="AU180" s="231" t="s">
        <v>78</v>
      </c>
      <c r="AV180" s="13" t="s">
        <v>76</v>
      </c>
      <c r="AW180" s="13" t="s">
        <v>32</v>
      </c>
      <c r="AX180" s="13" t="s">
        <v>71</v>
      </c>
      <c r="AY180" s="231" t="s">
        <v>111</v>
      </c>
    </row>
    <row r="181" s="14" customFormat="1">
      <c r="A181" s="14"/>
      <c r="B181" s="232"/>
      <c r="C181" s="233"/>
      <c r="D181" s="214" t="s">
        <v>131</v>
      </c>
      <c r="E181" s="234" t="s">
        <v>19</v>
      </c>
      <c r="F181" s="235" t="s">
        <v>242</v>
      </c>
      <c r="G181" s="233"/>
      <c r="H181" s="236">
        <v>956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2" t="s">
        <v>131</v>
      </c>
      <c r="AU181" s="242" t="s">
        <v>78</v>
      </c>
      <c r="AV181" s="14" t="s">
        <v>78</v>
      </c>
      <c r="AW181" s="14" t="s">
        <v>32</v>
      </c>
      <c r="AX181" s="14" t="s">
        <v>71</v>
      </c>
      <c r="AY181" s="242" t="s">
        <v>111</v>
      </c>
    </row>
    <row r="182" s="15" customFormat="1">
      <c r="A182" s="15"/>
      <c r="B182" s="243"/>
      <c r="C182" s="244"/>
      <c r="D182" s="214" t="s">
        <v>131</v>
      </c>
      <c r="E182" s="245" t="s">
        <v>19</v>
      </c>
      <c r="F182" s="246" t="s">
        <v>136</v>
      </c>
      <c r="G182" s="244"/>
      <c r="H182" s="247">
        <v>956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3" t="s">
        <v>131</v>
      </c>
      <c r="AU182" s="253" t="s">
        <v>78</v>
      </c>
      <c r="AV182" s="15" t="s">
        <v>117</v>
      </c>
      <c r="AW182" s="15" t="s">
        <v>32</v>
      </c>
      <c r="AX182" s="15" t="s">
        <v>76</v>
      </c>
      <c r="AY182" s="253" t="s">
        <v>111</v>
      </c>
    </row>
    <row r="183" s="2" customFormat="1" ht="16.5" customHeight="1">
      <c r="A183" s="40"/>
      <c r="B183" s="41"/>
      <c r="C183" s="200" t="s">
        <v>243</v>
      </c>
      <c r="D183" s="200" t="s">
        <v>113</v>
      </c>
      <c r="E183" s="201" t="s">
        <v>244</v>
      </c>
      <c r="F183" s="202" t="s">
        <v>245</v>
      </c>
      <c r="G183" s="203" t="s">
        <v>116</v>
      </c>
      <c r="H183" s="204">
        <v>478</v>
      </c>
      <c r="I183" s="205"/>
      <c r="J183" s="206">
        <f>ROUND(I183*H183,2)</f>
        <v>0</v>
      </c>
      <c r="K183" s="207"/>
      <c r="L183" s="46"/>
      <c r="M183" s="208" t="s">
        <v>19</v>
      </c>
      <c r="N183" s="209" t="s">
        <v>42</v>
      </c>
      <c r="O183" s="86"/>
      <c r="P183" s="210">
        <f>O183*H183</f>
        <v>0</v>
      </c>
      <c r="Q183" s="210">
        <v>0</v>
      </c>
      <c r="R183" s="210">
        <f>Q183*H183</f>
        <v>0</v>
      </c>
      <c r="S183" s="210">
        <v>0</v>
      </c>
      <c r="T183" s="211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2" t="s">
        <v>117</v>
      </c>
      <c r="AT183" s="212" t="s">
        <v>113</v>
      </c>
      <c r="AU183" s="212" t="s">
        <v>78</v>
      </c>
      <c r="AY183" s="19" t="s">
        <v>111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9" t="s">
        <v>76</v>
      </c>
      <c r="BK183" s="213">
        <f>ROUND(I183*H183,2)</f>
        <v>0</v>
      </c>
      <c r="BL183" s="19" t="s">
        <v>117</v>
      </c>
      <c r="BM183" s="212" t="s">
        <v>246</v>
      </c>
    </row>
    <row r="184" s="2" customFormat="1">
      <c r="A184" s="40"/>
      <c r="B184" s="41"/>
      <c r="C184" s="42"/>
      <c r="D184" s="214" t="s">
        <v>119</v>
      </c>
      <c r="E184" s="42"/>
      <c r="F184" s="215" t="s">
        <v>247</v>
      </c>
      <c r="G184" s="42"/>
      <c r="H184" s="42"/>
      <c r="I184" s="216"/>
      <c r="J184" s="42"/>
      <c r="K184" s="42"/>
      <c r="L184" s="46"/>
      <c r="M184" s="217"/>
      <c r="N184" s="218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119</v>
      </c>
      <c r="AU184" s="19" t="s">
        <v>78</v>
      </c>
    </row>
    <row r="185" s="2" customFormat="1">
      <c r="A185" s="40"/>
      <c r="B185" s="41"/>
      <c r="C185" s="42"/>
      <c r="D185" s="219" t="s">
        <v>121</v>
      </c>
      <c r="E185" s="42"/>
      <c r="F185" s="220" t="s">
        <v>248</v>
      </c>
      <c r="G185" s="42"/>
      <c r="H185" s="42"/>
      <c r="I185" s="216"/>
      <c r="J185" s="42"/>
      <c r="K185" s="42"/>
      <c r="L185" s="46"/>
      <c r="M185" s="217"/>
      <c r="N185" s="218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121</v>
      </c>
      <c r="AU185" s="19" t="s">
        <v>78</v>
      </c>
    </row>
    <row r="186" s="2" customFormat="1">
      <c r="A186" s="40"/>
      <c r="B186" s="41"/>
      <c r="C186" s="42"/>
      <c r="D186" s="214" t="s">
        <v>123</v>
      </c>
      <c r="E186" s="42"/>
      <c r="F186" s="221" t="s">
        <v>249</v>
      </c>
      <c r="G186" s="42"/>
      <c r="H186" s="42"/>
      <c r="I186" s="216"/>
      <c r="J186" s="42"/>
      <c r="K186" s="42"/>
      <c r="L186" s="46"/>
      <c r="M186" s="217"/>
      <c r="N186" s="218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123</v>
      </c>
      <c r="AU186" s="19" t="s">
        <v>78</v>
      </c>
    </row>
    <row r="187" s="13" customFormat="1">
      <c r="A187" s="13"/>
      <c r="B187" s="222"/>
      <c r="C187" s="223"/>
      <c r="D187" s="214" t="s">
        <v>131</v>
      </c>
      <c r="E187" s="224" t="s">
        <v>19</v>
      </c>
      <c r="F187" s="225" t="s">
        <v>134</v>
      </c>
      <c r="G187" s="223"/>
      <c r="H187" s="224" t="s">
        <v>19</v>
      </c>
      <c r="I187" s="226"/>
      <c r="J187" s="223"/>
      <c r="K187" s="223"/>
      <c r="L187" s="227"/>
      <c r="M187" s="228"/>
      <c r="N187" s="229"/>
      <c r="O187" s="229"/>
      <c r="P187" s="229"/>
      <c r="Q187" s="229"/>
      <c r="R187" s="229"/>
      <c r="S187" s="229"/>
      <c r="T187" s="23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1" t="s">
        <v>131</v>
      </c>
      <c r="AU187" s="231" t="s">
        <v>78</v>
      </c>
      <c r="AV187" s="13" t="s">
        <v>76</v>
      </c>
      <c r="AW187" s="13" t="s">
        <v>32</v>
      </c>
      <c r="AX187" s="13" t="s">
        <v>71</v>
      </c>
      <c r="AY187" s="231" t="s">
        <v>111</v>
      </c>
    </row>
    <row r="188" s="14" customFormat="1">
      <c r="A188" s="14"/>
      <c r="B188" s="232"/>
      <c r="C188" s="233"/>
      <c r="D188" s="214" t="s">
        <v>131</v>
      </c>
      <c r="E188" s="234" t="s">
        <v>19</v>
      </c>
      <c r="F188" s="235" t="s">
        <v>135</v>
      </c>
      <c r="G188" s="233"/>
      <c r="H188" s="236">
        <v>478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2" t="s">
        <v>131</v>
      </c>
      <c r="AU188" s="242" t="s">
        <v>78</v>
      </c>
      <c r="AV188" s="14" t="s">
        <v>78</v>
      </c>
      <c r="AW188" s="14" t="s">
        <v>32</v>
      </c>
      <c r="AX188" s="14" t="s">
        <v>71</v>
      </c>
      <c r="AY188" s="242" t="s">
        <v>111</v>
      </c>
    </row>
    <row r="189" s="15" customFormat="1">
      <c r="A189" s="15"/>
      <c r="B189" s="243"/>
      <c r="C189" s="244"/>
      <c r="D189" s="214" t="s">
        <v>131</v>
      </c>
      <c r="E189" s="245" t="s">
        <v>19</v>
      </c>
      <c r="F189" s="246" t="s">
        <v>136</v>
      </c>
      <c r="G189" s="244"/>
      <c r="H189" s="247">
        <v>478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3" t="s">
        <v>131</v>
      </c>
      <c r="AU189" s="253" t="s">
        <v>78</v>
      </c>
      <c r="AV189" s="15" t="s">
        <v>117</v>
      </c>
      <c r="AW189" s="15" t="s">
        <v>32</v>
      </c>
      <c r="AX189" s="15" t="s">
        <v>76</v>
      </c>
      <c r="AY189" s="253" t="s">
        <v>111</v>
      </c>
    </row>
    <row r="190" s="2" customFormat="1" ht="16.5" customHeight="1">
      <c r="A190" s="40"/>
      <c r="B190" s="41"/>
      <c r="C190" s="200" t="s">
        <v>250</v>
      </c>
      <c r="D190" s="200" t="s">
        <v>113</v>
      </c>
      <c r="E190" s="201" t="s">
        <v>251</v>
      </c>
      <c r="F190" s="202" t="s">
        <v>252</v>
      </c>
      <c r="G190" s="203" t="s">
        <v>116</v>
      </c>
      <c r="H190" s="204">
        <v>478</v>
      </c>
      <c r="I190" s="205"/>
      <c r="J190" s="206">
        <f>ROUND(I190*H190,2)</f>
        <v>0</v>
      </c>
      <c r="K190" s="207"/>
      <c r="L190" s="46"/>
      <c r="M190" s="208" t="s">
        <v>19</v>
      </c>
      <c r="N190" s="209" t="s">
        <v>42</v>
      </c>
      <c r="O190" s="86"/>
      <c r="P190" s="210">
        <f>O190*H190</f>
        <v>0</v>
      </c>
      <c r="Q190" s="210">
        <v>0</v>
      </c>
      <c r="R190" s="210">
        <f>Q190*H190</f>
        <v>0</v>
      </c>
      <c r="S190" s="210">
        <v>0</v>
      </c>
      <c r="T190" s="211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2" t="s">
        <v>117</v>
      </c>
      <c r="AT190" s="212" t="s">
        <v>113</v>
      </c>
      <c r="AU190" s="212" t="s">
        <v>78</v>
      </c>
      <c r="AY190" s="19" t="s">
        <v>111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9" t="s">
        <v>76</v>
      </c>
      <c r="BK190" s="213">
        <f>ROUND(I190*H190,2)</f>
        <v>0</v>
      </c>
      <c r="BL190" s="19" t="s">
        <v>117</v>
      </c>
      <c r="BM190" s="212" t="s">
        <v>253</v>
      </c>
    </row>
    <row r="191" s="2" customFormat="1">
      <c r="A191" s="40"/>
      <c r="B191" s="41"/>
      <c r="C191" s="42"/>
      <c r="D191" s="214" t="s">
        <v>119</v>
      </c>
      <c r="E191" s="42"/>
      <c r="F191" s="215" t="s">
        <v>254</v>
      </c>
      <c r="G191" s="42"/>
      <c r="H191" s="42"/>
      <c r="I191" s="216"/>
      <c r="J191" s="42"/>
      <c r="K191" s="42"/>
      <c r="L191" s="46"/>
      <c r="M191" s="217"/>
      <c r="N191" s="218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119</v>
      </c>
      <c r="AU191" s="19" t="s">
        <v>78</v>
      </c>
    </row>
    <row r="192" s="2" customFormat="1">
      <c r="A192" s="40"/>
      <c r="B192" s="41"/>
      <c r="C192" s="42"/>
      <c r="D192" s="219" t="s">
        <v>121</v>
      </c>
      <c r="E192" s="42"/>
      <c r="F192" s="220" t="s">
        <v>255</v>
      </c>
      <c r="G192" s="42"/>
      <c r="H192" s="42"/>
      <c r="I192" s="216"/>
      <c r="J192" s="42"/>
      <c r="K192" s="42"/>
      <c r="L192" s="46"/>
      <c r="M192" s="217"/>
      <c r="N192" s="218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121</v>
      </c>
      <c r="AU192" s="19" t="s">
        <v>78</v>
      </c>
    </row>
    <row r="193" s="13" customFormat="1">
      <c r="A193" s="13"/>
      <c r="B193" s="222"/>
      <c r="C193" s="223"/>
      <c r="D193" s="214" t="s">
        <v>131</v>
      </c>
      <c r="E193" s="224" t="s">
        <v>19</v>
      </c>
      <c r="F193" s="225" t="s">
        <v>134</v>
      </c>
      <c r="G193" s="223"/>
      <c r="H193" s="224" t="s">
        <v>19</v>
      </c>
      <c r="I193" s="226"/>
      <c r="J193" s="223"/>
      <c r="K193" s="223"/>
      <c r="L193" s="227"/>
      <c r="M193" s="228"/>
      <c r="N193" s="229"/>
      <c r="O193" s="229"/>
      <c r="P193" s="229"/>
      <c r="Q193" s="229"/>
      <c r="R193" s="229"/>
      <c r="S193" s="229"/>
      <c r="T193" s="23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1" t="s">
        <v>131</v>
      </c>
      <c r="AU193" s="231" t="s">
        <v>78</v>
      </c>
      <c r="AV193" s="13" t="s">
        <v>76</v>
      </c>
      <c r="AW193" s="13" t="s">
        <v>32</v>
      </c>
      <c r="AX193" s="13" t="s">
        <v>71</v>
      </c>
      <c r="AY193" s="231" t="s">
        <v>111</v>
      </c>
    </row>
    <row r="194" s="14" customFormat="1">
      <c r="A194" s="14"/>
      <c r="B194" s="232"/>
      <c r="C194" s="233"/>
      <c r="D194" s="214" t="s">
        <v>131</v>
      </c>
      <c r="E194" s="234" t="s">
        <v>19</v>
      </c>
      <c r="F194" s="235" t="s">
        <v>135</v>
      </c>
      <c r="G194" s="233"/>
      <c r="H194" s="236">
        <v>478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2" t="s">
        <v>131</v>
      </c>
      <c r="AU194" s="242" t="s">
        <v>78</v>
      </c>
      <c r="AV194" s="14" t="s">
        <v>78</v>
      </c>
      <c r="AW194" s="14" t="s">
        <v>32</v>
      </c>
      <c r="AX194" s="14" t="s">
        <v>71</v>
      </c>
      <c r="AY194" s="242" t="s">
        <v>111</v>
      </c>
    </row>
    <row r="195" s="15" customFormat="1">
      <c r="A195" s="15"/>
      <c r="B195" s="243"/>
      <c r="C195" s="244"/>
      <c r="D195" s="214" t="s">
        <v>131</v>
      </c>
      <c r="E195" s="245" t="s">
        <v>19</v>
      </c>
      <c r="F195" s="246" t="s">
        <v>136</v>
      </c>
      <c r="G195" s="244"/>
      <c r="H195" s="247">
        <v>478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3" t="s">
        <v>131</v>
      </c>
      <c r="AU195" s="253" t="s">
        <v>78</v>
      </c>
      <c r="AV195" s="15" t="s">
        <v>117</v>
      </c>
      <c r="AW195" s="15" t="s">
        <v>32</v>
      </c>
      <c r="AX195" s="15" t="s">
        <v>76</v>
      </c>
      <c r="AY195" s="253" t="s">
        <v>111</v>
      </c>
    </row>
    <row r="196" s="2" customFormat="1" ht="16.5" customHeight="1">
      <c r="A196" s="40"/>
      <c r="B196" s="41"/>
      <c r="C196" s="200" t="s">
        <v>256</v>
      </c>
      <c r="D196" s="200" t="s">
        <v>113</v>
      </c>
      <c r="E196" s="201" t="s">
        <v>257</v>
      </c>
      <c r="F196" s="202" t="s">
        <v>258</v>
      </c>
      <c r="G196" s="203" t="s">
        <v>116</v>
      </c>
      <c r="H196" s="204">
        <v>409</v>
      </c>
      <c r="I196" s="205"/>
      <c r="J196" s="206">
        <f>ROUND(I196*H196,2)</f>
        <v>0</v>
      </c>
      <c r="K196" s="207"/>
      <c r="L196" s="46"/>
      <c r="M196" s="208" t="s">
        <v>19</v>
      </c>
      <c r="N196" s="209" t="s">
        <v>42</v>
      </c>
      <c r="O196" s="86"/>
      <c r="P196" s="210">
        <f>O196*H196</f>
        <v>0</v>
      </c>
      <c r="Q196" s="210">
        <v>0</v>
      </c>
      <c r="R196" s="210">
        <f>Q196*H196</f>
        <v>0</v>
      </c>
      <c r="S196" s="210">
        <v>0</v>
      </c>
      <c r="T196" s="211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2" t="s">
        <v>117</v>
      </c>
      <c r="AT196" s="212" t="s">
        <v>113</v>
      </c>
      <c r="AU196" s="212" t="s">
        <v>78</v>
      </c>
      <c r="AY196" s="19" t="s">
        <v>111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9" t="s">
        <v>76</v>
      </c>
      <c r="BK196" s="213">
        <f>ROUND(I196*H196,2)</f>
        <v>0</v>
      </c>
      <c r="BL196" s="19" t="s">
        <v>117</v>
      </c>
      <c r="BM196" s="212" t="s">
        <v>259</v>
      </c>
    </row>
    <row r="197" s="2" customFormat="1">
      <c r="A197" s="40"/>
      <c r="B197" s="41"/>
      <c r="C197" s="42"/>
      <c r="D197" s="214" t="s">
        <v>119</v>
      </c>
      <c r="E197" s="42"/>
      <c r="F197" s="215" t="s">
        <v>260</v>
      </c>
      <c r="G197" s="42"/>
      <c r="H197" s="42"/>
      <c r="I197" s="216"/>
      <c r="J197" s="42"/>
      <c r="K197" s="42"/>
      <c r="L197" s="46"/>
      <c r="M197" s="217"/>
      <c r="N197" s="218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119</v>
      </c>
      <c r="AU197" s="19" t="s">
        <v>78</v>
      </c>
    </row>
    <row r="198" s="2" customFormat="1">
      <c r="A198" s="40"/>
      <c r="B198" s="41"/>
      <c r="C198" s="42"/>
      <c r="D198" s="219" t="s">
        <v>121</v>
      </c>
      <c r="E198" s="42"/>
      <c r="F198" s="220" t="s">
        <v>261</v>
      </c>
      <c r="G198" s="42"/>
      <c r="H198" s="42"/>
      <c r="I198" s="216"/>
      <c r="J198" s="42"/>
      <c r="K198" s="42"/>
      <c r="L198" s="46"/>
      <c r="M198" s="217"/>
      <c r="N198" s="218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121</v>
      </c>
      <c r="AU198" s="19" t="s">
        <v>78</v>
      </c>
    </row>
    <row r="199" s="13" customFormat="1">
      <c r="A199" s="13"/>
      <c r="B199" s="222"/>
      <c r="C199" s="223"/>
      <c r="D199" s="214" t="s">
        <v>131</v>
      </c>
      <c r="E199" s="224" t="s">
        <v>19</v>
      </c>
      <c r="F199" s="225" t="s">
        <v>132</v>
      </c>
      <c r="G199" s="223"/>
      <c r="H199" s="224" t="s">
        <v>19</v>
      </c>
      <c r="I199" s="226"/>
      <c r="J199" s="223"/>
      <c r="K199" s="223"/>
      <c r="L199" s="227"/>
      <c r="M199" s="228"/>
      <c r="N199" s="229"/>
      <c r="O199" s="229"/>
      <c r="P199" s="229"/>
      <c r="Q199" s="229"/>
      <c r="R199" s="229"/>
      <c r="S199" s="229"/>
      <c r="T199" s="23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1" t="s">
        <v>131</v>
      </c>
      <c r="AU199" s="231" t="s">
        <v>78</v>
      </c>
      <c r="AV199" s="13" t="s">
        <v>76</v>
      </c>
      <c r="AW199" s="13" t="s">
        <v>32</v>
      </c>
      <c r="AX199" s="13" t="s">
        <v>71</v>
      </c>
      <c r="AY199" s="231" t="s">
        <v>111</v>
      </c>
    </row>
    <row r="200" s="14" customFormat="1">
      <c r="A200" s="14"/>
      <c r="B200" s="232"/>
      <c r="C200" s="233"/>
      <c r="D200" s="214" t="s">
        <v>131</v>
      </c>
      <c r="E200" s="234" t="s">
        <v>19</v>
      </c>
      <c r="F200" s="235" t="s">
        <v>133</v>
      </c>
      <c r="G200" s="233"/>
      <c r="H200" s="236">
        <v>409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2" t="s">
        <v>131</v>
      </c>
      <c r="AU200" s="242" t="s">
        <v>78</v>
      </c>
      <c r="AV200" s="14" t="s">
        <v>78</v>
      </c>
      <c r="AW200" s="14" t="s">
        <v>32</v>
      </c>
      <c r="AX200" s="14" t="s">
        <v>71</v>
      </c>
      <c r="AY200" s="242" t="s">
        <v>111</v>
      </c>
    </row>
    <row r="201" s="15" customFormat="1">
      <c r="A201" s="15"/>
      <c r="B201" s="243"/>
      <c r="C201" s="244"/>
      <c r="D201" s="214" t="s">
        <v>131</v>
      </c>
      <c r="E201" s="245" t="s">
        <v>19</v>
      </c>
      <c r="F201" s="246" t="s">
        <v>136</v>
      </c>
      <c r="G201" s="244"/>
      <c r="H201" s="247">
        <v>409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3" t="s">
        <v>131</v>
      </c>
      <c r="AU201" s="253" t="s">
        <v>78</v>
      </c>
      <c r="AV201" s="15" t="s">
        <v>117</v>
      </c>
      <c r="AW201" s="15" t="s">
        <v>32</v>
      </c>
      <c r="AX201" s="15" t="s">
        <v>76</v>
      </c>
      <c r="AY201" s="253" t="s">
        <v>111</v>
      </c>
    </row>
    <row r="202" s="2" customFormat="1" ht="16.5" customHeight="1">
      <c r="A202" s="40"/>
      <c r="B202" s="41"/>
      <c r="C202" s="200" t="s">
        <v>262</v>
      </c>
      <c r="D202" s="200" t="s">
        <v>113</v>
      </c>
      <c r="E202" s="201" t="s">
        <v>263</v>
      </c>
      <c r="F202" s="202" t="s">
        <v>264</v>
      </c>
      <c r="G202" s="203" t="s">
        <v>116</v>
      </c>
      <c r="H202" s="204">
        <v>478</v>
      </c>
      <c r="I202" s="205"/>
      <c r="J202" s="206">
        <f>ROUND(I202*H202,2)</f>
        <v>0</v>
      </c>
      <c r="K202" s="207"/>
      <c r="L202" s="46"/>
      <c r="M202" s="208" t="s">
        <v>19</v>
      </c>
      <c r="N202" s="209" t="s">
        <v>42</v>
      </c>
      <c r="O202" s="86"/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2" t="s">
        <v>117</v>
      </c>
      <c r="AT202" s="212" t="s">
        <v>113</v>
      </c>
      <c r="AU202" s="212" t="s">
        <v>78</v>
      </c>
      <c r="AY202" s="19" t="s">
        <v>111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19" t="s">
        <v>76</v>
      </c>
      <c r="BK202" s="213">
        <f>ROUND(I202*H202,2)</f>
        <v>0</v>
      </c>
      <c r="BL202" s="19" t="s">
        <v>117</v>
      </c>
      <c r="BM202" s="212" t="s">
        <v>265</v>
      </c>
    </row>
    <row r="203" s="2" customFormat="1">
      <c r="A203" s="40"/>
      <c r="B203" s="41"/>
      <c r="C203" s="42"/>
      <c r="D203" s="214" t="s">
        <v>119</v>
      </c>
      <c r="E203" s="42"/>
      <c r="F203" s="215" t="s">
        <v>266</v>
      </c>
      <c r="G203" s="42"/>
      <c r="H203" s="42"/>
      <c r="I203" s="216"/>
      <c r="J203" s="42"/>
      <c r="K203" s="42"/>
      <c r="L203" s="46"/>
      <c r="M203" s="217"/>
      <c r="N203" s="218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119</v>
      </c>
      <c r="AU203" s="19" t="s">
        <v>78</v>
      </c>
    </row>
    <row r="204" s="2" customFormat="1">
      <c r="A204" s="40"/>
      <c r="B204" s="41"/>
      <c r="C204" s="42"/>
      <c r="D204" s="219" t="s">
        <v>121</v>
      </c>
      <c r="E204" s="42"/>
      <c r="F204" s="220" t="s">
        <v>267</v>
      </c>
      <c r="G204" s="42"/>
      <c r="H204" s="42"/>
      <c r="I204" s="216"/>
      <c r="J204" s="42"/>
      <c r="K204" s="42"/>
      <c r="L204" s="46"/>
      <c r="M204" s="217"/>
      <c r="N204" s="218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121</v>
      </c>
      <c r="AU204" s="19" t="s">
        <v>78</v>
      </c>
    </row>
    <row r="205" s="13" customFormat="1">
      <c r="A205" s="13"/>
      <c r="B205" s="222"/>
      <c r="C205" s="223"/>
      <c r="D205" s="214" t="s">
        <v>131</v>
      </c>
      <c r="E205" s="224" t="s">
        <v>19</v>
      </c>
      <c r="F205" s="225" t="s">
        <v>134</v>
      </c>
      <c r="G205" s="223"/>
      <c r="H205" s="224" t="s">
        <v>19</v>
      </c>
      <c r="I205" s="226"/>
      <c r="J205" s="223"/>
      <c r="K205" s="223"/>
      <c r="L205" s="227"/>
      <c r="M205" s="228"/>
      <c r="N205" s="229"/>
      <c r="O205" s="229"/>
      <c r="P205" s="229"/>
      <c r="Q205" s="229"/>
      <c r="R205" s="229"/>
      <c r="S205" s="229"/>
      <c r="T205" s="23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1" t="s">
        <v>131</v>
      </c>
      <c r="AU205" s="231" t="s">
        <v>78</v>
      </c>
      <c r="AV205" s="13" t="s">
        <v>76</v>
      </c>
      <c r="AW205" s="13" t="s">
        <v>32</v>
      </c>
      <c r="AX205" s="13" t="s">
        <v>71</v>
      </c>
      <c r="AY205" s="231" t="s">
        <v>111</v>
      </c>
    </row>
    <row r="206" s="14" customFormat="1">
      <c r="A206" s="14"/>
      <c r="B206" s="232"/>
      <c r="C206" s="233"/>
      <c r="D206" s="214" t="s">
        <v>131</v>
      </c>
      <c r="E206" s="234" t="s">
        <v>19</v>
      </c>
      <c r="F206" s="235" t="s">
        <v>135</v>
      </c>
      <c r="G206" s="233"/>
      <c r="H206" s="236">
        <v>478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2" t="s">
        <v>131</v>
      </c>
      <c r="AU206" s="242" t="s">
        <v>78</v>
      </c>
      <c r="AV206" s="14" t="s">
        <v>78</v>
      </c>
      <c r="AW206" s="14" t="s">
        <v>32</v>
      </c>
      <c r="AX206" s="14" t="s">
        <v>71</v>
      </c>
      <c r="AY206" s="242" t="s">
        <v>111</v>
      </c>
    </row>
    <row r="207" s="15" customFormat="1">
      <c r="A207" s="15"/>
      <c r="B207" s="243"/>
      <c r="C207" s="244"/>
      <c r="D207" s="214" t="s">
        <v>131</v>
      </c>
      <c r="E207" s="245" t="s">
        <v>19</v>
      </c>
      <c r="F207" s="246" t="s">
        <v>136</v>
      </c>
      <c r="G207" s="244"/>
      <c r="H207" s="247">
        <v>478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3" t="s">
        <v>131</v>
      </c>
      <c r="AU207" s="253" t="s">
        <v>78</v>
      </c>
      <c r="AV207" s="15" t="s">
        <v>117</v>
      </c>
      <c r="AW207" s="15" t="s">
        <v>32</v>
      </c>
      <c r="AX207" s="15" t="s">
        <v>76</v>
      </c>
      <c r="AY207" s="253" t="s">
        <v>111</v>
      </c>
    </row>
    <row r="208" s="2" customFormat="1" ht="16.5" customHeight="1">
      <c r="A208" s="40"/>
      <c r="B208" s="41"/>
      <c r="C208" s="200" t="s">
        <v>268</v>
      </c>
      <c r="D208" s="200" t="s">
        <v>113</v>
      </c>
      <c r="E208" s="201" t="s">
        <v>269</v>
      </c>
      <c r="F208" s="202" t="s">
        <v>270</v>
      </c>
      <c r="G208" s="203" t="s">
        <v>116</v>
      </c>
      <c r="H208" s="204">
        <v>41.5</v>
      </c>
      <c r="I208" s="205"/>
      <c r="J208" s="206">
        <f>ROUND(I208*H208,2)</f>
        <v>0</v>
      </c>
      <c r="K208" s="207"/>
      <c r="L208" s="46"/>
      <c r="M208" s="208" t="s">
        <v>19</v>
      </c>
      <c r="N208" s="209" t="s">
        <v>42</v>
      </c>
      <c r="O208" s="86"/>
      <c r="P208" s="210">
        <f>O208*H208</f>
        <v>0</v>
      </c>
      <c r="Q208" s="210">
        <v>0.216</v>
      </c>
      <c r="R208" s="210">
        <f>Q208*H208</f>
        <v>8.9640000000000004</v>
      </c>
      <c r="S208" s="210">
        <v>0</v>
      </c>
      <c r="T208" s="211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2" t="s">
        <v>117</v>
      </c>
      <c r="AT208" s="212" t="s">
        <v>113</v>
      </c>
      <c r="AU208" s="212" t="s">
        <v>78</v>
      </c>
      <c r="AY208" s="19" t="s">
        <v>111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19" t="s">
        <v>76</v>
      </c>
      <c r="BK208" s="213">
        <f>ROUND(I208*H208,2)</f>
        <v>0</v>
      </c>
      <c r="BL208" s="19" t="s">
        <v>117</v>
      </c>
      <c r="BM208" s="212" t="s">
        <v>271</v>
      </c>
    </row>
    <row r="209" s="2" customFormat="1">
      <c r="A209" s="40"/>
      <c r="B209" s="41"/>
      <c r="C209" s="42"/>
      <c r="D209" s="214" t="s">
        <v>119</v>
      </c>
      <c r="E209" s="42"/>
      <c r="F209" s="215" t="s">
        <v>272</v>
      </c>
      <c r="G209" s="42"/>
      <c r="H209" s="42"/>
      <c r="I209" s="216"/>
      <c r="J209" s="42"/>
      <c r="K209" s="42"/>
      <c r="L209" s="46"/>
      <c r="M209" s="217"/>
      <c r="N209" s="218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119</v>
      </c>
      <c r="AU209" s="19" t="s">
        <v>78</v>
      </c>
    </row>
    <row r="210" s="2" customFormat="1">
      <c r="A210" s="40"/>
      <c r="B210" s="41"/>
      <c r="C210" s="42"/>
      <c r="D210" s="219" t="s">
        <v>121</v>
      </c>
      <c r="E210" s="42"/>
      <c r="F210" s="220" t="s">
        <v>273</v>
      </c>
      <c r="G210" s="42"/>
      <c r="H210" s="42"/>
      <c r="I210" s="216"/>
      <c r="J210" s="42"/>
      <c r="K210" s="42"/>
      <c r="L210" s="46"/>
      <c r="M210" s="217"/>
      <c r="N210" s="218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121</v>
      </c>
      <c r="AU210" s="19" t="s">
        <v>78</v>
      </c>
    </row>
    <row r="211" s="14" customFormat="1">
      <c r="A211" s="14"/>
      <c r="B211" s="232"/>
      <c r="C211" s="233"/>
      <c r="D211" s="214" t="s">
        <v>131</v>
      </c>
      <c r="E211" s="234" t="s">
        <v>19</v>
      </c>
      <c r="F211" s="235" t="s">
        <v>274</v>
      </c>
      <c r="G211" s="233"/>
      <c r="H211" s="236">
        <v>41.5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2" t="s">
        <v>131</v>
      </c>
      <c r="AU211" s="242" t="s">
        <v>78</v>
      </c>
      <c r="AV211" s="14" t="s">
        <v>78</v>
      </c>
      <c r="AW211" s="14" t="s">
        <v>32</v>
      </c>
      <c r="AX211" s="14" t="s">
        <v>76</v>
      </c>
      <c r="AY211" s="242" t="s">
        <v>111</v>
      </c>
    </row>
    <row r="212" s="2" customFormat="1" ht="16.5" customHeight="1">
      <c r="A212" s="40"/>
      <c r="B212" s="41"/>
      <c r="C212" s="200" t="s">
        <v>7</v>
      </c>
      <c r="D212" s="200" t="s">
        <v>113</v>
      </c>
      <c r="E212" s="201" t="s">
        <v>275</v>
      </c>
      <c r="F212" s="202" t="s">
        <v>276</v>
      </c>
      <c r="G212" s="203" t="s">
        <v>158</v>
      </c>
      <c r="H212" s="204">
        <v>150</v>
      </c>
      <c r="I212" s="205"/>
      <c r="J212" s="206">
        <f>ROUND(I212*H212,2)</f>
        <v>0</v>
      </c>
      <c r="K212" s="207"/>
      <c r="L212" s="46"/>
      <c r="M212" s="208" t="s">
        <v>19</v>
      </c>
      <c r="N212" s="209" t="s">
        <v>42</v>
      </c>
      <c r="O212" s="86"/>
      <c r="P212" s="210">
        <f>O212*H212</f>
        <v>0</v>
      </c>
      <c r="Q212" s="210">
        <v>0.0012700000000000001</v>
      </c>
      <c r="R212" s="210">
        <f>Q212*H212</f>
        <v>0.1905</v>
      </c>
      <c r="S212" s="210">
        <v>0</v>
      </c>
      <c r="T212" s="211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2" t="s">
        <v>117</v>
      </c>
      <c r="AT212" s="212" t="s">
        <v>113</v>
      </c>
      <c r="AU212" s="212" t="s">
        <v>78</v>
      </c>
      <c r="AY212" s="19" t="s">
        <v>111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19" t="s">
        <v>76</v>
      </c>
      <c r="BK212" s="213">
        <f>ROUND(I212*H212,2)</f>
        <v>0</v>
      </c>
      <c r="BL212" s="19" t="s">
        <v>117</v>
      </c>
      <c r="BM212" s="212" t="s">
        <v>277</v>
      </c>
    </row>
    <row r="213" s="2" customFormat="1">
      <c r="A213" s="40"/>
      <c r="B213" s="41"/>
      <c r="C213" s="42"/>
      <c r="D213" s="214" t="s">
        <v>119</v>
      </c>
      <c r="E213" s="42"/>
      <c r="F213" s="215" t="s">
        <v>278</v>
      </c>
      <c r="G213" s="42"/>
      <c r="H213" s="42"/>
      <c r="I213" s="216"/>
      <c r="J213" s="42"/>
      <c r="K213" s="42"/>
      <c r="L213" s="46"/>
      <c r="M213" s="217"/>
      <c r="N213" s="218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119</v>
      </c>
      <c r="AU213" s="19" t="s">
        <v>78</v>
      </c>
    </row>
    <row r="214" s="2" customFormat="1">
      <c r="A214" s="40"/>
      <c r="B214" s="41"/>
      <c r="C214" s="42"/>
      <c r="D214" s="219" t="s">
        <v>121</v>
      </c>
      <c r="E214" s="42"/>
      <c r="F214" s="220" t="s">
        <v>279</v>
      </c>
      <c r="G214" s="42"/>
      <c r="H214" s="42"/>
      <c r="I214" s="216"/>
      <c r="J214" s="42"/>
      <c r="K214" s="42"/>
      <c r="L214" s="46"/>
      <c r="M214" s="217"/>
      <c r="N214" s="218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121</v>
      </c>
      <c r="AU214" s="19" t="s">
        <v>78</v>
      </c>
    </row>
    <row r="215" s="2" customFormat="1">
      <c r="A215" s="40"/>
      <c r="B215" s="41"/>
      <c r="C215" s="42"/>
      <c r="D215" s="214" t="s">
        <v>123</v>
      </c>
      <c r="E215" s="42"/>
      <c r="F215" s="221" t="s">
        <v>280</v>
      </c>
      <c r="G215" s="42"/>
      <c r="H215" s="42"/>
      <c r="I215" s="216"/>
      <c r="J215" s="42"/>
      <c r="K215" s="42"/>
      <c r="L215" s="46"/>
      <c r="M215" s="217"/>
      <c r="N215" s="218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123</v>
      </c>
      <c r="AU215" s="19" t="s">
        <v>78</v>
      </c>
    </row>
    <row r="216" s="2" customFormat="1" ht="16.5" customHeight="1">
      <c r="A216" s="40"/>
      <c r="B216" s="41"/>
      <c r="C216" s="200" t="s">
        <v>281</v>
      </c>
      <c r="D216" s="200" t="s">
        <v>113</v>
      </c>
      <c r="E216" s="201" t="s">
        <v>282</v>
      </c>
      <c r="F216" s="202" t="s">
        <v>283</v>
      </c>
      <c r="G216" s="203" t="s">
        <v>116</v>
      </c>
      <c r="H216" s="204">
        <v>7633</v>
      </c>
      <c r="I216" s="205"/>
      <c r="J216" s="206">
        <f>ROUND(I216*H216,2)</f>
        <v>0</v>
      </c>
      <c r="K216" s="207"/>
      <c r="L216" s="46"/>
      <c r="M216" s="208" t="s">
        <v>19</v>
      </c>
      <c r="N216" s="209" t="s">
        <v>42</v>
      </c>
      <c r="O216" s="86"/>
      <c r="P216" s="210">
        <f>O216*H216</f>
        <v>0</v>
      </c>
      <c r="Q216" s="210">
        <v>0</v>
      </c>
      <c r="R216" s="210">
        <f>Q216*H216</f>
        <v>0</v>
      </c>
      <c r="S216" s="210">
        <v>0</v>
      </c>
      <c r="T216" s="211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2" t="s">
        <v>117</v>
      </c>
      <c r="AT216" s="212" t="s">
        <v>113</v>
      </c>
      <c r="AU216" s="212" t="s">
        <v>78</v>
      </c>
      <c r="AY216" s="19" t="s">
        <v>111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19" t="s">
        <v>76</v>
      </c>
      <c r="BK216" s="213">
        <f>ROUND(I216*H216,2)</f>
        <v>0</v>
      </c>
      <c r="BL216" s="19" t="s">
        <v>117</v>
      </c>
      <c r="BM216" s="212" t="s">
        <v>284</v>
      </c>
    </row>
    <row r="217" s="2" customFormat="1">
      <c r="A217" s="40"/>
      <c r="B217" s="41"/>
      <c r="C217" s="42"/>
      <c r="D217" s="214" t="s">
        <v>119</v>
      </c>
      <c r="E217" s="42"/>
      <c r="F217" s="215" t="s">
        <v>285</v>
      </c>
      <c r="G217" s="42"/>
      <c r="H217" s="42"/>
      <c r="I217" s="216"/>
      <c r="J217" s="42"/>
      <c r="K217" s="42"/>
      <c r="L217" s="46"/>
      <c r="M217" s="217"/>
      <c r="N217" s="218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119</v>
      </c>
      <c r="AU217" s="19" t="s">
        <v>78</v>
      </c>
    </row>
    <row r="218" s="2" customFormat="1">
      <c r="A218" s="40"/>
      <c r="B218" s="41"/>
      <c r="C218" s="42"/>
      <c r="D218" s="219" t="s">
        <v>121</v>
      </c>
      <c r="E218" s="42"/>
      <c r="F218" s="220" t="s">
        <v>286</v>
      </c>
      <c r="G218" s="42"/>
      <c r="H218" s="42"/>
      <c r="I218" s="216"/>
      <c r="J218" s="42"/>
      <c r="K218" s="42"/>
      <c r="L218" s="46"/>
      <c r="M218" s="217"/>
      <c r="N218" s="218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121</v>
      </c>
      <c r="AU218" s="19" t="s">
        <v>78</v>
      </c>
    </row>
    <row r="219" s="2" customFormat="1">
      <c r="A219" s="40"/>
      <c r="B219" s="41"/>
      <c r="C219" s="42"/>
      <c r="D219" s="214" t="s">
        <v>123</v>
      </c>
      <c r="E219" s="42"/>
      <c r="F219" s="221" t="s">
        <v>287</v>
      </c>
      <c r="G219" s="42"/>
      <c r="H219" s="42"/>
      <c r="I219" s="216"/>
      <c r="J219" s="42"/>
      <c r="K219" s="42"/>
      <c r="L219" s="46"/>
      <c r="M219" s="217"/>
      <c r="N219" s="218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123</v>
      </c>
      <c r="AU219" s="19" t="s">
        <v>78</v>
      </c>
    </row>
    <row r="220" s="13" customFormat="1">
      <c r="A220" s="13"/>
      <c r="B220" s="222"/>
      <c r="C220" s="223"/>
      <c r="D220" s="214" t="s">
        <v>131</v>
      </c>
      <c r="E220" s="224" t="s">
        <v>19</v>
      </c>
      <c r="F220" s="225" t="s">
        <v>132</v>
      </c>
      <c r="G220" s="223"/>
      <c r="H220" s="224" t="s">
        <v>19</v>
      </c>
      <c r="I220" s="226"/>
      <c r="J220" s="223"/>
      <c r="K220" s="223"/>
      <c r="L220" s="227"/>
      <c r="M220" s="228"/>
      <c r="N220" s="229"/>
      <c r="O220" s="229"/>
      <c r="P220" s="229"/>
      <c r="Q220" s="229"/>
      <c r="R220" s="229"/>
      <c r="S220" s="229"/>
      <c r="T220" s="23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1" t="s">
        <v>131</v>
      </c>
      <c r="AU220" s="231" t="s">
        <v>78</v>
      </c>
      <c r="AV220" s="13" t="s">
        <v>76</v>
      </c>
      <c r="AW220" s="13" t="s">
        <v>32</v>
      </c>
      <c r="AX220" s="13" t="s">
        <v>71</v>
      </c>
      <c r="AY220" s="231" t="s">
        <v>111</v>
      </c>
    </row>
    <row r="221" s="14" customFormat="1">
      <c r="A221" s="14"/>
      <c r="B221" s="232"/>
      <c r="C221" s="233"/>
      <c r="D221" s="214" t="s">
        <v>131</v>
      </c>
      <c r="E221" s="234" t="s">
        <v>19</v>
      </c>
      <c r="F221" s="235" t="s">
        <v>133</v>
      </c>
      <c r="G221" s="233"/>
      <c r="H221" s="236">
        <v>409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2" t="s">
        <v>131</v>
      </c>
      <c r="AU221" s="242" t="s">
        <v>78</v>
      </c>
      <c r="AV221" s="14" t="s">
        <v>78</v>
      </c>
      <c r="AW221" s="14" t="s">
        <v>32</v>
      </c>
      <c r="AX221" s="14" t="s">
        <v>71</v>
      </c>
      <c r="AY221" s="242" t="s">
        <v>111</v>
      </c>
    </row>
    <row r="222" s="13" customFormat="1">
      <c r="A222" s="13"/>
      <c r="B222" s="222"/>
      <c r="C222" s="223"/>
      <c r="D222" s="214" t="s">
        <v>131</v>
      </c>
      <c r="E222" s="224" t="s">
        <v>19</v>
      </c>
      <c r="F222" s="225" t="s">
        <v>288</v>
      </c>
      <c r="G222" s="223"/>
      <c r="H222" s="224" t="s">
        <v>19</v>
      </c>
      <c r="I222" s="226"/>
      <c r="J222" s="223"/>
      <c r="K222" s="223"/>
      <c r="L222" s="227"/>
      <c r="M222" s="228"/>
      <c r="N222" s="229"/>
      <c r="O222" s="229"/>
      <c r="P222" s="229"/>
      <c r="Q222" s="229"/>
      <c r="R222" s="229"/>
      <c r="S222" s="229"/>
      <c r="T222" s="23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1" t="s">
        <v>131</v>
      </c>
      <c r="AU222" s="231" t="s">
        <v>78</v>
      </c>
      <c r="AV222" s="13" t="s">
        <v>76</v>
      </c>
      <c r="AW222" s="13" t="s">
        <v>32</v>
      </c>
      <c r="AX222" s="13" t="s">
        <v>71</v>
      </c>
      <c r="AY222" s="231" t="s">
        <v>111</v>
      </c>
    </row>
    <row r="223" s="14" customFormat="1">
      <c r="A223" s="14"/>
      <c r="B223" s="232"/>
      <c r="C223" s="233"/>
      <c r="D223" s="214" t="s">
        <v>131</v>
      </c>
      <c r="E223" s="234" t="s">
        <v>19</v>
      </c>
      <c r="F223" s="235" t="s">
        <v>289</v>
      </c>
      <c r="G223" s="233"/>
      <c r="H223" s="236">
        <v>7224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2" t="s">
        <v>131</v>
      </c>
      <c r="AU223" s="242" t="s">
        <v>78</v>
      </c>
      <c r="AV223" s="14" t="s">
        <v>78</v>
      </c>
      <c r="AW223" s="14" t="s">
        <v>32</v>
      </c>
      <c r="AX223" s="14" t="s">
        <v>71</v>
      </c>
      <c r="AY223" s="242" t="s">
        <v>111</v>
      </c>
    </row>
    <row r="224" s="15" customFormat="1">
      <c r="A224" s="15"/>
      <c r="B224" s="243"/>
      <c r="C224" s="244"/>
      <c r="D224" s="214" t="s">
        <v>131</v>
      </c>
      <c r="E224" s="245" t="s">
        <v>19</v>
      </c>
      <c r="F224" s="246" t="s">
        <v>136</v>
      </c>
      <c r="G224" s="244"/>
      <c r="H224" s="247">
        <v>7633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3" t="s">
        <v>131</v>
      </c>
      <c r="AU224" s="253" t="s">
        <v>78</v>
      </c>
      <c r="AV224" s="15" t="s">
        <v>117</v>
      </c>
      <c r="AW224" s="15" t="s">
        <v>32</v>
      </c>
      <c r="AX224" s="15" t="s">
        <v>76</v>
      </c>
      <c r="AY224" s="253" t="s">
        <v>111</v>
      </c>
    </row>
    <row r="225" s="2" customFormat="1" ht="16.5" customHeight="1">
      <c r="A225" s="40"/>
      <c r="B225" s="41"/>
      <c r="C225" s="200" t="s">
        <v>290</v>
      </c>
      <c r="D225" s="200" t="s">
        <v>113</v>
      </c>
      <c r="E225" s="201" t="s">
        <v>291</v>
      </c>
      <c r="F225" s="202" t="s">
        <v>292</v>
      </c>
      <c r="G225" s="203" t="s">
        <v>116</v>
      </c>
      <c r="H225" s="204">
        <v>3612</v>
      </c>
      <c r="I225" s="205"/>
      <c r="J225" s="206">
        <f>ROUND(I225*H225,2)</f>
        <v>0</v>
      </c>
      <c r="K225" s="207"/>
      <c r="L225" s="46"/>
      <c r="M225" s="208" t="s">
        <v>19</v>
      </c>
      <c r="N225" s="209" t="s">
        <v>42</v>
      </c>
      <c r="O225" s="86"/>
      <c r="P225" s="210">
        <f>O225*H225</f>
        <v>0</v>
      </c>
      <c r="Q225" s="210">
        <v>0</v>
      </c>
      <c r="R225" s="210">
        <f>Q225*H225</f>
        <v>0</v>
      </c>
      <c r="S225" s="210">
        <v>0</v>
      </c>
      <c r="T225" s="211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2" t="s">
        <v>117</v>
      </c>
      <c r="AT225" s="212" t="s">
        <v>113</v>
      </c>
      <c r="AU225" s="212" t="s">
        <v>78</v>
      </c>
      <c r="AY225" s="19" t="s">
        <v>111</v>
      </c>
      <c r="BE225" s="213">
        <f>IF(N225="základní",J225,0)</f>
        <v>0</v>
      </c>
      <c r="BF225" s="213">
        <f>IF(N225="snížená",J225,0)</f>
        <v>0</v>
      </c>
      <c r="BG225" s="213">
        <f>IF(N225="zákl. přenesená",J225,0)</f>
        <v>0</v>
      </c>
      <c r="BH225" s="213">
        <f>IF(N225="sníž. přenesená",J225,0)</f>
        <v>0</v>
      </c>
      <c r="BI225" s="213">
        <f>IF(N225="nulová",J225,0)</f>
        <v>0</v>
      </c>
      <c r="BJ225" s="19" t="s">
        <v>76</v>
      </c>
      <c r="BK225" s="213">
        <f>ROUND(I225*H225,2)</f>
        <v>0</v>
      </c>
      <c r="BL225" s="19" t="s">
        <v>117</v>
      </c>
      <c r="BM225" s="212" t="s">
        <v>293</v>
      </c>
    </row>
    <row r="226" s="2" customFormat="1">
      <c r="A226" s="40"/>
      <c r="B226" s="41"/>
      <c r="C226" s="42"/>
      <c r="D226" s="214" t="s">
        <v>119</v>
      </c>
      <c r="E226" s="42"/>
      <c r="F226" s="215" t="s">
        <v>294</v>
      </c>
      <c r="G226" s="42"/>
      <c r="H226" s="42"/>
      <c r="I226" s="216"/>
      <c r="J226" s="42"/>
      <c r="K226" s="42"/>
      <c r="L226" s="46"/>
      <c r="M226" s="217"/>
      <c r="N226" s="218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119</v>
      </c>
      <c r="AU226" s="19" t="s">
        <v>78</v>
      </c>
    </row>
    <row r="227" s="2" customFormat="1">
      <c r="A227" s="40"/>
      <c r="B227" s="41"/>
      <c r="C227" s="42"/>
      <c r="D227" s="219" t="s">
        <v>121</v>
      </c>
      <c r="E227" s="42"/>
      <c r="F227" s="220" t="s">
        <v>295</v>
      </c>
      <c r="G227" s="42"/>
      <c r="H227" s="42"/>
      <c r="I227" s="216"/>
      <c r="J227" s="42"/>
      <c r="K227" s="42"/>
      <c r="L227" s="46"/>
      <c r="M227" s="217"/>
      <c r="N227" s="218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121</v>
      </c>
      <c r="AU227" s="19" t="s">
        <v>78</v>
      </c>
    </row>
    <row r="228" s="2" customFormat="1">
      <c r="A228" s="40"/>
      <c r="B228" s="41"/>
      <c r="C228" s="42"/>
      <c r="D228" s="214" t="s">
        <v>123</v>
      </c>
      <c r="E228" s="42"/>
      <c r="F228" s="221" t="s">
        <v>296</v>
      </c>
      <c r="G228" s="42"/>
      <c r="H228" s="42"/>
      <c r="I228" s="216"/>
      <c r="J228" s="42"/>
      <c r="K228" s="42"/>
      <c r="L228" s="46"/>
      <c r="M228" s="217"/>
      <c r="N228" s="218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123</v>
      </c>
      <c r="AU228" s="19" t="s">
        <v>78</v>
      </c>
    </row>
    <row r="229" s="13" customFormat="1">
      <c r="A229" s="13"/>
      <c r="B229" s="222"/>
      <c r="C229" s="223"/>
      <c r="D229" s="214" t="s">
        <v>131</v>
      </c>
      <c r="E229" s="224" t="s">
        <v>19</v>
      </c>
      <c r="F229" s="225" t="s">
        <v>143</v>
      </c>
      <c r="G229" s="223"/>
      <c r="H229" s="224" t="s">
        <v>19</v>
      </c>
      <c r="I229" s="226"/>
      <c r="J229" s="223"/>
      <c r="K229" s="223"/>
      <c r="L229" s="227"/>
      <c r="M229" s="228"/>
      <c r="N229" s="229"/>
      <c r="O229" s="229"/>
      <c r="P229" s="229"/>
      <c r="Q229" s="229"/>
      <c r="R229" s="229"/>
      <c r="S229" s="229"/>
      <c r="T229" s="23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1" t="s">
        <v>131</v>
      </c>
      <c r="AU229" s="231" t="s">
        <v>78</v>
      </c>
      <c r="AV229" s="13" t="s">
        <v>76</v>
      </c>
      <c r="AW229" s="13" t="s">
        <v>32</v>
      </c>
      <c r="AX229" s="13" t="s">
        <v>71</v>
      </c>
      <c r="AY229" s="231" t="s">
        <v>111</v>
      </c>
    </row>
    <row r="230" s="14" customFormat="1">
      <c r="A230" s="14"/>
      <c r="B230" s="232"/>
      <c r="C230" s="233"/>
      <c r="D230" s="214" t="s">
        <v>131</v>
      </c>
      <c r="E230" s="234" t="s">
        <v>19</v>
      </c>
      <c r="F230" s="235" t="s">
        <v>144</v>
      </c>
      <c r="G230" s="233"/>
      <c r="H230" s="236">
        <v>1312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2" t="s">
        <v>131</v>
      </c>
      <c r="AU230" s="242" t="s">
        <v>78</v>
      </c>
      <c r="AV230" s="14" t="s">
        <v>78</v>
      </c>
      <c r="AW230" s="14" t="s">
        <v>32</v>
      </c>
      <c r="AX230" s="14" t="s">
        <v>71</v>
      </c>
      <c r="AY230" s="242" t="s">
        <v>111</v>
      </c>
    </row>
    <row r="231" s="13" customFormat="1">
      <c r="A231" s="13"/>
      <c r="B231" s="222"/>
      <c r="C231" s="223"/>
      <c r="D231" s="214" t="s">
        <v>131</v>
      </c>
      <c r="E231" s="224" t="s">
        <v>19</v>
      </c>
      <c r="F231" s="225" t="s">
        <v>145</v>
      </c>
      <c r="G231" s="223"/>
      <c r="H231" s="224" t="s">
        <v>19</v>
      </c>
      <c r="I231" s="226"/>
      <c r="J231" s="223"/>
      <c r="K231" s="223"/>
      <c r="L231" s="227"/>
      <c r="M231" s="228"/>
      <c r="N231" s="229"/>
      <c r="O231" s="229"/>
      <c r="P231" s="229"/>
      <c r="Q231" s="229"/>
      <c r="R231" s="229"/>
      <c r="S231" s="229"/>
      <c r="T231" s="23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1" t="s">
        <v>131</v>
      </c>
      <c r="AU231" s="231" t="s">
        <v>78</v>
      </c>
      <c r="AV231" s="13" t="s">
        <v>76</v>
      </c>
      <c r="AW231" s="13" t="s">
        <v>32</v>
      </c>
      <c r="AX231" s="13" t="s">
        <v>71</v>
      </c>
      <c r="AY231" s="231" t="s">
        <v>111</v>
      </c>
    </row>
    <row r="232" s="14" customFormat="1">
      <c r="A232" s="14"/>
      <c r="B232" s="232"/>
      <c r="C232" s="233"/>
      <c r="D232" s="214" t="s">
        <v>131</v>
      </c>
      <c r="E232" s="234" t="s">
        <v>19</v>
      </c>
      <c r="F232" s="235" t="s">
        <v>146</v>
      </c>
      <c r="G232" s="233"/>
      <c r="H232" s="236">
        <v>1566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2" t="s">
        <v>131</v>
      </c>
      <c r="AU232" s="242" t="s">
        <v>78</v>
      </c>
      <c r="AV232" s="14" t="s">
        <v>78</v>
      </c>
      <c r="AW232" s="14" t="s">
        <v>32</v>
      </c>
      <c r="AX232" s="14" t="s">
        <v>71</v>
      </c>
      <c r="AY232" s="242" t="s">
        <v>111</v>
      </c>
    </row>
    <row r="233" s="13" customFormat="1">
      <c r="A233" s="13"/>
      <c r="B233" s="222"/>
      <c r="C233" s="223"/>
      <c r="D233" s="214" t="s">
        <v>131</v>
      </c>
      <c r="E233" s="224" t="s">
        <v>19</v>
      </c>
      <c r="F233" s="225" t="s">
        <v>147</v>
      </c>
      <c r="G233" s="223"/>
      <c r="H233" s="224" t="s">
        <v>19</v>
      </c>
      <c r="I233" s="226"/>
      <c r="J233" s="223"/>
      <c r="K233" s="223"/>
      <c r="L233" s="227"/>
      <c r="M233" s="228"/>
      <c r="N233" s="229"/>
      <c r="O233" s="229"/>
      <c r="P233" s="229"/>
      <c r="Q233" s="229"/>
      <c r="R233" s="229"/>
      <c r="S233" s="229"/>
      <c r="T233" s="23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1" t="s">
        <v>131</v>
      </c>
      <c r="AU233" s="231" t="s">
        <v>78</v>
      </c>
      <c r="AV233" s="13" t="s">
        <v>76</v>
      </c>
      <c r="AW233" s="13" t="s">
        <v>32</v>
      </c>
      <c r="AX233" s="13" t="s">
        <v>71</v>
      </c>
      <c r="AY233" s="231" t="s">
        <v>111</v>
      </c>
    </row>
    <row r="234" s="14" customFormat="1">
      <c r="A234" s="14"/>
      <c r="B234" s="232"/>
      <c r="C234" s="233"/>
      <c r="D234" s="214" t="s">
        <v>131</v>
      </c>
      <c r="E234" s="234" t="s">
        <v>19</v>
      </c>
      <c r="F234" s="235" t="s">
        <v>148</v>
      </c>
      <c r="G234" s="233"/>
      <c r="H234" s="236">
        <v>734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2" t="s">
        <v>131</v>
      </c>
      <c r="AU234" s="242" t="s">
        <v>78</v>
      </c>
      <c r="AV234" s="14" t="s">
        <v>78</v>
      </c>
      <c r="AW234" s="14" t="s">
        <v>32</v>
      </c>
      <c r="AX234" s="14" t="s">
        <v>71</v>
      </c>
      <c r="AY234" s="242" t="s">
        <v>111</v>
      </c>
    </row>
    <row r="235" s="15" customFormat="1">
      <c r="A235" s="15"/>
      <c r="B235" s="243"/>
      <c r="C235" s="244"/>
      <c r="D235" s="214" t="s">
        <v>131</v>
      </c>
      <c r="E235" s="245" t="s">
        <v>19</v>
      </c>
      <c r="F235" s="246" t="s">
        <v>136</v>
      </c>
      <c r="G235" s="244"/>
      <c r="H235" s="247">
        <v>3612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3" t="s">
        <v>131</v>
      </c>
      <c r="AU235" s="253" t="s">
        <v>78</v>
      </c>
      <c r="AV235" s="15" t="s">
        <v>117</v>
      </c>
      <c r="AW235" s="15" t="s">
        <v>32</v>
      </c>
      <c r="AX235" s="15" t="s">
        <v>76</v>
      </c>
      <c r="AY235" s="253" t="s">
        <v>111</v>
      </c>
    </row>
    <row r="236" s="2" customFormat="1" ht="16.5" customHeight="1">
      <c r="A236" s="40"/>
      <c r="B236" s="41"/>
      <c r="C236" s="200" t="s">
        <v>297</v>
      </c>
      <c r="D236" s="200" t="s">
        <v>113</v>
      </c>
      <c r="E236" s="201" t="s">
        <v>298</v>
      </c>
      <c r="F236" s="202" t="s">
        <v>299</v>
      </c>
      <c r="G236" s="203" t="s">
        <v>116</v>
      </c>
      <c r="H236" s="204">
        <v>3612</v>
      </c>
      <c r="I236" s="205"/>
      <c r="J236" s="206">
        <f>ROUND(I236*H236,2)</f>
        <v>0</v>
      </c>
      <c r="K236" s="207"/>
      <c r="L236" s="46"/>
      <c r="M236" s="208" t="s">
        <v>19</v>
      </c>
      <c r="N236" s="209" t="s">
        <v>42</v>
      </c>
      <c r="O236" s="86"/>
      <c r="P236" s="210">
        <f>O236*H236</f>
        <v>0</v>
      </c>
      <c r="Q236" s="210">
        <v>0</v>
      </c>
      <c r="R236" s="210">
        <f>Q236*H236</f>
        <v>0</v>
      </c>
      <c r="S236" s="210">
        <v>0</v>
      </c>
      <c r="T236" s="211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2" t="s">
        <v>117</v>
      </c>
      <c r="AT236" s="212" t="s">
        <v>113</v>
      </c>
      <c r="AU236" s="212" t="s">
        <v>78</v>
      </c>
      <c r="AY236" s="19" t="s">
        <v>111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19" t="s">
        <v>76</v>
      </c>
      <c r="BK236" s="213">
        <f>ROUND(I236*H236,2)</f>
        <v>0</v>
      </c>
      <c r="BL236" s="19" t="s">
        <v>117</v>
      </c>
      <c r="BM236" s="212" t="s">
        <v>300</v>
      </c>
    </row>
    <row r="237" s="2" customFormat="1">
      <c r="A237" s="40"/>
      <c r="B237" s="41"/>
      <c r="C237" s="42"/>
      <c r="D237" s="214" t="s">
        <v>119</v>
      </c>
      <c r="E237" s="42"/>
      <c r="F237" s="215" t="s">
        <v>301</v>
      </c>
      <c r="G237" s="42"/>
      <c r="H237" s="42"/>
      <c r="I237" s="216"/>
      <c r="J237" s="42"/>
      <c r="K237" s="42"/>
      <c r="L237" s="46"/>
      <c r="M237" s="217"/>
      <c r="N237" s="218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119</v>
      </c>
      <c r="AU237" s="19" t="s">
        <v>78</v>
      </c>
    </row>
    <row r="238" s="2" customFormat="1">
      <c r="A238" s="40"/>
      <c r="B238" s="41"/>
      <c r="C238" s="42"/>
      <c r="D238" s="219" t="s">
        <v>121</v>
      </c>
      <c r="E238" s="42"/>
      <c r="F238" s="220" t="s">
        <v>302</v>
      </c>
      <c r="G238" s="42"/>
      <c r="H238" s="42"/>
      <c r="I238" s="216"/>
      <c r="J238" s="42"/>
      <c r="K238" s="42"/>
      <c r="L238" s="46"/>
      <c r="M238" s="217"/>
      <c r="N238" s="218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121</v>
      </c>
      <c r="AU238" s="19" t="s">
        <v>78</v>
      </c>
    </row>
    <row r="239" s="2" customFormat="1">
      <c r="A239" s="40"/>
      <c r="B239" s="41"/>
      <c r="C239" s="42"/>
      <c r="D239" s="214" t="s">
        <v>123</v>
      </c>
      <c r="E239" s="42"/>
      <c r="F239" s="221" t="s">
        <v>303</v>
      </c>
      <c r="G239" s="42"/>
      <c r="H239" s="42"/>
      <c r="I239" s="216"/>
      <c r="J239" s="42"/>
      <c r="K239" s="42"/>
      <c r="L239" s="46"/>
      <c r="M239" s="217"/>
      <c r="N239" s="218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123</v>
      </c>
      <c r="AU239" s="19" t="s">
        <v>78</v>
      </c>
    </row>
    <row r="240" s="13" customFormat="1">
      <c r="A240" s="13"/>
      <c r="B240" s="222"/>
      <c r="C240" s="223"/>
      <c r="D240" s="214" t="s">
        <v>131</v>
      </c>
      <c r="E240" s="224" t="s">
        <v>19</v>
      </c>
      <c r="F240" s="225" t="s">
        <v>143</v>
      </c>
      <c r="G240" s="223"/>
      <c r="H240" s="224" t="s">
        <v>19</v>
      </c>
      <c r="I240" s="226"/>
      <c r="J240" s="223"/>
      <c r="K240" s="223"/>
      <c r="L240" s="227"/>
      <c r="M240" s="228"/>
      <c r="N240" s="229"/>
      <c r="O240" s="229"/>
      <c r="P240" s="229"/>
      <c r="Q240" s="229"/>
      <c r="R240" s="229"/>
      <c r="S240" s="229"/>
      <c r="T240" s="23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1" t="s">
        <v>131</v>
      </c>
      <c r="AU240" s="231" t="s">
        <v>78</v>
      </c>
      <c r="AV240" s="13" t="s">
        <v>76</v>
      </c>
      <c r="AW240" s="13" t="s">
        <v>32</v>
      </c>
      <c r="AX240" s="13" t="s">
        <v>71</v>
      </c>
      <c r="AY240" s="231" t="s">
        <v>111</v>
      </c>
    </row>
    <row r="241" s="14" customFormat="1">
      <c r="A241" s="14"/>
      <c r="B241" s="232"/>
      <c r="C241" s="233"/>
      <c r="D241" s="214" t="s">
        <v>131</v>
      </c>
      <c r="E241" s="234" t="s">
        <v>19</v>
      </c>
      <c r="F241" s="235" t="s">
        <v>144</v>
      </c>
      <c r="G241" s="233"/>
      <c r="H241" s="236">
        <v>1312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2" t="s">
        <v>131</v>
      </c>
      <c r="AU241" s="242" t="s">
        <v>78</v>
      </c>
      <c r="AV241" s="14" t="s">
        <v>78</v>
      </c>
      <c r="AW241" s="14" t="s">
        <v>32</v>
      </c>
      <c r="AX241" s="14" t="s">
        <v>71</v>
      </c>
      <c r="AY241" s="242" t="s">
        <v>111</v>
      </c>
    </row>
    <row r="242" s="13" customFormat="1">
      <c r="A242" s="13"/>
      <c r="B242" s="222"/>
      <c r="C242" s="223"/>
      <c r="D242" s="214" t="s">
        <v>131</v>
      </c>
      <c r="E242" s="224" t="s">
        <v>19</v>
      </c>
      <c r="F242" s="225" t="s">
        <v>145</v>
      </c>
      <c r="G242" s="223"/>
      <c r="H242" s="224" t="s">
        <v>19</v>
      </c>
      <c r="I242" s="226"/>
      <c r="J242" s="223"/>
      <c r="K242" s="223"/>
      <c r="L242" s="227"/>
      <c r="M242" s="228"/>
      <c r="N242" s="229"/>
      <c r="O242" s="229"/>
      <c r="P242" s="229"/>
      <c r="Q242" s="229"/>
      <c r="R242" s="229"/>
      <c r="S242" s="229"/>
      <c r="T242" s="23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1" t="s">
        <v>131</v>
      </c>
      <c r="AU242" s="231" t="s">
        <v>78</v>
      </c>
      <c r="AV242" s="13" t="s">
        <v>76</v>
      </c>
      <c r="AW242" s="13" t="s">
        <v>32</v>
      </c>
      <c r="AX242" s="13" t="s">
        <v>71</v>
      </c>
      <c r="AY242" s="231" t="s">
        <v>111</v>
      </c>
    </row>
    <row r="243" s="14" customFormat="1">
      <c r="A243" s="14"/>
      <c r="B243" s="232"/>
      <c r="C243" s="233"/>
      <c r="D243" s="214" t="s">
        <v>131</v>
      </c>
      <c r="E243" s="234" t="s">
        <v>19</v>
      </c>
      <c r="F243" s="235" t="s">
        <v>146</v>
      </c>
      <c r="G243" s="233"/>
      <c r="H243" s="236">
        <v>1566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2" t="s">
        <v>131</v>
      </c>
      <c r="AU243" s="242" t="s">
        <v>78</v>
      </c>
      <c r="AV243" s="14" t="s">
        <v>78</v>
      </c>
      <c r="AW243" s="14" t="s">
        <v>32</v>
      </c>
      <c r="AX243" s="14" t="s">
        <v>71</v>
      </c>
      <c r="AY243" s="242" t="s">
        <v>111</v>
      </c>
    </row>
    <row r="244" s="13" customFormat="1">
      <c r="A244" s="13"/>
      <c r="B244" s="222"/>
      <c r="C244" s="223"/>
      <c r="D244" s="214" t="s">
        <v>131</v>
      </c>
      <c r="E244" s="224" t="s">
        <v>19</v>
      </c>
      <c r="F244" s="225" t="s">
        <v>147</v>
      </c>
      <c r="G244" s="223"/>
      <c r="H244" s="224" t="s">
        <v>19</v>
      </c>
      <c r="I244" s="226"/>
      <c r="J244" s="223"/>
      <c r="K244" s="223"/>
      <c r="L244" s="227"/>
      <c r="M244" s="228"/>
      <c r="N244" s="229"/>
      <c r="O244" s="229"/>
      <c r="P244" s="229"/>
      <c r="Q244" s="229"/>
      <c r="R244" s="229"/>
      <c r="S244" s="229"/>
      <c r="T244" s="23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1" t="s">
        <v>131</v>
      </c>
      <c r="AU244" s="231" t="s">
        <v>78</v>
      </c>
      <c r="AV244" s="13" t="s">
        <v>76</v>
      </c>
      <c r="AW244" s="13" t="s">
        <v>32</v>
      </c>
      <c r="AX244" s="13" t="s">
        <v>71</v>
      </c>
      <c r="AY244" s="231" t="s">
        <v>111</v>
      </c>
    </row>
    <row r="245" s="14" customFormat="1">
      <c r="A245" s="14"/>
      <c r="B245" s="232"/>
      <c r="C245" s="233"/>
      <c r="D245" s="214" t="s">
        <v>131</v>
      </c>
      <c r="E245" s="234" t="s">
        <v>19</v>
      </c>
      <c r="F245" s="235" t="s">
        <v>148</v>
      </c>
      <c r="G245" s="233"/>
      <c r="H245" s="236">
        <v>734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2" t="s">
        <v>131</v>
      </c>
      <c r="AU245" s="242" t="s">
        <v>78</v>
      </c>
      <c r="AV245" s="14" t="s">
        <v>78</v>
      </c>
      <c r="AW245" s="14" t="s">
        <v>32</v>
      </c>
      <c r="AX245" s="14" t="s">
        <v>71</v>
      </c>
      <c r="AY245" s="242" t="s">
        <v>111</v>
      </c>
    </row>
    <row r="246" s="15" customFormat="1">
      <c r="A246" s="15"/>
      <c r="B246" s="243"/>
      <c r="C246" s="244"/>
      <c r="D246" s="214" t="s">
        <v>131</v>
      </c>
      <c r="E246" s="245" t="s">
        <v>19</v>
      </c>
      <c r="F246" s="246" t="s">
        <v>136</v>
      </c>
      <c r="G246" s="244"/>
      <c r="H246" s="247">
        <v>3612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3" t="s">
        <v>131</v>
      </c>
      <c r="AU246" s="253" t="s">
        <v>78</v>
      </c>
      <c r="AV246" s="15" t="s">
        <v>117</v>
      </c>
      <c r="AW246" s="15" t="s">
        <v>32</v>
      </c>
      <c r="AX246" s="15" t="s">
        <v>76</v>
      </c>
      <c r="AY246" s="253" t="s">
        <v>111</v>
      </c>
    </row>
    <row r="247" s="12" customFormat="1" ht="22.8" customHeight="1">
      <c r="A247" s="12"/>
      <c r="B247" s="184"/>
      <c r="C247" s="185"/>
      <c r="D247" s="186" t="s">
        <v>70</v>
      </c>
      <c r="E247" s="198" t="s">
        <v>176</v>
      </c>
      <c r="F247" s="198" t="s">
        <v>304</v>
      </c>
      <c r="G247" s="185"/>
      <c r="H247" s="185"/>
      <c r="I247" s="188"/>
      <c r="J247" s="199">
        <f>BK247</f>
        <v>0</v>
      </c>
      <c r="K247" s="185"/>
      <c r="L247" s="190"/>
      <c r="M247" s="191"/>
      <c r="N247" s="192"/>
      <c r="O247" s="192"/>
      <c r="P247" s="193">
        <f>SUM(P248:P258)</f>
        <v>0</v>
      </c>
      <c r="Q247" s="192"/>
      <c r="R247" s="193">
        <f>SUM(R248:R258)</f>
        <v>1.6180699999999999</v>
      </c>
      <c r="S247" s="192"/>
      <c r="T247" s="194">
        <f>SUM(T248:T258)</f>
        <v>1.6200000000000001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95" t="s">
        <v>76</v>
      </c>
      <c r="AT247" s="196" t="s">
        <v>70</v>
      </c>
      <c r="AU247" s="196" t="s">
        <v>76</v>
      </c>
      <c r="AY247" s="195" t="s">
        <v>111</v>
      </c>
      <c r="BK247" s="197">
        <f>SUM(BK248:BK258)</f>
        <v>0</v>
      </c>
    </row>
    <row r="248" s="2" customFormat="1" ht="21.75" customHeight="1">
      <c r="A248" s="40"/>
      <c r="B248" s="41"/>
      <c r="C248" s="200" t="s">
        <v>305</v>
      </c>
      <c r="D248" s="200" t="s">
        <v>113</v>
      </c>
      <c r="E248" s="201" t="s">
        <v>306</v>
      </c>
      <c r="F248" s="202" t="s">
        <v>307</v>
      </c>
      <c r="G248" s="203" t="s">
        <v>308</v>
      </c>
      <c r="H248" s="204">
        <v>2</v>
      </c>
      <c r="I248" s="205"/>
      <c r="J248" s="206">
        <f>ROUND(I248*H248,2)</f>
        <v>0</v>
      </c>
      <c r="K248" s="207"/>
      <c r="L248" s="46"/>
      <c r="M248" s="208" t="s">
        <v>19</v>
      </c>
      <c r="N248" s="209" t="s">
        <v>42</v>
      </c>
      <c r="O248" s="86"/>
      <c r="P248" s="210">
        <f>O248*H248</f>
        <v>0</v>
      </c>
      <c r="Q248" s="210">
        <v>0.65847999999999995</v>
      </c>
      <c r="R248" s="210">
        <f>Q248*H248</f>
        <v>1.3169599999999999</v>
      </c>
      <c r="S248" s="210">
        <v>0.66000000000000003</v>
      </c>
      <c r="T248" s="211">
        <f>S248*H248</f>
        <v>1.3200000000000001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2" t="s">
        <v>117</v>
      </c>
      <c r="AT248" s="212" t="s">
        <v>113</v>
      </c>
      <c r="AU248" s="212" t="s">
        <v>78</v>
      </c>
      <c r="AY248" s="19" t="s">
        <v>111</v>
      </c>
      <c r="BE248" s="213">
        <f>IF(N248="základní",J248,0)</f>
        <v>0</v>
      </c>
      <c r="BF248" s="213">
        <f>IF(N248="snížená",J248,0)</f>
        <v>0</v>
      </c>
      <c r="BG248" s="213">
        <f>IF(N248="zákl. přenesená",J248,0)</f>
        <v>0</v>
      </c>
      <c r="BH248" s="213">
        <f>IF(N248="sníž. přenesená",J248,0)</f>
        <v>0</v>
      </c>
      <c r="BI248" s="213">
        <f>IF(N248="nulová",J248,0)</f>
        <v>0</v>
      </c>
      <c r="BJ248" s="19" t="s">
        <v>76</v>
      </c>
      <c r="BK248" s="213">
        <f>ROUND(I248*H248,2)</f>
        <v>0</v>
      </c>
      <c r="BL248" s="19" t="s">
        <v>117</v>
      </c>
      <c r="BM248" s="212" t="s">
        <v>309</v>
      </c>
    </row>
    <row r="249" s="2" customFormat="1">
      <c r="A249" s="40"/>
      <c r="B249" s="41"/>
      <c r="C249" s="42"/>
      <c r="D249" s="214" t="s">
        <v>119</v>
      </c>
      <c r="E249" s="42"/>
      <c r="F249" s="215" t="s">
        <v>310</v>
      </c>
      <c r="G249" s="42"/>
      <c r="H249" s="42"/>
      <c r="I249" s="216"/>
      <c r="J249" s="42"/>
      <c r="K249" s="42"/>
      <c r="L249" s="46"/>
      <c r="M249" s="217"/>
      <c r="N249" s="218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119</v>
      </c>
      <c r="AU249" s="19" t="s">
        <v>78</v>
      </c>
    </row>
    <row r="250" s="2" customFormat="1">
      <c r="A250" s="40"/>
      <c r="B250" s="41"/>
      <c r="C250" s="42"/>
      <c r="D250" s="219" t="s">
        <v>121</v>
      </c>
      <c r="E250" s="42"/>
      <c r="F250" s="220" t="s">
        <v>311</v>
      </c>
      <c r="G250" s="42"/>
      <c r="H250" s="42"/>
      <c r="I250" s="216"/>
      <c r="J250" s="42"/>
      <c r="K250" s="42"/>
      <c r="L250" s="46"/>
      <c r="M250" s="217"/>
      <c r="N250" s="218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121</v>
      </c>
      <c r="AU250" s="19" t="s">
        <v>78</v>
      </c>
    </row>
    <row r="251" s="2" customFormat="1" ht="16.5" customHeight="1">
      <c r="A251" s="40"/>
      <c r="B251" s="41"/>
      <c r="C251" s="200" t="s">
        <v>312</v>
      </c>
      <c r="D251" s="200" t="s">
        <v>113</v>
      </c>
      <c r="E251" s="201" t="s">
        <v>313</v>
      </c>
      <c r="F251" s="202" t="s">
        <v>314</v>
      </c>
      <c r="G251" s="203" t="s">
        <v>308</v>
      </c>
      <c r="H251" s="204">
        <v>3</v>
      </c>
      <c r="I251" s="205"/>
      <c r="J251" s="206">
        <f>ROUND(I251*H251,2)</f>
        <v>0</v>
      </c>
      <c r="K251" s="207"/>
      <c r="L251" s="46"/>
      <c r="M251" s="208" t="s">
        <v>19</v>
      </c>
      <c r="N251" s="209" t="s">
        <v>42</v>
      </c>
      <c r="O251" s="86"/>
      <c r="P251" s="210">
        <f>O251*H251</f>
        <v>0</v>
      </c>
      <c r="Q251" s="210">
        <v>0.10037</v>
      </c>
      <c r="R251" s="210">
        <f>Q251*H251</f>
        <v>0.30110999999999999</v>
      </c>
      <c r="S251" s="210">
        <v>0.10000000000000001</v>
      </c>
      <c r="T251" s="211">
        <f>S251*H251</f>
        <v>0.30000000000000004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2" t="s">
        <v>117</v>
      </c>
      <c r="AT251" s="212" t="s">
        <v>113</v>
      </c>
      <c r="AU251" s="212" t="s">
        <v>78</v>
      </c>
      <c r="AY251" s="19" t="s">
        <v>111</v>
      </c>
      <c r="BE251" s="213">
        <f>IF(N251="základní",J251,0)</f>
        <v>0</v>
      </c>
      <c r="BF251" s="213">
        <f>IF(N251="snížená",J251,0)</f>
        <v>0</v>
      </c>
      <c r="BG251" s="213">
        <f>IF(N251="zákl. přenesená",J251,0)</f>
        <v>0</v>
      </c>
      <c r="BH251" s="213">
        <f>IF(N251="sníž. přenesená",J251,0)</f>
        <v>0</v>
      </c>
      <c r="BI251" s="213">
        <f>IF(N251="nulová",J251,0)</f>
        <v>0</v>
      </c>
      <c r="BJ251" s="19" t="s">
        <v>76</v>
      </c>
      <c r="BK251" s="213">
        <f>ROUND(I251*H251,2)</f>
        <v>0</v>
      </c>
      <c r="BL251" s="19" t="s">
        <v>117</v>
      </c>
      <c r="BM251" s="212" t="s">
        <v>315</v>
      </c>
    </row>
    <row r="252" s="2" customFormat="1">
      <c r="A252" s="40"/>
      <c r="B252" s="41"/>
      <c r="C252" s="42"/>
      <c r="D252" s="214" t="s">
        <v>119</v>
      </c>
      <c r="E252" s="42"/>
      <c r="F252" s="215" t="s">
        <v>314</v>
      </c>
      <c r="G252" s="42"/>
      <c r="H252" s="42"/>
      <c r="I252" s="216"/>
      <c r="J252" s="42"/>
      <c r="K252" s="42"/>
      <c r="L252" s="46"/>
      <c r="M252" s="217"/>
      <c r="N252" s="218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119</v>
      </c>
      <c r="AU252" s="19" t="s">
        <v>78</v>
      </c>
    </row>
    <row r="253" s="2" customFormat="1">
      <c r="A253" s="40"/>
      <c r="B253" s="41"/>
      <c r="C253" s="42"/>
      <c r="D253" s="219" t="s">
        <v>121</v>
      </c>
      <c r="E253" s="42"/>
      <c r="F253" s="220" t="s">
        <v>316</v>
      </c>
      <c r="G253" s="42"/>
      <c r="H253" s="42"/>
      <c r="I253" s="216"/>
      <c r="J253" s="42"/>
      <c r="K253" s="42"/>
      <c r="L253" s="46"/>
      <c r="M253" s="217"/>
      <c r="N253" s="218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121</v>
      </c>
      <c r="AU253" s="19" t="s">
        <v>78</v>
      </c>
    </row>
    <row r="254" s="2" customFormat="1" ht="16.5" customHeight="1">
      <c r="A254" s="40"/>
      <c r="B254" s="41"/>
      <c r="C254" s="200" t="s">
        <v>317</v>
      </c>
      <c r="D254" s="200" t="s">
        <v>113</v>
      </c>
      <c r="E254" s="201" t="s">
        <v>318</v>
      </c>
      <c r="F254" s="202" t="s">
        <v>319</v>
      </c>
      <c r="G254" s="203" t="s">
        <v>186</v>
      </c>
      <c r="H254" s="204">
        <v>6.5</v>
      </c>
      <c r="I254" s="205"/>
      <c r="J254" s="206">
        <f>ROUND(I254*H254,2)</f>
        <v>0</v>
      </c>
      <c r="K254" s="207"/>
      <c r="L254" s="46"/>
      <c r="M254" s="208" t="s">
        <v>19</v>
      </c>
      <c r="N254" s="209" t="s">
        <v>42</v>
      </c>
      <c r="O254" s="86"/>
      <c r="P254" s="210">
        <f>O254*H254</f>
        <v>0</v>
      </c>
      <c r="Q254" s="210">
        <v>0</v>
      </c>
      <c r="R254" s="210">
        <f>Q254*H254</f>
        <v>0</v>
      </c>
      <c r="S254" s="210">
        <v>0</v>
      </c>
      <c r="T254" s="211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2" t="s">
        <v>117</v>
      </c>
      <c r="AT254" s="212" t="s">
        <v>113</v>
      </c>
      <c r="AU254" s="212" t="s">
        <v>78</v>
      </c>
      <c r="AY254" s="19" t="s">
        <v>111</v>
      </c>
      <c r="BE254" s="213">
        <f>IF(N254="základní",J254,0)</f>
        <v>0</v>
      </c>
      <c r="BF254" s="213">
        <f>IF(N254="snížená",J254,0)</f>
        <v>0</v>
      </c>
      <c r="BG254" s="213">
        <f>IF(N254="zákl. přenesená",J254,0)</f>
        <v>0</v>
      </c>
      <c r="BH254" s="213">
        <f>IF(N254="sníž. přenesená",J254,0)</f>
        <v>0</v>
      </c>
      <c r="BI254" s="213">
        <f>IF(N254="nulová",J254,0)</f>
        <v>0</v>
      </c>
      <c r="BJ254" s="19" t="s">
        <v>76</v>
      </c>
      <c r="BK254" s="213">
        <f>ROUND(I254*H254,2)</f>
        <v>0</v>
      </c>
      <c r="BL254" s="19" t="s">
        <v>117</v>
      </c>
      <c r="BM254" s="212" t="s">
        <v>320</v>
      </c>
    </row>
    <row r="255" s="2" customFormat="1">
      <c r="A255" s="40"/>
      <c r="B255" s="41"/>
      <c r="C255" s="42"/>
      <c r="D255" s="214" t="s">
        <v>119</v>
      </c>
      <c r="E255" s="42"/>
      <c r="F255" s="215" t="s">
        <v>321</v>
      </c>
      <c r="G255" s="42"/>
      <c r="H255" s="42"/>
      <c r="I255" s="216"/>
      <c r="J255" s="42"/>
      <c r="K255" s="42"/>
      <c r="L255" s="46"/>
      <c r="M255" s="217"/>
      <c r="N255" s="218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119</v>
      </c>
      <c r="AU255" s="19" t="s">
        <v>78</v>
      </c>
    </row>
    <row r="256" s="2" customFormat="1">
      <c r="A256" s="40"/>
      <c r="B256" s="41"/>
      <c r="C256" s="42"/>
      <c r="D256" s="219" t="s">
        <v>121</v>
      </c>
      <c r="E256" s="42"/>
      <c r="F256" s="220" t="s">
        <v>322</v>
      </c>
      <c r="G256" s="42"/>
      <c r="H256" s="42"/>
      <c r="I256" s="216"/>
      <c r="J256" s="42"/>
      <c r="K256" s="42"/>
      <c r="L256" s="46"/>
      <c r="M256" s="217"/>
      <c r="N256" s="218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121</v>
      </c>
      <c r="AU256" s="19" t="s">
        <v>78</v>
      </c>
    </row>
    <row r="257" s="2" customFormat="1">
      <c r="A257" s="40"/>
      <c r="B257" s="41"/>
      <c r="C257" s="42"/>
      <c r="D257" s="214" t="s">
        <v>123</v>
      </c>
      <c r="E257" s="42"/>
      <c r="F257" s="221" t="s">
        <v>323</v>
      </c>
      <c r="G257" s="42"/>
      <c r="H257" s="42"/>
      <c r="I257" s="216"/>
      <c r="J257" s="42"/>
      <c r="K257" s="42"/>
      <c r="L257" s="46"/>
      <c r="M257" s="217"/>
      <c r="N257" s="218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123</v>
      </c>
      <c r="AU257" s="19" t="s">
        <v>78</v>
      </c>
    </row>
    <row r="258" s="14" customFormat="1">
      <c r="A258" s="14"/>
      <c r="B258" s="232"/>
      <c r="C258" s="233"/>
      <c r="D258" s="214" t="s">
        <v>131</v>
      </c>
      <c r="E258" s="234" t="s">
        <v>19</v>
      </c>
      <c r="F258" s="235" t="s">
        <v>324</v>
      </c>
      <c r="G258" s="233"/>
      <c r="H258" s="236">
        <v>6.5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2" t="s">
        <v>131</v>
      </c>
      <c r="AU258" s="242" t="s">
        <v>78</v>
      </c>
      <c r="AV258" s="14" t="s">
        <v>78</v>
      </c>
      <c r="AW258" s="14" t="s">
        <v>32</v>
      </c>
      <c r="AX258" s="14" t="s">
        <v>76</v>
      </c>
      <c r="AY258" s="242" t="s">
        <v>111</v>
      </c>
    </row>
    <row r="259" s="12" customFormat="1" ht="22.8" customHeight="1">
      <c r="A259" s="12"/>
      <c r="B259" s="184"/>
      <c r="C259" s="185"/>
      <c r="D259" s="186" t="s">
        <v>70</v>
      </c>
      <c r="E259" s="198" t="s">
        <v>183</v>
      </c>
      <c r="F259" s="198" t="s">
        <v>325</v>
      </c>
      <c r="G259" s="185"/>
      <c r="H259" s="185"/>
      <c r="I259" s="188"/>
      <c r="J259" s="199">
        <f>BK259</f>
        <v>0</v>
      </c>
      <c r="K259" s="185"/>
      <c r="L259" s="190"/>
      <c r="M259" s="191"/>
      <c r="N259" s="192"/>
      <c r="O259" s="192"/>
      <c r="P259" s="193">
        <f>SUM(P260:P343)</f>
        <v>0</v>
      </c>
      <c r="Q259" s="192"/>
      <c r="R259" s="193">
        <f>SUM(R260:R343)</f>
        <v>30.445163239999996</v>
      </c>
      <c r="S259" s="192"/>
      <c r="T259" s="194">
        <f>SUM(T260:T343)</f>
        <v>108.35999999999999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95" t="s">
        <v>76</v>
      </c>
      <c r="AT259" s="196" t="s">
        <v>70</v>
      </c>
      <c r="AU259" s="196" t="s">
        <v>76</v>
      </c>
      <c r="AY259" s="195" t="s">
        <v>111</v>
      </c>
      <c r="BK259" s="197">
        <f>SUM(BK260:BK343)</f>
        <v>0</v>
      </c>
    </row>
    <row r="260" s="2" customFormat="1" ht="16.5" customHeight="1">
      <c r="A260" s="40"/>
      <c r="B260" s="41"/>
      <c r="C260" s="200" t="s">
        <v>326</v>
      </c>
      <c r="D260" s="200" t="s">
        <v>113</v>
      </c>
      <c r="E260" s="201" t="s">
        <v>327</v>
      </c>
      <c r="F260" s="202" t="s">
        <v>328</v>
      </c>
      <c r="G260" s="203" t="s">
        <v>158</v>
      </c>
      <c r="H260" s="204">
        <v>838</v>
      </c>
      <c r="I260" s="205"/>
      <c r="J260" s="206">
        <f>ROUND(I260*H260,2)</f>
        <v>0</v>
      </c>
      <c r="K260" s="207"/>
      <c r="L260" s="46"/>
      <c r="M260" s="208" t="s">
        <v>19</v>
      </c>
      <c r="N260" s="209" t="s">
        <v>42</v>
      </c>
      <c r="O260" s="86"/>
      <c r="P260" s="210">
        <f>O260*H260</f>
        <v>0</v>
      </c>
      <c r="Q260" s="210">
        <v>0.00010000000000000001</v>
      </c>
      <c r="R260" s="210">
        <f>Q260*H260</f>
        <v>0.083799999999999999</v>
      </c>
      <c r="S260" s="210">
        <v>0</v>
      </c>
      <c r="T260" s="211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2" t="s">
        <v>117</v>
      </c>
      <c r="AT260" s="212" t="s">
        <v>113</v>
      </c>
      <c r="AU260" s="212" t="s">
        <v>78</v>
      </c>
      <c r="AY260" s="19" t="s">
        <v>111</v>
      </c>
      <c r="BE260" s="213">
        <f>IF(N260="základní",J260,0)</f>
        <v>0</v>
      </c>
      <c r="BF260" s="213">
        <f>IF(N260="snížená",J260,0)</f>
        <v>0</v>
      </c>
      <c r="BG260" s="213">
        <f>IF(N260="zákl. přenesená",J260,0)</f>
        <v>0</v>
      </c>
      <c r="BH260" s="213">
        <f>IF(N260="sníž. přenesená",J260,0)</f>
        <v>0</v>
      </c>
      <c r="BI260" s="213">
        <f>IF(N260="nulová",J260,0)</f>
        <v>0</v>
      </c>
      <c r="BJ260" s="19" t="s">
        <v>76</v>
      </c>
      <c r="BK260" s="213">
        <f>ROUND(I260*H260,2)</f>
        <v>0</v>
      </c>
      <c r="BL260" s="19" t="s">
        <v>117</v>
      </c>
      <c r="BM260" s="212" t="s">
        <v>329</v>
      </c>
    </row>
    <row r="261" s="2" customFormat="1">
      <c r="A261" s="40"/>
      <c r="B261" s="41"/>
      <c r="C261" s="42"/>
      <c r="D261" s="214" t="s">
        <v>119</v>
      </c>
      <c r="E261" s="42"/>
      <c r="F261" s="215" t="s">
        <v>330</v>
      </c>
      <c r="G261" s="42"/>
      <c r="H261" s="42"/>
      <c r="I261" s="216"/>
      <c r="J261" s="42"/>
      <c r="K261" s="42"/>
      <c r="L261" s="46"/>
      <c r="M261" s="217"/>
      <c r="N261" s="218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119</v>
      </c>
      <c r="AU261" s="19" t="s">
        <v>78</v>
      </c>
    </row>
    <row r="262" s="2" customFormat="1">
      <c r="A262" s="40"/>
      <c r="B262" s="41"/>
      <c r="C262" s="42"/>
      <c r="D262" s="219" t="s">
        <v>121</v>
      </c>
      <c r="E262" s="42"/>
      <c r="F262" s="220" t="s">
        <v>331</v>
      </c>
      <c r="G262" s="42"/>
      <c r="H262" s="42"/>
      <c r="I262" s="216"/>
      <c r="J262" s="42"/>
      <c r="K262" s="42"/>
      <c r="L262" s="46"/>
      <c r="M262" s="217"/>
      <c r="N262" s="218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121</v>
      </c>
      <c r="AU262" s="19" t="s">
        <v>78</v>
      </c>
    </row>
    <row r="263" s="2" customFormat="1">
      <c r="A263" s="40"/>
      <c r="B263" s="41"/>
      <c r="C263" s="42"/>
      <c r="D263" s="214" t="s">
        <v>123</v>
      </c>
      <c r="E263" s="42"/>
      <c r="F263" s="221" t="s">
        <v>332</v>
      </c>
      <c r="G263" s="42"/>
      <c r="H263" s="42"/>
      <c r="I263" s="216"/>
      <c r="J263" s="42"/>
      <c r="K263" s="42"/>
      <c r="L263" s="46"/>
      <c r="M263" s="217"/>
      <c r="N263" s="218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123</v>
      </c>
      <c r="AU263" s="19" t="s">
        <v>78</v>
      </c>
    </row>
    <row r="264" s="14" customFormat="1">
      <c r="A264" s="14"/>
      <c r="B264" s="232"/>
      <c r="C264" s="233"/>
      <c r="D264" s="214" t="s">
        <v>131</v>
      </c>
      <c r="E264" s="234" t="s">
        <v>19</v>
      </c>
      <c r="F264" s="235" t="s">
        <v>333</v>
      </c>
      <c r="G264" s="233"/>
      <c r="H264" s="236">
        <v>838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2" t="s">
        <v>131</v>
      </c>
      <c r="AU264" s="242" t="s">
        <v>78</v>
      </c>
      <c r="AV264" s="14" t="s">
        <v>78</v>
      </c>
      <c r="AW264" s="14" t="s">
        <v>32</v>
      </c>
      <c r="AX264" s="14" t="s">
        <v>76</v>
      </c>
      <c r="AY264" s="242" t="s">
        <v>111</v>
      </c>
    </row>
    <row r="265" s="2" customFormat="1" ht="16.5" customHeight="1">
      <c r="A265" s="40"/>
      <c r="B265" s="41"/>
      <c r="C265" s="200" t="s">
        <v>334</v>
      </c>
      <c r="D265" s="200" t="s">
        <v>113</v>
      </c>
      <c r="E265" s="201" t="s">
        <v>335</v>
      </c>
      <c r="F265" s="202" t="s">
        <v>336</v>
      </c>
      <c r="G265" s="203" t="s">
        <v>158</v>
      </c>
      <c r="H265" s="204">
        <v>281</v>
      </c>
      <c r="I265" s="205"/>
      <c r="J265" s="206">
        <f>ROUND(I265*H265,2)</f>
        <v>0</v>
      </c>
      <c r="K265" s="207"/>
      <c r="L265" s="46"/>
      <c r="M265" s="208" t="s">
        <v>19</v>
      </c>
      <c r="N265" s="209" t="s">
        <v>42</v>
      </c>
      <c r="O265" s="86"/>
      <c r="P265" s="210">
        <f>O265*H265</f>
        <v>0</v>
      </c>
      <c r="Q265" s="210">
        <v>5.0000000000000002E-05</v>
      </c>
      <c r="R265" s="210">
        <f>Q265*H265</f>
        <v>0.01405</v>
      </c>
      <c r="S265" s="210">
        <v>0</v>
      </c>
      <c r="T265" s="211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2" t="s">
        <v>117</v>
      </c>
      <c r="AT265" s="212" t="s">
        <v>113</v>
      </c>
      <c r="AU265" s="212" t="s">
        <v>78</v>
      </c>
      <c r="AY265" s="19" t="s">
        <v>111</v>
      </c>
      <c r="BE265" s="213">
        <f>IF(N265="základní",J265,0)</f>
        <v>0</v>
      </c>
      <c r="BF265" s="213">
        <f>IF(N265="snížená",J265,0)</f>
        <v>0</v>
      </c>
      <c r="BG265" s="213">
        <f>IF(N265="zákl. přenesená",J265,0)</f>
        <v>0</v>
      </c>
      <c r="BH265" s="213">
        <f>IF(N265="sníž. přenesená",J265,0)</f>
        <v>0</v>
      </c>
      <c r="BI265" s="213">
        <f>IF(N265="nulová",J265,0)</f>
        <v>0</v>
      </c>
      <c r="BJ265" s="19" t="s">
        <v>76</v>
      </c>
      <c r="BK265" s="213">
        <f>ROUND(I265*H265,2)</f>
        <v>0</v>
      </c>
      <c r="BL265" s="19" t="s">
        <v>117</v>
      </c>
      <c r="BM265" s="212" t="s">
        <v>337</v>
      </c>
    </row>
    <row r="266" s="2" customFormat="1">
      <c r="A266" s="40"/>
      <c r="B266" s="41"/>
      <c r="C266" s="42"/>
      <c r="D266" s="214" t="s">
        <v>119</v>
      </c>
      <c r="E266" s="42"/>
      <c r="F266" s="215" t="s">
        <v>338</v>
      </c>
      <c r="G266" s="42"/>
      <c r="H266" s="42"/>
      <c r="I266" s="216"/>
      <c r="J266" s="42"/>
      <c r="K266" s="42"/>
      <c r="L266" s="46"/>
      <c r="M266" s="217"/>
      <c r="N266" s="218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119</v>
      </c>
      <c r="AU266" s="19" t="s">
        <v>78</v>
      </c>
    </row>
    <row r="267" s="2" customFormat="1">
      <c r="A267" s="40"/>
      <c r="B267" s="41"/>
      <c r="C267" s="42"/>
      <c r="D267" s="219" t="s">
        <v>121</v>
      </c>
      <c r="E267" s="42"/>
      <c r="F267" s="220" t="s">
        <v>339</v>
      </c>
      <c r="G267" s="42"/>
      <c r="H267" s="42"/>
      <c r="I267" s="216"/>
      <c r="J267" s="42"/>
      <c r="K267" s="42"/>
      <c r="L267" s="46"/>
      <c r="M267" s="217"/>
      <c r="N267" s="218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121</v>
      </c>
      <c r="AU267" s="19" t="s">
        <v>78</v>
      </c>
    </row>
    <row r="268" s="2" customFormat="1">
      <c r="A268" s="40"/>
      <c r="B268" s="41"/>
      <c r="C268" s="42"/>
      <c r="D268" s="214" t="s">
        <v>123</v>
      </c>
      <c r="E268" s="42"/>
      <c r="F268" s="221" t="s">
        <v>332</v>
      </c>
      <c r="G268" s="42"/>
      <c r="H268" s="42"/>
      <c r="I268" s="216"/>
      <c r="J268" s="42"/>
      <c r="K268" s="42"/>
      <c r="L268" s="46"/>
      <c r="M268" s="217"/>
      <c r="N268" s="218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123</v>
      </c>
      <c r="AU268" s="19" t="s">
        <v>78</v>
      </c>
    </row>
    <row r="269" s="2" customFormat="1" ht="16.5" customHeight="1">
      <c r="A269" s="40"/>
      <c r="B269" s="41"/>
      <c r="C269" s="200" t="s">
        <v>340</v>
      </c>
      <c r="D269" s="200" t="s">
        <v>113</v>
      </c>
      <c r="E269" s="201" t="s">
        <v>341</v>
      </c>
      <c r="F269" s="202" t="s">
        <v>342</v>
      </c>
      <c r="G269" s="203" t="s">
        <v>158</v>
      </c>
      <c r="H269" s="204">
        <v>220</v>
      </c>
      <c r="I269" s="205"/>
      <c r="J269" s="206">
        <f>ROUND(I269*H269,2)</f>
        <v>0</v>
      </c>
      <c r="K269" s="207"/>
      <c r="L269" s="46"/>
      <c r="M269" s="208" t="s">
        <v>19</v>
      </c>
      <c r="N269" s="209" t="s">
        <v>42</v>
      </c>
      <c r="O269" s="86"/>
      <c r="P269" s="210">
        <f>O269*H269</f>
        <v>0</v>
      </c>
      <c r="Q269" s="210">
        <v>0.00010000000000000001</v>
      </c>
      <c r="R269" s="210">
        <f>Q269*H269</f>
        <v>0.022000000000000002</v>
      </c>
      <c r="S269" s="210">
        <v>0</v>
      </c>
      <c r="T269" s="211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2" t="s">
        <v>117</v>
      </c>
      <c r="AT269" s="212" t="s">
        <v>113</v>
      </c>
      <c r="AU269" s="212" t="s">
        <v>78</v>
      </c>
      <c r="AY269" s="19" t="s">
        <v>111</v>
      </c>
      <c r="BE269" s="213">
        <f>IF(N269="základní",J269,0)</f>
        <v>0</v>
      </c>
      <c r="BF269" s="213">
        <f>IF(N269="snížená",J269,0)</f>
        <v>0</v>
      </c>
      <c r="BG269" s="213">
        <f>IF(N269="zákl. přenesená",J269,0)</f>
        <v>0</v>
      </c>
      <c r="BH269" s="213">
        <f>IF(N269="sníž. přenesená",J269,0)</f>
        <v>0</v>
      </c>
      <c r="BI269" s="213">
        <f>IF(N269="nulová",J269,0)</f>
        <v>0</v>
      </c>
      <c r="BJ269" s="19" t="s">
        <v>76</v>
      </c>
      <c r="BK269" s="213">
        <f>ROUND(I269*H269,2)</f>
        <v>0</v>
      </c>
      <c r="BL269" s="19" t="s">
        <v>117</v>
      </c>
      <c r="BM269" s="212" t="s">
        <v>343</v>
      </c>
    </row>
    <row r="270" s="2" customFormat="1">
      <c r="A270" s="40"/>
      <c r="B270" s="41"/>
      <c r="C270" s="42"/>
      <c r="D270" s="214" t="s">
        <v>119</v>
      </c>
      <c r="E270" s="42"/>
      <c r="F270" s="215" t="s">
        <v>344</v>
      </c>
      <c r="G270" s="42"/>
      <c r="H270" s="42"/>
      <c r="I270" s="216"/>
      <c r="J270" s="42"/>
      <c r="K270" s="42"/>
      <c r="L270" s="46"/>
      <c r="M270" s="217"/>
      <c r="N270" s="218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119</v>
      </c>
      <c r="AU270" s="19" t="s">
        <v>78</v>
      </c>
    </row>
    <row r="271" s="2" customFormat="1">
      <c r="A271" s="40"/>
      <c r="B271" s="41"/>
      <c r="C271" s="42"/>
      <c r="D271" s="219" t="s">
        <v>121</v>
      </c>
      <c r="E271" s="42"/>
      <c r="F271" s="220" t="s">
        <v>345</v>
      </c>
      <c r="G271" s="42"/>
      <c r="H271" s="42"/>
      <c r="I271" s="216"/>
      <c r="J271" s="42"/>
      <c r="K271" s="42"/>
      <c r="L271" s="46"/>
      <c r="M271" s="217"/>
      <c r="N271" s="218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121</v>
      </c>
      <c r="AU271" s="19" t="s">
        <v>78</v>
      </c>
    </row>
    <row r="272" s="2" customFormat="1">
      <c r="A272" s="40"/>
      <c r="B272" s="41"/>
      <c r="C272" s="42"/>
      <c r="D272" s="214" t="s">
        <v>123</v>
      </c>
      <c r="E272" s="42"/>
      <c r="F272" s="221" t="s">
        <v>332</v>
      </c>
      <c r="G272" s="42"/>
      <c r="H272" s="42"/>
      <c r="I272" s="216"/>
      <c r="J272" s="42"/>
      <c r="K272" s="42"/>
      <c r="L272" s="46"/>
      <c r="M272" s="217"/>
      <c r="N272" s="218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123</v>
      </c>
      <c r="AU272" s="19" t="s">
        <v>78</v>
      </c>
    </row>
    <row r="273" s="2" customFormat="1" ht="16.5" customHeight="1">
      <c r="A273" s="40"/>
      <c r="B273" s="41"/>
      <c r="C273" s="200" t="s">
        <v>346</v>
      </c>
      <c r="D273" s="200" t="s">
        <v>113</v>
      </c>
      <c r="E273" s="201" t="s">
        <v>347</v>
      </c>
      <c r="F273" s="202" t="s">
        <v>348</v>
      </c>
      <c r="G273" s="203" t="s">
        <v>116</v>
      </c>
      <c r="H273" s="204">
        <v>66</v>
      </c>
      <c r="I273" s="205"/>
      <c r="J273" s="206">
        <f>ROUND(I273*H273,2)</f>
        <v>0</v>
      </c>
      <c r="K273" s="207"/>
      <c r="L273" s="46"/>
      <c r="M273" s="208" t="s">
        <v>19</v>
      </c>
      <c r="N273" s="209" t="s">
        <v>42</v>
      </c>
      <c r="O273" s="86"/>
      <c r="P273" s="210">
        <f>O273*H273</f>
        <v>0</v>
      </c>
      <c r="Q273" s="210">
        <v>0.0011999999999999999</v>
      </c>
      <c r="R273" s="210">
        <f>Q273*H273</f>
        <v>0.079199999999999993</v>
      </c>
      <c r="S273" s="210">
        <v>0</v>
      </c>
      <c r="T273" s="211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2" t="s">
        <v>117</v>
      </c>
      <c r="AT273" s="212" t="s">
        <v>113</v>
      </c>
      <c r="AU273" s="212" t="s">
        <v>78</v>
      </c>
      <c r="AY273" s="19" t="s">
        <v>111</v>
      </c>
      <c r="BE273" s="213">
        <f>IF(N273="základní",J273,0)</f>
        <v>0</v>
      </c>
      <c r="BF273" s="213">
        <f>IF(N273="snížená",J273,0)</f>
        <v>0</v>
      </c>
      <c r="BG273" s="213">
        <f>IF(N273="zákl. přenesená",J273,0)</f>
        <v>0</v>
      </c>
      <c r="BH273" s="213">
        <f>IF(N273="sníž. přenesená",J273,0)</f>
        <v>0</v>
      </c>
      <c r="BI273" s="213">
        <f>IF(N273="nulová",J273,0)</f>
        <v>0</v>
      </c>
      <c r="BJ273" s="19" t="s">
        <v>76</v>
      </c>
      <c r="BK273" s="213">
        <f>ROUND(I273*H273,2)</f>
        <v>0</v>
      </c>
      <c r="BL273" s="19" t="s">
        <v>117</v>
      </c>
      <c r="BM273" s="212" t="s">
        <v>349</v>
      </c>
    </row>
    <row r="274" s="2" customFormat="1">
      <c r="A274" s="40"/>
      <c r="B274" s="41"/>
      <c r="C274" s="42"/>
      <c r="D274" s="214" t="s">
        <v>119</v>
      </c>
      <c r="E274" s="42"/>
      <c r="F274" s="215" t="s">
        <v>350</v>
      </c>
      <c r="G274" s="42"/>
      <c r="H274" s="42"/>
      <c r="I274" s="216"/>
      <c r="J274" s="42"/>
      <c r="K274" s="42"/>
      <c r="L274" s="46"/>
      <c r="M274" s="217"/>
      <c r="N274" s="218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119</v>
      </c>
      <c r="AU274" s="19" t="s">
        <v>78</v>
      </c>
    </row>
    <row r="275" s="2" customFormat="1">
      <c r="A275" s="40"/>
      <c r="B275" s="41"/>
      <c r="C275" s="42"/>
      <c r="D275" s="219" t="s">
        <v>121</v>
      </c>
      <c r="E275" s="42"/>
      <c r="F275" s="220" t="s">
        <v>351</v>
      </c>
      <c r="G275" s="42"/>
      <c r="H275" s="42"/>
      <c r="I275" s="216"/>
      <c r="J275" s="42"/>
      <c r="K275" s="42"/>
      <c r="L275" s="46"/>
      <c r="M275" s="217"/>
      <c r="N275" s="218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121</v>
      </c>
      <c r="AU275" s="19" t="s">
        <v>78</v>
      </c>
    </row>
    <row r="276" s="13" customFormat="1">
      <c r="A276" s="13"/>
      <c r="B276" s="222"/>
      <c r="C276" s="223"/>
      <c r="D276" s="214" t="s">
        <v>131</v>
      </c>
      <c r="E276" s="224" t="s">
        <v>19</v>
      </c>
      <c r="F276" s="225" t="s">
        <v>352</v>
      </c>
      <c r="G276" s="223"/>
      <c r="H276" s="224" t="s">
        <v>19</v>
      </c>
      <c r="I276" s="226"/>
      <c r="J276" s="223"/>
      <c r="K276" s="223"/>
      <c r="L276" s="227"/>
      <c r="M276" s="228"/>
      <c r="N276" s="229"/>
      <c r="O276" s="229"/>
      <c r="P276" s="229"/>
      <c r="Q276" s="229"/>
      <c r="R276" s="229"/>
      <c r="S276" s="229"/>
      <c r="T276" s="23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1" t="s">
        <v>131</v>
      </c>
      <c r="AU276" s="231" t="s">
        <v>78</v>
      </c>
      <c r="AV276" s="13" t="s">
        <v>76</v>
      </c>
      <c r="AW276" s="13" t="s">
        <v>32</v>
      </c>
      <c r="AX276" s="13" t="s">
        <v>71</v>
      </c>
      <c r="AY276" s="231" t="s">
        <v>111</v>
      </c>
    </row>
    <row r="277" s="14" customFormat="1">
      <c r="A277" s="14"/>
      <c r="B277" s="232"/>
      <c r="C277" s="233"/>
      <c r="D277" s="214" t="s">
        <v>131</v>
      </c>
      <c r="E277" s="234" t="s">
        <v>19</v>
      </c>
      <c r="F277" s="235" t="s">
        <v>353</v>
      </c>
      <c r="G277" s="233"/>
      <c r="H277" s="236">
        <v>13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2" t="s">
        <v>131</v>
      </c>
      <c r="AU277" s="242" t="s">
        <v>78</v>
      </c>
      <c r="AV277" s="14" t="s">
        <v>78</v>
      </c>
      <c r="AW277" s="14" t="s">
        <v>32</v>
      </c>
      <c r="AX277" s="14" t="s">
        <v>71</v>
      </c>
      <c r="AY277" s="242" t="s">
        <v>111</v>
      </c>
    </row>
    <row r="278" s="13" customFormat="1">
      <c r="A278" s="13"/>
      <c r="B278" s="222"/>
      <c r="C278" s="223"/>
      <c r="D278" s="214" t="s">
        <v>131</v>
      </c>
      <c r="E278" s="224" t="s">
        <v>19</v>
      </c>
      <c r="F278" s="225" t="s">
        <v>354</v>
      </c>
      <c r="G278" s="223"/>
      <c r="H278" s="224" t="s">
        <v>19</v>
      </c>
      <c r="I278" s="226"/>
      <c r="J278" s="223"/>
      <c r="K278" s="223"/>
      <c r="L278" s="227"/>
      <c r="M278" s="228"/>
      <c r="N278" s="229"/>
      <c r="O278" s="229"/>
      <c r="P278" s="229"/>
      <c r="Q278" s="229"/>
      <c r="R278" s="229"/>
      <c r="S278" s="229"/>
      <c r="T278" s="23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1" t="s">
        <v>131</v>
      </c>
      <c r="AU278" s="231" t="s">
        <v>78</v>
      </c>
      <c r="AV278" s="13" t="s">
        <v>76</v>
      </c>
      <c r="AW278" s="13" t="s">
        <v>32</v>
      </c>
      <c r="AX278" s="13" t="s">
        <v>71</v>
      </c>
      <c r="AY278" s="231" t="s">
        <v>111</v>
      </c>
    </row>
    <row r="279" s="14" customFormat="1">
      <c r="A279" s="14"/>
      <c r="B279" s="232"/>
      <c r="C279" s="233"/>
      <c r="D279" s="214" t="s">
        <v>131</v>
      </c>
      <c r="E279" s="234" t="s">
        <v>19</v>
      </c>
      <c r="F279" s="235" t="s">
        <v>355</v>
      </c>
      <c r="G279" s="233"/>
      <c r="H279" s="236">
        <v>53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2" t="s">
        <v>131</v>
      </c>
      <c r="AU279" s="242" t="s">
        <v>78</v>
      </c>
      <c r="AV279" s="14" t="s">
        <v>78</v>
      </c>
      <c r="AW279" s="14" t="s">
        <v>32</v>
      </c>
      <c r="AX279" s="14" t="s">
        <v>71</v>
      </c>
      <c r="AY279" s="242" t="s">
        <v>111</v>
      </c>
    </row>
    <row r="280" s="15" customFormat="1">
      <c r="A280" s="15"/>
      <c r="B280" s="243"/>
      <c r="C280" s="244"/>
      <c r="D280" s="214" t="s">
        <v>131</v>
      </c>
      <c r="E280" s="245" t="s">
        <v>19</v>
      </c>
      <c r="F280" s="246" t="s">
        <v>136</v>
      </c>
      <c r="G280" s="244"/>
      <c r="H280" s="247">
        <v>66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3" t="s">
        <v>131</v>
      </c>
      <c r="AU280" s="253" t="s">
        <v>78</v>
      </c>
      <c r="AV280" s="15" t="s">
        <v>117</v>
      </c>
      <c r="AW280" s="15" t="s">
        <v>32</v>
      </c>
      <c r="AX280" s="15" t="s">
        <v>76</v>
      </c>
      <c r="AY280" s="253" t="s">
        <v>111</v>
      </c>
    </row>
    <row r="281" s="2" customFormat="1" ht="16.5" customHeight="1">
      <c r="A281" s="40"/>
      <c r="B281" s="41"/>
      <c r="C281" s="200" t="s">
        <v>356</v>
      </c>
      <c r="D281" s="200" t="s">
        <v>113</v>
      </c>
      <c r="E281" s="201" t="s">
        <v>357</v>
      </c>
      <c r="F281" s="202" t="s">
        <v>358</v>
      </c>
      <c r="G281" s="203" t="s">
        <v>158</v>
      </c>
      <c r="H281" s="204">
        <v>838</v>
      </c>
      <c r="I281" s="205"/>
      <c r="J281" s="206">
        <f>ROUND(I281*H281,2)</f>
        <v>0</v>
      </c>
      <c r="K281" s="207"/>
      <c r="L281" s="46"/>
      <c r="M281" s="208" t="s">
        <v>19</v>
      </c>
      <c r="N281" s="209" t="s">
        <v>42</v>
      </c>
      <c r="O281" s="86"/>
      <c r="P281" s="210">
        <f>O281*H281</f>
        <v>0</v>
      </c>
      <c r="Q281" s="210">
        <v>0.00032499999999999999</v>
      </c>
      <c r="R281" s="210">
        <f>Q281*H281</f>
        <v>0.27234999999999998</v>
      </c>
      <c r="S281" s="210">
        <v>0</v>
      </c>
      <c r="T281" s="211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2" t="s">
        <v>117</v>
      </c>
      <c r="AT281" s="212" t="s">
        <v>113</v>
      </c>
      <c r="AU281" s="212" t="s">
        <v>78</v>
      </c>
      <c r="AY281" s="19" t="s">
        <v>111</v>
      </c>
      <c r="BE281" s="213">
        <f>IF(N281="základní",J281,0)</f>
        <v>0</v>
      </c>
      <c r="BF281" s="213">
        <f>IF(N281="snížená",J281,0)</f>
        <v>0</v>
      </c>
      <c r="BG281" s="213">
        <f>IF(N281="zákl. přenesená",J281,0)</f>
        <v>0</v>
      </c>
      <c r="BH281" s="213">
        <f>IF(N281="sníž. přenesená",J281,0)</f>
        <v>0</v>
      </c>
      <c r="BI281" s="213">
        <f>IF(N281="nulová",J281,0)</f>
        <v>0</v>
      </c>
      <c r="BJ281" s="19" t="s">
        <v>76</v>
      </c>
      <c r="BK281" s="213">
        <f>ROUND(I281*H281,2)</f>
        <v>0</v>
      </c>
      <c r="BL281" s="19" t="s">
        <v>117</v>
      </c>
      <c r="BM281" s="212" t="s">
        <v>359</v>
      </c>
    </row>
    <row r="282" s="2" customFormat="1">
      <c r="A282" s="40"/>
      <c r="B282" s="41"/>
      <c r="C282" s="42"/>
      <c r="D282" s="214" t="s">
        <v>119</v>
      </c>
      <c r="E282" s="42"/>
      <c r="F282" s="215" t="s">
        <v>360</v>
      </c>
      <c r="G282" s="42"/>
      <c r="H282" s="42"/>
      <c r="I282" s="216"/>
      <c r="J282" s="42"/>
      <c r="K282" s="42"/>
      <c r="L282" s="46"/>
      <c r="M282" s="217"/>
      <c r="N282" s="218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119</v>
      </c>
      <c r="AU282" s="19" t="s">
        <v>78</v>
      </c>
    </row>
    <row r="283" s="2" customFormat="1">
      <c r="A283" s="40"/>
      <c r="B283" s="41"/>
      <c r="C283" s="42"/>
      <c r="D283" s="219" t="s">
        <v>121</v>
      </c>
      <c r="E283" s="42"/>
      <c r="F283" s="220" t="s">
        <v>361</v>
      </c>
      <c r="G283" s="42"/>
      <c r="H283" s="42"/>
      <c r="I283" s="216"/>
      <c r="J283" s="42"/>
      <c r="K283" s="42"/>
      <c r="L283" s="46"/>
      <c r="M283" s="217"/>
      <c r="N283" s="218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121</v>
      </c>
      <c r="AU283" s="19" t="s">
        <v>78</v>
      </c>
    </row>
    <row r="284" s="2" customFormat="1" ht="16.5" customHeight="1">
      <c r="A284" s="40"/>
      <c r="B284" s="41"/>
      <c r="C284" s="200" t="s">
        <v>362</v>
      </c>
      <c r="D284" s="200" t="s">
        <v>113</v>
      </c>
      <c r="E284" s="201" t="s">
        <v>363</v>
      </c>
      <c r="F284" s="202" t="s">
        <v>364</v>
      </c>
      <c r="G284" s="203" t="s">
        <v>158</v>
      </c>
      <c r="H284" s="204">
        <v>281</v>
      </c>
      <c r="I284" s="205"/>
      <c r="J284" s="206">
        <f>ROUND(I284*H284,2)</f>
        <v>0</v>
      </c>
      <c r="K284" s="207"/>
      <c r="L284" s="46"/>
      <c r="M284" s="208" t="s">
        <v>19</v>
      </c>
      <c r="N284" s="209" t="s">
        <v>42</v>
      </c>
      <c r="O284" s="86"/>
      <c r="P284" s="210">
        <f>O284*H284</f>
        <v>0</v>
      </c>
      <c r="Q284" s="210">
        <v>0.0001092</v>
      </c>
      <c r="R284" s="210">
        <f>Q284*H284</f>
        <v>0.030685199999999999</v>
      </c>
      <c r="S284" s="210">
        <v>0</v>
      </c>
      <c r="T284" s="211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2" t="s">
        <v>117</v>
      </c>
      <c r="AT284" s="212" t="s">
        <v>113</v>
      </c>
      <c r="AU284" s="212" t="s">
        <v>78</v>
      </c>
      <c r="AY284" s="19" t="s">
        <v>111</v>
      </c>
      <c r="BE284" s="213">
        <f>IF(N284="základní",J284,0)</f>
        <v>0</v>
      </c>
      <c r="BF284" s="213">
        <f>IF(N284="snížená",J284,0)</f>
        <v>0</v>
      </c>
      <c r="BG284" s="213">
        <f>IF(N284="zákl. přenesená",J284,0)</f>
        <v>0</v>
      </c>
      <c r="BH284" s="213">
        <f>IF(N284="sníž. přenesená",J284,0)</f>
        <v>0</v>
      </c>
      <c r="BI284" s="213">
        <f>IF(N284="nulová",J284,0)</f>
        <v>0</v>
      </c>
      <c r="BJ284" s="19" t="s">
        <v>76</v>
      </c>
      <c r="BK284" s="213">
        <f>ROUND(I284*H284,2)</f>
        <v>0</v>
      </c>
      <c r="BL284" s="19" t="s">
        <v>117</v>
      </c>
      <c r="BM284" s="212" t="s">
        <v>365</v>
      </c>
    </row>
    <row r="285" s="2" customFormat="1">
      <c r="A285" s="40"/>
      <c r="B285" s="41"/>
      <c r="C285" s="42"/>
      <c r="D285" s="214" t="s">
        <v>119</v>
      </c>
      <c r="E285" s="42"/>
      <c r="F285" s="215" t="s">
        <v>366</v>
      </c>
      <c r="G285" s="42"/>
      <c r="H285" s="42"/>
      <c r="I285" s="216"/>
      <c r="J285" s="42"/>
      <c r="K285" s="42"/>
      <c r="L285" s="46"/>
      <c r="M285" s="217"/>
      <c r="N285" s="218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119</v>
      </c>
      <c r="AU285" s="19" t="s">
        <v>78</v>
      </c>
    </row>
    <row r="286" s="2" customFormat="1">
      <c r="A286" s="40"/>
      <c r="B286" s="41"/>
      <c r="C286" s="42"/>
      <c r="D286" s="219" t="s">
        <v>121</v>
      </c>
      <c r="E286" s="42"/>
      <c r="F286" s="220" t="s">
        <v>367</v>
      </c>
      <c r="G286" s="42"/>
      <c r="H286" s="42"/>
      <c r="I286" s="216"/>
      <c r="J286" s="42"/>
      <c r="K286" s="42"/>
      <c r="L286" s="46"/>
      <c r="M286" s="217"/>
      <c r="N286" s="218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121</v>
      </c>
      <c r="AU286" s="19" t="s">
        <v>78</v>
      </c>
    </row>
    <row r="287" s="2" customFormat="1" ht="16.5" customHeight="1">
      <c r="A287" s="40"/>
      <c r="B287" s="41"/>
      <c r="C287" s="200" t="s">
        <v>368</v>
      </c>
      <c r="D287" s="200" t="s">
        <v>113</v>
      </c>
      <c r="E287" s="201" t="s">
        <v>369</v>
      </c>
      <c r="F287" s="202" t="s">
        <v>370</v>
      </c>
      <c r="G287" s="203" t="s">
        <v>158</v>
      </c>
      <c r="H287" s="204">
        <v>220</v>
      </c>
      <c r="I287" s="205"/>
      <c r="J287" s="206">
        <f>ROUND(I287*H287,2)</f>
        <v>0</v>
      </c>
      <c r="K287" s="207"/>
      <c r="L287" s="46"/>
      <c r="M287" s="208" t="s">
        <v>19</v>
      </c>
      <c r="N287" s="209" t="s">
        <v>42</v>
      </c>
      <c r="O287" s="86"/>
      <c r="P287" s="210">
        <f>O287*H287</f>
        <v>0</v>
      </c>
      <c r="Q287" s="210">
        <v>0.00038400000000000001</v>
      </c>
      <c r="R287" s="210">
        <f>Q287*H287</f>
        <v>0.08448</v>
      </c>
      <c r="S287" s="210">
        <v>0</v>
      </c>
      <c r="T287" s="211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2" t="s">
        <v>117</v>
      </c>
      <c r="AT287" s="212" t="s">
        <v>113</v>
      </c>
      <c r="AU287" s="212" t="s">
        <v>78</v>
      </c>
      <c r="AY287" s="19" t="s">
        <v>111</v>
      </c>
      <c r="BE287" s="213">
        <f>IF(N287="základní",J287,0)</f>
        <v>0</v>
      </c>
      <c r="BF287" s="213">
        <f>IF(N287="snížená",J287,0)</f>
        <v>0</v>
      </c>
      <c r="BG287" s="213">
        <f>IF(N287="zákl. přenesená",J287,0)</f>
        <v>0</v>
      </c>
      <c r="BH287" s="213">
        <f>IF(N287="sníž. přenesená",J287,0)</f>
        <v>0</v>
      </c>
      <c r="BI287" s="213">
        <f>IF(N287="nulová",J287,0)</f>
        <v>0</v>
      </c>
      <c r="BJ287" s="19" t="s">
        <v>76</v>
      </c>
      <c r="BK287" s="213">
        <f>ROUND(I287*H287,2)</f>
        <v>0</v>
      </c>
      <c r="BL287" s="19" t="s">
        <v>117</v>
      </c>
      <c r="BM287" s="212" t="s">
        <v>371</v>
      </c>
    </row>
    <row r="288" s="2" customFormat="1">
      <c r="A288" s="40"/>
      <c r="B288" s="41"/>
      <c r="C288" s="42"/>
      <c r="D288" s="214" t="s">
        <v>119</v>
      </c>
      <c r="E288" s="42"/>
      <c r="F288" s="215" t="s">
        <v>372</v>
      </c>
      <c r="G288" s="42"/>
      <c r="H288" s="42"/>
      <c r="I288" s="216"/>
      <c r="J288" s="42"/>
      <c r="K288" s="42"/>
      <c r="L288" s="46"/>
      <c r="M288" s="217"/>
      <c r="N288" s="218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119</v>
      </c>
      <c r="AU288" s="19" t="s">
        <v>78</v>
      </c>
    </row>
    <row r="289" s="2" customFormat="1">
      <c r="A289" s="40"/>
      <c r="B289" s="41"/>
      <c r="C289" s="42"/>
      <c r="D289" s="219" t="s">
        <v>121</v>
      </c>
      <c r="E289" s="42"/>
      <c r="F289" s="220" t="s">
        <v>373</v>
      </c>
      <c r="G289" s="42"/>
      <c r="H289" s="42"/>
      <c r="I289" s="216"/>
      <c r="J289" s="42"/>
      <c r="K289" s="42"/>
      <c r="L289" s="46"/>
      <c r="M289" s="217"/>
      <c r="N289" s="218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121</v>
      </c>
      <c r="AU289" s="19" t="s">
        <v>78</v>
      </c>
    </row>
    <row r="290" s="2" customFormat="1" ht="16.5" customHeight="1">
      <c r="A290" s="40"/>
      <c r="B290" s="41"/>
      <c r="C290" s="200" t="s">
        <v>374</v>
      </c>
      <c r="D290" s="200" t="s">
        <v>113</v>
      </c>
      <c r="E290" s="201" t="s">
        <v>375</v>
      </c>
      <c r="F290" s="202" t="s">
        <v>376</v>
      </c>
      <c r="G290" s="203" t="s">
        <v>116</v>
      </c>
      <c r="H290" s="204">
        <v>66</v>
      </c>
      <c r="I290" s="205"/>
      <c r="J290" s="206">
        <f>ROUND(I290*H290,2)</f>
        <v>0</v>
      </c>
      <c r="K290" s="207"/>
      <c r="L290" s="46"/>
      <c r="M290" s="208" t="s">
        <v>19</v>
      </c>
      <c r="N290" s="209" t="s">
        <v>42</v>
      </c>
      <c r="O290" s="86"/>
      <c r="P290" s="210">
        <f>O290*H290</f>
        <v>0</v>
      </c>
      <c r="Q290" s="210">
        <v>0.0025999999999999999</v>
      </c>
      <c r="R290" s="210">
        <f>Q290*H290</f>
        <v>0.1716</v>
      </c>
      <c r="S290" s="210">
        <v>0</v>
      </c>
      <c r="T290" s="211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2" t="s">
        <v>117</v>
      </c>
      <c r="AT290" s="212" t="s">
        <v>113</v>
      </c>
      <c r="AU290" s="212" t="s">
        <v>78</v>
      </c>
      <c r="AY290" s="19" t="s">
        <v>111</v>
      </c>
      <c r="BE290" s="213">
        <f>IF(N290="základní",J290,0)</f>
        <v>0</v>
      </c>
      <c r="BF290" s="213">
        <f>IF(N290="snížená",J290,0)</f>
        <v>0</v>
      </c>
      <c r="BG290" s="213">
        <f>IF(N290="zákl. přenesená",J290,0)</f>
        <v>0</v>
      </c>
      <c r="BH290" s="213">
        <f>IF(N290="sníž. přenesená",J290,0)</f>
        <v>0</v>
      </c>
      <c r="BI290" s="213">
        <f>IF(N290="nulová",J290,0)</f>
        <v>0</v>
      </c>
      <c r="BJ290" s="19" t="s">
        <v>76</v>
      </c>
      <c r="BK290" s="213">
        <f>ROUND(I290*H290,2)</f>
        <v>0</v>
      </c>
      <c r="BL290" s="19" t="s">
        <v>117</v>
      </c>
      <c r="BM290" s="212" t="s">
        <v>377</v>
      </c>
    </row>
    <row r="291" s="2" customFormat="1">
      <c r="A291" s="40"/>
      <c r="B291" s="41"/>
      <c r="C291" s="42"/>
      <c r="D291" s="214" t="s">
        <v>119</v>
      </c>
      <c r="E291" s="42"/>
      <c r="F291" s="215" t="s">
        <v>378</v>
      </c>
      <c r="G291" s="42"/>
      <c r="H291" s="42"/>
      <c r="I291" s="216"/>
      <c r="J291" s="42"/>
      <c r="K291" s="42"/>
      <c r="L291" s="46"/>
      <c r="M291" s="217"/>
      <c r="N291" s="218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119</v>
      </c>
      <c r="AU291" s="19" t="s">
        <v>78</v>
      </c>
    </row>
    <row r="292" s="2" customFormat="1">
      <c r="A292" s="40"/>
      <c r="B292" s="41"/>
      <c r="C292" s="42"/>
      <c r="D292" s="219" t="s">
        <v>121</v>
      </c>
      <c r="E292" s="42"/>
      <c r="F292" s="220" t="s">
        <v>379</v>
      </c>
      <c r="G292" s="42"/>
      <c r="H292" s="42"/>
      <c r="I292" s="216"/>
      <c r="J292" s="42"/>
      <c r="K292" s="42"/>
      <c r="L292" s="46"/>
      <c r="M292" s="217"/>
      <c r="N292" s="218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121</v>
      </c>
      <c r="AU292" s="19" t="s">
        <v>78</v>
      </c>
    </row>
    <row r="293" s="2" customFormat="1" ht="16.5" customHeight="1">
      <c r="A293" s="40"/>
      <c r="B293" s="41"/>
      <c r="C293" s="200" t="s">
        <v>380</v>
      </c>
      <c r="D293" s="200" t="s">
        <v>113</v>
      </c>
      <c r="E293" s="201" t="s">
        <v>381</v>
      </c>
      <c r="F293" s="202" t="s">
        <v>382</v>
      </c>
      <c r="G293" s="203" t="s">
        <v>158</v>
      </c>
      <c r="H293" s="204">
        <v>1339</v>
      </c>
      <c r="I293" s="205"/>
      <c r="J293" s="206">
        <f>ROUND(I293*H293,2)</f>
        <v>0</v>
      </c>
      <c r="K293" s="207"/>
      <c r="L293" s="46"/>
      <c r="M293" s="208" t="s">
        <v>19</v>
      </c>
      <c r="N293" s="209" t="s">
        <v>42</v>
      </c>
      <c r="O293" s="86"/>
      <c r="P293" s="210">
        <f>O293*H293</f>
        <v>0</v>
      </c>
      <c r="Q293" s="210">
        <v>4.8799999999999999E-06</v>
      </c>
      <c r="R293" s="210">
        <f>Q293*H293</f>
        <v>0.0065343199999999997</v>
      </c>
      <c r="S293" s="210">
        <v>0</v>
      </c>
      <c r="T293" s="211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2" t="s">
        <v>117</v>
      </c>
      <c r="AT293" s="212" t="s">
        <v>113</v>
      </c>
      <c r="AU293" s="212" t="s">
        <v>78</v>
      </c>
      <c r="AY293" s="19" t="s">
        <v>111</v>
      </c>
      <c r="BE293" s="213">
        <f>IF(N293="základní",J293,0)</f>
        <v>0</v>
      </c>
      <c r="BF293" s="213">
        <f>IF(N293="snížená",J293,0)</f>
        <v>0</v>
      </c>
      <c r="BG293" s="213">
        <f>IF(N293="zákl. přenesená",J293,0)</f>
        <v>0</v>
      </c>
      <c r="BH293" s="213">
        <f>IF(N293="sníž. přenesená",J293,0)</f>
        <v>0</v>
      </c>
      <c r="BI293" s="213">
        <f>IF(N293="nulová",J293,0)</f>
        <v>0</v>
      </c>
      <c r="BJ293" s="19" t="s">
        <v>76</v>
      </c>
      <c r="BK293" s="213">
        <f>ROUND(I293*H293,2)</f>
        <v>0</v>
      </c>
      <c r="BL293" s="19" t="s">
        <v>117</v>
      </c>
      <c r="BM293" s="212" t="s">
        <v>383</v>
      </c>
    </row>
    <row r="294" s="2" customFormat="1">
      <c r="A294" s="40"/>
      <c r="B294" s="41"/>
      <c r="C294" s="42"/>
      <c r="D294" s="214" t="s">
        <v>119</v>
      </c>
      <c r="E294" s="42"/>
      <c r="F294" s="215" t="s">
        <v>384</v>
      </c>
      <c r="G294" s="42"/>
      <c r="H294" s="42"/>
      <c r="I294" s="216"/>
      <c r="J294" s="42"/>
      <c r="K294" s="42"/>
      <c r="L294" s="46"/>
      <c r="M294" s="217"/>
      <c r="N294" s="218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119</v>
      </c>
      <c r="AU294" s="19" t="s">
        <v>78</v>
      </c>
    </row>
    <row r="295" s="2" customFormat="1">
      <c r="A295" s="40"/>
      <c r="B295" s="41"/>
      <c r="C295" s="42"/>
      <c r="D295" s="219" t="s">
        <v>121</v>
      </c>
      <c r="E295" s="42"/>
      <c r="F295" s="220" t="s">
        <v>385</v>
      </c>
      <c r="G295" s="42"/>
      <c r="H295" s="42"/>
      <c r="I295" s="216"/>
      <c r="J295" s="42"/>
      <c r="K295" s="42"/>
      <c r="L295" s="46"/>
      <c r="M295" s="217"/>
      <c r="N295" s="218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121</v>
      </c>
      <c r="AU295" s="19" t="s">
        <v>78</v>
      </c>
    </row>
    <row r="296" s="14" customFormat="1">
      <c r="A296" s="14"/>
      <c r="B296" s="232"/>
      <c r="C296" s="233"/>
      <c r="D296" s="214" t="s">
        <v>131</v>
      </c>
      <c r="E296" s="234" t="s">
        <v>19</v>
      </c>
      <c r="F296" s="235" t="s">
        <v>386</v>
      </c>
      <c r="G296" s="233"/>
      <c r="H296" s="236">
        <v>1339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2" t="s">
        <v>131</v>
      </c>
      <c r="AU296" s="242" t="s">
        <v>78</v>
      </c>
      <c r="AV296" s="14" t="s">
        <v>78</v>
      </c>
      <c r="AW296" s="14" t="s">
        <v>32</v>
      </c>
      <c r="AX296" s="14" t="s">
        <v>76</v>
      </c>
      <c r="AY296" s="242" t="s">
        <v>111</v>
      </c>
    </row>
    <row r="297" s="2" customFormat="1" ht="16.5" customHeight="1">
      <c r="A297" s="40"/>
      <c r="B297" s="41"/>
      <c r="C297" s="200" t="s">
        <v>387</v>
      </c>
      <c r="D297" s="200" t="s">
        <v>113</v>
      </c>
      <c r="E297" s="201" t="s">
        <v>388</v>
      </c>
      <c r="F297" s="202" t="s">
        <v>389</v>
      </c>
      <c r="G297" s="203" t="s">
        <v>116</v>
      </c>
      <c r="H297" s="204">
        <v>66</v>
      </c>
      <c r="I297" s="205"/>
      <c r="J297" s="206">
        <f>ROUND(I297*H297,2)</f>
        <v>0</v>
      </c>
      <c r="K297" s="207"/>
      <c r="L297" s="46"/>
      <c r="M297" s="208" t="s">
        <v>19</v>
      </c>
      <c r="N297" s="209" t="s">
        <v>42</v>
      </c>
      <c r="O297" s="86"/>
      <c r="P297" s="210">
        <f>O297*H297</f>
        <v>0</v>
      </c>
      <c r="Q297" s="210">
        <v>1.22E-05</v>
      </c>
      <c r="R297" s="210">
        <f>Q297*H297</f>
        <v>0.00080520000000000006</v>
      </c>
      <c r="S297" s="210">
        <v>0</v>
      </c>
      <c r="T297" s="211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2" t="s">
        <v>117</v>
      </c>
      <c r="AT297" s="212" t="s">
        <v>113</v>
      </c>
      <c r="AU297" s="212" t="s">
        <v>78</v>
      </c>
      <c r="AY297" s="19" t="s">
        <v>111</v>
      </c>
      <c r="BE297" s="213">
        <f>IF(N297="základní",J297,0)</f>
        <v>0</v>
      </c>
      <c r="BF297" s="213">
        <f>IF(N297="snížená",J297,0)</f>
        <v>0</v>
      </c>
      <c r="BG297" s="213">
        <f>IF(N297="zákl. přenesená",J297,0)</f>
        <v>0</v>
      </c>
      <c r="BH297" s="213">
        <f>IF(N297="sníž. přenesená",J297,0)</f>
        <v>0</v>
      </c>
      <c r="BI297" s="213">
        <f>IF(N297="nulová",J297,0)</f>
        <v>0</v>
      </c>
      <c r="BJ297" s="19" t="s">
        <v>76</v>
      </c>
      <c r="BK297" s="213">
        <f>ROUND(I297*H297,2)</f>
        <v>0</v>
      </c>
      <c r="BL297" s="19" t="s">
        <v>117</v>
      </c>
      <c r="BM297" s="212" t="s">
        <v>390</v>
      </c>
    </row>
    <row r="298" s="2" customFormat="1">
      <c r="A298" s="40"/>
      <c r="B298" s="41"/>
      <c r="C298" s="42"/>
      <c r="D298" s="214" t="s">
        <v>119</v>
      </c>
      <c r="E298" s="42"/>
      <c r="F298" s="215" t="s">
        <v>391</v>
      </c>
      <c r="G298" s="42"/>
      <c r="H298" s="42"/>
      <c r="I298" s="216"/>
      <c r="J298" s="42"/>
      <c r="K298" s="42"/>
      <c r="L298" s="46"/>
      <c r="M298" s="217"/>
      <c r="N298" s="218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119</v>
      </c>
      <c r="AU298" s="19" t="s">
        <v>78</v>
      </c>
    </row>
    <row r="299" s="2" customFormat="1">
      <c r="A299" s="40"/>
      <c r="B299" s="41"/>
      <c r="C299" s="42"/>
      <c r="D299" s="219" t="s">
        <v>121</v>
      </c>
      <c r="E299" s="42"/>
      <c r="F299" s="220" t="s">
        <v>392</v>
      </c>
      <c r="G299" s="42"/>
      <c r="H299" s="42"/>
      <c r="I299" s="216"/>
      <c r="J299" s="42"/>
      <c r="K299" s="42"/>
      <c r="L299" s="46"/>
      <c r="M299" s="217"/>
      <c r="N299" s="218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121</v>
      </c>
      <c r="AU299" s="19" t="s">
        <v>78</v>
      </c>
    </row>
    <row r="300" s="2" customFormat="1" ht="16.5" customHeight="1">
      <c r="A300" s="40"/>
      <c r="B300" s="41"/>
      <c r="C300" s="200" t="s">
        <v>393</v>
      </c>
      <c r="D300" s="200" t="s">
        <v>113</v>
      </c>
      <c r="E300" s="201" t="s">
        <v>394</v>
      </c>
      <c r="F300" s="202" t="s">
        <v>395</v>
      </c>
      <c r="G300" s="203" t="s">
        <v>158</v>
      </c>
      <c r="H300" s="204">
        <v>249</v>
      </c>
      <c r="I300" s="205"/>
      <c r="J300" s="206">
        <f>ROUND(I300*H300,2)</f>
        <v>0</v>
      </c>
      <c r="K300" s="207"/>
      <c r="L300" s="46"/>
      <c r="M300" s="208" t="s">
        <v>19</v>
      </c>
      <c r="N300" s="209" t="s">
        <v>42</v>
      </c>
      <c r="O300" s="86"/>
      <c r="P300" s="210">
        <f>O300*H300</f>
        <v>0</v>
      </c>
      <c r="Q300" s="210">
        <v>0.089775999999999995</v>
      </c>
      <c r="R300" s="210">
        <f>Q300*H300</f>
        <v>22.354223999999999</v>
      </c>
      <c r="S300" s="210">
        <v>0</v>
      </c>
      <c r="T300" s="211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2" t="s">
        <v>117</v>
      </c>
      <c r="AT300" s="212" t="s">
        <v>113</v>
      </c>
      <c r="AU300" s="212" t="s">
        <v>78</v>
      </c>
      <c r="AY300" s="19" t="s">
        <v>111</v>
      </c>
      <c r="BE300" s="213">
        <f>IF(N300="základní",J300,0)</f>
        <v>0</v>
      </c>
      <c r="BF300" s="213">
        <f>IF(N300="snížená",J300,0)</f>
        <v>0</v>
      </c>
      <c r="BG300" s="213">
        <f>IF(N300="zákl. přenesená",J300,0)</f>
        <v>0</v>
      </c>
      <c r="BH300" s="213">
        <f>IF(N300="sníž. přenesená",J300,0)</f>
        <v>0</v>
      </c>
      <c r="BI300" s="213">
        <f>IF(N300="nulová",J300,0)</f>
        <v>0</v>
      </c>
      <c r="BJ300" s="19" t="s">
        <v>76</v>
      </c>
      <c r="BK300" s="213">
        <f>ROUND(I300*H300,2)</f>
        <v>0</v>
      </c>
      <c r="BL300" s="19" t="s">
        <v>117</v>
      </c>
      <c r="BM300" s="212" t="s">
        <v>396</v>
      </c>
    </row>
    <row r="301" s="2" customFormat="1">
      <c r="A301" s="40"/>
      <c r="B301" s="41"/>
      <c r="C301" s="42"/>
      <c r="D301" s="214" t="s">
        <v>119</v>
      </c>
      <c r="E301" s="42"/>
      <c r="F301" s="215" t="s">
        <v>397</v>
      </c>
      <c r="G301" s="42"/>
      <c r="H301" s="42"/>
      <c r="I301" s="216"/>
      <c r="J301" s="42"/>
      <c r="K301" s="42"/>
      <c r="L301" s="46"/>
      <c r="M301" s="217"/>
      <c r="N301" s="218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119</v>
      </c>
      <c r="AU301" s="19" t="s">
        <v>78</v>
      </c>
    </row>
    <row r="302" s="2" customFormat="1">
      <c r="A302" s="40"/>
      <c r="B302" s="41"/>
      <c r="C302" s="42"/>
      <c r="D302" s="219" t="s">
        <v>121</v>
      </c>
      <c r="E302" s="42"/>
      <c r="F302" s="220" t="s">
        <v>398</v>
      </c>
      <c r="G302" s="42"/>
      <c r="H302" s="42"/>
      <c r="I302" s="216"/>
      <c r="J302" s="42"/>
      <c r="K302" s="42"/>
      <c r="L302" s="46"/>
      <c r="M302" s="217"/>
      <c r="N302" s="218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121</v>
      </c>
      <c r="AU302" s="19" t="s">
        <v>78</v>
      </c>
    </row>
    <row r="303" s="2" customFormat="1">
      <c r="A303" s="40"/>
      <c r="B303" s="41"/>
      <c r="C303" s="42"/>
      <c r="D303" s="214" t="s">
        <v>123</v>
      </c>
      <c r="E303" s="42"/>
      <c r="F303" s="221" t="s">
        <v>399</v>
      </c>
      <c r="G303" s="42"/>
      <c r="H303" s="42"/>
      <c r="I303" s="216"/>
      <c r="J303" s="42"/>
      <c r="K303" s="42"/>
      <c r="L303" s="46"/>
      <c r="M303" s="217"/>
      <c r="N303" s="218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123</v>
      </c>
      <c r="AU303" s="19" t="s">
        <v>78</v>
      </c>
    </row>
    <row r="304" s="14" customFormat="1">
      <c r="A304" s="14"/>
      <c r="B304" s="232"/>
      <c r="C304" s="233"/>
      <c r="D304" s="214" t="s">
        <v>131</v>
      </c>
      <c r="E304" s="234" t="s">
        <v>19</v>
      </c>
      <c r="F304" s="235" t="s">
        <v>400</v>
      </c>
      <c r="G304" s="233"/>
      <c r="H304" s="236">
        <v>249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2" t="s">
        <v>131</v>
      </c>
      <c r="AU304" s="242" t="s">
        <v>78</v>
      </c>
      <c r="AV304" s="14" t="s">
        <v>78</v>
      </c>
      <c r="AW304" s="14" t="s">
        <v>32</v>
      </c>
      <c r="AX304" s="14" t="s">
        <v>76</v>
      </c>
      <c r="AY304" s="242" t="s">
        <v>111</v>
      </c>
    </row>
    <row r="305" s="2" customFormat="1" ht="16.5" customHeight="1">
      <c r="A305" s="40"/>
      <c r="B305" s="41"/>
      <c r="C305" s="254" t="s">
        <v>401</v>
      </c>
      <c r="D305" s="254" t="s">
        <v>402</v>
      </c>
      <c r="E305" s="255" t="s">
        <v>403</v>
      </c>
      <c r="F305" s="256" t="s">
        <v>404</v>
      </c>
      <c r="G305" s="257" t="s">
        <v>116</v>
      </c>
      <c r="H305" s="258">
        <v>9</v>
      </c>
      <c r="I305" s="259"/>
      <c r="J305" s="260">
        <f>ROUND(I305*H305,2)</f>
        <v>0</v>
      </c>
      <c r="K305" s="261"/>
      <c r="L305" s="262"/>
      <c r="M305" s="263" t="s">
        <v>19</v>
      </c>
      <c r="N305" s="264" t="s">
        <v>42</v>
      </c>
      <c r="O305" s="86"/>
      <c r="P305" s="210">
        <f>O305*H305</f>
        <v>0</v>
      </c>
      <c r="Q305" s="210">
        <v>0.222</v>
      </c>
      <c r="R305" s="210">
        <f>Q305*H305</f>
        <v>1.998</v>
      </c>
      <c r="S305" s="210">
        <v>0</v>
      </c>
      <c r="T305" s="211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2" t="s">
        <v>176</v>
      </c>
      <c r="AT305" s="212" t="s">
        <v>402</v>
      </c>
      <c r="AU305" s="212" t="s">
        <v>78</v>
      </c>
      <c r="AY305" s="19" t="s">
        <v>111</v>
      </c>
      <c r="BE305" s="213">
        <f>IF(N305="základní",J305,0)</f>
        <v>0</v>
      </c>
      <c r="BF305" s="213">
        <f>IF(N305="snížená",J305,0)</f>
        <v>0</v>
      </c>
      <c r="BG305" s="213">
        <f>IF(N305="zákl. přenesená",J305,0)</f>
        <v>0</v>
      </c>
      <c r="BH305" s="213">
        <f>IF(N305="sníž. přenesená",J305,0)</f>
        <v>0</v>
      </c>
      <c r="BI305" s="213">
        <f>IF(N305="nulová",J305,0)</f>
        <v>0</v>
      </c>
      <c r="BJ305" s="19" t="s">
        <v>76</v>
      </c>
      <c r="BK305" s="213">
        <f>ROUND(I305*H305,2)</f>
        <v>0</v>
      </c>
      <c r="BL305" s="19" t="s">
        <v>117</v>
      </c>
      <c r="BM305" s="212" t="s">
        <v>405</v>
      </c>
    </row>
    <row r="306" s="2" customFormat="1">
      <c r="A306" s="40"/>
      <c r="B306" s="41"/>
      <c r="C306" s="42"/>
      <c r="D306" s="214" t="s">
        <v>119</v>
      </c>
      <c r="E306" s="42"/>
      <c r="F306" s="215" t="s">
        <v>404</v>
      </c>
      <c r="G306" s="42"/>
      <c r="H306" s="42"/>
      <c r="I306" s="216"/>
      <c r="J306" s="42"/>
      <c r="K306" s="42"/>
      <c r="L306" s="46"/>
      <c r="M306" s="217"/>
      <c r="N306" s="218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119</v>
      </c>
      <c r="AU306" s="19" t="s">
        <v>78</v>
      </c>
    </row>
    <row r="307" s="2" customFormat="1">
      <c r="A307" s="40"/>
      <c r="B307" s="41"/>
      <c r="C307" s="42"/>
      <c r="D307" s="214" t="s">
        <v>123</v>
      </c>
      <c r="E307" s="42"/>
      <c r="F307" s="221" t="s">
        <v>406</v>
      </c>
      <c r="G307" s="42"/>
      <c r="H307" s="42"/>
      <c r="I307" s="216"/>
      <c r="J307" s="42"/>
      <c r="K307" s="42"/>
      <c r="L307" s="46"/>
      <c r="M307" s="217"/>
      <c r="N307" s="218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123</v>
      </c>
      <c r="AU307" s="19" t="s">
        <v>78</v>
      </c>
    </row>
    <row r="308" s="14" customFormat="1">
      <c r="A308" s="14"/>
      <c r="B308" s="232"/>
      <c r="C308" s="233"/>
      <c r="D308" s="214" t="s">
        <v>131</v>
      </c>
      <c r="E308" s="234" t="s">
        <v>19</v>
      </c>
      <c r="F308" s="235" t="s">
        <v>407</v>
      </c>
      <c r="G308" s="233"/>
      <c r="H308" s="236">
        <v>9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2" t="s">
        <v>131</v>
      </c>
      <c r="AU308" s="242" t="s">
        <v>78</v>
      </c>
      <c r="AV308" s="14" t="s">
        <v>78</v>
      </c>
      <c r="AW308" s="14" t="s">
        <v>32</v>
      </c>
      <c r="AX308" s="14" t="s">
        <v>76</v>
      </c>
      <c r="AY308" s="242" t="s">
        <v>111</v>
      </c>
    </row>
    <row r="309" s="2" customFormat="1" ht="16.5" customHeight="1">
      <c r="A309" s="40"/>
      <c r="B309" s="41"/>
      <c r="C309" s="200" t="s">
        <v>408</v>
      </c>
      <c r="D309" s="200" t="s">
        <v>113</v>
      </c>
      <c r="E309" s="201" t="s">
        <v>409</v>
      </c>
      <c r="F309" s="202" t="s">
        <v>410</v>
      </c>
      <c r="G309" s="203" t="s">
        <v>158</v>
      </c>
      <c r="H309" s="204">
        <v>20</v>
      </c>
      <c r="I309" s="205"/>
      <c r="J309" s="206">
        <f>ROUND(I309*H309,2)</f>
        <v>0</v>
      </c>
      <c r="K309" s="207"/>
      <c r="L309" s="46"/>
      <c r="M309" s="208" t="s">
        <v>19</v>
      </c>
      <c r="N309" s="209" t="s">
        <v>42</v>
      </c>
      <c r="O309" s="86"/>
      <c r="P309" s="210">
        <f>O309*H309</f>
        <v>0</v>
      </c>
      <c r="Q309" s="210">
        <v>0.18292059999999999</v>
      </c>
      <c r="R309" s="210">
        <f>Q309*H309</f>
        <v>3.6584119999999998</v>
      </c>
      <c r="S309" s="210">
        <v>0</v>
      </c>
      <c r="T309" s="211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2" t="s">
        <v>117</v>
      </c>
      <c r="AT309" s="212" t="s">
        <v>113</v>
      </c>
      <c r="AU309" s="212" t="s">
        <v>78</v>
      </c>
      <c r="AY309" s="19" t="s">
        <v>111</v>
      </c>
      <c r="BE309" s="213">
        <f>IF(N309="základní",J309,0)</f>
        <v>0</v>
      </c>
      <c r="BF309" s="213">
        <f>IF(N309="snížená",J309,0)</f>
        <v>0</v>
      </c>
      <c r="BG309" s="213">
        <f>IF(N309="zákl. přenesená",J309,0)</f>
        <v>0</v>
      </c>
      <c r="BH309" s="213">
        <f>IF(N309="sníž. přenesená",J309,0)</f>
        <v>0</v>
      </c>
      <c r="BI309" s="213">
        <f>IF(N309="nulová",J309,0)</f>
        <v>0</v>
      </c>
      <c r="BJ309" s="19" t="s">
        <v>76</v>
      </c>
      <c r="BK309" s="213">
        <f>ROUND(I309*H309,2)</f>
        <v>0</v>
      </c>
      <c r="BL309" s="19" t="s">
        <v>117</v>
      </c>
      <c r="BM309" s="212" t="s">
        <v>411</v>
      </c>
    </row>
    <row r="310" s="2" customFormat="1">
      <c r="A310" s="40"/>
      <c r="B310" s="41"/>
      <c r="C310" s="42"/>
      <c r="D310" s="214" t="s">
        <v>119</v>
      </c>
      <c r="E310" s="42"/>
      <c r="F310" s="215" t="s">
        <v>412</v>
      </c>
      <c r="G310" s="42"/>
      <c r="H310" s="42"/>
      <c r="I310" s="216"/>
      <c r="J310" s="42"/>
      <c r="K310" s="42"/>
      <c r="L310" s="46"/>
      <c r="M310" s="217"/>
      <c r="N310" s="218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119</v>
      </c>
      <c r="AU310" s="19" t="s">
        <v>78</v>
      </c>
    </row>
    <row r="311" s="2" customFormat="1">
      <c r="A311" s="40"/>
      <c r="B311" s="41"/>
      <c r="C311" s="42"/>
      <c r="D311" s="219" t="s">
        <v>121</v>
      </c>
      <c r="E311" s="42"/>
      <c r="F311" s="220" t="s">
        <v>413</v>
      </c>
      <c r="G311" s="42"/>
      <c r="H311" s="42"/>
      <c r="I311" s="216"/>
      <c r="J311" s="42"/>
      <c r="K311" s="42"/>
      <c r="L311" s="46"/>
      <c r="M311" s="217"/>
      <c r="N311" s="218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121</v>
      </c>
      <c r="AU311" s="19" t="s">
        <v>78</v>
      </c>
    </row>
    <row r="312" s="2" customFormat="1">
      <c r="A312" s="40"/>
      <c r="B312" s="41"/>
      <c r="C312" s="42"/>
      <c r="D312" s="214" t="s">
        <v>123</v>
      </c>
      <c r="E312" s="42"/>
      <c r="F312" s="221" t="s">
        <v>414</v>
      </c>
      <c r="G312" s="42"/>
      <c r="H312" s="42"/>
      <c r="I312" s="216"/>
      <c r="J312" s="42"/>
      <c r="K312" s="42"/>
      <c r="L312" s="46"/>
      <c r="M312" s="217"/>
      <c r="N312" s="218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123</v>
      </c>
      <c r="AU312" s="19" t="s">
        <v>78</v>
      </c>
    </row>
    <row r="313" s="14" customFormat="1">
      <c r="A313" s="14"/>
      <c r="B313" s="232"/>
      <c r="C313" s="233"/>
      <c r="D313" s="214" t="s">
        <v>131</v>
      </c>
      <c r="E313" s="234" t="s">
        <v>19</v>
      </c>
      <c r="F313" s="235" t="s">
        <v>268</v>
      </c>
      <c r="G313" s="233"/>
      <c r="H313" s="236">
        <v>20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2" t="s">
        <v>131</v>
      </c>
      <c r="AU313" s="242" t="s">
        <v>78</v>
      </c>
      <c r="AV313" s="14" t="s">
        <v>78</v>
      </c>
      <c r="AW313" s="14" t="s">
        <v>32</v>
      </c>
      <c r="AX313" s="14" t="s">
        <v>76</v>
      </c>
      <c r="AY313" s="242" t="s">
        <v>111</v>
      </c>
    </row>
    <row r="314" s="2" customFormat="1" ht="16.5" customHeight="1">
      <c r="A314" s="40"/>
      <c r="B314" s="41"/>
      <c r="C314" s="254" t="s">
        <v>415</v>
      </c>
      <c r="D314" s="254" t="s">
        <v>402</v>
      </c>
      <c r="E314" s="255" t="s">
        <v>416</v>
      </c>
      <c r="F314" s="256" t="s">
        <v>417</v>
      </c>
      <c r="G314" s="257" t="s">
        <v>158</v>
      </c>
      <c r="H314" s="258">
        <v>5</v>
      </c>
      <c r="I314" s="259"/>
      <c r="J314" s="260">
        <f>ROUND(I314*H314,2)</f>
        <v>0</v>
      </c>
      <c r="K314" s="261"/>
      <c r="L314" s="262"/>
      <c r="M314" s="263" t="s">
        <v>19</v>
      </c>
      <c r="N314" s="264" t="s">
        <v>42</v>
      </c>
      <c r="O314" s="86"/>
      <c r="P314" s="210">
        <f>O314*H314</f>
        <v>0</v>
      </c>
      <c r="Q314" s="210">
        <v>0.125</v>
      </c>
      <c r="R314" s="210">
        <f>Q314*H314</f>
        <v>0.625</v>
      </c>
      <c r="S314" s="210">
        <v>0</v>
      </c>
      <c r="T314" s="211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2" t="s">
        <v>176</v>
      </c>
      <c r="AT314" s="212" t="s">
        <v>402</v>
      </c>
      <c r="AU314" s="212" t="s">
        <v>78</v>
      </c>
      <c r="AY314" s="19" t="s">
        <v>111</v>
      </c>
      <c r="BE314" s="213">
        <f>IF(N314="základní",J314,0)</f>
        <v>0</v>
      </c>
      <c r="BF314" s="213">
        <f>IF(N314="snížená",J314,0)</f>
        <v>0</v>
      </c>
      <c r="BG314" s="213">
        <f>IF(N314="zákl. přenesená",J314,0)</f>
        <v>0</v>
      </c>
      <c r="BH314" s="213">
        <f>IF(N314="sníž. přenesená",J314,0)</f>
        <v>0</v>
      </c>
      <c r="BI314" s="213">
        <f>IF(N314="nulová",J314,0)</f>
        <v>0</v>
      </c>
      <c r="BJ314" s="19" t="s">
        <v>76</v>
      </c>
      <c r="BK314" s="213">
        <f>ROUND(I314*H314,2)</f>
        <v>0</v>
      </c>
      <c r="BL314" s="19" t="s">
        <v>117</v>
      </c>
      <c r="BM314" s="212" t="s">
        <v>418</v>
      </c>
    </row>
    <row r="315" s="2" customFormat="1">
      <c r="A315" s="40"/>
      <c r="B315" s="41"/>
      <c r="C315" s="42"/>
      <c r="D315" s="214" t="s">
        <v>119</v>
      </c>
      <c r="E315" s="42"/>
      <c r="F315" s="215" t="s">
        <v>417</v>
      </c>
      <c r="G315" s="42"/>
      <c r="H315" s="42"/>
      <c r="I315" s="216"/>
      <c r="J315" s="42"/>
      <c r="K315" s="42"/>
      <c r="L315" s="46"/>
      <c r="M315" s="217"/>
      <c r="N315" s="218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119</v>
      </c>
      <c r="AU315" s="19" t="s">
        <v>78</v>
      </c>
    </row>
    <row r="316" s="2" customFormat="1">
      <c r="A316" s="40"/>
      <c r="B316" s="41"/>
      <c r="C316" s="42"/>
      <c r="D316" s="214" t="s">
        <v>123</v>
      </c>
      <c r="E316" s="42"/>
      <c r="F316" s="221" t="s">
        <v>419</v>
      </c>
      <c r="G316" s="42"/>
      <c r="H316" s="42"/>
      <c r="I316" s="216"/>
      <c r="J316" s="42"/>
      <c r="K316" s="42"/>
      <c r="L316" s="46"/>
      <c r="M316" s="217"/>
      <c r="N316" s="218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123</v>
      </c>
      <c r="AU316" s="19" t="s">
        <v>78</v>
      </c>
    </row>
    <row r="317" s="2" customFormat="1" ht="16.5" customHeight="1">
      <c r="A317" s="40"/>
      <c r="B317" s="41"/>
      <c r="C317" s="200" t="s">
        <v>420</v>
      </c>
      <c r="D317" s="200" t="s">
        <v>113</v>
      </c>
      <c r="E317" s="201" t="s">
        <v>421</v>
      </c>
      <c r="F317" s="202" t="s">
        <v>422</v>
      </c>
      <c r="G317" s="203" t="s">
        <v>116</v>
      </c>
      <c r="H317" s="204">
        <v>409</v>
      </c>
      <c r="I317" s="205"/>
      <c r="J317" s="206">
        <f>ROUND(I317*H317,2)</f>
        <v>0</v>
      </c>
      <c r="K317" s="207"/>
      <c r="L317" s="46"/>
      <c r="M317" s="208" t="s">
        <v>19</v>
      </c>
      <c r="N317" s="209" t="s">
        <v>42</v>
      </c>
      <c r="O317" s="86"/>
      <c r="P317" s="210">
        <f>O317*H317</f>
        <v>0</v>
      </c>
      <c r="Q317" s="210">
        <v>0.00198</v>
      </c>
      <c r="R317" s="210">
        <f>Q317*H317</f>
        <v>0.80981999999999998</v>
      </c>
      <c r="S317" s="210">
        <v>0</v>
      </c>
      <c r="T317" s="211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2" t="s">
        <v>117</v>
      </c>
      <c r="AT317" s="212" t="s">
        <v>113</v>
      </c>
      <c r="AU317" s="212" t="s">
        <v>78</v>
      </c>
      <c r="AY317" s="19" t="s">
        <v>111</v>
      </c>
      <c r="BE317" s="213">
        <f>IF(N317="základní",J317,0)</f>
        <v>0</v>
      </c>
      <c r="BF317" s="213">
        <f>IF(N317="snížená",J317,0)</f>
        <v>0</v>
      </c>
      <c r="BG317" s="213">
        <f>IF(N317="zákl. přenesená",J317,0)</f>
        <v>0</v>
      </c>
      <c r="BH317" s="213">
        <f>IF(N317="sníž. přenesená",J317,0)</f>
        <v>0</v>
      </c>
      <c r="BI317" s="213">
        <f>IF(N317="nulová",J317,0)</f>
        <v>0</v>
      </c>
      <c r="BJ317" s="19" t="s">
        <v>76</v>
      </c>
      <c r="BK317" s="213">
        <f>ROUND(I317*H317,2)</f>
        <v>0</v>
      </c>
      <c r="BL317" s="19" t="s">
        <v>117</v>
      </c>
      <c r="BM317" s="212" t="s">
        <v>423</v>
      </c>
    </row>
    <row r="318" s="2" customFormat="1">
      <c r="A318" s="40"/>
      <c r="B318" s="41"/>
      <c r="C318" s="42"/>
      <c r="D318" s="214" t="s">
        <v>119</v>
      </c>
      <c r="E318" s="42"/>
      <c r="F318" s="215" t="s">
        <v>424</v>
      </c>
      <c r="G318" s="42"/>
      <c r="H318" s="42"/>
      <c r="I318" s="216"/>
      <c r="J318" s="42"/>
      <c r="K318" s="42"/>
      <c r="L318" s="46"/>
      <c r="M318" s="217"/>
      <c r="N318" s="218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119</v>
      </c>
      <c r="AU318" s="19" t="s">
        <v>78</v>
      </c>
    </row>
    <row r="319" s="2" customFormat="1" ht="16.5" customHeight="1">
      <c r="A319" s="40"/>
      <c r="B319" s="41"/>
      <c r="C319" s="200" t="s">
        <v>425</v>
      </c>
      <c r="D319" s="200" t="s">
        <v>113</v>
      </c>
      <c r="E319" s="201" t="s">
        <v>426</v>
      </c>
      <c r="F319" s="202" t="s">
        <v>427</v>
      </c>
      <c r="G319" s="203" t="s">
        <v>158</v>
      </c>
      <c r="H319" s="204">
        <v>40</v>
      </c>
      <c r="I319" s="205"/>
      <c r="J319" s="206">
        <f>ROUND(I319*H319,2)</f>
        <v>0</v>
      </c>
      <c r="K319" s="207"/>
      <c r="L319" s="46"/>
      <c r="M319" s="208" t="s">
        <v>19</v>
      </c>
      <c r="N319" s="209" t="s">
        <v>42</v>
      </c>
      <c r="O319" s="86"/>
      <c r="P319" s="210">
        <f>O319*H319</f>
        <v>0</v>
      </c>
      <c r="Q319" s="210">
        <v>0</v>
      </c>
      <c r="R319" s="210">
        <f>Q319*H319</f>
        <v>0</v>
      </c>
      <c r="S319" s="210">
        <v>0</v>
      </c>
      <c r="T319" s="211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2" t="s">
        <v>117</v>
      </c>
      <c r="AT319" s="212" t="s">
        <v>113</v>
      </c>
      <c r="AU319" s="212" t="s">
        <v>78</v>
      </c>
      <c r="AY319" s="19" t="s">
        <v>111</v>
      </c>
      <c r="BE319" s="213">
        <f>IF(N319="základní",J319,0)</f>
        <v>0</v>
      </c>
      <c r="BF319" s="213">
        <f>IF(N319="snížená",J319,0)</f>
        <v>0</v>
      </c>
      <c r="BG319" s="213">
        <f>IF(N319="zákl. přenesená",J319,0)</f>
        <v>0</v>
      </c>
      <c r="BH319" s="213">
        <f>IF(N319="sníž. přenesená",J319,0)</f>
        <v>0</v>
      </c>
      <c r="BI319" s="213">
        <f>IF(N319="nulová",J319,0)</f>
        <v>0</v>
      </c>
      <c r="BJ319" s="19" t="s">
        <v>76</v>
      </c>
      <c r="BK319" s="213">
        <f>ROUND(I319*H319,2)</f>
        <v>0</v>
      </c>
      <c r="BL319" s="19" t="s">
        <v>117</v>
      </c>
      <c r="BM319" s="212" t="s">
        <v>428</v>
      </c>
    </row>
    <row r="320" s="2" customFormat="1">
      <c r="A320" s="40"/>
      <c r="B320" s="41"/>
      <c r="C320" s="42"/>
      <c r="D320" s="214" t="s">
        <v>119</v>
      </c>
      <c r="E320" s="42"/>
      <c r="F320" s="215" t="s">
        <v>429</v>
      </c>
      <c r="G320" s="42"/>
      <c r="H320" s="42"/>
      <c r="I320" s="216"/>
      <c r="J320" s="42"/>
      <c r="K320" s="42"/>
      <c r="L320" s="46"/>
      <c r="M320" s="217"/>
      <c r="N320" s="218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119</v>
      </c>
      <c r="AU320" s="19" t="s">
        <v>78</v>
      </c>
    </row>
    <row r="321" s="2" customFormat="1">
      <c r="A321" s="40"/>
      <c r="B321" s="41"/>
      <c r="C321" s="42"/>
      <c r="D321" s="219" t="s">
        <v>121</v>
      </c>
      <c r="E321" s="42"/>
      <c r="F321" s="220" t="s">
        <v>430</v>
      </c>
      <c r="G321" s="42"/>
      <c r="H321" s="42"/>
      <c r="I321" s="216"/>
      <c r="J321" s="42"/>
      <c r="K321" s="42"/>
      <c r="L321" s="46"/>
      <c r="M321" s="217"/>
      <c r="N321" s="218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121</v>
      </c>
      <c r="AU321" s="19" t="s">
        <v>78</v>
      </c>
    </row>
    <row r="322" s="14" customFormat="1">
      <c r="A322" s="14"/>
      <c r="B322" s="232"/>
      <c r="C322" s="233"/>
      <c r="D322" s="214" t="s">
        <v>131</v>
      </c>
      <c r="E322" s="234" t="s">
        <v>19</v>
      </c>
      <c r="F322" s="235" t="s">
        <v>431</v>
      </c>
      <c r="G322" s="233"/>
      <c r="H322" s="236">
        <v>40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2" t="s">
        <v>131</v>
      </c>
      <c r="AU322" s="242" t="s">
        <v>78</v>
      </c>
      <c r="AV322" s="14" t="s">
        <v>78</v>
      </c>
      <c r="AW322" s="14" t="s">
        <v>32</v>
      </c>
      <c r="AX322" s="14" t="s">
        <v>76</v>
      </c>
      <c r="AY322" s="242" t="s">
        <v>111</v>
      </c>
    </row>
    <row r="323" s="2" customFormat="1" ht="21.75" customHeight="1">
      <c r="A323" s="40"/>
      <c r="B323" s="41"/>
      <c r="C323" s="200" t="s">
        <v>432</v>
      </c>
      <c r="D323" s="200" t="s">
        <v>113</v>
      </c>
      <c r="E323" s="201" t="s">
        <v>433</v>
      </c>
      <c r="F323" s="202" t="s">
        <v>434</v>
      </c>
      <c r="G323" s="203" t="s">
        <v>158</v>
      </c>
      <c r="H323" s="204">
        <v>40</v>
      </c>
      <c r="I323" s="205"/>
      <c r="J323" s="206">
        <f>ROUND(I323*H323,2)</f>
        <v>0</v>
      </c>
      <c r="K323" s="207"/>
      <c r="L323" s="46"/>
      <c r="M323" s="208" t="s">
        <v>19</v>
      </c>
      <c r="N323" s="209" t="s">
        <v>42</v>
      </c>
      <c r="O323" s="86"/>
      <c r="P323" s="210">
        <f>O323*H323</f>
        <v>0</v>
      </c>
      <c r="Q323" s="210">
        <v>0.00060506299999999998</v>
      </c>
      <c r="R323" s="210">
        <f>Q323*H323</f>
        <v>0.024202519999999998</v>
      </c>
      <c r="S323" s="210">
        <v>0</v>
      </c>
      <c r="T323" s="211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2" t="s">
        <v>117</v>
      </c>
      <c r="AT323" s="212" t="s">
        <v>113</v>
      </c>
      <c r="AU323" s="212" t="s">
        <v>78</v>
      </c>
      <c r="AY323" s="19" t="s">
        <v>111</v>
      </c>
      <c r="BE323" s="213">
        <f>IF(N323="základní",J323,0)</f>
        <v>0</v>
      </c>
      <c r="BF323" s="213">
        <f>IF(N323="snížená",J323,0)</f>
        <v>0</v>
      </c>
      <c r="BG323" s="213">
        <f>IF(N323="zákl. přenesená",J323,0)</f>
        <v>0</v>
      </c>
      <c r="BH323" s="213">
        <f>IF(N323="sníž. přenesená",J323,0)</f>
        <v>0</v>
      </c>
      <c r="BI323" s="213">
        <f>IF(N323="nulová",J323,0)</f>
        <v>0</v>
      </c>
      <c r="BJ323" s="19" t="s">
        <v>76</v>
      </c>
      <c r="BK323" s="213">
        <f>ROUND(I323*H323,2)</f>
        <v>0</v>
      </c>
      <c r="BL323" s="19" t="s">
        <v>117</v>
      </c>
      <c r="BM323" s="212" t="s">
        <v>435</v>
      </c>
    </row>
    <row r="324" s="2" customFormat="1">
      <c r="A324" s="40"/>
      <c r="B324" s="41"/>
      <c r="C324" s="42"/>
      <c r="D324" s="214" t="s">
        <v>119</v>
      </c>
      <c r="E324" s="42"/>
      <c r="F324" s="215" t="s">
        <v>436</v>
      </c>
      <c r="G324" s="42"/>
      <c r="H324" s="42"/>
      <c r="I324" s="216"/>
      <c r="J324" s="42"/>
      <c r="K324" s="42"/>
      <c r="L324" s="46"/>
      <c r="M324" s="217"/>
      <c r="N324" s="218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119</v>
      </c>
      <c r="AU324" s="19" t="s">
        <v>78</v>
      </c>
    </row>
    <row r="325" s="2" customFormat="1">
      <c r="A325" s="40"/>
      <c r="B325" s="41"/>
      <c r="C325" s="42"/>
      <c r="D325" s="219" t="s">
        <v>121</v>
      </c>
      <c r="E325" s="42"/>
      <c r="F325" s="220" t="s">
        <v>437</v>
      </c>
      <c r="G325" s="42"/>
      <c r="H325" s="42"/>
      <c r="I325" s="216"/>
      <c r="J325" s="42"/>
      <c r="K325" s="42"/>
      <c r="L325" s="46"/>
      <c r="M325" s="217"/>
      <c r="N325" s="218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121</v>
      </c>
      <c r="AU325" s="19" t="s">
        <v>78</v>
      </c>
    </row>
    <row r="326" s="2" customFormat="1" ht="21.75" customHeight="1">
      <c r="A326" s="40"/>
      <c r="B326" s="41"/>
      <c r="C326" s="200" t="s">
        <v>438</v>
      </c>
      <c r="D326" s="200" t="s">
        <v>113</v>
      </c>
      <c r="E326" s="201" t="s">
        <v>439</v>
      </c>
      <c r="F326" s="202" t="s">
        <v>440</v>
      </c>
      <c r="G326" s="203" t="s">
        <v>158</v>
      </c>
      <c r="H326" s="204">
        <v>350</v>
      </c>
      <c r="I326" s="205"/>
      <c r="J326" s="206">
        <f>ROUND(I326*H326,2)</f>
        <v>0</v>
      </c>
      <c r="K326" s="207"/>
      <c r="L326" s="46"/>
      <c r="M326" s="208" t="s">
        <v>19</v>
      </c>
      <c r="N326" s="209" t="s">
        <v>42</v>
      </c>
      <c r="O326" s="86"/>
      <c r="P326" s="210">
        <f>O326*H326</f>
        <v>0</v>
      </c>
      <c r="Q326" s="210">
        <v>0.00059999999999999995</v>
      </c>
      <c r="R326" s="210">
        <f>Q326*H326</f>
        <v>0.20999999999999999</v>
      </c>
      <c r="S326" s="210">
        <v>0</v>
      </c>
      <c r="T326" s="211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2" t="s">
        <v>117</v>
      </c>
      <c r="AT326" s="212" t="s">
        <v>113</v>
      </c>
      <c r="AU326" s="212" t="s">
        <v>78</v>
      </c>
      <c r="AY326" s="19" t="s">
        <v>111</v>
      </c>
      <c r="BE326" s="213">
        <f>IF(N326="základní",J326,0)</f>
        <v>0</v>
      </c>
      <c r="BF326" s="213">
        <f>IF(N326="snížená",J326,0)</f>
        <v>0</v>
      </c>
      <c r="BG326" s="213">
        <f>IF(N326="zákl. přenesená",J326,0)</f>
        <v>0</v>
      </c>
      <c r="BH326" s="213">
        <f>IF(N326="sníž. přenesená",J326,0)</f>
        <v>0</v>
      </c>
      <c r="BI326" s="213">
        <f>IF(N326="nulová",J326,0)</f>
        <v>0</v>
      </c>
      <c r="BJ326" s="19" t="s">
        <v>76</v>
      </c>
      <c r="BK326" s="213">
        <f>ROUND(I326*H326,2)</f>
        <v>0</v>
      </c>
      <c r="BL326" s="19" t="s">
        <v>117</v>
      </c>
      <c r="BM326" s="212" t="s">
        <v>441</v>
      </c>
    </row>
    <row r="327" s="2" customFormat="1">
      <c r="A327" s="40"/>
      <c r="B327" s="41"/>
      <c r="C327" s="42"/>
      <c r="D327" s="214" t="s">
        <v>119</v>
      </c>
      <c r="E327" s="42"/>
      <c r="F327" s="215" t="s">
        <v>442</v>
      </c>
      <c r="G327" s="42"/>
      <c r="H327" s="42"/>
      <c r="I327" s="216"/>
      <c r="J327" s="42"/>
      <c r="K327" s="42"/>
      <c r="L327" s="46"/>
      <c r="M327" s="217"/>
      <c r="N327" s="218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119</v>
      </c>
      <c r="AU327" s="19" t="s">
        <v>78</v>
      </c>
    </row>
    <row r="328" s="2" customFormat="1">
      <c r="A328" s="40"/>
      <c r="B328" s="41"/>
      <c r="C328" s="42"/>
      <c r="D328" s="219" t="s">
        <v>121</v>
      </c>
      <c r="E328" s="42"/>
      <c r="F328" s="220" t="s">
        <v>443</v>
      </c>
      <c r="G328" s="42"/>
      <c r="H328" s="42"/>
      <c r="I328" s="216"/>
      <c r="J328" s="42"/>
      <c r="K328" s="42"/>
      <c r="L328" s="46"/>
      <c r="M328" s="217"/>
      <c r="N328" s="218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121</v>
      </c>
      <c r="AU328" s="19" t="s">
        <v>78</v>
      </c>
    </row>
    <row r="329" s="14" customFormat="1">
      <c r="A329" s="14"/>
      <c r="B329" s="232"/>
      <c r="C329" s="233"/>
      <c r="D329" s="214" t="s">
        <v>131</v>
      </c>
      <c r="E329" s="234" t="s">
        <v>19</v>
      </c>
      <c r="F329" s="235" t="s">
        <v>444</v>
      </c>
      <c r="G329" s="233"/>
      <c r="H329" s="236">
        <v>350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2" t="s">
        <v>131</v>
      </c>
      <c r="AU329" s="242" t="s">
        <v>78</v>
      </c>
      <c r="AV329" s="14" t="s">
        <v>78</v>
      </c>
      <c r="AW329" s="14" t="s">
        <v>32</v>
      </c>
      <c r="AX329" s="14" t="s">
        <v>76</v>
      </c>
      <c r="AY329" s="242" t="s">
        <v>111</v>
      </c>
    </row>
    <row r="330" s="2" customFormat="1" ht="16.5" customHeight="1">
      <c r="A330" s="40"/>
      <c r="B330" s="41"/>
      <c r="C330" s="200" t="s">
        <v>445</v>
      </c>
      <c r="D330" s="200" t="s">
        <v>113</v>
      </c>
      <c r="E330" s="201" t="s">
        <v>446</v>
      </c>
      <c r="F330" s="202" t="s">
        <v>447</v>
      </c>
      <c r="G330" s="203" t="s">
        <v>116</v>
      </c>
      <c r="H330" s="204">
        <v>3612</v>
      </c>
      <c r="I330" s="205"/>
      <c r="J330" s="206">
        <f>ROUND(I330*H330,2)</f>
        <v>0</v>
      </c>
      <c r="K330" s="207"/>
      <c r="L330" s="46"/>
      <c r="M330" s="208" t="s">
        <v>19</v>
      </c>
      <c r="N330" s="209" t="s">
        <v>42</v>
      </c>
      <c r="O330" s="86"/>
      <c r="P330" s="210">
        <f>O330*H330</f>
        <v>0</v>
      </c>
      <c r="Q330" s="210">
        <v>0</v>
      </c>
      <c r="R330" s="210">
        <f>Q330*H330</f>
        <v>0</v>
      </c>
      <c r="S330" s="210">
        <v>0.01</v>
      </c>
      <c r="T330" s="211">
        <f>S330*H330</f>
        <v>36.119999999999997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2" t="s">
        <v>117</v>
      </c>
      <c r="AT330" s="212" t="s">
        <v>113</v>
      </c>
      <c r="AU330" s="212" t="s">
        <v>78</v>
      </c>
      <c r="AY330" s="19" t="s">
        <v>111</v>
      </c>
      <c r="BE330" s="213">
        <f>IF(N330="základní",J330,0)</f>
        <v>0</v>
      </c>
      <c r="BF330" s="213">
        <f>IF(N330="snížená",J330,0)</f>
        <v>0</v>
      </c>
      <c r="BG330" s="213">
        <f>IF(N330="zákl. přenesená",J330,0)</f>
        <v>0</v>
      </c>
      <c r="BH330" s="213">
        <f>IF(N330="sníž. přenesená",J330,0)</f>
        <v>0</v>
      </c>
      <c r="BI330" s="213">
        <f>IF(N330="nulová",J330,0)</f>
        <v>0</v>
      </c>
      <c r="BJ330" s="19" t="s">
        <v>76</v>
      </c>
      <c r="BK330" s="213">
        <f>ROUND(I330*H330,2)</f>
        <v>0</v>
      </c>
      <c r="BL330" s="19" t="s">
        <v>117</v>
      </c>
      <c r="BM330" s="212" t="s">
        <v>448</v>
      </c>
    </row>
    <row r="331" s="2" customFormat="1">
      <c r="A331" s="40"/>
      <c r="B331" s="41"/>
      <c r="C331" s="42"/>
      <c r="D331" s="214" t="s">
        <v>119</v>
      </c>
      <c r="E331" s="42"/>
      <c r="F331" s="215" t="s">
        <v>449</v>
      </c>
      <c r="G331" s="42"/>
      <c r="H331" s="42"/>
      <c r="I331" s="216"/>
      <c r="J331" s="42"/>
      <c r="K331" s="42"/>
      <c r="L331" s="46"/>
      <c r="M331" s="217"/>
      <c r="N331" s="218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119</v>
      </c>
      <c r="AU331" s="19" t="s">
        <v>78</v>
      </c>
    </row>
    <row r="332" s="2" customFormat="1">
      <c r="A332" s="40"/>
      <c r="B332" s="41"/>
      <c r="C332" s="42"/>
      <c r="D332" s="219" t="s">
        <v>121</v>
      </c>
      <c r="E332" s="42"/>
      <c r="F332" s="220" t="s">
        <v>450</v>
      </c>
      <c r="G332" s="42"/>
      <c r="H332" s="42"/>
      <c r="I332" s="216"/>
      <c r="J332" s="42"/>
      <c r="K332" s="42"/>
      <c r="L332" s="46"/>
      <c r="M332" s="217"/>
      <c r="N332" s="218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121</v>
      </c>
      <c r="AU332" s="19" t="s">
        <v>78</v>
      </c>
    </row>
    <row r="333" s="14" customFormat="1">
      <c r="A333" s="14"/>
      <c r="B333" s="232"/>
      <c r="C333" s="233"/>
      <c r="D333" s="214" t="s">
        <v>131</v>
      </c>
      <c r="E333" s="234" t="s">
        <v>19</v>
      </c>
      <c r="F333" s="235" t="s">
        <v>451</v>
      </c>
      <c r="G333" s="233"/>
      <c r="H333" s="236">
        <v>3612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2" t="s">
        <v>131</v>
      </c>
      <c r="AU333" s="242" t="s">
        <v>78</v>
      </c>
      <c r="AV333" s="14" t="s">
        <v>78</v>
      </c>
      <c r="AW333" s="14" t="s">
        <v>32</v>
      </c>
      <c r="AX333" s="14" t="s">
        <v>76</v>
      </c>
      <c r="AY333" s="242" t="s">
        <v>111</v>
      </c>
    </row>
    <row r="334" s="2" customFormat="1" ht="16.5" customHeight="1">
      <c r="A334" s="40"/>
      <c r="B334" s="41"/>
      <c r="C334" s="200" t="s">
        <v>452</v>
      </c>
      <c r="D334" s="200" t="s">
        <v>113</v>
      </c>
      <c r="E334" s="201" t="s">
        <v>453</v>
      </c>
      <c r="F334" s="202" t="s">
        <v>454</v>
      </c>
      <c r="G334" s="203" t="s">
        <v>116</v>
      </c>
      <c r="H334" s="204">
        <v>3612</v>
      </c>
      <c r="I334" s="205"/>
      <c r="J334" s="206">
        <f>ROUND(I334*H334,2)</f>
        <v>0</v>
      </c>
      <c r="K334" s="207"/>
      <c r="L334" s="46"/>
      <c r="M334" s="208" t="s">
        <v>19</v>
      </c>
      <c r="N334" s="209" t="s">
        <v>42</v>
      </c>
      <c r="O334" s="86"/>
      <c r="P334" s="210">
        <f>O334*H334</f>
        <v>0</v>
      </c>
      <c r="Q334" s="210">
        <v>0</v>
      </c>
      <c r="R334" s="210">
        <f>Q334*H334</f>
        <v>0</v>
      </c>
      <c r="S334" s="210">
        <v>0.02</v>
      </c>
      <c r="T334" s="211">
        <f>S334*H334</f>
        <v>72.239999999999995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2" t="s">
        <v>117</v>
      </c>
      <c r="AT334" s="212" t="s">
        <v>113</v>
      </c>
      <c r="AU334" s="212" t="s">
        <v>78</v>
      </c>
      <c r="AY334" s="19" t="s">
        <v>111</v>
      </c>
      <c r="BE334" s="213">
        <f>IF(N334="základní",J334,0)</f>
        <v>0</v>
      </c>
      <c r="BF334" s="213">
        <f>IF(N334="snížená",J334,0)</f>
        <v>0</v>
      </c>
      <c r="BG334" s="213">
        <f>IF(N334="zákl. přenesená",J334,0)</f>
        <v>0</v>
      </c>
      <c r="BH334" s="213">
        <f>IF(N334="sníž. přenesená",J334,0)</f>
        <v>0</v>
      </c>
      <c r="BI334" s="213">
        <f>IF(N334="nulová",J334,0)</f>
        <v>0</v>
      </c>
      <c r="BJ334" s="19" t="s">
        <v>76</v>
      </c>
      <c r="BK334" s="213">
        <f>ROUND(I334*H334,2)</f>
        <v>0</v>
      </c>
      <c r="BL334" s="19" t="s">
        <v>117</v>
      </c>
      <c r="BM334" s="212" t="s">
        <v>455</v>
      </c>
    </row>
    <row r="335" s="2" customFormat="1">
      <c r="A335" s="40"/>
      <c r="B335" s="41"/>
      <c r="C335" s="42"/>
      <c r="D335" s="214" t="s">
        <v>119</v>
      </c>
      <c r="E335" s="42"/>
      <c r="F335" s="215" t="s">
        <v>456</v>
      </c>
      <c r="G335" s="42"/>
      <c r="H335" s="42"/>
      <c r="I335" s="216"/>
      <c r="J335" s="42"/>
      <c r="K335" s="42"/>
      <c r="L335" s="46"/>
      <c r="M335" s="217"/>
      <c r="N335" s="218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119</v>
      </c>
      <c r="AU335" s="19" t="s">
        <v>78</v>
      </c>
    </row>
    <row r="336" s="2" customFormat="1">
      <c r="A336" s="40"/>
      <c r="B336" s="41"/>
      <c r="C336" s="42"/>
      <c r="D336" s="219" t="s">
        <v>121</v>
      </c>
      <c r="E336" s="42"/>
      <c r="F336" s="220" t="s">
        <v>457</v>
      </c>
      <c r="G336" s="42"/>
      <c r="H336" s="42"/>
      <c r="I336" s="216"/>
      <c r="J336" s="42"/>
      <c r="K336" s="42"/>
      <c r="L336" s="46"/>
      <c r="M336" s="217"/>
      <c r="N336" s="218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121</v>
      </c>
      <c r="AU336" s="19" t="s">
        <v>78</v>
      </c>
    </row>
    <row r="337" s="2" customFormat="1" ht="16.5" customHeight="1">
      <c r="A337" s="40"/>
      <c r="B337" s="41"/>
      <c r="C337" s="200" t="s">
        <v>458</v>
      </c>
      <c r="D337" s="200" t="s">
        <v>113</v>
      </c>
      <c r="E337" s="201" t="s">
        <v>459</v>
      </c>
      <c r="F337" s="202" t="s">
        <v>460</v>
      </c>
      <c r="G337" s="203" t="s">
        <v>158</v>
      </c>
      <c r="H337" s="204">
        <v>20</v>
      </c>
      <c r="I337" s="205"/>
      <c r="J337" s="206">
        <f>ROUND(I337*H337,2)</f>
        <v>0</v>
      </c>
      <c r="K337" s="207"/>
      <c r="L337" s="46"/>
      <c r="M337" s="208" t="s">
        <v>19</v>
      </c>
      <c r="N337" s="209" t="s">
        <v>42</v>
      </c>
      <c r="O337" s="86"/>
      <c r="P337" s="210">
        <f>O337*H337</f>
        <v>0</v>
      </c>
      <c r="Q337" s="210">
        <v>0</v>
      </c>
      <c r="R337" s="210">
        <f>Q337*H337</f>
        <v>0</v>
      </c>
      <c r="S337" s="210">
        <v>0</v>
      </c>
      <c r="T337" s="211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2" t="s">
        <v>117</v>
      </c>
      <c r="AT337" s="212" t="s">
        <v>113</v>
      </c>
      <c r="AU337" s="212" t="s">
        <v>78</v>
      </c>
      <c r="AY337" s="19" t="s">
        <v>111</v>
      </c>
      <c r="BE337" s="213">
        <f>IF(N337="základní",J337,0)</f>
        <v>0</v>
      </c>
      <c r="BF337" s="213">
        <f>IF(N337="snížená",J337,0)</f>
        <v>0</v>
      </c>
      <c r="BG337" s="213">
        <f>IF(N337="zákl. přenesená",J337,0)</f>
        <v>0</v>
      </c>
      <c r="BH337" s="213">
        <f>IF(N337="sníž. přenesená",J337,0)</f>
        <v>0</v>
      </c>
      <c r="BI337" s="213">
        <f>IF(N337="nulová",J337,0)</f>
        <v>0</v>
      </c>
      <c r="BJ337" s="19" t="s">
        <v>76</v>
      </c>
      <c r="BK337" s="213">
        <f>ROUND(I337*H337,2)</f>
        <v>0</v>
      </c>
      <c r="BL337" s="19" t="s">
        <v>117</v>
      </c>
      <c r="BM337" s="212" t="s">
        <v>461</v>
      </c>
    </row>
    <row r="338" s="2" customFormat="1">
      <c r="A338" s="40"/>
      <c r="B338" s="41"/>
      <c r="C338" s="42"/>
      <c r="D338" s="214" t="s">
        <v>119</v>
      </c>
      <c r="E338" s="42"/>
      <c r="F338" s="215" t="s">
        <v>462</v>
      </c>
      <c r="G338" s="42"/>
      <c r="H338" s="42"/>
      <c r="I338" s="216"/>
      <c r="J338" s="42"/>
      <c r="K338" s="42"/>
      <c r="L338" s="46"/>
      <c r="M338" s="217"/>
      <c r="N338" s="218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119</v>
      </c>
      <c r="AU338" s="19" t="s">
        <v>78</v>
      </c>
    </row>
    <row r="339" s="2" customFormat="1">
      <c r="A339" s="40"/>
      <c r="B339" s="41"/>
      <c r="C339" s="42"/>
      <c r="D339" s="219" t="s">
        <v>121</v>
      </c>
      <c r="E339" s="42"/>
      <c r="F339" s="220" t="s">
        <v>463</v>
      </c>
      <c r="G339" s="42"/>
      <c r="H339" s="42"/>
      <c r="I339" s="216"/>
      <c r="J339" s="42"/>
      <c r="K339" s="42"/>
      <c r="L339" s="46"/>
      <c r="M339" s="217"/>
      <c r="N339" s="218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121</v>
      </c>
      <c r="AU339" s="19" t="s">
        <v>78</v>
      </c>
    </row>
    <row r="340" s="2" customFormat="1" ht="16.5" customHeight="1">
      <c r="A340" s="40"/>
      <c r="B340" s="41"/>
      <c r="C340" s="200" t="s">
        <v>464</v>
      </c>
      <c r="D340" s="200" t="s">
        <v>113</v>
      </c>
      <c r="E340" s="201" t="s">
        <v>465</v>
      </c>
      <c r="F340" s="202" t="s">
        <v>466</v>
      </c>
      <c r="G340" s="203" t="s">
        <v>116</v>
      </c>
      <c r="H340" s="204">
        <v>15.9</v>
      </c>
      <c r="I340" s="205"/>
      <c r="J340" s="206">
        <f>ROUND(I340*H340,2)</f>
        <v>0</v>
      </c>
      <c r="K340" s="207"/>
      <c r="L340" s="46"/>
      <c r="M340" s="208" t="s">
        <v>19</v>
      </c>
      <c r="N340" s="209" t="s">
        <v>42</v>
      </c>
      <c r="O340" s="86"/>
      <c r="P340" s="210">
        <f>O340*H340</f>
        <v>0</v>
      </c>
      <c r="Q340" s="210">
        <v>0</v>
      </c>
      <c r="R340" s="210">
        <f>Q340*H340</f>
        <v>0</v>
      </c>
      <c r="S340" s="210">
        <v>0</v>
      </c>
      <c r="T340" s="211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2" t="s">
        <v>117</v>
      </c>
      <c r="AT340" s="212" t="s">
        <v>113</v>
      </c>
      <c r="AU340" s="212" t="s">
        <v>78</v>
      </c>
      <c r="AY340" s="19" t="s">
        <v>111</v>
      </c>
      <c r="BE340" s="213">
        <f>IF(N340="základní",J340,0)</f>
        <v>0</v>
      </c>
      <c r="BF340" s="213">
        <f>IF(N340="snížená",J340,0)</f>
        <v>0</v>
      </c>
      <c r="BG340" s="213">
        <f>IF(N340="zákl. přenesená",J340,0)</f>
        <v>0</v>
      </c>
      <c r="BH340" s="213">
        <f>IF(N340="sníž. přenesená",J340,0)</f>
        <v>0</v>
      </c>
      <c r="BI340" s="213">
        <f>IF(N340="nulová",J340,0)</f>
        <v>0</v>
      </c>
      <c r="BJ340" s="19" t="s">
        <v>76</v>
      </c>
      <c r="BK340" s="213">
        <f>ROUND(I340*H340,2)</f>
        <v>0</v>
      </c>
      <c r="BL340" s="19" t="s">
        <v>117</v>
      </c>
      <c r="BM340" s="212" t="s">
        <v>467</v>
      </c>
    </row>
    <row r="341" s="2" customFormat="1">
      <c r="A341" s="40"/>
      <c r="B341" s="41"/>
      <c r="C341" s="42"/>
      <c r="D341" s="214" t="s">
        <v>119</v>
      </c>
      <c r="E341" s="42"/>
      <c r="F341" s="215" t="s">
        <v>468</v>
      </c>
      <c r="G341" s="42"/>
      <c r="H341" s="42"/>
      <c r="I341" s="216"/>
      <c r="J341" s="42"/>
      <c r="K341" s="42"/>
      <c r="L341" s="46"/>
      <c r="M341" s="217"/>
      <c r="N341" s="218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119</v>
      </c>
      <c r="AU341" s="19" t="s">
        <v>78</v>
      </c>
    </row>
    <row r="342" s="2" customFormat="1">
      <c r="A342" s="40"/>
      <c r="B342" s="41"/>
      <c r="C342" s="42"/>
      <c r="D342" s="219" t="s">
        <v>121</v>
      </c>
      <c r="E342" s="42"/>
      <c r="F342" s="220" t="s">
        <v>469</v>
      </c>
      <c r="G342" s="42"/>
      <c r="H342" s="42"/>
      <c r="I342" s="216"/>
      <c r="J342" s="42"/>
      <c r="K342" s="42"/>
      <c r="L342" s="46"/>
      <c r="M342" s="217"/>
      <c r="N342" s="218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121</v>
      </c>
      <c r="AU342" s="19" t="s">
        <v>78</v>
      </c>
    </row>
    <row r="343" s="14" customFormat="1">
      <c r="A343" s="14"/>
      <c r="B343" s="232"/>
      <c r="C343" s="233"/>
      <c r="D343" s="214" t="s">
        <v>131</v>
      </c>
      <c r="E343" s="234" t="s">
        <v>19</v>
      </c>
      <c r="F343" s="235" t="s">
        <v>470</v>
      </c>
      <c r="G343" s="233"/>
      <c r="H343" s="236">
        <v>15.9</v>
      </c>
      <c r="I343" s="237"/>
      <c r="J343" s="233"/>
      <c r="K343" s="233"/>
      <c r="L343" s="238"/>
      <c r="M343" s="239"/>
      <c r="N343" s="240"/>
      <c r="O343" s="240"/>
      <c r="P343" s="240"/>
      <c r="Q343" s="240"/>
      <c r="R343" s="240"/>
      <c r="S343" s="240"/>
      <c r="T343" s="241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2" t="s">
        <v>131</v>
      </c>
      <c r="AU343" s="242" t="s">
        <v>78</v>
      </c>
      <c r="AV343" s="14" t="s">
        <v>78</v>
      </c>
      <c r="AW343" s="14" t="s">
        <v>32</v>
      </c>
      <c r="AX343" s="14" t="s">
        <v>76</v>
      </c>
      <c r="AY343" s="242" t="s">
        <v>111</v>
      </c>
    </row>
    <row r="344" s="12" customFormat="1" ht="22.8" customHeight="1">
      <c r="A344" s="12"/>
      <c r="B344" s="184"/>
      <c r="C344" s="185"/>
      <c r="D344" s="186" t="s">
        <v>70</v>
      </c>
      <c r="E344" s="198" t="s">
        <v>471</v>
      </c>
      <c r="F344" s="198" t="s">
        <v>472</v>
      </c>
      <c r="G344" s="185"/>
      <c r="H344" s="185"/>
      <c r="I344" s="188"/>
      <c r="J344" s="199">
        <f>BK344</f>
        <v>0</v>
      </c>
      <c r="K344" s="185"/>
      <c r="L344" s="190"/>
      <c r="M344" s="191"/>
      <c r="N344" s="192"/>
      <c r="O344" s="192"/>
      <c r="P344" s="193">
        <f>SUM(P345:P350)</f>
        <v>0</v>
      </c>
      <c r="Q344" s="192"/>
      <c r="R344" s="193">
        <f>SUM(R345:R350)</f>
        <v>0</v>
      </c>
      <c r="S344" s="192"/>
      <c r="T344" s="194">
        <f>SUM(T345:T350)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95" t="s">
        <v>76</v>
      </c>
      <c r="AT344" s="196" t="s">
        <v>70</v>
      </c>
      <c r="AU344" s="196" t="s">
        <v>76</v>
      </c>
      <c r="AY344" s="195" t="s">
        <v>111</v>
      </c>
      <c r="BK344" s="197">
        <f>SUM(BK345:BK350)</f>
        <v>0</v>
      </c>
    </row>
    <row r="345" s="2" customFormat="1" ht="21.75" customHeight="1">
      <c r="A345" s="40"/>
      <c r="B345" s="41"/>
      <c r="C345" s="200" t="s">
        <v>473</v>
      </c>
      <c r="D345" s="200" t="s">
        <v>113</v>
      </c>
      <c r="E345" s="201" t="s">
        <v>474</v>
      </c>
      <c r="F345" s="202" t="s">
        <v>475</v>
      </c>
      <c r="G345" s="203" t="s">
        <v>214</v>
      </c>
      <c r="H345" s="204">
        <v>42.051000000000002</v>
      </c>
      <c r="I345" s="205"/>
      <c r="J345" s="206">
        <f>ROUND(I345*H345,2)</f>
        <v>0</v>
      </c>
      <c r="K345" s="207"/>
      <c r="L345" s="46"/>
      <c r="M345" s="208" t="s">
        <v>19</v>
      </c>
      <c r="N345" s="209" t="s">
        <v>42</v>
      </c>
      <c r="O345" s="86"/>
      <c r="P345" s="210">
        <f>O345*H345</f>
        <v>0</v>
      </c>
      <c r="Q345" s="210">
        <v>0</v>
      </c>
      <c r="R345" s="210">
        <f>Q345*H345</f>
        <v>0</v>
      </c>
      <c r="S345" s="210">
        <v>0</v>
      </c>
      <c r="T345" s="211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2" t="s">
        <v>117</v>
      </c>
      <c r="AT345" s="212" t="s">
        <v>113</v>
      </c>
      <c r="AU345" s="212" t="s">
        <v>78</v>
      </c>
      <c r="AY345" s="19" t="s">
        <v>111</v>
      </c>
      <c r="BE345" s="213">
        <f>IF(N345="základní",J345,0)</f>
        <v>0</v>
      </c>
      <c r="BF345" s="213">
        <f>IF(N345="snížená",J345,0)</f>
        <v>0</v>
      </c>
      <c r="BG345" s="213">
        <f>IF(N345="zákl. přenesená",J345,0)</f>
        <v>0</v>
      </c>
      <c r="BH345" s="213">
        <f>IF(N345="sníž. přenesená",J345,0)</f>
        <v>0</v>
      </c>
      <c r="BI345" s="213">
        <f>IF(N345="nulová",J345,0)</f>
        <v>0</v>
      </c>
      <c r="BJ345" s="19" t="s">
        <v>76</v>
      </c>
      <c r="BK345" s="213">
        <f>ROUND(I345*H345,2)</f>
        <v>0</v>
      </c>
      <c r="BL345" s="19" t="s">
        <v>117</v>
      </c>
      <c r="BM345" s="212" t="s">
        <v>476</v>
      </c>
    </row>
    <row r="346" s="2" customFormat="1">
      <c r="A346" s="40"/>
      <c r="B346" s="41"/>
      <c r="C346" s="42"/>
      <c r="D346" s="214" t="s">
        <v>119</v>
      </c>
      <c r="E346" s="42"/>
      <c r="F346" s="215" t="s">
        <v>477</v>
      </c>
      <c r="G346" s="42"/>
      <c r="H346" s="42"/>
      <c r="I346" s="216"/>
      <c r="J346" s="42"/>
      <c r="K346" s="42"/>
      <c r="L346" s="46"/>
      <c r="M346" s="217"/>
      <c r="N346" s="218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119</v>
      </c>
      <c r="AU346" s="19" t="s">
        <v>78</v>
      </c>
    </row>
    <row r="347" s="2" customFormat="1">
      <c r="A347" s="40"/>
      <c r="B347" s="41"/>
      <c r="C347" s="42"/>
      <c r="D347" s="219" t="s">
        <v>121</v>
      </c>
      <c r="E347" s="42"/>
      <c r="F347" s="220" t="s">
        <v>478</v>
      </c>
      <c r="G347" s="42"/>
      <c r="H347" s="42"/>
      <c r="I347" s="216"/>
      <c r="J347" s="42"/>
      <c r="K347" s="42"/>
      <c r="L347" s="46"/>
      <c r="M347" s="217"/>
      <c r="N347" s="218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121</v>
      </c>
      <c r="AU347" s="19" t="s">
        <v>78</v>
      </c>
    </row>
    <row r="348" s="2" customFormat="1" ht="21.75" customHeight="1">
      <c r="A348" s="40"/>
      <c r="B348" s="41"/>
      <c r="C348" s="200" t="s">
        <v>479</v>
      </c>
      <c r="D348" s="200" t="s">
        <v>113</v>
      </c>
      <c r="E348" s="201" t="s">
        <v>480</v>
      </c>
      <c r="F348" s="202" t="s">
        <v>481</v>
      </c>
      <c r="G348" s="203" t="s">
        <v>214</v>
      </c>
      <c r="H348" s="204">
        <v>42.051000000000002</v>
      </c>
      <c r="I348" s="205"/>
      <c r="J348" s="206">
        <f>ROUND(I348*H348,2)</f>
        <v>0</v>
      </c>
      <c r="K348" s="207"/>
      <c r="L348" s="46"/>
      <c r="M348" s="208" t="s">
        <v>19</v>
      </c>
      <c r="N348" s="209" t="s">
        <v>42</v>
      </c>
      <c r="O348" s="86"/>
      <c r="P348" s="210">
        <f>O348*H348</f>
        <v>0</v>
      </c>
      <c r="Q348" s="210">
        <v>0</v>
      </c>
      <c r="R348" s="210">
        <f>Q348*H348</f>
        <v>0</v>
      </c>
      <c r="S348" s="210">
        <v>0</v>
      </c>
      <c r="T348" s="211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2" t="s">
        <v>117</v>
      </c>
      <c r="AT348" s="212" t="s">
        <v>113</v>
      </c>
      <c r="AU348" s="212" t="s">
        <v>78</v>
      </c>
      <c r="AY348" s="19" t="s">
        <v>111</v>
      </c>
      <c r="BE348" s="213">
        <f>IF(N348="základní",J348,0)</f>
        <v>0</v>
      </c>
      <c r="BF348" s="213">
        <f>IF(N348="snížená",J348,0)</f>
        <v>0</v>
      </c>
      <c r="BG348" s="213">
        <f>IF(N348="zákl. přenesená",J348,0)</f>
        <v>0</v>
      </c>
      <c r="BH348" s="213">
        <f>IF(N348="sníž. přenesená",J348,0)</f>
        <v>0</v>
      </c>
      <c r="BI348" s="213">
        <f>IF(N348="nulová",J348,0)</f>
        <v>0</v>
      </c>
      <c r="BJ348" s="19" t="s">
        <v>76</v>
      </c>
      <c r="BK348" s="213">
        <f>ROUND(I348*H348,2)</f>
        <v>0</v>
      </c>
      <c r="BL348" s="19" t="s">
        <v>117</v>
      </c>
      <c r="BM348" s="212" t="s">
        <v>482</v>
      </c>
    </row>
    <row r="349" s="2" customFormat="1">
      <c r="A349" s="40"/>
      <c r="B349" s="41"/>
      <c r="C349" s="42"/>
      <c r="D349" s="214" t="s">
        <v>119</v>
      </c>
      <c r="E349" s="42"/>
      <c r="F349" s="215" t="s">
        <v>483</v>
      </c>
      <c r="G349" s="42"/>
      <c r="H349" s="42"/>
      <c r="I349" s="216"/>
      <c r="J349" s="42"/>
      <c r="K349" s="42"/>
      <c r="L349" s="46"/>
      <c r="M349" s="217"/>
      <c r="N349" s="218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119</v>
      </c>
      <c r="AU349" s="19" t="s">
        <v>78</v>
      </c>
    </row>
    <row r="350" s="2" customFormat="1">
      <c r="A350" s="40"/>
      <c r="B350" s="41"/>
      <c r="C350" s="42"/>
      <c r="D350" s="219" t="s">
        <v>121</v>
      </c>
      <c r="E350" s="42"/>
      <c r="F350" s="220" t="s">
        <v>484</v>
      </c>
      <c r="G350" s="42"/>
      <c r="H350" s="42"/>
      <c r="I350" s="216"/>
      <c r="J350" s="42"/>
      <c r="K350" s="42"/>
      <c r="L350" s="46"/>
      <c r="M350" s="217"/>
      <c r="N350" s="218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121</v>
      </c>
      <c r="AU350" s="19" t="s">
        <v>78</v>
      </c>
    </row>
    <row r="351" s="12" customFormat="1" ht="25.92" customHeight="1">
      <c r="A351" s="12"/>
      <c r="B351" s="184"/>
      <c r="C351" s="185"/>
      <c r="D351" s="186" t="s">
        <v>70</v>
      </c>
      <c r="E351" s="187" t="s">
        <v>485</v>
      </c>
      <c r="F351" s="187" t="s">
        <v>486</v>
      </c>
      <c r="G351" s="185"/>
      <c r="H351" s="185"/>
      <c r="I351" s="188"/>
      <c r="J351" s="189">
        <f>BK351</f>
        <v>0</v>
      </c>
      <c r="K351" s="185"/>
      <c r="L351" s="190"/>
      <c r="M351" s="191"/>
      <c r="N351" s="192"/>
      <c r="O351" s="192"/>
      <c r="P351" s="193">
        <f>P352+P373+P382+P395</f>
        <v>0</v>
      </c>
      <c r="Q351" s="192"/>
      <c r="R351" s="193">
        <f>R352+R373+R382+R395</f>
        <v>0</v>
      </c>
      <c r="S351" s="192"/>
      <c r="T351" s="194">
        <f>T352+T373+T382+T395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95" t="s">
        <v>155</v>
      </c>
      <c r="AT351" s="196" t="s">
        <v>70</v>
      </c>
      <c r="AU351" s="196" t="s">
        <v>71</v>
      </c>
      <c r="AY351" s="195" t="s">
        <v>111</v>
      </c>
      <c r="BK351" s="197">
        <f>BK352+BK373+BK382+BK395</f>
        <v>0</v>
      </c>
    </row>
    <row r="352" s="12" customFormat="1" ht="22.8" customHeight="1">
      <c r="A352" s="12"/>
      <c r="B352" s="184"/>
      <c r="C352" s="185"/>
      <c r="D352" s="186" t="s">
        <v>70</v>
      </c>
      <c r="E352" s="198" t="s">
        <v>487</v>
      </c>
      <c r="F352" s="198" t="s">
        <v>488</v>
      </c>
      <c r="G352" s="185"/>
      <c r="H352" s="185"/>
      <c r="I352" s="188"/>
      <c r="J352" s="199">
        <f>BK352</f>
        <v>0</v>
      </c>
      <c r="K352" s="185"/>
      <c r="L352" s="190"/>
      <c r="M352" s="191"/>
      <c r="N352" s="192"/>
      <c r="O352" s="192"/>
      <c r="P352" s="193">
        <f>SUM(P353:P372)</f>
        <v>0</v>
      </c>
      <c r="Q352" s="192"/>
      <c r="R352" s="193">
        <f>SUM(R353:R372)</f>
        <v>0</v>
      </c>
      <c r="S352" s="192"/>
      <c r="T352" s="194">
        <f>SUM(T353:T372)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95" t="s">
        <v>155</v>
      </c>
      <c r="AT352" s="196" t="s">
        <v>70</v>
      </c>
      <c r="AU352" s="196" t="s">
        <v>76</v>
      </c>
      <c r="AY352" s="195" t="s">
        <v>111</v>
      </c>
      <c r="BK352" s="197">
        <f>SUM(BK353:BK372)</f>
        <v>0</v>
      </c>
    </row>
    <row r="353" s="2" customFormat="1" ht="16.5" customHeight="1">
      <c r="A353" s="40"/>
      <c r="B353" s="41"/>
      <c r="C353" s="200" t="s">
        <v>489</v>
      </c>
      <c r="D353" s="200" t="s">
        <v>113</v>
      </c>
      <c r="E353" s="201" t="s">
        <v>490</v>
      </c>
      <c r="F353" s="202" t="s">
        <v>491</v>
      </c>
      <c r="G353" s="203" t="s">
        <v>492</v>
      </c>
      <c r="H353" s="204">
        <v>1</v>
      </c>
      <c r="I353" s="205"/>
      <c r="J353" s="206">
        <f>ROUND(I353*H353,2)</f>
        <v>0</v>
      </c>
      <c r="K353" s="207"/>
      <c r="L353" s="46"/>
      <c r="M353" s="208" t="s">
        <v>19</v>
      </c>
      <c r="N353" s="209" t="s">
        <v>42</v>
      </c>
      <c r="O353" s="86"/>
      <c r="P353" s="210">
        <f>O353*H353</f>
        <v>0</v>
      </c>
      <c r="Q353" s="210">
        <v>0</v>
      </c>
      <c r="R353" s="210">
        <f>Q353*H353</f>
        <v>0</v>
      </c>
      <c r="S353" s="210">
        <v>0</v>
      </c>
      <c r="T353" s="211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2" t="s">
        <v>493</v>
      </c>
      <c r="AT353" s="212" t="s">
        <v>113</v>
      </c>
      <c r="AU353" s="212" t="s">
        <v>78</v>
      </c>
      <c r="AY353" s="19" t="s">
        <v>111</v>
      </c>
      <c r="BE353" s="213">
        <f>IF(N353="základní",J353,0)</f>
        <v>0</v>
      </c>
      <c r="BF353" s="213">
        <f>IF(N353="snížená",J353,0)</f>
        <v>0</v>
      </c>
      <c r="BG353" s="213">
        <f>IF(N353="zákl. přenesená",J353,0)</f>
        <v>0</v>
      </c>
      <c r="BH353" s="213">
        <f>IF(N353="sníž. přenesená",J353,0)</f>
        <v>0</v>
      </c>
      <c r="BI353" s="213">
        <f>IF(N353="nulová",J353,0)</f>
        <v>0</v>
      </c>
      <c r="BJ353" s="19" t="s">
        <v>76</v>
      </c>
      <c r="BK353" s="213">
        <f>ROUND(I353*H353,2)</f>
        <v>0</v>
      </c>
      <c r="BL353" s="19" t="s">
        <v>493</v>
      </c>
      <c r="BM353" s="212" t="s">
        <v>494</v>
      </c>
    </row>
    <row r="354" s="2" customFormat="1">
      <c r="A354" s="40"/>
      <c r="B354" s="41"/>
      <c r="C354" s="42"/>
      <c r="D354" s="214" t="s">
        <v>119</v>
      </c>
      <c r="E354" s="42"/>
      <c r="F354" s="215" t="s">
        <v>491</v>
      </c>
      <c r="G354" s="42"/>
      <c r="H354" s="42"/>
      <c r="I354" s="216"/>
      <c r="J354" s="42"/>
      <c r="K354" s="42"/>
      <c r="L354" s="46"/>
      <c r="M354" s="217"/>
      <c r="N354" s="218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119</v>
      </c>
      <c r="AU354" s="19" t="s">
        <v>78</v>
      </c>
    </row>
    <row r="355" s="2" customFormat="1">
      <c r="A355" s="40"/>
      <c r="B355" s="41"/>
      <c r="C355" s="42"/>
      <c r="D355" s="219" t="s">
        <v>121</v>
      </c>
      <c r="E355" s="42"/>
      <c r="F355" s="220" t="s">
        <v>495</v>
      </c>
      <c r="G355" s="42"/>
      <c r="H355" s="42"/>
      <c r="I355" s="216"/>
      <c r="J355" s="42"/>
      <c r="K355" s="42"/>
      <c r="L355" s="46"/>
      <c r="M355" s="217"/>
      <c r="N355" s="218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121</v>
      </c>
      <c r="AU355" s="19" t="s">
        <v>78</v>
      </c>
    </row>
    <row r="356" s="2" customFormat="1">
      <c r="A356" s="40"/>
      <c r="B356" s="41"/>
      <c r="C356" s="42"/>
      <c r="D356" s="214" t="s">
        <v>123</v>
      </c>
      <c r="E356" s="42"/>
      <c r="F356" s="221" t="s">
        <v>496</v>
      </c>
      <c r="G356" s="42"/>
      <c r="H356" s="42"/>
      <c r="I356" s="216"/>
      <c r="J356" s="42"/>
      <c r="K356" s="42"/>
      <c r="L356" s="46"/>
      <c r="M356" s="217"/>
      <c r="N356" s="218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123</v>
      </c>
      <c r="AU356" s="19" t="s">
        <v>78</v>
      </c>
    </row>
    <row r="357" s="2" customFormat="1" ht="16.5" customHeight="1">
      <c r="A357" s="40"/>
      <c r="B357" s="41"/>
      <c r="C357" s="200" t="s">
        <v>497</v>
      </c>
      <c r="D357" s="200" t="s">
        <v>113</v>
      </c>
      <c r="E357" s="201" t="s">
        <v>498</v>
      </c>
      <c r="F357" s="202" t="s">
        <v>499</v>
      </c>
      <c r="G357" s="203" t="s">
        <v>308</v>
      </c>
      <c r="H357" s="204">
        <v>1</v>
      </c>
      <c r="I357" s="205"/>
      <c r="J357" s="206">
        <f>ROUND(I357*H357,2)</f>
        <v>0</v>
      </c>
      <c r="K357" s="207"/>
      <c r="L357" s="46"/>
      <c r="M357" s="208" t="s">
        <v>19</v>
      </c>
      <c r="N357" s="209" t="s">
        <v>42</v>
      </c>
      <c r="O357" s="86"/>
      <c r="P357" s="210">
        <f>O357*H357</f>
        <v>0</v>
      </c>
      <c r="Q357" s="210">
        <v>0</v>
      </c>
      <c r="R357" s="210">
        <f>Q357*H357</f>
        <v>0</v>
      </c>
      <c r="S357" s="210">
        <v>0</v>
      </c>
      <c r="T357" s="211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2" t="s">
        <v>493</v>
      </c>
      <c r="AT357" s="212" t="s">
        <v>113</v>
      </c>
      <c r="AU357" s="212" t="s">
        <v>78</v>
      </c>
      <c r="AY357" s="19" t="s">
        <v>111</v>
      </c>
      <c r="BE357" s="213">
        <f>IF(N357="základní",J357,0)</f>
        <v>0</v>
      </c>
      <c r="BF357" s="213">
        <f>IF(N357="snížená",J357,0)</f>
        <v>0</v>
      </c>
      <c r="BG357" s="213">
        <f>IF(N357="zákl. přenesená",J357,0)</f>
        <v>0</v>
      </c>
      <c r="BH357" s="213">
        <f>IF(N357="sníž. přenesená",J357,0)</f>
        <v>0</v>
      </c>
      <c r="BI357" s="213">
        <f>IF(N357="nulová",J357,0)</f>
        <v>0</v>
      </c>
      <c r="BJ357" s="19" t="s">
        <v>76</v>
      </c>
      <c r="BK357" s="213">
        <f>ROUND(I357*H357,2)</f>
        <v>0</v>
      </c>
      <c r="BL357" s="19" t="s">
        <v>493</v>
      </c>
      <c r="BM357" s="212" t="s">
        <v>500</v>
      </c>
    </row>
    <row r="358" s="2" customFormat="1">
      <c r="A358" s="40"/>
      <c r="B358" s="41"/>
      <c r="C358" s="42"/>
      <c r="D358" s="214" t="s">
        <v>119</v>
      </c>
      <c r="E358" s="42"/>
      <c r="F358" s="215" t="s">
        <v>499</v>
      </c>
      <c r="G358" s="42"/>
      <c r="H358" s="42"/>
      <c r="I358" s="216"/>
      <c r="J358" s="42"/>
      <c r="K358" s="42"/>
      <c r="L358" s="46"/>
      <c r="M358" s="217"/>
      <c r="N358" s="218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119</v>
      </c>
      <c r="AU358" s="19" t="s">
        <v>78</v>
      </c>
    </row>
    <row r="359" s="2" customFormat="1">
      <c r="A359" s="40"/>
      <c r="B359" s="41"/>
      <c r="C359" s="42"/>
      <c r="D359" s="219" t="s">
        <v>121</v>
      </c>
      <c r="E359" s="42"/>
      <c r="F359" s="220" t="s">
        <v>501</v>
      </c>
      <c r="G359" s="42"/>
      <c r="H359" s="42"/>
      <c r="I359" s="216"/>
      <c r="J359" s="42"/>
      <c r="K359" s="42"/>
      <c r="L359" s="46"/>
      <c r="M359" s="217"/>
      <c r="N359" s="218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121</v>
      </c>
      <c r="AU359" s="19" t="s">
        <v>78</v>
      </c>
    </row>
    <row r="360" s="2" customFormat="1">
      <c r="A360" s="40"/>
      <c r="B360" s="41"/>
      <c r="C360" s="42"/>
      <c r="D360" s="214" t="s">
        <v>123</v>
      </c>
      <c r="E360" s="42"/>
      <c r="F360" s="221" t="s">
        <v>502</v>
      </c>
      <c r="G360" s="42"/>
      <c r="H360" s="42"/>
      <c r="I360" s="216"/>
      <c r="J360" s="42"/>
      <c r="K360" s="42"/>
      <c r="L360" s="46"/>
      <c r="M360" s="217"/>
      <c r="N360" s="218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123</v>
      </c>
      <c r="AU360" s="19" t="s">
        <v>78</v>
      </c>
    </row>
    <row r="361" s="2" customFormat="1" ht="16.5" customHeight="1">
      <c r="A361" s="40"/>
      <c r="B361" s="41"/>
      <c r="C361" s="200" t="s">
        <v>503</v>
      </c>
      <c r="D361" s="200" t="s">
        <v>113</v>
      </c>
      <c r="E361" s="201" t="s">
        <v>504</v>
      </c>
      <c r="F361" s="202" t="s">
        <v>505</v>
      </c>
      <c r="G361" s="203" t="s">
        <v>492</v>
      </c>
      <c r="H361" s="204">
        <v>1</v>
      </c>
      <c r="I361" s="205"/>
      <c r="J361" s="206">
        <f>ROUND(I361*H361,2)</f>
        <v>0</v>
      </c>
      <c r="K361" s="207"/>
      <c r="L361" s="46"/>
      <c r="M361" s="208" t="s">
        <v>19</v>
      </c>
      <c r="N361" s="209" t="s">
        <v>42</v>
      </c>
      <c r="O361" s="86"/>
      <c r="P361" s="210">
        <f>O361*H361</f>
        <v>0</v>
      </c>
      <c r="Q361" s="210">
        <v>0</v>
      </c>
      <c r="R361" s="210">
        <f>Q361*H361</f>
        <v>0</v>
      </c>
      <c r="S361" s="210">
        <v>0</v>
      </c>
      <c r="T361" s="211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2" t="s">
        <v>493</v>
      </c>
      <c r="AT361" s="212" t="s">
        <v>113</v>
      </c>
      <c r="AU361" s="212" t="s">
        <v>78</v>
      </c>
      <c r="AY361" s="19" t="s">
        <v>111</v>
      </c>
      <c r="BE361" s="213">
        <f>IF(N361="základní",J361,0)</f>
        <v>0</v>
      </c>
      <c r="BF361" s="213">
        <f>IF(N361="snížená",J361,0)</f>
        <v>0</v>
      </c>
      <c r="BG361" s="213">
        <f>IF(N361="zákl. přenesená",J361,0)</f>
        <v>0</v>
      </c>
      <c r="BH361" s="213">
        <f>IF(N361="sníž. přenesená",J361,0)</f>
        <v>0</v>
      </c>
      <c r="BI361" s="213">
        <f>IF(N361="nulová",J361,0)</f>
        <v>0</v>
      </c>
      <c r="BJ361" s="19" t="s">
        <v>76</v>
      </c>
      <c r="BK361" s="213">
        <f>ROUND(I361*H361,2)</f>
        <v>0</v>
      </c>
      <c r="BL361" s="19" t="s">
        <v>493</v>
      </c>
      <c r="BM361" s="212" t="s">
        <v>506</v>
      </c>
    </row>
    <row r="362" s="2" customFormat="1">
      <c r="A362" s="40"/>
      <c r="B362" s="41"/>
      <c r="C362" s="42"/>
      <c r="D362" s="214" t="s">
        <v>119</v>
      </c>
      <c r="E362" s="42"/>
      <c r="F362" s="215" t="s">
        <v>505</v>
      </c>
      <c r="G362" s="42"/>
      <c r="H362" s="42"/>
      <c r="I362" s="216"/>
      <c r="J362" s="42"/>
      <c r="K362" s="42"/>
      <c r="L362" s="46"/>
      <c r="M362" s="217"/>
      <c r="N362" s="218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119</v>
      </c>
      <c r="AU362" s="19" t="s">
        <v>78</v>
      </c>
    </row>
    <row r="363" s="2" customFormat="1">
      <c r="A363" s="40"/>
      <c r="B363" s="41"/>
      <c r="C363" s="42"/>
      <c r="D363" s="219" t="s">
        <v>121</v>
      </c>
      <c r="E363" s="42"/>
      <c r="F363" s="220" t="s">
        <v>507</v>
      </c>
      <c r="G363" s="42"/>
      <c r="H363" s="42"/>
      <c r="I363" s="216"/>
      <c r="J363" s="42"/>
      <c r="K363" s="42"/>
      <c r="L363" s="46"/>
      <c r="M363" s="217"/>
      <c r="N363" s="218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121</v>
      </c>
      <c r="AU363" s="19" t="s">
        <v>78</v>
      </c>
    </row>
    <row r="364" s="2" customFormat="1">
      <c r="A364" s="40"/>
      <c r="B364" s="41"/>
      <c r="C364" s="42"/>
      <c r="D364" s="214" t="s">
        <v>123</v>
      </c>
      <c r="E364" s="42"/>
      <c r="F364" s="221" t="s">
        <v>508</v>
      </c>
      <c r="G364" s="42"/>
      <c r="H364" s="42"/>
      <c r="I364" s="216"/>
      <c r="J364" s="42"/>
      <c r="K364" s="42"/>
      <c r="L364" s="46"/>
      <c r="M364" s="217"/>
      <c r="N364" s="218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123</v>
      </c>
      <c r="AU364" s="19" t="s">
        <v>78</v>
      </c>
    </row>
    <row r="365" s="2" customFormat="1" ht="16.5" customHeight="1">
      <c r="A365" s="40"/>
      <c r="B365" s="41"/>
      <c r="C365" s="200" t="s">
        <v>509</v>
      </c>
      <c r="D365" s="200" t="s">
        <v>113</v>
      </c>
      <c r="E365" s="201" t="s">
        <v>510</v>
      </c>
      <c r="F365" s="202" t="s">
        <v>511</v>
      </c>
      <c r="G365" s="203" t="s">
        <v>492</v>
      </c>
      <c r="H365" s="204">
        <v>1</v>
      </c>
      <c r="I365" s="205"/>
      <c r="J365" s="206">
        <f>ROUND(I365*H365,2)</f>
        <v>0</v>
      </c>
      <c r="K365" s="207"/>
      <c r="L365" s="46"/>
      <c r="M365" s="208" t="s">
        <v>19</v>
      </c>
      <c r="N365" s="209" t="s">
        <v>42</v>
      </c>
      <c r="O365" s="86"/>
      <c r="P365" s="210">
        <f>O365*H365</f>
        <v>0</v>
      </c>
      <c r="Q365" s="210">
        <v>0</v>
      </c>
      <c r="R365" s="210">
        <f>Q365*H365</f>
        <v>0</v>
      </c>
      <c r="S365" s="210">
        <v>0</v>
      </c>
      <c r="T365" s="211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2" t="s">
        <v>493</v>
      </c>
      <c r="AT365" s="212" t="s">
        <v>113</v>
      </c>
      <c r="AU365" s="212" t="s">
        <v>78</v>
      </c>
      <c r="AY365" s="19" t="s">
        <v>111</v>
      </c>
      <c r="BE365" s="213">
        <f>IF(N365="základní",J365,0)</f>
        <v>0</v>
      </c>
      <c r="BF365" s="213">
        <f>IF(N365="snížená",J365,0)</f>
        <v>0</v>
      </c>
      <c r="BG365" s="213">
        <f>IF(N365="zákl. přenesená",J365,0)</f>
        <v>0</v>
      </c>
      <c r="BH365" s="213">
        <f>IF(N365="sníž. přenesená",J365,0)</f>
        <v>0</v>
      </c>
      <c r="BI365" s="213">
        <f>IF(N365="nulová",J365,0)</f>
        <v>0</v>
      </c>
      <c r="BJ365" s="19" t="s">
        <v>76</v>
      </c>
      <c r="BK365" s="213">
        <f>ROUND(I365*H365,2)</f>
        <v>0</v>
      </c>
      <c r="BL365" s="19" t="s">
        <v>493</v>
      </c>
      <c r="BM365" s="212" t="s">
        <v>512</v>
      </c>
    </row>
    <row r="366" s="2" customFormat="1">
      <c r="A366" s="40"/>
      <c r="B366" s="41"/>
      <c r="C366" s="42"/>
      <c r="D366" s="214" t="s">
        <v>119</v>
      </c>
      <c r="E366" s="42"/>
      <c r="F366" s="215" t="s">
        <v>511</v>
      </c>
      <c r="G366" s="42"/>
      <c r="H366" s="42"/>
      <c r="I366" s="216"/>
      <c r="J366" s="42"/>
      <c r="K366" s="42"/>
      <c r="L366" s="46"/>
      <c r="M366" s="217"/>
      <c r="N366" s="218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119</v>
      </c>
      <c r="AU366" s="19" t="s">
        <v>78</v>
      </c>
    </row>
    <row r="367" s="2" customFormat="1">
      <c r="A367" s="40"/>
      <c r="B367" s="41"/>
      <c r="C367" s="42"/>
      <c r="D367" s="219" t="s">
        <v>121</v>
      </c>
      <c r="E367" s="42"/>
      <c r="F367" s="220" t="s">
        <v>513</v>
      </c>
      <c r="G367" s="42"/>
      <c r="H367" s="42"/>
      <c r="I367" s="216"/>
      <c r="J367" s="42"/>
      <c r="K367" s="42"/>
      <c r="L367" s="46"/>
      <c r="M367" s="217"/>
      <c r="N367" s="218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121</v>
      </c>
      <c r="AU367" s="19" t="s">
        <v>78</v>
      </c>
    </row>
    <row r="368" s="2" customFormat="1">
      <c r="A368" s="40"/>
      <c r="B368" s="41"/>
      <c r="C368" s="42"/>
      <c r="D368" s="214" t="s">
        <v>123</v>
      </c>
      <c r="E368" s="42"/>
      <c r="F368" s="221" t="s">
        <v>514</v>
      </c>
      <c r="G368" s="42"/>
      <c r="H368" s="42"/>
      <c r="I368" s="216"/>
      <c r="J368" s="42"/>
      <c r="K368" s="42"/>
      <c r="L368" s="46"/>
      <c r="M368" s="217"/>
      <c r="N368" s="218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123</v>
      </c>
      <c r="AU368" s="19" t="s">
        <v>78</v>
      </c>
    </row>
    <row r="369" s="2" customFormat="1" ht="16.5" customHeight="1">
      <c r="A369" s="40"/>
      <c r="B369" s="41"/>
      <c r="C369" s="200" t="s">
        <v>515</v>
      </c>
      <c r="D369" s="200" t="s">
        <v>113</v>
      </c>
      <c r="E369" s="201" t="s">
        <v>516</v>
      </c>
      <c r="F369" s="202" t="s">
        <v>517</v>
      </c>
      <c r="G369" s="203" t="s">
        <v>518</v>
      </c>
      <c r="H369" s="204">
        <v>1</v>
      </c>
      <c r="I369" s="205"/>
      <c r="J369" s="206">
        <f>ROUND(I369*H369,2)</f>
        <v>0</v>
      </c>
      <c r="K369" s="207"/>
      <c r="L369" s="46"/>
      <c r="M369" s="208" t="s">
        <v>19</v>
      </c>
      <c r="N369" s="209" t="s">
        <v>42</v>
      </c>
      <c r="O369" s="86"/>
      <c r="P369" s="210">
        <f>O369*H369</f>
        <v>0</v>
      </c>
      <c r="Q369" s="210">
        <v>0</v>
      </c>
      <c r="R369" s="210">
        <f>Q369*H369</f>
        <v>0</v>
      </c>
      <c r="S369" s="210">
        <v>0</v>
      </c>
      <c r="T369" s="211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2" t="s">
        <v>493</v>
      </c>
      <c r="AT369" s="212" t="s">
        <v>113</v>
      </c>
      <c r="AU369" s="212" t="s">
        <v>78</v>
      </c>
      <c r="AY369" s="19" t="s">
        <v>111</v>
      </c>
      <c r="BE369" s="213">
        <f>IF(N369="základní",J369,0)</f>
        <v>0</v>
      </c>
      <c r="BF369" s="213">
        <f>IF(N369="snížená",J369,0)</f>
        <v>0</v>
      </c>
      <c r="BG369" s="213">
        <f>IF(N369="zákl. přenesená",J369,0)</f>
        <v>0</v>
      </c>
      <c r="BH369" s="213">
        <f>IF(N369="sníž. přenesená",J369,0)</f>
        <v>0</v>
      </c>
      <c r="BI369" s="213">
        <f>IF(N369="nulová",J369,0)</f>
        <v>0</v>
      </c>
      <c r="BJ369" s="19" t="s">
        <v>76</v>
      </c>
      <c r="BK369" s="213">
        <f>ROUND(I369*H369,2)</f>
        <v>0</v>
      </c>
      <c r="BL369" s="19" t="s">
        <v>493</v>
      </c>
      <c r="BM369" s="212" t="s">
        <v>519</v>
      </c>
    </row>
    <row r="370" s="2" customFormat="1">
      <c r="A370" s="40"/>
      <c r="B370" s="41"/>
      <c r="C370" s="42"/>
      <c r="D370" s="214" t="s">
        <v>119</v>
      </c>
      <c r="E370" s="42"/>
      <c r="F370" s="215" t="s">
        <v>517</v>
      </c>
      <c r="G370" s="42"/>
      <c r="H370" s="42"/>
      <c r="I370" s="216"/>
      <c r="J370" s="42"/>
      <c r="K370" s="42"/>
      <c r="L370" s="46"/>
      <c r="M370" s="217"/>
      <c r="N370" s="218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119</v>
      </c>
      <c r="AU370" s="19" t="s">
        <v>78</v>
      </c>
    </row>
    <row r="371" s="2" customFormat="1">
      <c r="A371" s="40"/>
      <c r="B371" s="41"/>
      <c r="C371" s="42"/>
      <c r="D371" s="219" t="s">
        <v>121</v>
      </c>
      <c r="E371" s="42"/>
      <c r="F371" s="220" t="s">
        <v>520</v>
      </c>
      <c r="G371" s="42"/>
      <c r="H371" s="42"/>
      <c r="I371" s="216"/>
      <c r="J371" s="42"/>
      <c r="K371" s="42"/>
      <c r="L371" s="46"/>
      <c r="M371" s="217"/>
      <c r="N371" s="218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121</v>
      </c>
      <c r="AU371" s="19" t="s">
        <v>78</v>
      </c>
    </row>
    <row r="372" s="2" customFormat="1">
      <c r="A372" s="40"/>
      <c r="B372" s="41"/>
      <c r="C372" s="42"/>
      <c r="D372" s="214" t="s">
        <v>123</v>
      </c>
      <c r="E372" s="42"/>
      <c r="F372" s="221" t="s">
        <v>521</v>
      </c>
      <c r="G372" s="42"/>
      <c r="H372" s="42"/>
      <c r="I372" s="216"/>
      <c r="J372" s="42"/>
      <c r="K372" s="42"/>
      <c r="L372" s="46"/>
      <c r="M372" s="217"/>
      <c r="N372" s="218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123</v>
      </c>
      <c r="AU372" s="19" t="s">
        <v>78</v>
      </c>
    </row>
    <row r="373" s="12" customFormat="1" ht="22.8" customHeight="1">
      <c r="A373" s="12"/>
      <c r="B373" s="184"/>
      <c r="C373" s="185"/>
      <c r="D373" s="186" t="s">
        <v>70</v>
      </c>
      <c r="E373" s="198" t="s">
        <v>522</v>
      </c>
      <c r="F373" s="198" t="s">
        <v>523</v>
      </c>
      <c r="G373" s="185"/>
      <c r="H373" s="185"/>
      <c r="I373" s="188"/>
      <c r="J373" s="199">
        <f>BK373</f>
        <v>0</v>
      </c>
      <c r="K373" s="185"/>
      <c r="L373" s="190"/>
      <c r="M373" s="191"/>
      <c r="N373" s="192"/>
      <c r="O373" s="192"/>
      <c r="P373" s="193">
        <f>SUM(P374:P381)</f>
        <v>0</v>
      </c>
      <c r="Q373" s="192"/>
      <c r="R373" s="193">
        <f>SUM(R374:R381)</f>
        <v>0</v>
      </c>
      <c r="S373" s="192"/>
      <c r="T373" s="194">
        <f>SUM(T374:T381)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95" t="s">
        <v>155</v>
      </c>
      <c r="AT373" s="196" t="s">
        <v>70</v>
      </c>
      <c r="AU373" s="196" t="s">
        <v>76</v>
      </c>
      <c r="AY373" s="195" t="s">
        <v>111</v>
      </c>
      <c r="BK373" s="197">
        <f>SUM(BK374:BK381)</f>
        <v>0</v>
      </c>
    </row>
    <row r="374" s="2" customFormat="1" ht="16.5" customHeight="1">
      <c r="A374" s="40"/>
      <c r="B374" s="41"/>
      <c r="C374" s="200" t="s">
        <v>524</v>
      </c>
      <c r="D374" s="200" t="s">
        <v>113</v>
      </c>
      <c r="E374" s="201" t="s">
        <v>525</v>
      </c>
      <c r="F374" s="202" t="s">
        <v>523</v>
      </c>
      <c r="G374" s="203" t="s">
        <v>308</v>
      </c>
      <c r="H374" s="204">
        <v>1</v>
      </c>
      <c r="I374" s="205"/>
      <c r="J374" s="206">
        <f>ROUND(I374*H374,2)</f>
        <v>0</v>
      </c>
      <c r="K374" s="207"/>
      <c r="L374" s="46"/>
      <c r="M374" s="208" t="s">
        <v>19</v>
      </c>
      <c r="N374" s="209" t="s">
        <v>42</v>
      </c>
      <c r="O374" s="86"/>
      <c r="P374" s="210">
        <f>O374*H374</f>
        <v>0</v>
      </c>
      <c r="Q374" s="210">
        <v>0</v>
      </c>
      <c r="R374" s="210">
        <f>Q374*H374</f>
        <v>0</v>
      </c>
      <c r="S374" s="210">
        <v>0</v>
      </c>
      <c r="T374" s="211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2" t="s">
        <v>493</v>
      </c>
      <c r="AT374" s="212" t="s">
        <v>113</v>
      </c>
      <c r="AU374" s="212" t="s">
        <v>78</v>
      </c>
      <c r="AY374" s="19" t="s">
        <v>111</v>
      </c>
      <c r="BE374" s="213">
        <f>IF(N374="základní",J374,0)</f>
        <v>0</v>
      </c>
      <c r="BF374" s="213">
        <f>IF(N374="snížená",J374,0)</f>
        <v>0</v>
      </c>
      <c r="BG374" s="213">
        <f>IF(N374="zákl. přenesená",J374,0)</f>
        <v>0</v>
      </c>
      <c r="BH374" s="213">
        <f>IF(N374="sníž. přenesená",J374,0)</f>
        <v>0</v>
      </c>
      <c r="BI374" s="213">
        <f>IF(N374="nulová",J374,0)</f>
        <v>0</v>
      </c>
      <c r="BJ374" s="19" t="s">
        <v>76</v>
      </c>
      <c r="BK374" s="213">
        <f>ROUND(I374*H374,2)</f>
        <v>0</v>
      </c>
      <c r="BL374" s="19" t="s">
        <v>493</v>
      </c>
      <c r="BM374" s="212" t="s">
        <v>526</v>
      </c>
    </row>
    <row r="375" s="2" customFormat="1">
      <c r="A375" s="40"/>
      <c r="B375" s="41"/>
      <c r="C375" s="42"/>
      <c r="D375" s="214" t="s">
        <v>119</v>
      </c>
      <c r="E375" s="42"/>
      <c r="F375" s="215" t="s">
        <v>523</v>
      </c>
      <c r="G375" s="42"/>
      <c r="H375" s="42"/>
      <c r="I375" s="216"/>
      <c r="J375" s="42"/>
      <c r="K375" s="42"/>
      <c r="L375" s="46"/>
      <c r="M375" s="217"/>
      <c r="N375" s="218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119</v>
      </c>
      <c r="AU375" s="19" t="s">
        <v>78</v>
      </c>
    </row>
    <row r="376" s="2" customFormat="1">
      <c r="A376" s="40"/>
      <c r="B376" s="41"/>
      <c r="C376" s="42"/>
      <c r="D376" s="219" t="s">
        <v>121</v>
      </c>
      <c r="E376" s="42"/>
      <c r="F376" s="220" t="s">
        <v>527</v>
      </c>
      <c r="G376" s="42"/>
      <c r="H376" s="42"/>
      <c r="I376" s="216"/>
      <c r="J376" s="42"/>
      <c r="K376" s="42"/>
      <c r="L376" s="46"/>
      <c r="M376" s="217"/>
      <c r="N376" s="218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121</v>
      </c>
      <c r="AU376" s="19" t="s">
        <v>78</v>
      </c>
    </row>
    <row r="377" s="2" customFormat="1">
      <c r="A377" s="40"/>
      <c r="B377" s="41"/>
      <c r="C377" s="42"/>
      <c r="D377" s="214" t="s">
        <v>123</v>
      </c>
      <c r="E377" s="42"/>
      <c r="F377" s="221" t="s">
        <v>528</v>
      </c>
      <c r="G377" s="42"/>
      <c r="H377" s="42"/>
      <c r="I377" s="216"/>
      <c r="J377" s="42"/>
      <c r="K377" s="42"/>
      <c r="L377" s="46"/>
      <c r="M377" s="217"/>
      <c r="N377" s="218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123</v>
      </c>
      <c r="AU377" s="19" t="s">
        <v>78</v>
      </c>
    </row>
    <row r="378" s="2" customFormat="1" ht="16.5" customHeight="1">
      <c r="A378" s="40"/>
      <c r="B378" s="41"/>
      <c r="C378" s="200" t="s">
        <v>529</v>
      </c>
      <c r="D378" s="200" t="s">
        <v>113</v>
      </c>
      <c r="E378" s="201" t="s">
        <v>530</v>
      </c>
      <c r="F378" s="202" t="s">
        <v>531</v>
      </c>
      <c r="G378" s="203" t="s">
        <v>532</v>
      </c>
      <c r="H378" s="204">
        <v>2</v>
      </c>
      <c r="I378" s="205"/>
      <c r="J378" s="206">
        <f>ROUND(I378*H378,2)</f>
        <v>0</v>
      </c>
      <c r="K378" s="207"/>
      <c r="L378" s="46"/>
      <c r="M378" s="208" t="s">
        <v>19</v>
      </c>
      <c r="N378" s="209" t="s">
        <v>42</v>
      </c>
      <c r="O378" s="86"/>
      <c r="P378" s="210">
        <f>O378*H378</f>
        <v>0</v>
      </c>
      <c r="Q378" s="210">
        <v>0</v>
      </c>
      <c r="R378" s="210">
        <f>Q378*H378</f>
        <v>0</v>
      </c>
      <c r="S378" s="210">
        <v>0</v>
      </c>
      <c r="T378" s="211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2" t="s">
        <v>493</v>
      </c>
      <c r="AT378" s="212" t="s">
        <v>113</v>
      </c>
      <c r="AU378" s="212" t="s">
        <v>78</v>
      </c>
      <c r="AY378" s="19" t="s">
        <v>111</v>
      </c>
      <c r="BE378" s="213">
        <f>IF(N378="základní",J378,0)</f>
        <v>0</v>
      </c>
      <c r="BF378" s="213">
        <f>IF(N378="snížená",J378,0)</f>
        <v>0</v>
      </c>
      <c r="BG378" s="213">
        <f>IF(N378="zákl. přenesená",J378,0)</f>
        <v>0</v>
      </c>
      <c r="BH378" s="213">
        <f>IF(N378="sníž. přenesená",J378,0)</f>
        <v>0</v>
      </c>
      <c r="BI378" s="213">
        <f>IF(N378="nulová",J378,0)</f>
        <v>0</v>
      </c>
      <c r="BJ378" s="19" t="s">
        <v>76</v>
      </c>
      <c r="BK378" s="213">
        <f>ROUND(I378*H378,2)</f>
        <v>0</v>
      </c>
      <c r="BL378" s="19" t="s">
        <v>493</v>
      </c>
      <c r="BM378" s="212" t="s">
        <v>533</v>
      </c>
    </row>
    <row r="379" s="2" customFormat="1">
      <c r="A379" s="40"/>
      <c r="B379" s="41"/>
      <c r="C379" s="42"/>
      <c r="D379" s="214" t="s">
        <v>119</v>
      </c>
      <c r="E379" s="42"/>
      <c r="F379" s="215" t="s">
        <v>531</v>
      </c>
      <c r="G379" s="42"/>
      <c r="H379" s="42"/>
      <c r="I379" s="216"/>
      <c r="J379" s="42"/>
      <c r="K379" s="42"/>
      <c r="L379" s="46"/>
      <c r="M379" s="217"/>
      <c r="N379" s="218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119</v>
      </c>
      <c r="AU379" s="19" t="s">
        <v>78</v>
      </c>
    </row>
    <row r="380" s="2" customFormat="1">
      <c r="A380" s="40"/>
      <c r="B380" s="41"/>
      <c r="C380" s="42"/>
      <c r="D380" s="219" t="s">
        <v>121</v>
      </c>
      <c r="E380" s="42"/>
      <c r="F380" s="220" t="s">
        <v>534</v>
      </c>
      <c r="G380" s="42"/>
      <c r="H380" s="42"/>
      <c r="I380" s="216"/>
      <c r="J380" s="42"/>
      <c r="K380" s="42"/>
      <c r="L380" s="46"/>
      <c r="M380" s="217"/>
      <c r="N380" s="218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121</v>
      </c>
      <c r="AU380" s="19" t="s">
        <v>78</v>
      </c>
    </row>
    <row r="381" s="2" customFormat="1">
      <c r="A381" s="40"/>
      <c r="B381" s="41"/>
      <c r="C381" s="42"/>
      <c r="D381" s="214" t="s">
        <v>123</v>
      </c>
      <c r="E381" s="42"/>
      <c r="F381" s="221" t="s">
        <v>535</v>
      </c>
      <c r="G381" s="42"/>
      <c r="H381" s="42"/>
      <c r="I381" s="216"/>
      <c r="J381" s="42"/>
      <c r="K381" s="42"/>
      <c r="L381" s="46"/>
      <c r="M381" s="217"/>
      <c r="N381" s="218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123</v>
      </c>
      <c r="AU381" s="19" t="s">
        <v>78</v>
      </c>
    </row>
    <row r="382" s="12" customFormat="1" ht="22.8" customHeight="1">
      <c r="A382" s="12"/>
      <c r="B382" s="184"/>
      <c r="C382" s="185"/>
      <c r="D382" s="186" t="s">
        <v>70</v>
      </c>
      <c r="E382" s="198" t="s">
        <v>536</v>
      </c>
      <c r="F382" s="198" t="s">
        <v>537</v>
      </c>
      <c r="G382" s="185"/>
      <c r="H382" s="185"/>
      <c r="I382" s="188"/>
      <c r="J382" s="199">
        <f>BK382</f>
        <v>0</v>
      </c>
      <c r="K382" s="185"/>
      <c r="L382" s="190"/>
      <c r="M382" s="191"/>
      <c r="N382" s="192"/>
      <c r="O382" s="192"/>
      <c r="P382" s="193">
        <f>SUM(P383:P394)</f>
        <v>0</v>
      </c>
      <c r="Q382" s="192"/>
      <c r="R382" s="193">
        <f>SUM(R383:R394)</f>
        <v>0</v>
      </c>
      <c r="S382" s="192"/>
      <c r="T382" s="194">
        <f>SUM(T383:T394)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195" t="s">
        <v>155</v>
      </c>
      <c r="AT382" s="196" t="s">
        <v>70</v>
      </c>
      <c r="AU382" s="196" t="s">
        <v>76</v>
      </c>
      <c r="AY382" s="195" t="s">
        <v>111</v>
      </c>
      <c r="BK382" s="197">
        <f>SUM(BK383:BK394)</f>
        <v>0</v>
      </c>
    </row>
    <row r="383" s="2" customFormat="1" ht="16.5" customHeight="1">
      <c r="A383" s="40"/>
      <c r="B383" s="41"/>
      <c r="C383" s="200" t="s">
        <v>538</v>
      </c>
      <c r="D383" s="200" t="s">
        <v>113</v>
      </c>
      <c r="E383" s="201" t="s">
        <v>539</v>
      </c>
      <c r="F383" s="202" t="s">
        <v>540</v>
      </c>
      <c r="G383" s="203" t="s">
        <v>308</v>
      </c>
      <c r="H383" s="204">
        <v>7</v>
      </c>
      <c r="I383" s="205"/>
      <c r="J383" s="206">
        <f>ROUND(I383*H383,2)</f>
        <v>0</v>
      </c>
      <c r="K383" s="207"/>
      <c r="L383" s="46"/>
      <c r="M383" s="208" t="s">
        <v>19</v>
      </c>
      <c r="N383" s="209" t="s">
        <v>42</v>
      </c>
      <c r="O383" s="86"/>
      <c r="P383" s="210">
        <f>O383*H383</f>
        <v>0</v>
      </c>
      <c r="Q383" s="210">
        <v>0</v>
      </c>
      <c r="R383" s="210">
        <f>Q383*H383</f>
        <v>0</v>
      </c>
      <c r="S383" s="210">
        <v>0</v>
      </c>
      <c r="T383" s="211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2" t="s">
        <v>493</v>
      </c>
      <c r="AT383" s="212" t="s">
        <v>113</v>
      </c>
      <c r="AU383" s="212" t="s">
        <v>78</v>
      </c>
      <c r="AY383" s="19" t="s">
        <v>111</v>
      </c>
      <c r="BE383" s="213">
        <f>IF(N383="základní",J383,0)</f>
        <v>0</v>
      </c>
      <c r="BF383" s="213">
        <f>IF(N383="snížená",J383,0)</f>
        <v>0</v>
      </c>
      <c r="BG383" s="213">
        <f>IF(N383="zákl. přenesená",J383,0)</f>
        <v>0</v>
      </c>
      <c r="BH383" s="213">
        <f>IF(N383="sníž. přenesená",J383,0)</f>
        <v>0</v>
      </c>
      <c r="BI383" s="213">
        <f>IF(N383="nulová",J383,0)</f>
        <v>0</v>
      </c>
      <c r="BJ383" s="19" t="s">
        <v>76</v>
      </c>
      <c r="BK383" s="213">
        <f>ROUND(I383*H383,2)</f>
        <v>0</v>
      </c>
      <c r="BL383" s="19" t="s">
        <v>493</v>
      </c>
      <c r="BM383" s="212" t="s">
        <v>541</v>
      </c>
    </row>
    <row r="384" s="2" customFormat="1">
      <c r="A384" s="40"/>
      <c r="B384" s="41"/>
      <c r="C384" s="42"/>
      <c r="D384" s="214" t="s">
        <v>119</v>
      </c>
      <c r="E384" s="42"/>
      <c r="F384" s="215" t="s">
        <v>540</v>
      </c>
      <c r="G384" s="42"/>
      <c r="H384" s="42"/>
      <c r="I384" s="216"/>
      <c r="J384" s="42"/>
      <c r="K384" s="42"/>
      <c r="L384" s="46"/>
      <c r="M384" s="217"/>
      <c r="N384" s="218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119</v>
      </c>
      <c r="AU384" s="19" t="s">
        <v>78</v>
      </c>
    </row>
    <row r="385" s="2" customFormat="1">
      <c r="A385" s="40"/>
      <c r="B385" s="41"/>
      <c r="C385" s="42"/>
      <c r="D385" s="219" t="s">
        <v>121</v>
      </c>
      <c r="E385" s="42"/>
      <c r="F385" s="220" t="s">
        <v>542</v>
      </c>
      <c r="G385" s="42"/>
      <c r="H385" s="42"/>
      <c r="I385" s="216"/>
      <c r="J385" s="42"/>
      <c r="K385" s="42"/>
      <c r="L385" s="46"/>
      <c r="M385" s="217"/>
      <c r="N385" s="218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121</v>
      </c>
      <c r="AU385" s="19" t="s">
        <v>78</v>
      </c>
    </row>
    <row r="386" s="2" customFormat="1">
      <c r="A386" s="40"/>
      <c r="B386" s="41"/>
      <c r="C386" s="42"/>
      <c r="D386" s="214" t="s">
        <v>123</v>
      </c>
      <c r="E386" s="42"/>
      <c r="F386" s="221" t="s">
        <v>543</v>
      </c>
      <c r="G386" s="42"/>
      <c r="H386" s="42"/>
      <c r="I386" s="216"/>
      <c r="J386" s="42"/>
      <c r="K386" s="42"/>
      <c r="L386" s="46"/>
      <c r="M386" s="217"/>
      <c r="N386" s="218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123</v>
      </c>
      <c r="AU386" s="19" t="s">
        <v>78</v>
      </c>
    </row>
    <row r="387" s="2" customFormat="1" ht="16.5" customHeight="1">
      <c r="A387" s="40"/>
      <c r="B387" s="41"/>
      <c r="C387" s="200" t="s">
        <v>544</v>
      </c>
      <c r="D387" s="200" t="s">
        <v>113</v>
      </c>
      <c r="E387" s="201" t="s">
        <v>545</v>
      </c>
      <c r="F387" s="202" t="s">
        <v>546</v>
      </c>
      <c r="G387" s="203" t="s">
        <v>492</v>
      </c>
      <c r="H387" s="204">
        <v>1</v>
      </c>
      <c r="I387" s="205"/>
      <c r="J387" s="206">
        <f>ROUND(I387*H387,2)</f>
        <v>0</v>
      </c>
      <c r="K387" s="207"/>
      <c r="L387" s="46"/>
      <c r="M387" s="208" t="s">
        <v>19</v>
      </c>
      <c r="N387" s="209" t="s">
        <v>42</v>
      </c>
      <c r="O387" s="86"/>
      <c r="P387" s="210">
        <f>O387*H387</f>
        <v>0</v>
      </c>
      <c r="Q387" s="210">
        <v>0</v>
      </c>
      <c r="R387" s="210">
        <f>Q387*H387</f>
        <v>0</v>
      </c>
      <c r="S387" s="210">
        <v>0</v>
      </c>
      <c r="T387" s="211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2" t="s">
        <v>493</v>
      </c>
      <c r="AT387" s="212" t="s">
        <v>113</v>
      </c>
      <c r="AU387" s="212" t="s">
        <v>78</v>
      </c>
      <c r="AY387" s="19" t="s">
        <v>111</v>
      </c>
      <c r="BE387" s="213">
        <f>IF(N387="základní",J387,0)</f>
        <v>0</v>
      </c>
      <c r="BF387" s="213">
        <f>IF(N387="snížená",J387,0)</f>
        <v>0</v>
      </c>
      <c r="BG387" s="213">
        <f>IF(N387="zákl. přenesená",J387,0)</f>
        <v>0</v>
      </c>
      <c r="BH387" s="213">
        <f>IF(N387="sníž. přenesená",J387,0)</f>
        <v>0</v>
      </c>
      <c r="BI387" s="213">
        <f>IF(N387="nulová",J387,0)</f>
        <v>0</v>
      </c>
      <c r="BJ387" s="19" t="s">
        <v>76</v>
      </c>
      <c r="BK387" s="213">
        <f>ROUND(I387*H387,2)</f>
        <v>0</v>
      </c>
      <c r="BL387" s="19" t="s">
        <v>493</v>
      </c>
      <c r="BM387" s="212" t="s">
        <v>547</v>
      </c>
    </row>
    <row r="388" s="2" customFormat="1">
      <c r="A388" s="40"/>
      <c r="B388" s="41"/>
      <c r="C388" s="42"/>
      <c r="D388" s="214" t="s">
        <v>119</v>
      </c>
      <c r="E388" s="42"/>
      <c r="F388" s="215" t="s">
        <v>546</v>
      </c>
      <c r="G388" s="42"/>
      <c r="H388" s="42"/>
      <c r="I388" s="216"/>
      <c r="J388" s="42"/>
      <c r="K388" s="42"/>
      <c r="L388" s="46"/>
      <c r="M388" s="217"/>
      <c r="N388" s="218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119</v>
      </c>
      <c r="AU388" s="19" t="s">
        <v>78</v>
      </c>
    </row>
    <row r="389" s="2" customFormat="1">
      <c r="A389" s="40"/>
      <c r="B389" s="41"/>
      <c r="C389" s="42"/>
      <c r="D389" s="219" t="s">
        <v>121</v>
      </c>
      <c r="E389" s="42"/>
      <c r="F389" s="220" t="s">
        <v>548</v>
      </c>
      <c r="G389" s="42"/>
      <c r="H389" s="42"/>
      <c r="I389" s="216"/>
      <c r="J389" s="42"/>
      <c r="K389" s="42"/>
      <c r="L389" s="46"/>
      <c r="M389" s="217"/>
      <c r="N389" s="218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121</v>
      </c>
      <c r="AU389" s="19" t="s">
        <v>78</v>
      </c>
    </row>
    <row r="390" s="2" customFormat="1">
      <c r="A390" s="40"/>
      <c r="B390" s="41"/>
      <c r="C390" s="42"/>
      <c r="D390" s="214" t="s">
        <v>123</v>
      </c>
      <c r="E390" s="42"/>
      <c r="F390" s="221" t="s">
        <v>549</v>
      </c>
      <c r="G390" s="42"/>
      <c r="H390" s="42"/>
      <c r="I390" s="216"/>
      <c r="J390" s="42"/>
      <c r="K390" s="42"/>
      <c r="L390" s="46"/>
      <c r="M390" s="217"/>
      <c r="N390" s="218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123</v>
      </c>
      <c r="AU390" s="19" t="s">
        <v>78</v>
      </c>
    </row>
    <row r="391" s="2" customFormat="1" ht="16.5" customHeight="1">
      <c r="A391" s="40"/>
      <c r="B391" s="41"/>
      <c r="C391" s="200" t="s">
        <v>550</v>
      </c>
      <c r="D391" s="200" t="s">
        <v>113</v>
      </c>
      <c r="E391" s="201" t="s">
        <v>551</v>
      </c>
      <c r="F391" s="202" t="s">
        <v>552</v>
      </c>
      <c r="G391" s="203" t="s">
        <v>492</v>
      </c>
      <c r="H391" s="204">
        <v>1</v>
      </c>
      <c r="I391" s="205"/>
      <c r="J391" s="206">
        <f>ROUND(I391*H391,2)</f>
        <v>0</v>
      </c>
      <c r="K391" s="207"/>
      <c r="L391" s="46"/>
      <c r="M391" s="208" t="s">
        <v>19</v>
      </c>
      <c r="N391" s="209" t="s">
        <v>42</v>
      </c>
      <c r="O391" s="86"/>
      <c r="P391" s="210">
        <f>O391*H391</f>
        <v>0</v>
      </c>
      <c r="Q391" s="210">
        <v>0</v>
      </c>
      <c r="R391" s="210">
        <f>Q391*H391</f>
        <v>0</v>
      </c>
      <c r="S391" s="210">
        <v>0</v>
      </c>
      <c r="T391" s="211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2" t="s">
        <v>493</v>
      </c>
      <c r="AT391" s="212" t="s">
        <v>113</v>
      </c>
      <c r="AU391" s="212" t="s">
        <v>78</v>
      </c>
      <c r="AY391" s="19" t="s">
        <v>111</v>
      </c>
      <c r="BE391" s="213">
        <f>IF(N391="základní",J391,0)</f>
        <v>0</v>
      </c>
      <c r="BF391" s="213">
        <f>IF(N391="snížená",J391,0)</f>
        <v>0</v>
      </c>
      <c r="BG391" s="213">
        <f>IF(N391="zákl. přenesená",J391,0)</f>
        <v>0</v>
      </c>
      <c r="BH391" s="213">
        <f>IF(N391="sníž. přenesená",J391,0)</f>
        <v>0</v>
      </c>
      <c r="BI391" s="213">
        <f>IF(N391="nulová",J391,0)</f>
        <v>0</v>
      </c>
      <c r="BJ391" s="19" t="s">
        <v>76</v>
      </c>
      <c r="BK391" s="213">
        <f>ROUND(I391*H391,2)</f>
        <v>0</v>
      </c>
      <c r="BL391" s="19" t="s">
        <v>493</v>
      </c>
      <c r="BM391" s="212" t="s">
        <v>553</v>
      </c>
    </row>
    <row r="392" s="2" customFormat="1">
      <c r="A392" s="40"/>
      <c r="B392" s="41"/>
      <c r="C392" s="42"/>
      <c r="D392" s="214" t="s">
        <v>119</v>
      </c>
      <c r="E392" s="42"/>
      <c r="F392" s="215" t="s">
        <v>552</v>
      </c>
      <c r="G392" s="42"/>
      <c r="H392" s="42"/>
      <c r="I392" s="216"/>
      <c r="J392" s="42"/>
      <c r="K392" s="42"/>
      <c r="L392" s="46"/>
      <c r="M392" s="217"/>
      <c r="N392" s="218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119</v>
      </c>
      <c r="AU392" s="19" t="s">
        <v>78</v>
      </c>
    </row>
    <row r="393" s="2" customFormat="1">
      <c r="A393" s="40"/>
      <c r="B393" s="41"/>
      <c r="C393" s="42"/>
      <c r="D393" s="219" t="s">
        <v>121</v>
      </c>
      <c r="E393" s="42"/>
      <c r="F393" s="220" t="s">
        <v>554</v>
      </c>
      <c r="G393" s="42"/>
      <c r="H393" s="42"/>
      <c r="I393" s="216"/>
      <c r="J393" s="42"/>
      <c r="K393" s="42"/>
      <c r="L393" s="46"/>
      <c r="M393" s="217"/>
      <c r="N393" s="218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121</v>
      </c>
      <c r="AU393" s="19" t="s">
        <v>78</v>
      </c>
    </row>
    <row r="394" s="2" customFormat="1">
      <c r="A394" s="40"/>
      <c r="B394" s="41"/>
      <c r="C394" s="42"/>
      <c r="D394" s="214" t="s">
        <v>123</v>
      </c>
      <c r="E394" s="42"/>
      <c r="F394" s="221" t="s">
        <v>555</v>
      </c>
      <c r="G394" s="42"/>
      <c r="H394" s="42"/>
      <c r="I394" s="216"/>
      <c r="J394" s="42"/>
      <c r="K394" s="42"/>
      <c r="L394" s="46"/>
      <c r="M394" s="217"/>
      <c r="N394" s="218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123</v>
      </c>
      <c r="AU394" s="19" t="s">
        <v>78</v>
      </c>
    </row>
    <row r="395" s="12" customFormat="1" ht="22.8" customHeight="1">
      <c r="A395" s="12"/>
      <c r="B395" s="184"/>
      <c r="C395" s="185"/>
      <c r="D395" s="186" t="s">
        <v>70</v>
      </c>
      <c r="E395" s="198" t="s">
        <v>556</v>
      </c>
      <c r="F395" s="198" t="s">
        <v>557</v>
      </c>
      <c r="G395" s="185"/>
      <c r="H395" s="185"/>
      <c r="I395" s="188"/>
      <c r="J395" s="199">
        <f>BK395</f>
        <v>0</v>
      </c>
      <c r="K395" s="185"/>
      <c r="L395" s="190"/>
      <c r="M395" s="191"/>
      <c r="N395" s="192"/>
      <c r="O395" s="192"/>
      <c r="P395" s="193">
        <f>SUM(P396:P402)</f>
        <v>0</v>
      </c>
      <c r="Q395" s="192"/>
      <c r="R395" s="193">
        <f>SUM(R396:R402)</f>
        <v>0</v>
      </c>
      <c r="S395" s="192"/>
      <c r="T395" s="194">
        <f>SUM(T396:T402)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95" t="s">
        <v>155</v>
      </c>
      <c r="AT395" s="196" t="s">
        <v>70</v>
      </c>
      <c r="AU395" s="196" t="s">
        <v>76</v>
      </c>
      <c r="AY395" s="195" t="s">
        <v>111</v>
      </c>
      <c r="BK395" s="197">
        <f>SUM(BK396:BK402)</f>
        <v>0</v>
      </c>
    </row>
    <row r="396" s="2" customFormat="1" ht="16.5" customHeight="1">
      <c r="A396" s="40"/>
      <c r="B396" s="41"/>
      <c r="C396" s="200" t="s">
        <v>558</v>
      </c>
      <c r="D396" s="200" t="s">
        <v>113</v>
      </c>
      <c r="E396" s="201" t="s">
        <v>559</v>
      </c>
      <c r="F396" s="202" t="s">
        <v>560</v>
      </c>
      <c r="G396" s="203" t="s">
        <v>492</v>
      </c>
      <c r="H396" s="204">
        <v>1</v>
      </c>
      <c r="I396" s="205"/>
      <c r="J396" s="206">
        <f>ROUND(I396*H396,2)</f>
        <v>0</v>
      </c>
      <c r="K396" s="207"/>
      <c r="L396" s="46"/>
      <c r="M396" s="208" t="s">
        <v>19</v>
      </c>
      <c r="N396" s="209" t="s">
        <v>42</v>
      </c>
      <c r="O396" s="86"/>
      <c r="P396" s="210">
        <f>O396*H396</f>
        <v>0</v>
      </c>
      <c r="Q396" s="210">
        <v>0</v>
      </c>
      <c r="R396" s="210">
        <f>Q396*H396</f>
        <v>0</v>
      </c>
      <c r="S396" s="210">
        <v>0</v>
      </c>
      <c r="T396" s="211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2" t="s">
        <v>493</v>
      </c>
      <c r="AT396" s="212" t="s">
        <v>113</v>
      </c>
      <c r="AU396" s="212" t="s">
        <v>78</v>
      </c>
      <c r="AY396" s="19" t="s">
        <v>111</v>
      </c>
      <c r="BE396" s="213">
        <f>IF(N396="základní",J396,0)</f>
        <v>0</v>
      </c>
      <c r="BF396" s="213">
        <f>IF(N396="snížená",J396,0)</f>
        <v>0</v>
      </c>
      <c r="BG396" s="213">
        <f>IF(N396="zákl. přenesená",J396,0)</f>
        <v>0</v>
      </c>
      <c r="BH396" s="213">
        <f>IF(N396="sníž. přenesená",J396,0)</f>
        <v>0</v>
      </c>
      <c r="BI396" s="213">
        <f>IF(N396="nulová",J396,0)</f>
        <v>0</v>
      </c>
      <c r="BJ396" s="19" t="s">
        <v>76</v>
      </c>
      <c r="BK396" s="213">
        <f>ROUND(I396*H396,2)</f>
        <v>0</v>
      </c>
      <c r="BL396" s="19" t="s">
        <v>493</v>
      </c>
      <c r="BM396" s="212" t="s">
        <v>561</v>
      </c>
    </row>
    <row r="397" s="2" customFormat="1">
      <c r="A397" s="40"/>
      <c r="B397" s="41"/>
      <c r="C397" s="42"/>
      <c r="D397" s="214" t="s">
        <v>119</v>
      </c>
      <c r="E397" s="42"/>
      <c r="F397" s="215" t="s">
        <v>560</v>
      </c>
      <c r="G397" s="42"/>
      <c r="H397" s="42"/>
      <c r="I397" s="216"/>
      <c r="J397" s="42"/>
      <c r="K397" s="42"/>
      <c r="L397" s="46"/>
      <c r="M397" s="217"/>
      <c r="N397" s="218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119</v>
      </c>
      <c r="AU397" s="19" t="s">
        <v>78</v>
      </c>
    </row>
    <row r="398" s="2" customFormat="1">
      <c r="A398" s="40"/>
      <c r="B398" s="41"/>
      <c r="C398" s="42"/>
      <c r="D398" s="219" t="s">
        <v>121</v>
      </c>
      <c r="E398" s="42"/>
      <c r="F398" s="220" t="s">
        <v>562</v>
      </c>
      <c r="G398" s="42"/>
      <c r="H398" s="42"/>
      <c r="I398" s="216"/>
      <c r="J398" s="42"/>
      <c r="K398" s="42"/>
      <c r="L398" s="46"/>
      <c r="M398" s="217"/>
      <c r="N398" s="218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121</v>
      </c>
      <c r="AU398" s="19" t="s">
        <v>78</v>
      </c>
    </row>
    <row r="399" s="2" customFormat="1">
      <c r="A399" s="40"/>
      <c r="B399" s="41"/>
      <c r="C399" s="42"/>
      <c r="D399" s="214" t="s">
        <v>123</v>
      </c>
      <c r="E399" s="42"/>
      <c r="F399" s="221" t="s">
        <v>563</v>
      </c>
      <c r="G399" s="42"/>
      <c r="H399" s="42"/>
      <c r="I399" s="216"/>
      <c r="J399" s="42"/>
      <c r="K399" s="42"/>
      <c r="L399" s="46"/>
      <c r="M399" s="217"/>
      <c r="N399" s="218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123</v>
      </c>
      <c r="AU399" s="19" t="s">
        <v>78</v>
      </c>
    </row>
    <row r="400" s="2" customFormat="1" ht="16.5" customHeight="1">
      <c r="A400" s="40"/>
      <c r="B400" s="41"/>
      <c r="C400" s="200" t="s">
        <v>564</v>
      </c>
      <c r="D400" s="200" t="s">
        <v>113</v>
      </c>
      <c r="E400" s="201" t="s">
        <v>565</v>
      </c>
      <c r="F400" s="202" t="s">
        <v>566</v>
      </c>
      <c r="G400" s="203" t="s">
        <v>492</v>
      </c>
      <c r="H400" s="204">
        <v>1</v>
      </c>
      <c r="I400" s="205"/>
      <c r="J400" s="206">
        <f>ROUND(I400*H400,2)</f>
        <v>0</v>
      </c>
      <c r="K400" s="207"/>
      <c r="L400" s="46"/>
      <c r="M400" s="208" t="s">
        <v>19</v>
      </c>
      <c r="N400" s="209" t="s">
        <v>42</v>
      </c>
      <c r="O400" s="86"/>
      <c r="P400" s="210">
        <f>O400*H400</f>
        <v>0</v>
      </c>
      <c r="Q400" s="210">
        <v>0</v>
      </c>
      <c r="R400" s="210">
        <f>Q400*H400</f>
        <v>0</v>
      </c>
      <c r="S400" s="210">
        <v>0</v>
      </c>
      <c r="T400" s="211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2" t="s">
        <v>493</v>
      </c>
      <c r="AT400" s="212" t="s">
        <v>113</v>
      </c>
      <c r="AU400" s="212" t="s">
        <v>78</v>
      </c>
      <c r="AY400" s="19" t="s">
        <v>111</v>
      </c>
      <c r="BE400" s="213">
        <f>IF(N400="základní",J400,0)</f>
        <v>0</v>
      </c>
      <c r="BF400" s="213">
        <f>IF(N400="snížená",J400,0)</f>
        <v>0</v>
      </c>
      <c r="BG400" s="213">
        <f>IF(N400="zákl. přenesená",J400,0)</f>
        <v>0</v>
      </c>
      <c r="BH400" s="213">
        <f>IF(N400="sníž. přenesená",J400,0)</f>
        <v>0</v>
      </c>
      <c r="BI400" s="213">
        <f>IF(N400="nulová",J400,0)</f>
        <v>0</v>
      </c>
      <c r="BJ400" s="19" t="s">
        <v>76</v>
      </c>
      <c r="BK400" s="213">
        <f>ROUND(I400*H400,2)</f>
        <v>0</v>
      </c>
      <c r="BL400" s="19" t="s">
        <v>493</v>
      </c>
      <c r="BM400" s="212" t="s">
        <v>567</v>
      </c>
    </row>
    <row r="401" s="2" customFormat="1">
      <c r="A401" s="40"/>
      <c r="B401" s="41"/>
      <c r="C401" s="42"/>
      <c r="D401" s="214" t="s">
        <v>119</v>
      </c>
      <c r="E401" s="42"/>
      <c r="F401" s="215" t="s">
        <v>566</v>
      </c>
      <c r="G401" s="42"/>
      <c r="H401" s="42"/>
      <c r="I401" s="216"/>
      <c r="J401" s="42"/>
      <c r="K401" s="42"/>
      <c r="L401" s="46"/>
      <c r="M401" s="217"/>
      <c r="N401" s="218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119</v>
      </c>
      <c r="AU401" s="19" t="s">
        <v>78</v>
      </c>
    </row>
    <row r="402" s="2" customFormat="1">
      <c r="A402" s="40"/>
      <c r="B402" s="41"/>
      <c r="C402" s="42"/>
      <c r="D402" s="214" t="s">
        <v>123</v>
      </c>
      <c r="E402" s="42"/>
      <c r="F402" s="221" t="s">
        <v>568</v>
      </c>
      <c r="G402" s="42"/>
      <c r="H402" s="42"/>
      <c r="I402" s="216"/>
      <c r="J402" s="42"/>
      <c r="K402" s="42"/>
      <c r="L402" s="46"/>
      <c r="M402" s="265"/>
      <c r="N402" s="266"/>
      <c r="O402" s="267"/>
      <c r="P402" s="267"/>
      <c r="Q402" s="267"/>
      <c r="R402" s="267"/>
      <c r="S402" s="267"/>
      <c r="T402" s="268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123</v>
      </c>
      <c r="AU402" s="19" t="s">
        <v>78</v>
      </c>
    </row>
    <row r="403" s="2" customFormat="1" ht="6.96" customHeight="1">
      <c r="A403" s="40"/>
      <c r="B403" s="61"/>
      <c r="C403" s="62"/>
      <c r="D403" s="62"/>
      <c r="E403" s="62"/>
      <c r="F403" s="62"/>
      <c r="G403" s="62"/>
      <c r="H403" s="62"/>
      <c r="I403" s="62"/>
      <c r="J403" s="62"/>
      <c r="K403" s="62"/>
      <c r="L403" s="46"/>
      <c r="M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</row>
  </sheetData>
  <sheetProtection sheet="1" autoFilter="0" formatColumns="0" formatRows="0" objects="1" scenarios="1" spinCount="100000" saltValue="x+ov5ZBvcuUhf0WfVW6QXDJNkvtHfj7aqA5TWAQW5oqX27i/yIE8oxloRbXPJqZYrMw5/al8MIqyZ/lsOfrjGw==" hashValue="dSZdpNZOC2kFMq1cT4wMTanFtJ9GbXk777ROqUqcWyfyY11K43K7pJxO3WiHX98jFwRiyNVJS4/jI0f3xH89ug==" algorithmName="SHA-512" password="CC35"/>
  <autoFilter ref="C84:K402"/>
  <mergeCells count="6">
    <mergeCell ref="E7:H7"/>
    <mergeCell ref="E16:H16"/>
    <mergeCell ref="E25:H25"/>
    <mergeCell ref="E46:H46"/>
    <mergeCell ref="E77:H77"/>
    <mergeCell ref="L2:V2"/>
  </mergeCells>
  <hyperlinks>
    <hyperlink ref="F90" r:id="rId1" display="https://podminky.urs.cz/item/CS_URS_2025_01/113107142"/>
    <hyperlink ref="F94" r:id="rId2" display="https://podminky.urs.cz/item/CS_URS_2025_01/113154525"/>
    <hyperlink ref="F103" r:id="rId3" display="https://podminky.urs.cz/item/CS_URS_2025_01/113154528"/>
    <hyperlink ref="F114" r:id="rId4" display="https://podminky.urs.cz/item/CS_URS_2025_01/113154590"/>
    <hyperlink ref="F118" r:id="rId5" display="https://podminky.urs.cz/item/CS_URS_2025_01/113201112"/>
    <hyperlink ref="F121" r:id="rId6" display="https://podminky.urs.cz/item/CS_URS_2025_01/119001401"/>
    <hyperlink ref="F125" r:id="rId7" display="https://podminky.urs.cz/item/CS_URS_2025_01/119001405"/>
    <hyperlink ref="F129" r:id="rId8" display="https://podminky.urs.cz/item/CS_URS_2025_01/119001421"/>
    <hyperlink ref="F133" r:id="rId9" display="https://podminky.urs.cz/item/CS_URS_2025_01/122252203"/>
    <hyperlink ref="F145" r:id="rId10" display="https://podminky.urs.cz/item/CS_URS_2025_01/122452203"/>
    <hyperlink ref="F161" r:id="rId11" display="https://podminky.urs.cz/item/CS_URS_2025_01/171201231"/>
    <hyperlink ref="F166" r:id="rId12" display="https://podminky.urs.cz/item/CS_URS_2025_01/181951112"/>
    <hyperlink ref="F173" r:id="rId13" display="https://podminky.urs.cz/item/CS_URS_2025_01/359901212"/>
    <hyperlink ref="F179" r:id="rId14" display="https://podminky.urs.cz/item/CS_URS_2022_01/564671011"/>
    <hyperlink ref="F185" r:id="rId15" display="https://podminky.urs.cz/item/CS_URS_2025_01/564871111"/>
    <hyperlink ref="F192" r:id="rId16" display="https://podminky.urs.cz/item/CS_URS_2025_01/564952111"/>
    <hyperlink ref="F198" r:id="rId17" display="https://podminky.urs.cz/item/CS_URS_2025_01/565156111"/>
    <hyperlink ref="F204" r:id="rId18" display="https://podminky.urs.cz/item/CS_URS_2025_01/565176113"/>
    <hyperlink ref="F210" r:id="rId19" display="https://podminky.urs.cz/item/CS_URS_2025_01/569931132"/>
    <hyperlink ref="F214" r:id="rId20" display="https://podminky.urs.cz/item/CS_URS_2025_01/572531122"/>
    <hyperlink ref="F218" r:id="rId21" display="https://podminky.urs.cz/item/CS_URS_2025_01/573231107"/>
    <hyperlink ref="F227" r:id="rId22" display="https://podminky.urs.cz/item/CS_URS_2025_01/576143221"/>
    <hyperlink ref="F238" r:id="rId23" display="https://podminky.urs.cz/item/CS_URS_2025_01/577155142"/>
    <hyperlink ref="F250" r:id="rId24" display="https://podminky.urs.cz/item/CS_URS_2025_01/899132121"/>
    <hyperlink ref="F253" r:id="rId25" display="https://podminky.urs.cz/item/CS_URS_2025_01/899132212"/>
    <hyperlink ref="F256" r:id="rId26" display="https://podminky.urs.cz/item/CS_URS_2025_01/899623161"/>
    <hyperlink ref="F262" r:id="rId27" display="https://podminky.urs.cz/item/CS_URS_2025_01/915111111"/>
    <hyperlink ref="F267" r:id="rId28" display="https://podminky.urs.cz/item/CS_URS_2025_01/915111121"/>
    <hyperlink ref="F271" r:id="rId29" display="https://podminky.urs.cz/item/CS_URS_2025_01/915121121"/>
    <hyperlink ref="F275" r:id="rId30" display="https://podminky.urs.cz/item/CS_URS_2025_01/915131111"/>
    <hyperlink ref="F283" r:id="rId31" display="https://podminky.urs.cz/item/CS_URS_2025_01/915211112"/>
    <hyperlink ref="F286" r:id="rId32" display="https://podminky.urs.cz/item/CS_URS_2025_01/915211122"/>
    <hyperlink ref="F289" r:id="rId33" display="https://podminky.urs.cz/item/CS_URS_2025_01/915221122"/>
    <hyperlink ref="F292" r:id="rId34" display="https://podminky.urs.cz/item/CS_URS_2025_01/915231112"/>
    <hyperlink ref="F295" r:id="rId35" display="https://podminky.urs.cz/item/CS_URS_2025_01/915611111"/>
    <hyperlink ref="F299" r:id="rId36" display="https://podminky.urs.cz/item/CS_URS_2025_01/915621111"/>
    <hyperlink ref="F302" r:id="rId37" display="https://podminky.urs.cz/item/CS_URS_2025_01/916111123"/>
    <hyperlink ref="F311" r:id="rId38" display="https://podminky.urs.cz/item/CS_URS_2025_01/916241113"/>
    <hyperlink ref="F321" r:id="rId39" display="https://podminky.urs.cz/item/CS_URS_2025_01/919731122"/>
    <hyperlink ref="F325" r:id="rId40" display="https://podminky.urs.cz/item/CS_URS_2025_01/919732211"/>
    <hyperlink ref="F328" r:id="rId41" display="https://podminky.urs.cz/item/CS_URS_2025_01/919732221"/>
    <hyperlink ref="F332" r:id="rId42" display="https://podminky.urs.cz/item/CS_URS_2025_01/938908411"/>
    <hyperlink ref="F336" r:id="rId43" display="https://podminky.urs.cz/item/CS_URS_2025_01/938909311"/>
    <hyperlink ref="F339" r:id="rId44" display="https://podminky.urs.cz/item/CS_URS_2025_01/979024442"/>
    <hyperlink ref="F342" r:id="rId45" display="https://podminky.urs.cz/item/CS_URS_2025_01/979071122"/>
    <hyperlink ref="F347" r:id="rId46" display="https://podminky.urs.cz/item/CS_URS_2025_01/998225111"/>
    <hyperlink ref="F350" r:id="rId47" display="https://podminky.urs.cz/item/CS_URS_2025_01/998225191"/>
    <hyperlink ref="F355" r:id="rId48" display="https://podminky.urs.cz/item/CS_URS_2025_01/012303000"/>
    <hyperlink ref="F359" r:id="rId49" display="https://podminky.urs.cz/item/CS_URS_2025_01/013254000"/>
    <hyperlink ref="F363" r:id="rId50" display="https://podminky.urs.cz/item/CS_URS_2025_01/012103000"/>
    <hyperlink ref="F367" r:id="rId51" display="https://podminky.urs.cz/item/CS_URS_2025_01/013274000"/>
    <hyperlink ref="F371" r:id="rId52" display="https://podminky.urs.cz/item/CS_URS_2025_01/013294000"/>
    <hyperlink ref="F376" r:id="rId53" display="https://podminky.urs.cz/item/CS_URS_2025_01/030001000"/>
    <hyperlink ref="F380" r:id="rId54" display="https://podminky.urs.cz/item/CS_URS_2025_01/034503000"/>
    <hyperlink ref="F385" r:id="rId55" display="https://podminky.urs.cz/item/CS_URS_2025_01/043154000"/>
    <hyperlink ref="F389" r:id="rId56" display="https://podminky.urs.cz/item/CS_URS_2025_01/043194000"/>
    <hyperlink ref="F393" r:id="rId57" display="https://podminky.urs.cz/item/CS_URS_2025_01/049103000"/>
    <hyperlink ref="F398" r:id="rId58" display="https://podminky.urs.cz/item/CS_URS_2025_01/07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569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570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571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572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573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574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575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576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577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578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579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75</v>
      </c>
      <c r="F18" s="280" t="s">
        <v>580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581</v>
      </c>
      <c r="F19" s="280" t="s">
        <v>582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583</v>
      </c>
      <c r="F20" s="280" t="s">
        <v>584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585</v>
      </c>
      <c r="F21" s="280" t="s">
        <v>586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587</v>
      </c>
      <c r="F22" s="280" t="s">
        <v>588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589</v>
      </c>
      <c r="F23" s="280" t="s">
        <v>590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591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592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593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594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595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596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597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598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599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97</v>
      </c>
      <c r="F36" s="280"/>
      <c r="G36" s="280" t="s">
        <v>600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601</v>
      </c>
      <c r="F37" s="280"/>
      <c r="G37" s="280" t="s">
        <v>602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52</v>
      </c>
      <c r="F38" s="280"/>
      <c r="G38" s="280" t="s">
        <v>603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53</v>
      </c>
      <c r="F39" s="280"/>
      <c r="G39" s="280" t="s">
        <v>604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98</v>
      </c>
      <c r="F40" s="280"/>
      <c r="G40" s="280" t="s">
        <v>605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99</v>
      </c>
      <c r="F41" s="280"/>
      <c r="G41" s="280" t="s">
        <v>606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607</v>
      </c>
      <c r="F42" s="280"/>
      <c r="G42" s="280" t="s">
        <v>608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609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610</v>
      </c>
      <c r="F44" s="280"/>
      <c r="G44" s="280" t="s">
        <v>611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101</v>
      </c>
      <c r="F45" s="280"/>
      <c r="G45" s="280" t="s">
        <v>612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613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614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615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616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617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618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619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620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621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622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623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624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625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626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627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628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629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630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631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632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633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634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635</v>
      </c>
      <c r="D76" s="298"/>
      <c r="E76" s="298"/>
      <c r="F76" s="298" t="s">
        <v>636</v>
      </c>
      <c r="G76" s="299"/>
      <c r="H76" s="298" t="s">
        <v>53</v>
      </c>
      <c r="I76" s="298" t="s">
        <v>56</v>
      </c>
      <c r="J76" s="298" t="s">
        <v>637</v>
      </c>
      <c r="K76" s="297"/>
    </row>
    <row r="77" s="1" customFormat="1" ht="17.25" customHeight="1">
      <c r="B77" s="295"/>
      <c r="C77" s="300" t="s">
        <v>638</v>
      </c>
      <c r="D77" s="300"/>
      <c r="E77" s="300"/>
      <c r="F77" s="301" t="s">
        <v>639</v>
      </c>
      <c r="G77" s="302"/>
      <c r="H77" s="300"/>
      <c r="I77" s="300"/>
      <c r="J77" s="300" t="s">
        <v>640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52</v>
      </c>
      <c r="D79" s="305"/>
      <c r="E79" s="305"/>
      <c r="F79" s="306" t="s">
        <v>641</v>
      </c>
      <c r="G79" s="307"/>
      <c r="H79" s="283" t="s">
        <v>642</v>
      </c>
      <c r="I79" s="283" t="s">
        <v>643</v>
      </c>
      <c r="J79" s="283">
        <v>20</v>
      </c>
      <c r="K79" s="297"/>
    </row>
    <row r="80" s="1" customFormat="1" ht="15" customHeight="1">
      <c r="B80" s="295"/>
      <c r="C80" s="283" t="s">
        <v>644</v>
      </c>
      <c r="D80" s="283"/>
      <c r="E80" s="283"/>
      <c r="F80" s="306" t="s">
        <v>641</v>
      </c>
      <c r="G80" s="307"/>
      <c r="H80" s="283" t="s">
        <v>645</v>
      </c>
      <c r="I80" s="283" t="s">
        <v>643</v>
      </c>
      <c r="J80" s="283">
        <v>120</v>
      </c>
      <c r="K80" s="297"/>
    </row>
    <row r="81" s="1" customFormat="1" ht="15" customHeight="1">
      <c r="B81" s="308"/>
      <c r="C81" s="283" t="s">
        <v>646</v>
      </c>
      <c r="D81" s="283"/>
      <c r="E81" s="283"/>
      <c r="F81" s="306" t="s">
        <v>647</v>
      </c>
      <c r="G81" s="307"/>
      <c r="H81" s="283" t="s">
        <v>648</v>
      </c>
      <c r="I81" s="283" t="s">
        <v>643</v>
      </c>
      <c r="J81" s="283">
        <v>50</v>
      </c>
      <c r="K81" s="297"/>
    </row>
    <row r="82" s="1" customFormat="1" ht="15" customHeight="1">
      <c r="B82" s="308"/>
      <c r="C82" s="283" t="s">
        <v>649</v>
      </c>
      <c r="D82" s="283"/>
      <c r="E82" s="283"/>
      <c r="F82" s="306" t="s">
        <v>641</v>
      </c>
      <c r="G82" s="307"/>
      <c r="H82" s="283" t="s">
        <v>650</v>
      </c>
      <c r="I82" s="283" t="s">
        <v>651</v>
      </c>
      <c r="J82" s="283"/>
      <c r="K82" s="297"/>
    </row>
    <row r="83" s="1" customFormat="1" ht="15" customHeight="1">
      <c r="B83" s="308"/>
      <c r="C83" s="309" t="s">
        <v>652</v>
      </c>
      <c r="D83" s="309"/>
      <c r="E83" s="309"/>
      <c r="F83" s="310" t="s">
        <v>647</v>
      </c>
      <c r="G83" s="309"/>
      <c r="H83" s="309" t="s">
        <v>653</v>
      </c>
      <c r="I83" s="309" t="s">
        <v>643</v>
      </c>
      <c r="J83" s="309">
        <v>15</v>
      </c>
      <c r="K83" s="297"/>
    </row>
    <row r="84" s="1" customFormat="1" ht="15" customHeight="1">
      <c r="B84" s="308"/>
      <c r="C84" s="309" t="s">
        <v>654</v>
      </c>
      <c r="D84" s="309"/>
      <c r="E84" s="309"/>
      <c r="F84" s="310" t="s">
        <v>647</v>
      </c>
      <c r="G84" s="309"/>
      <c r="H84" s="309" t="s">
        <v>655</v>
      </c>
      <c r="I84" s="309" t="s">
        <v>643</v>
      </c>
      <c r="J84" s="309">
        <v>15</v>
      </c>
      <c r="K84" s="297"/>
    </row>
    <row r="85" s="1" customFormat="1" ht="15" customHeight="1">
      <c r="B85" s="308"/>
      <c r="C85" s="309" t="s">
        <v>656</v>
      </c>
      <c r="D85" s="309"/>
      <c r="E85" s="309"/>
      <c r="F85" s="310" t="s">
        <v>647</v>
      </c>
      <c r="G85" s="309"/>
      <c r="H85" s="309" t="s">
        <v>657</v>
      </c>
      <c r="I85" s="309" t="s">
        <v>643</v>
      </c>
      <c r="J85" s="309">
        <v>20</v>
      </c>
      <c r="K85" s="297"/>
    </row>
    <row r="86" s="1" customFormat="1" ht="15" customHeight="1">
      <c r="B86" s="308"/>
      <c r="C86" s="309" t="s">
        <v>658</v>
      </c>
      <c r="D86" s="309"/>
      <c r="E86" s="309"/>
      <c r="F86" s="310" t="s">
        <v>647</v>
      </c>
      <c r="G86" s="309"/>
      <c r="H86" s="309" t="s">
        <v>659</v>
      </c>
      <c r="I86" s="309" t="s">
        <v>643</v>
      </c>
      <c r="J86" s="309">
        <v>20</v>
      </c>
      <c r="K86" s="297"/>
    </row>
    <row r="87" s="1" customFormat="1" ht="15" customHeight="1">
      <c r="B87" s="308"/>
      <c r="C87" s="283" t="s">
        <v>660</v>
      </c>
      <c r="D87" s="283"/>
      <c r="E87" s="283"/>
      <c r="F87" s="306" t="s">
        <v>647</v>
      </c>
      <c r="G87" s="307"/>
      <c r="H87" s="283" t="s">
        <v>661</v>
      </c>
      <c r="I87" s="283" t="s">
        <v>643</v>
      </c>
      <c r="J87" s="283">
        <v>50</v>
      </c>
      <c r="K87" s="297"/>
    </row>
    <row r="88" s="1" customFormat="1" ht="15" customHeight="1">
      <c r="B88" s="308"/>
      <c r="C88" s="283" t="s">
        <v>662</v>
      </c>
      <c r="D88" s="283"/>
      <c r="E88" s="283"/>
      <c r="F88" s="306" t="s">
        <v>647</v>
      </c>
      <c r="G88" s="307"/>
      <c r="H88" s="283" t="s">
        <v>663</v>
      </c>
      <c r="I88" s="283" t="s">
        <v>643</v>
      </c>
      <c r="J88" s="283">
        <v>20</v>
      </c>
      <c r="K88" s="297"/>
    </row>
    <row r="89" s="1" customFormat="1" ht="15" customHeight="1">
      <c r="B89" s="308"/>
      <c r="C89" s="283" t="s">
        <v>664</v>
      </c>
      <c r="D89" s="283"/>
      <c r="E89" s="283"/>
      <c r="F89" s="306" t="s">
        <v>647</v>
      </c>
      <c r="G89" s="307"/>
      <c r="H89" s="283" t="s">
        <v>665</v>
      </c>
      <c r="I89" s="283" t="s">
        <v>643</v>
      </c>
      <c r="J89" s="283">
        <v>20</v>
      </c>
      <c r="K89" s="297"/>
    </row>
    <row r="90" s="1" customFormat="1" ht="15" customHeight="1">
      <c r="B90" s="308"/>
      <c r="C90" s="283" t="s">
        <v>666</v>
      </c>
      <c r="D90" s="283"/>
      <c r="E90" s="283"/>
      <c r="F90" s="306" t="s">
        <v>647</v>
      </c>
      <c r="G90" s="307"/>
      <c r="H90" s="283" t="s">
        <v>667</v>
      </c>
      <c r="I90" s="283" t="s">
        <v>643</v>
      </c>
      <c r="J90" s="283">
        <v>50</v>
      </c>
      <c r="K90" s="297"/>
    </row>
    <row r="91" s="1" customFormat="1" ht="15" customHeight="1">
      <c r="B91" s="308"/>
      <c r="C91" s="283" t="s">
        <v>668</v>
      </c>
      <c r="D91" s="283"/>
      <c r="E91" s="283"/>
      <c r="F91" s="306" t="s">
        <v>647</v>
      </c>
      <c r="G91" s="307"/>
      <c r="H91" s="283" t="s">
        <v>668</v>
      </c>
      <c r="I91" s="283" t="s">
        <v>643</v>
      </c>
      <c r="J91" s="283">
        <v>50</v>
      </c>
      <c r="K91" s="297"/>
    </row>
    <row r="92" s="1" customFormat="1" ht="15" customHeight="1">
      <c r="B92" s="308"/>
      <c r="C92" s="283" t="s">
        <v>669</v>
      </c>
      <c r="D92" s="283"/>
      <c r="E92" s="283"/>
      <c r="F92" s="306" t="s">
        <v>647</v>
      </c>
      <c r="G92" s="307"/>
      <c r="H92" s="283" t="s">
        <v>670</v>
      </c>
      <c r="I92" s="283" t="s">
        <v>643</v>
      </c>
      <c r="J92" s="283">
        <v>255</v>
      </c>
      <c r="K92" s="297"/>
    </row>
    <row r="93" s="1" customFormat="1" ht="15" customHeight="1">
      <c r="B93" s="308"/>
      <c r="C93" s="283" t="s">
        <v>671</v>
      </c>
      <c r="D93" s="283"/>
      <c r="E93" s="283"/>
      <c r="F93" s="306" t="s">
        <v>641</v>
      </c>
      <c r="G93" s="307"/>
      <c r="H93" s="283" t="s">
        <v>672</v>
      </c>
      <c r="I93" s="283" t="s">
        <v>673</v>
      </c>
      <c r="J93" s="283"/>
      <c r="K93" s="297"/>
    </row>
    <row r="94" s="1" customFormat="1" ht="15" customHeight="1">
      <c r="B94" s="308"/>
      <c r="C94" s="283" t="s">
        <v>674</v>
      </c>
      <c r="D94" s="283"/>
      <c r="E94" s="283"/>
      <c r="F94" s="306" t="s">
        <v>641</v>
      </c>
      <c r="G94" s="307"/>
      <c r="H94" s="283" t="s">
        <v>675</v>
      </c>
      <c r="I94" s="283" t="s">
        <v>676</v>
      </c>
      <c r="J94" s="283"/>
      <c r="K94" s="297"/>
    </row>
    <row r="95" s="1" customFormat="1" ht="15" customHeight="1">
      <c r="B95" s="308"/>
      <c r="C95" s="283" t="s">
        <v>677</v>
      </c>
      <c r="D95" s="283"/>
      <c r="E95" s="283"/>
      <c r="F95" s="306" t="s">
        <v>641</v>
      </c>
      <c r="G95" s="307"/>
      <c r="H95" s="283" t="s">
        <v>677</v>
      </c>
      <c r="I95" s="283" t="s">
        <v>676</v>
      </c>
      <c r="J95" s="283"/>
      <c r="K95" s="297"/>
    </row>
    <row r="96" s="1" customFormat="1" ht="15" customHeight="1">
      <c r="B96" s="308"/>
      <c r="C96" s="283" t="s">
        <v>37</v>
      </c>
      <c r="D96" s="283"/>
      <c r="E96" s="283"/>
      <c r="F96" s="306" t="s">
        <v>641</v>
      </c>
      <c r="G96" s="307"/>
      <c r="H96" s="283" t="s">
        <v>678</v>
      </c>
      <c r="I96" s="283" t="s">
        <v>676</v>
      </c>
      <c r="J96" s="283"/>
      <c r="K96" s="297"/>
    </row>
    <row r="97" s="1" customFormat="1" ht="15" customHeight="1">
      <c r="B97" s="308"/>
      <c r="C97" s="283" t="s">
        <v>47</v>
      </c>
      <c r="D97" s="283"/>
      <c r="E97" s="283"/>
      <c r="F97" s="306" t="s">
        <v>641</v>
      </c>
      <c r="G97" s="307"/>
      <c r="H97" s="283" t="s">
        <v>679</v>
      </c>
      <c r="I97" s="283" t="s">
        <v>676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680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635</v>
      </c>
      <c r="D103" s="298"/>
      <c r="E103" s="298"/>
      <c r="F103" s="298" t="s">
        <v>636</v>
      </c>
      <c r="G103" s="299"/>
      <c r="H103" s="298" t="s">
        <v>53</v>
      </c>
      <c r="I103" s="298" t="s">
        <v>56</v>
      </c>
      <c r="J103" s="298" t="s">
        <v>637</v>
      </c>
      <c r="K103" s="297"/>
    </row>
    <row r="104" s="1" customFormat="1" ht="17.25" customHeight="1">
      <c r="B104" s="295"/>
      <c r="C104" s="300" t="s">
        <v>638</v>
      </c>
      <c r="D104" s="300"/>
      <c r="E104" s="300"/>
      <c r="F104" s="301" t="s">
        <v>639</v>
      </c>
      <c r="G104" s="302"/>
      <c r="H104" s="300"/>
      <c r="I104" s="300"/>
      <c r="J104" s="300" t="s">
        <v>640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52</v>
      </c>
      <c r="D106" s="305"/>
      <c r="E106" s="305"/>
      <c r="F106" s="306" t="s">
        <v>641</v>
      </c>
      <c r="G106" s="283"/>
      <c r="H106" s="283" t="s">
        <v>681</v>
      </c>
      <c r="I106" s="283" t="s">
        <v>643</v>
      </c>
      <c r="J106" s="283">
        <v>20</v>
      </c>
      <c r="K106" s="297"/>
    </row>
    <row r="107" s="1" customFormat="1" ht="15" customHeight="1">
      <c r="B107" s="295"/>
      <c r="C107" s="283" t="s">
        <v>644</v>
      </c>
      <c r="D107" s="283"/>
      <c r="E107" s="283"/>
      <c r="F107" s="306" t="s">
        <v>641</v>
      </c>
      <c r="G107" s="283"/>
      <c r="H107" s="283" t="s">
        <v>681</v>
      </c>
      <c r="I107" s="283" t="s">
        <v>643</v>
      </c>
      <c r="J107" s="283">
        <v>120</v>
      </c>
      <c r="K107" s="297"/>
    </row>
    <row r="108" s="1" customFormat="1" ht="15" customHeight="1">
      <c r="B108" s="308"/>
      <c r="C108" s="283" t="s">
        <v>646</v>
      </c>
      <c r="D108" s="283"/>
      <c r="E108" s="283"/>
      <c r="F108" s="306" t="s">
        <v>647</v>
      </c>
      <c r="G108" s="283"/>
      <c r="H108" s="283" t="s">
        <v>681</v>
      </c>
      <c r="I108" s="283" t="s">
        <v>643</v>
      </c>
      <c r="J108" s="283">
        <v>50</v>
      </c>
      <c r="K108" s="297"/>
    </row>
    <row r="109" s="1" customFormat="1" ht="15" customHeight="1">
      <c r="B109" s="308"/>
      <c r="C109" s="283" t="s">
        <v>649</v>
      </c>
      <c r="D109" s="283"/>
      <c r="E109" s="283"/>
      <c r="F109" s="306" t="s">
        <v>641</v>
      </c>
      <c r="G109" s="283"/>
      <c r="H109" s="283" t="s">
        <v>681</v>
      </c>
      <c r="I109" s="283" t="s">
        <v>651</v>
      </c>
      <c r="J109" s="283"/>
      <c r="K109" s="297"/>
    </row>
    <row r="110" s="1" customFormat="1" ht="15" customHeight="1">
      <c r="B110" s="308"/>
      <c r="C110" s="283" t="s">
        <v>660</v>
      </c>
      <c r="D110" s="283"/>
      <c r="E110" s="283"/>
      <c r="F110" s="306" t="s">
        <v>647</v>
      </c>
      <c r="G110" s="283"/>
      <c r="H110" s="283" t="s">
        <v>681</v>
      </c>
      <c r="I110" s="283" t="s">
        <v>643</v>
      </c>
      <c r="J110" s="283">
        <v>50</v>
      </c>
      <c r="K110" s="297"/>
    </row>
    <row r="111" s="1" customFormat="1" ht="15" customHeight="1">
      <c r="B111" s="308"/>
      <c r="C111" s="283" t="s">
        <v>668</v>
      </c>
      <c r="D111" s="283"/>
      <c r="E111" s="283"/>
      <c r="F111" s="306" t="s">
        <v>647</v>
      </c>
      <c r="G111" s="283"/>
      <c r="H111" s="283" t="s">
        <v>681</v>
      </c>
      <c r="I111" s="283" t="s">
        <v>643</v>
      </c>
      <c r="J111" s="283">
        <v>50</v>
      </c>
      <c r="K111" s="297"/>
    </row>
    <row r="112" s="1" customFormat="1" ht="15" customHeight="1">
      <c r="B112" s="308"/>
      <c r="C112" s="283" t="s">
        <v>666</v>
      </c>
      <c r="D112" s="283"/>
      <c r="E112" s="283"/>
      <c r="F112" s="306" t="s">
        <v>647</v>
      </c>
      <c r="G112" s="283"/>
      <c r="H112" s="283" t="s">
        <v>681</v>
      </c>
      <c r="I112" s="283" t="s">
        <v>643</v>
      </c>
      <c r="J112" s="283">
        <v>50</v>
      </c>
      <c r="K112" s="297"/>
    </row>
    <row r="113" s="1" customFormat="1" ht="15" customHeight="1">
      <c r="B113" s="308"/>
      <c r="C113" s="283" t="s">
        <v>52</v>
      </c>
      <c r="D113" s="283"/>
      <c r="E113" s="283"/>
      <c r="F113" s="306" t="s">
        <v>641</v>
      </c>
      <c r="G113" s="283"/>
      <c r="H113" s="283" t="s">
        <v>682</v>
      </c>
      <c r="I113" s="283" t="s">
        <v>643</v>
      </c>
      <c r="J113" s="283">
        <v>20</v>
      </c>
      <c r="K113" s="297"/>
    </row>
    <row r="114" s="1" customFormat="1" ht="15" customHeight="1">
      <c r="B114" s="308"/>
      <c r="C114" s="283" t="s">
        <v>683</v>
      </c>
      <c r="D114" s="283"/>
      <c r="E114" s="283"/>
      <c r="F114" s="306" t="s">
        <v>641</v>
      </c>
      <c r="G114" s="283"/>
      <c r="H114" s="283" t="s">
        <v>684</v>
      </c>
      <c r="I114" s="283" t="s">
        <v>643</v>
      </c>
      <c r="J114" s="283">
        <v>120</v>
      </c>
      <c r="K114" s="297"/>
    </row>
    <row r="115" s="1" customFormat="1" ht="15" customHeight="1">
      <c r="B115" s="308"/>
      <c r="C115" s="283" t="s">
        <v>37</v>
      </c>
      <c r="D115" s="283"/>
      <c r="E115" s="283"/>
      <c r="F115" s="306" t="s">
        <v>641</v>
      </c>
      <c r="G115" s="283"/>
      <c r="H115" s="283" t="s">
        <v>685</v>
      </c>
      <c r="I115" s="283" t="s">
        <v>676</v>
      </c>
      <c r="J115" s="283"/>
      <c r="K115" s="297"/>
    </row>
    <row r="116" s="1" customFormat="1" ht="15" customHeight="1">
      <c r="B116" s="308"/>
      <c r="C116" s="283" t="s">
        <v>47</v>
      </c>
      <c r="D116" s="283"/>
      <c r="E116" s="283"/>
      <c r="F116" s="306" t="s">
        <v>641</v>
      </c>
      <c r="G116" s="283"/>
      <c r="H116" s="283" t="s">
        <v>686</v>
      </c>
      <c r="I116" s="283" t="s">
        <v>676</v>
      </c>
      <c r="J116" s="283"/>
      <c r="K116" s="297"/>
    </row>
    <row r="117" s="1" customFormat="1" ht="15" customHeight="1">
      <c r="B117" s="308"/>
      <c r="C117" s="283" t="s">
        <v>56</v>
      </c>
      <c r="D117" s="283"/>
      <c r="E117" s="283"/>
      <c r="F117" s="306" t="s">
        <v>641</v>
      </c>
      <c r="G117" s="283"/>
      <c r="H117" s="283" t="s">
        <v>687</v>
      </c>
      <c r="I117" s="283" t="s">
        <v>688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689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635</v>
      </c>
      <c r="D123" s="298"/>
      <c r="E123" s="298"/>
      <c r="F123" s="298" t="s">
        <v>636</v>
      </c>
      <c r="G123" s="299"/>
      <c r="H123" s="298" t="s">
        <v>53</v>
      </c>
      <c r="I123" s="298" t="s">
        <v>56</v>
      </c>
      <c r="J123" s="298" t="s">
        <v>637</v>
      </c>
      <c r="K123" s="327"/>
    </row>
    <row r="124" s="1" customFormat="1" ht="17.25" customHeight="1">
      <c r="B124" s="326"/>
      <c r="C124" s="300" t="s">
        <v>638</v>
      </c>
      <c r="D124" s="300"/>
      <c r="E124" s="300"/>
      <c r="F124" s="301" t="s">
        <v>639</v>
      </c>
      <c r="G124" s="302"/>
      <c r="H124" s="300"/>
      <c r="I124" s="300"/>
      <c r="J124" s="300" t="s">
        <v>640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644</v>
      </c>
      <c r="D126" s="305"/>
      <c r="E126" s="305"/>
      <c r="F126" s="306" t="s">
        <v>641</v>
      </c>
      <c r="G126" s="283"/>
      <c r="H126" s="283" t="s">
        <v>681</v>
      </c>
      <c r="I126" s="283" t="s">
        <v>643</v>
      </c>
      <c r="J126" s="283">
        <v>120</v>
      </c>
      <c r="K126" s="331"/>
    </row>
    <row r="127" s="1" customFormat="1" ht="15" customHeight="1">
      <c r="B127" s="328"/>
      <c r="C127" s="283" t="s">
        <v>690</v>
      </c>
      <c r="D127" s="283"/>
      <c r="E127" s="283"/>
      <c r="F127" s="306" t="s">
        <v>641</v>
      </c>
      <c r="G127" s="283"/>
      <c r="H127" s="283" t="s">
        <v>691</v>
      </c>
      <c r="I127" s="283" t="s">
        <v>643</v>
      </c>
      <c r="J127" s="283" t="s">
        <v>692</v>
      </c>
      <c r="K127" s="331"/>
    </row>
    <row r="128" s="1" customFormat="1" ht="15" customHeight="1">
      <c r="B128" s="328"/>
      <c r="C128" s="283" t="s">
        <v>589</v>
      </c>
      <c r="D128" s="283"/>
      <c r="E128" s="283"/>
      <c r="F128" s="306" t="s">
        <v>641</v>
      </c>
      <c r="G128" s="283"/>
      <c r="H128" s="283" t="s">
        <v>693</v>
      </c>
      <c r="I128" s="283" t="s">
        <v>643</v>
      </c>
      <c r="J128" s="283" t="s">
        <v>692</v>
      </c>
      <c r="K128" s="331"/>
    </row>
    <row r="129" s="1" customFormat="1" ht="15" customHeight="1">
      <c r="B129" s="328"/>
      <c r="C129" s="283" t="s">
        <v>652</v>
      </c>
      <c r="D129" s="283"/>
      <c r="E129" s="283"/>
      <c r="F129" s="306" t="s">
        <v>647</v>
      </c>
      <c r="G129" s="283"/>
      <c r="H129" s="283" t="s">
        <v>653</v>
      </c>
      <c r="I129" s="283" t="s">
        <v>643</v>
      </c>
      <c r="J129" s="283">
        <v>15</v>
      </c>
      <c r="K129" s="331"/>
    </row>
    <row r="130" s="1" customFormat="1" ht="15" customHeight="1">
      <c r="B130" s="328"/>
      <c r="C130" s="309" t="s">
        <v>654</v>
      </c>
      <c r="D130" s="309"/>
      <c r="E130" s="309"/>
      <c r="F130" s="310" t="s">
        <v>647</v>
      </c>
      <c r="G130" s="309"/>
      <c r="H130" s="309" t="s">
        <v>655</v>
      </c>
      <c r="I130" s="309" t="s">
        <v>643</v>
      </c>
      <c r="J130" s="309">
        <v>15</v>
      </c>
      <c r="K130" s="331"/>
    </row>
    <row r="131" s="1" customFormat="1" ht="15" customHeight="1">
      <c r="B131" s="328"/>
      <c r="C131" s="309" t="s">
        <v>656</v>
      </c>
      <c r="D131" s="309"/>
      <c r="E131" s="309"/>
      <c r="F131" s="310" t="s">
        <v>647</v>
      </c>
      <c r="G131" s="309"/>
      <c r="H131" s="309" t="s">
        <v>657</v>
      </c>
      <c r="I131" s="309" t="s">
        <v>643</v>
      </c>
      <c r="J131" s="309">
        <v>20</v>
      </c>
      <c r="K131" s="331"/>
    </row>
    <row r="132" s="1" customFormat="1" ht="15" customHeight="1">
      <c r="B132" s="328"/>
      <c r="C132" s="309" t="s">
        <v>658</v>
      </c>
      <c r="D132" s="309"/>
      <c r="E132" s="309"/>
      <c r="F132" s="310" t="s">
        <v>647</v>
      </c>
      <c r="G132" s="309"/>
      <c r="H132" s="309" t="s">
        <v>659</v>
      </c>
      <c r="I132" s="309" t="s">
        <v>643</v>
      </c>
      <c r="J132" s="309">
        <v>20</v>
      </c>
      <c r="K132" s="331"/>
    </row>
    <row r="133" s="1" customFormat="1" ht="15" customHeight="1">
      <c r="B133" s="328"/>
      <c r="C133" s="283" t="s">
        <v>646</v>
      </c>
      <c r="D133" s="283"/>
      <c r="E133" s="283"/>
      <c r="F133" s="306" t="s">
        <v>647</v>
      </c>
      <c r="G133" s="283"/>
      <c r="H133" s="283" t="s">
        <v>681</v>
      </c>
      <c r="I133" s="283" t="s">
        <v>643</v>
      </c>
      <c r="J133" s="283">
        <v>50</v>
      </c>
      <c r="K133" s="331"/>
    </row>
    <row r="134" s="1" customFormat="1" ht="15" customHeight="1">
      <c r="B134" s="328"/>
      <c r="C134" s="283" t="s">
        <v>660</v>
      </c>
      <c r="D134" s="283"/>
      <c r="E134" s="283"/>
      <c r="F134" s="306" t="s">
        <v>647</v>
      </c>
      <c r="G134" s="283"/>
      <c r="H134" s="283" t="s">
        <v>681</v>
      </c>
      <c r="I134" s="283" t="s">
        <v>643</v>
      </c>
      <c r="J134" s="283">
        <v>50</v>
      </c>
      <c r="K134" s="331"/>
    </row>
    <row r="135" s="1" customFormat="1" ht="15" customHeight="1">
      <c r="B135" s="328"/>
      <c r="C135" s="283" t="s">
        <v>666</v>
      </c>
      <c r="D135" s="283"/>
      <c r="E135" s="283"/>
      <c r="F135" s="306" t="s">
        <v>647</v>
      </c>
      <c r="G135" s="283"/>
      <c r="H135" s="283" t="s">
        <v>681</v>
      </c>
      <c r="I135" s="283" t="s">
        <v>643</v>
      </c>
      <c r="J135" s="283">
        <v>50</v>
      </c>
      <c r="K135" s="331"/>
    </row>
    <row r="136" s="1" customFormat="1" ht="15" customHeight="1">
      <c r="B136" s="328"/>
      <c r="C136" s="283" t="s">
        <v>668</v>
      </c>
      <c r="D136" s="283"/>
      <c r="E136" s="283"/>
      <c r="F136" s="306" t="s">
        <v>647</v>
      </c>
      <c r="G136" s="283"/>
      <c r="H136" s="283" t="s">
        <v>681</v>
      </c>
      <c r="I136" s="283" t="s">
        <v>643</v>
      </c>
      <c r="J136" s="283">
        <v>50</v>
      </c>
      <c r="K136" s="331"/>
    </row>
    <row r="137" s="1" customFormat="1" ht="15" customHeight="1">
      <c r="B137" s="328"/>
      <c r="C137" s="283" t="s">
        <v>669</v>
      </c>
      <c r="D137" s="283"/>
      <c r="E137" s="283"/>
      <c r="F137" s="306" t="s">
        <v>647</v>
      </c>
      <c r="G137" s="283"/>
      <c r="H137" s="283" t="s">
        <v>694</v>
      </c>
      <c r="I137" s="283" t="s">
        <v>643</v>
      </c>
      <c r="J137" s="283">
        <v>255</v>
      </c>
      <c r="K137" s="331"/>
    </row>
    <row r="138" s="1" customFormat="1" ht="15" customHeight="1">
      <c r="B138" s="328"/>
      <c r="C138" s="283" t="s">
        <v>671</v>
      </c>
      <c r="D138" s="283"/>
      <c r="E138" s="283"/>
      <c r="F138" s="306" t="s">
        <v>641</v>
      </c>
      <c r="G138" s="283"/>
      <c r="H138" s="283" t="s">
        <v>695</v>
      </c>
      <c r="I138" s="283" t="s">
        <v>673</v>
      </c>
      <c r="J138" s="283"/>
      <c r="K138" s="331"/>
    </row>
    <row r="139" s="1" customFormat="1" ht="15" customHeight="1">
      <c r="B139" s="328"/>
      <c r="C139" s="283" t="s">
        <v>674</v>
      </c>
      <c r="D139" s="283"/>
      <c r="E139" s="283"/>
      <c r="F139" s="306" t="s">
        <v>641</v>
      </c>
      <c r="G139" s="283"/>
      <c r="H139" s="283" t="s">
        <v>696</v>
      </c>
      <c r="I139" s="283" t="s">
        <v>676</v>
      </c>
      <c r="J139" s="283"/>
      <c r="K139" s="331"/>
    </row>
    <row r="140" s="1" customFormat="1" ht="15" customHeight="1">
      <c r="B140" s="328"/>
      <c r="C140" s="283" t="s">
        <v>677</v>
      </c>
      <c r="D140" s="283"/>
      <c r="E140" s="283"/>
      <c r="F140" s="306" t="s">
        <v>641</v>
      </c>
      <c r="G140" s="283"/>
      <c r="H140" s="283" t="s">
        <v>677</v>
      </c>
      <c r="I140" s="283" t="s">
        <v>676</v>
      </c>
      <c r="J140" s="283"/>
      <c r="K140" s="331"/>
    </row>
    <row r="141" s="1" customFormat="1" ht="15" customHeight="1">
      <c r="B141" s="328"/>
      <c r="C141" s="283" t="s">
        <v>37</v>
      </c>
      <c r="D141" s="283"/>
      <c r="E141" s="283"/>
      <c r="F141" s="306" t="s">
        <v>641</v>
      </c>
      <c r="G141" s="283"/>
      <c r="H141" s="283" t="s">
        <v>697</v>
      </c>
      <c r="I141" s="283" t="s">
        <v>676</v>
      </c>
      <c r="J141" s="283"/>
      <c r="K141" s="331"/>
    </row>
    <row r="142" s="1" customFormat="1" ht="15" customHeight="1">
      <c r="B142" s="328"/>
      <c r="C142" s="283" t="s">
        <v>698</v>
      </c>
      <c r="D142" s="283"/>
      <c r="E142" s="283"/>
      <c r="F142" s="306" t="s">
        <v>641</v>
      </c>
      <c r="G142" s="283"/>
      <c r="H142" s="283" t="s">
        <v>699</v>
      </c>
      <c r="I142" s="283" t="s">
        <v>676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700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635</v>
      </c>
      <c r="D148" s="298"/>
      <c r="E148" s="298"/>
      <c r="F148" s="298" t="s">
        <v>636</v>
      </c>
      <c r="G148" s="299"/>
      <c r="H148" s="298" t="s">
        <v>53</v>
      </c>
      <c r="I148" s="298" t="s">
        <v>56</v>
      </c>
      <c r="J148" s="298" t="s">
        <v>637</v>
      </c>
      <c r="K148" s="297"/>
    </row>
    <row r="149" s="1" customFormat="1" ht="17.25" customHeight="1">
      <c r="B149" s="295"/>
      <c r="C149" s="300" t="s">
        <v>638</v>
      </c>
      <c r="D149" s="300"/>
      <c r="E149" s="300"/>
      <c r="F149" s="301" t="s">
        <v>639</v>
      </c>
      <c r="G149" s="302"/>
      <c r="H149" s="300"/>
      <c r="I149" s="300"/>
      <c r="J149" s="300" t="s">
        <v>640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644</v>
      </c>
      <c r="D151" s="283"/>
      <c r="E151" s="283"/>
      <c r="F151" s="336" t="s">
        <v>641</v>
      </c>
      <c r="G151" s="283"/>
      <c r="H151" s="335" t="s">
        <v>681</v>
      </c>
      <c r="I151" s="335" t="s">
        <v>643</v>
      </c>
      <c r="J151" s="335">
        <v>120</v>
      </c>
      <c r="K151" s="331"/>
    </row>
    <row r="152" s="1" customFormat="1" ht="15" customHeight="1">
      <c r="B152" s="308"/>
      <c r="C152" s="335" t="s">
        <v>690</v>
      </c>
      <c r="D152" s="283"/>
      <c r="E152" s="283"/>
      <c r="F152" s="336" t="s">
        <v>641</v>
      </c>
      <c r="G152" s="283"/>
      <c r="H152" s="335" t="s">
        <v>701</v>
      </c>
      <c r="I152" s="335" t="s">
        <v>643</v>
      </c>
      <c r="J152" s="335" t="s">
        <v>692</v>
      </c>
      <c r="K152" s="331"/>
    </row>
    <row r="153" s="1" customFormat="1" ht="15" customHeight="1">
      <c r="B153" s="308"/>
      <c r="C153" s="335" t="s">
        <v>589</v>
      </c>
      <c r="D153" s="283"/>
      <c r="E153" s="283"/>
      <c r="F153" s="336" t="s">
        <v>641</v>
      </c>
      <c r="G153" s="283"/>
      <c r="H153" s="335" t="s">
        <v>702</v>
      </c>
      <c r="I153" s="335" t="s">
        <v>643</v>
      </c>
      <c r="J153" s="335" t="s">
        <v>692</v>
      </c>
      <c r="K153" s="331"/>
    </row>
    <row r="154" s="1" customFormat="1" ht="15" customHeight="1">
      <c r="B154" s="308"/>
      <c r="C154" s="335" t="s">
        <v>646</v>
      </c>
      <c r="D154" s="283"/>
      <c r="E154" s="283"/>
      <c r="F154" s="336" t="s">
        <v>647</v>
      </c>
      <c r="G154" s="283"/>
      <c r="H154" s="335" t="s">
        <v>681</v>
      </c>
      <c r="I154" s="335" t="s">
        <v>643</v>
      </c>
      <c r="J154" s="335">
        <v>50</v>
      </c>
      <c r="K154" s="331"/>
    </row>
    <row r="155" s="1" customFormat="1" ht="15" customHeight="1">
      <c r="B155" s="308"/>
      <c r="C155" s="335" t="s">
        <v>649</v>
      </c>
      <c r="D155" s="283"/>
      <c r="E155" s="283"/>
      <c r="F155" s="336" t="s">
        <v>641</v>
      </c>
      <c r="G155" s="283"/>
      <c r="H155" s="335" t="s">
        <v>681</v>
      </c>
      <c r="I155" s="335" t="s">
        <v>651</v>
      </c>
      <c r="J155" s="335"/>
      <c r="K155" s="331"/>
    </row>
    <row r="156" s="1" customFormat="1" ht="15" customHeight="1">
      <c r="B156" s="308"/>
      <c r="C156" s="335" t="s">
        <v>660</v>
      </c>
      <c r="D156" s="283"/>
      <c r="E156" s="283"/>
      <c r="F156" s="336" t="s">
        <v>647</v>
      </c>
      <c r="G156" s="283"/>
      <c r="H156" s="335" t="s">
        <v>681</v>
      </c>
      <c r="I156" s="335" t="s">
        <v>643</v>
      </c>
      <c r="J156" s="335">
        <v>50</v>
      </c>
      <c r="K156" s="331"/>
    </row>
    <row r="157" s="1" customFormat="1" ht="15" customHeight="1">
      <c r="B157" s="308"/>
      <c r="C157" s="335" t="s">
        <v>668</v>
      </c>
      <c r="D157" s="283"/>
      <c r="E157" s="283"/>
      <c r="F157" s="336" t="s">
        <v>647</v>
      </c>
      <c r="G157" s="283"/>
      <c r="H157" s="335" t="s">
        <v>681</v>
      </c>
      <c r="I157" s="335" t="s">
        <v>643</v>
      </c>
      <c r="J157" s="335">
        <v>50</v>
      </c>
      <c r="K157" s="331"/>
    </row>
    <row r="158" s="1" customFormat="1" ht="15" customHeight="1">
      <c r="B158" s="308"/>
      <c r="C158" s="335" t="s">
        <v>666</v>
      </c>
      <c r="D158" s="283"/>
      <c r="E158" s="283"/>
      <c r="F158" s="336" t="s">
        <v>647</v>
      </c>
      <c r="G158" s="283"/>
      <c r="H158" s="335" t="s">
        <v>681</v>
      </c>
      <c r="I158" s="335" t="s">
        <v>643</v>
      </c>
      <c r="J158" s="335">
        <v>50</v>
      </c>
      <c r="K158" s="331"/>
    </row>
    <row r="159" s="1" customFormat="1" ht="15" customHeight="1">
      <c r="B159" s="308"/>
      <c r="C159" s="335" t="s">
        <v>81</v>
      </c>
      <c r="D159" s="283"/>
      <c r="E159" s="283"/>
      <c r="F159" s="336" t="s">
        <v>641</v>
      </c>
      <c r="G159" s="283"/>
      <c r="H159" s="335" t="s">
        <v>703</v>
      </c>
      <c r="I159" s="335" t="s">
        <v>643</v>
      </c>
      <c r="J159" s="335" t="s">
        <v>704</v>
      </c>
      <c r="K159" s="331"/>
    </row>
    <row r="160" s="1" customFormat="1" ht="15" customHeight="1">
      <c r="B160" s="308"/>
      <c r="C160" s="335" t="s">
        <v>705</v>
      </c>
      <c r="D160" s="283"/>
      <c r="E160" s="283"/>
      <c r="F160" s="336" t="s">
        <v>641</v>
      </c>
      <c r="G160" s="283"/>
      <c r="H160" s="335" t="s">
        <v>706</v>
      </c>
      <c r="I160" s="335" t="s">
        <v>676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707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635</v>
      </c>
      <c r="D166" s="298"/>
      <c r="E166" s="298"/>
      <c r="F166" s="298" t="s">
        <v>636</v>
      </c>
      <c r="G166" s="340"/>
      <c r="H166" s="341" t="s">
        <v>53</v>
      </c>
      <c r="I166" s="341" t="s">
        <v>56</v>
      </c>
      <c r="J166" s="298" t="s">
        <v>637</v>
      </c>
      <c r="K166" s="275"/>
    </row>
    <row r="167" s="1" customFormat="1" ht="17.25" customHeight="1">
      <c r="B167" s="276"/>
      <c r="C167" s="300" t="s">
        <v>638</v>
      </c>
      <c r="D167" s="300"/>
      <c r="E167" s="300"/>
      <c r="F167" s="301" t="s">
        <v>639</v>
      </c>
      <c r="G167" s="342"/>
      <c r="H167" s="343"/>
      <c r="I167" s="343"/>
      <c r="J167" s="300" t="s">
        <v>640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644</v>
      </c>
      <c r="D169" s="283"/>
      <c r="E169" s="283"/>
      <c r="F169" s="306" t="s">
        <v>641</v>
      </c>
      <c r="G169" s="283"/>
      <c r="H169" s="283" t="s">
        <v>681</v>
      </c>
      <c r="I169" s="283" t="s">
        <v>643</v>
      </c>
      <c r="J169" s="283">
        <v>120</v>
      </c>
      <c r="K169" s="331"/>
    </row>
    <row r="170" s="1" customFormat="1" ht="15" customHeight="1">
      <c r="B170" s="308"/>
      <c r="C170" s="283" t="s">
        <v>690</v>
      </c>
      <c r="D170" s="283"/>
      <c r="E170" s="283"/>
      <c r="F170" s="306" t="s">
        <v>641</v>
      </c>
      <c r="G170" s="283"/>
      <c r="H170" s="283" t="s">
        <v>691</v>
      </c>
      <c r="I170" s="283" t="s">
        <v>643</v>
      </c>
      <c r="J170" s="283" t="s">
        <v>692</v>
      </c>
      <c r="K170" s="331"/>
    </row>
    <row r="171" s="1" customFormat="1" ht="15" customHeight="1">
      <c r="B171" s="308"/>
      <c r="C171" s="283" t="s">
        <v>589</v>
      </c>
      <c r="D171" s="283"/>
      <c r="E171" s="283"/>
      <c r="F171" s="306" t="s">
        <v>641</v>
      </c>
      <c r="G171" s="283"/>
      <c r="H171" s="283" t="s">
        <v>708</v>
      </c>
      <c r="I171" s="283" t="s">
        <v>643</v>
      </c>
      <c r="J171" s="283" t="s">
        <v>692</v>
      </c>
      <c r="K171" s="331"/>
    </row>
    <row r="172" s="1" customFormat="1" ht="15" customHeight="1">
      <c r="B172" s="308"/>
      <c r="C172" s="283" t="s">
        <v>646</v>
      </c>
      <c r="D172" s="283"/>
      <c r="E172" s="283"/>
      <c r="F172" s="306" t="s">
        <v>647</v>
      </c>
      <c r="G172" s="283"/>
      <c r="H172" s="283" t="s">
        <v>708</v>
      </c>
      <c r="I172" s="283" t="s">
        <v>643</v>
      </c>
      <c r="J172" s="283">
        <v>50</v>
      </c>
      <c r="K172" s="331"/>
    </row>
    <row r="173" s="1" customFormat="1" ht="15" customHeight="1">
      <c r="B173" s="308"/>
      <c r="C173" s="283" t="s">
        <v>649</v>
      </c>
      <c r="D173" s="283"/>
      <c r="E173" s="283"/>
      <c r="F173" s="306" t="s">
        <v>641</v>
      </c>
      <c r="G173" s="283"/>
      <c r="H173" s="283" t="s">
        <v>708</v>
      </c>
      <c r="I173" s="283" t="s">
        <v>651</v>
      </c>
      <c r="J173" s="283"/>
      <c r="K173" s="331"/>
    </row>
    <row r="174" s="1" customFormat="1" ht="15" customHeight="1">
      <c r="B174" s="308"/>
      <c r="C174" s="283" t="s">
        <v>660</v>
      </c>
      <c r="D174" s="283"/>
      <c r="E174" s="283"/>
      <c r="F174" s="306" t="s">
        <v>647</v>
      </c>
      <c r="G174" s="283"/>
      <c r="H174" s="283" t="s">
        <v>708</v>
      </c>
      <c r="I174" s="283" t="s">
        <v>643</v>
      </c>
      <c r="J174" s="283">
        <v>50</v>
      </c>
      <c r="K174" s="331"/>
    </row>
    <row r="175" s="1" customFormat="1" ht="15" customHeight="1">
      <c r="B175" s="308"/>
      <c r="C175" s="283" t="s">
        <v>668</v>
      </c>
      <c r="D175" s="283"/>
      <c r="E175" s="283"/>
      <c r="F175" s="306" t="s">
        <v>647</v>
      </c>
      <c r="G175" s="283"/>
      <c r="H175" s="283" t="s">
        <v>708</v>
      </c>
      <c r="I175" s="283" t="s">
        <v>643</v>
      </c>
      <c r="J175" s="283">
        <v>50</v>
      </c>
      <c r="K175" s="331"/>
    </row>
    <row r="176" s="1" customFormat="1" ht="15" customHeight="1">
      <c r="B176" s="308"/>
      <c r="C176" s="283" t="s">
        <v>666</v>
      </c>
      <c r="D176" s="283"/>
      <c r="E176" s="283"/>
      <c r="F176" s="306" t="s">
        <v>647</v>
      </c>
      <c r="G176" s="283"/>
      <c r="H176" s="283" t="s">
        <v>708</v>
      </c>
      <c r="I176" s="283" t="s">
        <v>643</v>
      </c>
      <c r="J176" s="283">
        <v>50</v>
      </c>
      <c r="K176" s="331"/>
    </row>
    <row r="177" s="1" customFormat="1" ht="15" customHeight="1">
      <c r="B177" s="308"/>
      <c r="C177" s="283" t="s">
        <v>97</v>
      </c>
      <c r="D177" s="283"/>
      <c r="E177" s="283"/>
      <c r="F177" s="306" t="s">
        <v>641</v>
      </c>
      <c r="G177" s="283"/>
      <c r="H177" s="283" t="s">
        <v>709</v>
      </c>
      <c r="I177" s="283" t="s">
        <v>710</v>
      </c>
      <c r="J177" s="283"/>
      <c r="K177" s="331"/>
    </row>
    <row r="178" s="1" customFormat="1" ht="15" customHeight="1">
      <c r="B178" s="308"/>
      <c r="C178" s="283" t="s">
        <v>56</v>
      </c>
      <c r="D178" s="283"/>
      <c r="E178" s="283"/>
      <c r="F178" s="306" t="s">
        <v>641</v>
      </c>
      <c r="G178" s="283"/>
      <c r="H178" s="283" t="s">
        <v>711</v>
      </c>
      <c r="I178" s="283" t="s">
        <v>712</v>
      </c>
      <c r="J178" s="283">
        <v>1</v>
      </c>
      <c r="K178" s="331"/>
    </row>
    <row r="179" s="1" customFormat="1" ht="15" customHeight="1">
      <c r="B179" s="308"/>
      <c r="C179" s="283" t="s">
        <v>52</v>
      </c>
      <c r="D179" s="283"/>
      <c r="E179" s="283"/>
      <c r="F179" s="306" t="s">
        <v>641</v>
      </c>
      <c r="G179" s="283"/>
      <c r="H179" s="283" t="s">
        <v>713</v>
      </c>
      <c r="I179" s="283" t="s">
        <v>643</v>
      </c>
      <c r="J179" s="283">
        <v>20</v>
      </c>
      <c r="K179" s="331"/>
    </row>
    <row r="180" s="1" customFormat="1" ht="15" customHeight="1">
      <c r="B180" s="308"/>
      <c r="C180" s="283" t="s">
        <v>53</v>
      </c>
      <c r="D180" s="283"/>
      <c r="E180" s="283"/>
      <c r="F180" s="306" t="s">
        <v>641</v>
      </c>
      <c r="G180" s="283"/>
      <c r="H180" s="283" t="s">
        <v>714</v>
      </c>
      <c r="I180" s="283" t="s">
        <v>643</v>
      </c>
      <c r="J180" s="283">
        <v>255</v>
      </c>
      <c r="K180" s="331"/>
    </row>
    <row r="181" s="1" customFormat="1" ht="15" customHeight="1">
      <c r="B181" s="308"/>
      <c r="C181" s="283" t="s">
        <v>98</v>
      </c>
      <c r="D181" s="283"/>
      <c r="E181" s="283"/>
      <c r="F181" s="306" t="s">
        <v>641</v>
      </c>
      <c r="G181" s="283"/>
      <c r="H181" s="283" t="s">
        <v>605</v>
      </c>
      <c r="I181" s="283" t="s">
        <v>643</v>
      </c>
      <c r="J181" s="283">
        <v>10</v>
      </c>
      <c r="K181" s="331"/>
    </row>
    <row r="182" s="1" customFormat="1" ht="15" customHeight="1">
      <c r="B182" s="308"/>
      <c r="C182" s="283" t="s">
        <v>99</v>
      </c>
      <c r="D182" s="283"/>
      <c r="E182" s="283"/>
      <c r="F182" s="306" t="s">
        <v>641</v>
      </c>
      <c r="G182" s="283"/>
      <c r="H182" s="283" t="s">
        <v>715</v>
      </c>
      <c r="I182" s="283" t="s">
        <v>676</v>
      </c>
      <c r="J182" s="283"/>
      <c r="K182" s="331"/>
    </row>
    <row r="183" s="1" customFormat="1" ht="15" customHeight="1">
      <c r="B183" s="308"/>
      <c r="C183" s="283" t="s">
        <v>716</v>
      </c>
      <c r="D183" s="283"/>
      <c r="E183" s="283"/>
      <c r="F183" s="306" t="s">
        <v>641</v>
      </c>
      <c r="G183" s="283"/>
      <c r="H183" s="283" t="s">
        <v>717</v>
      </c>
      <c r="I183" s="283" t="s">
        <v>676</v>
      </c>
      <c r="J183" s="283"/>
      <c r="K183" s="331"/>
    </row>
    <row r="184" s="1" customFormat="1" ht="15" customHeight="1">
      <c r="B184" s="308"/>
      <c r="C184" s="283" t="s">
        <v>705</v>
      </c>
      <c r="D184" s="283"/>
      <c r="E184" s="283"/>
      <c r="F184" s="306" t="s">
        <v>641</v>
      </c>
      <c r="G184" s="283"/>
      <c r="H184" s="283" t="s">
        <v>718</v>
      </c>
      <c r="I184" s="283" t="s">
        <v>676</v>
      </c>
      <c r="J184" s="283"/>
      <c r="K184" s="331"/>
    </row>
    <row r="185" s="1" customFormat="1" ht="15" customHeight="1">
      <c r="B185" s="308"/>
      <c r="C185" s="283" t="s">
        <v>101</v>
      </c>
      <c r="D185" s="283"/>
      <c r="E185" s="283"/>
      <c r="F185" s="306" t="s">
        <v>647</v>
      </c>
      <c r="G185" s="283"/>
      <c r="H185" s="283" t="s">
        <v>719</v>
      </c>
      <c r="I185" s="283" t="s">
        <v>643</v>
      </c>
      <c r="J185" s="283">
        <v>50</v>
      </c>
      <c r="K185" s="331"/>
    </row>
    <row r="186" s="1" customFormat="1" ht="15" customHeight="1">
      <c r="B186" s="308"/>
      <c r="C186" s="283" t="s">
        <v>720</v>
      </c>
      <c r="D186" s="283"/>
      <c r="E186" s="283"/>
      <c r="F186" s="306" t="s">
        <v>647</v>
      </c>
      <c r="G186" s="283"/>
      <c r="H186" s="283" t="s">
        <v>721</v>
      </c>
      <c r="I186" s="283" t="s">
        <v>722</v>
      </c>
      <c r="J186" s="283"/>
      <c r="K186" s="331"/>
    </row>
    <row r="187" s="1" customFormat="1" ht="15" customHeight="1">
      <c r="B187" s="308"/>
      <c r="C187" s="283" t="s">
        <v>723</v>
      </c>
      <c r="D187" s="283"/>
      <c r="E187" s="283"/>
      <c r="F187" s="306" t="s">
        <v>647</v>
      </c>
      <c r="G187" s="283"/>
      <c r="H187" s="283" t="s">
        <v>724</v>
      </c>
      <c r="I187" s="283" t="s">
        <v>722</v>
      </c>
      <c r="J187" s="283"/>
      <c r="K187" s="331"/>
    </row>
    <row r="188" s="1" customFormat="1" ht="15" customHeight="1">
      <c r="B188" s="308"/>
      <c r="C188" s="283" t="s">
        <v>725</v>
      </c>
      <c r="D188" s="283"/>
      <c r="E188" s="283"/>
      <c r="F188" s="306" t="s">
        <v>647</v>
      </c>
      <c r="G188" s="283"/>
      <c r="H188" s="283" t="s">
        <v>726</v>
      </c>
      <c r="I188" s="283" t="s">
        <v>722</v>
      </c>
      <c r="J188" s="283"/>
      <c r="K188" s="331"/>
    </row>
    <row r="189" s="1" customFormat="1" ht="15" customHeight="1">
      <c r="B189" s="308"/>
      <c r="C189" s="344" t="s">
        <v>727</v>
      </c>
      <c r="D189" s="283"/>
      <c r="E189" s="283"/>
      <c r="F189" s="306" t="s">
        <v>647</v>
      </c>
      <c r="G189" s="283"/>
      <c r="H189" s="283" t="s">
        <v>728</v>
      </c>
      <c r="I189" s="283" t="s">
        <v>729</v>
      </c>
      <c r="J189" s="345" t="s">
        <v>730</v>
      </c>
      <c r="K189" s="331"/>
    </row>
    <row r="190" s="17" customFormat="1" ht="15" customHeight="1">
      <c r="B190" s="346"/>
      <c r="C190" s="347" t="s">
        <v>731</v>
      </c>
      <c r="D190" s="348"/>
      <c r="E190" s="348"/>
      <c r="F190" s="349" t="s">
        <v>647</v>
      </c>
      <c r="G190" s="348"/>
      <c r="H190" s="348" t="s">
        <v>732</v>
      </c>
      <c r="I190" s="348" t="s">
        <v>729</v>
      </c>
      <c r="J190" s="350" t="s">
        <v>730</v>
      </c>
      <c r="K190" s="351"/>
    </row>
    <row r="191" s="1" customFormat="1" ht="15" customHeight="1">
      <c r="B191" s="308"/>
      <c r="C191" s="344" t="s">
        <v>41</v>
      </c>
      <c r="D191" s="283"/>
      <c r="E191" s="283"/>
      <c r="F191" s="306" t="s">
        <v>641</v>
      </c>
      <c r="G191" s="283"/>
      <c r="H191" s="280" t="s">
        <v>733</v>
      </c>
      <c r="I191" s="283" t="s">
        <v>734</v>
      </c>
      <c r="J191" s="283"/>
      <c r="K191" s="331"/>
    </row>
    <row r="192" s="1" customFormat="1" ht="15" customHeight="1">
      <c r="B192" s="308"/>
      <c r="C192" s="344" t="s">
        <v>735</v>
      </c>
      <c r="D192" s="283"/>
      <c r="E192" s="283"/>
      <c r="F192" s="306" t="s">
        <v>641</v>
      </c>
      <c r="G192" s="283"/>
      <c r="H192" s="283" t="s">
        <v>736</v>
      </c>
      <c r="I192" s="283" t="s">
        <v>676</v>
      </c>
      <c r="J192" s="283"/>
      <c r="K192" s="331"/>
    </row>
    <row r="193" s="1" customFormat="1" ht="15" customHeight="1">
      <c r="B193" s="308"/>
      <c r="C193" s="344" t="s">
        <v>737</v>
      </c>
      <c r="D193" s="283"/>
      <c r="E193" s="283"/>
      <c r="F193" s="306" t="s">
        <v>641</v>
      </c>
      <c r="G193" s="283"/>
      <c r="H193" s="283" t="s">
        <v>738</v>
      </c>
      <c r="I193" s="283" t="s">
        <v>676</v>
      </c>
      <c r="J193" s="283"/>
      <c r="K193" s="331"/>
    </row>
    <row r="194" s="1" customFormat="1" ht="15" customHeight="1">
      <c r="B194" s="308"/>
      <c r="C194" s="344" t="s">
        <v>739</v>
      </c>
      <c r="D194" s="283"/>
      <c r="E194" s="283"/>
      <c r="F194" s="306" t="s">
        <v>647</v>
      </c>
      <c r="G194" s="283"/>
      <c r="H194" s="283" t="s">
        <v>740</v>
      </c>
      <c r="I194" s="283" t="s">
        <v>676</v>
      </c>
      <c r="J194" s="283"/>
      <c r="K194" s="331"/>
    </row>
    <row r="195" s="1" customFormat="1" ht="15" customHeight="1">
      <c r="B195" s="337"/>
      <c r="C195" s="352"/>
      <c r="D195" s="317"/>
      <c r="E195" s="317"/>
      <c r="F195" s="317"/>
      <c r="G195" s="317"/>
      <c r="H195" s="317"/>
      <c r="I195" s="317"/>
      <c r="J195" s="317"/>
      <c r="K195" s="338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319"/>
      <c r="C197" s="329"/>
      <c r="D197" s="329"/>
      <c r="E197" s="329"/>
      <c r="F197" s="339"/>
      <c r="G197" s="329"/>
      <c r="H197" s="329"/>
      <c r="I197" s="329"/>
      <c r="J197" s="329"/>
      <c r="K197" s="319"/>
    </row>
    <row r="198" s="1" customFormat="1" ht="18.75" customHeight="1"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="1" customFormat="1" ht="13.5">
      <c r="B199" s="270"/>
      <c r="C199" s="271"/>
      <c r="D199" s="271"/>
      <c r="E199" s="271"/>
      <c r="F199" s="271"/>
      <c r="G199" s="271"/>
      <c r="H199" s="271"/>
      <c r="I199" s="271"/>
      <c r="J199" s="271"/>
      <c r="K199" s="272"/>
    </row>
    <row r="200" s="1" customFormat="1" ht="21">
      <c r="B200" s="273"/>
      <c r="C200" s="274" t="s">
        <v>741</v>
      </c>
      <c r="D200" s="274"/>
      <c r="E200" s="274"/>
      <c r="F200" s="274"/>
      <c r="G200" s="274"/>
      <c r="H200" s="274"/>
      <c r="I200" s="274"/>
      <c r="J200" s="274"/>
      <c r="K200" s="275"/>
    </row>
    <row r="201" s="1" customFormat="1" ht="25.5" customHeight="1">
      <c r="B201" s="273"/>
      <c r="C201" s="353" t="s">
        <v>742</v>
      </c>
      <c r="D201" s="353"/>
      <c r="E201" s="353"/>
      <c r="F201" s="353" t="s">
        <v>743</v>
      </c>
      <c r="G201" s="354"/>
      <c r="H201" s="353" t="s">
        <v>744</v>
      </c>
      <c r="I201" s="353"/>
      <c r="J201" s="353"/>
      <c r="K201" s="275"/>
    </row>
    <row r="202" s="1" customFormat="1" ht="5.25" customHeight="1">
      <c r="B202" s="308"/>
      <c r="C202" s="303"/>
      <c r="D202" s="303"/>
      <c r="E202" s="303"/>
      <c r="F202" s="303"/>
      <c r="G202" s="329"/>
      <c r="H202" s="303"/>
      <c r="I202" s="303"/>
      <c r="J202" s="303"/>
      <c r="K202" s="331"/>
    </row>
    <row r="203" s="1" customFormat="1" ht="15" customHeight="1">
      <c r="B203" s="308"/>
      <c r="C203" s="283" t="s">
        <v>734</v>
      </c>
      <c r="D203" s="283"/>
      <c r="E203" s="283"/>
      <c r="F203" s="306" t="s">
        <v>42</v>
      </c>
      <c r="G203" s="283"/>
      <c r="H203" s="283" t="s">
        <v>745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43</v>
      </c>
      <c r="G204" s="283"/>
      <c r="H204" s="283" t="s">
        <v>746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46</v>
      </c>
      <c r="G205" s="283"/>
      <c r="H205" s="283" t="s">
        <v>747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44</v>
      </c>
      <c r="G206" s="283"/>
      <c r="H206" s="283" t="s">
        <v>748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 t="s">
        <v>45</v>
      </c>
      <c r="G207" s="283"/>
      <c r="H207" s="283" t="s">
        <v>749</v>
      </c>
      <c r="I207" s="283"/>
      <c r="J207" s="283"/>
      <c r="K207" s="331"/>
    </row>
    <row r="208" s="1" customFormat="1" ht="15" customHeight="1">
      <c r="B208" s="308"/>
      <c r="C208" s="283"/>
      <c r="D208" s="283"/>
      <c r="E208" s="283"/>
      <c r="F208" s="306"/>
      <c r="G208" s="283"/>
      <c r="H208" s="283"/>
      <c r="I208" s="283"/>
      <c r="J208" s="283"/>
      <c r="K208" s="331"/>
    </row>
    <row r="209" s="1" customFormat="1" ht="15" customHeight="1">
      <c r="B209" s="308"/>
      <c r="C209" s="283" t="s">
        <v>688</v>
      </c>
      <c r="D209" s="283"/>
      <c r="E209" s="283"/>
      <c r="F209" s="306" t="s">
        <v>75</v>
      </c>
      <c r="G209" s="283"/>
      <c r="H209" s="283" t="s">
        <v>750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583</v>
      </c>
      <c r="G210" s="283"/>
      <c r="H210" s="283" t="s">
        <v>584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581</v>
      </c>
      <c r="G211" s="283"/>
      <c r="H211" s="283" t="s">
        <v>751</v>
      </c>
      <c r="I211" s="283"/>
      <c r="J211" s="283"/>
      <c r="K211" s="331"/>
    </row>
    <row r="212" s="1" customFormat="1" ht="15" customHeight="1">
      <c r="B212" s="355"/>
      <c r="C212" s="283"/>
      <c r="D212" s="283"/>
      <c r="E212" s="283"/>
      <c r="F212" s="306" t="s">
        <v>585</v>
      </c>
      <c r="G212" s="344"/>
      <c r="H212" s="335" t="s">
        <v>586</v>
      </c>
      <c r="I212" s="335"/>
      <c r="J212" s="335"/>
      <c r="K212" s="356"/>
    </row>
    <row r="213" s="1" customFormat="1" ht="15" customHeight="1">
      <c r="B213" s="355"/>
      <c r="C213" s="283"/>
      <c r="D213" s="283"/>
      <c r="E213" s="283"/>
      <c r="F213" s="306" t="s">
        <v>587</v>
      </c>
      <c r="G213" s="344"/>
      <c r="H213" s="335" t="s">
        <v>752</v>
      </c>
      <c r="I213" s="335"/>
      <c r="J213" s="335"/>
      <c r="K213" s="356"/>
    </row>
    <row r="214" s="1" customFormat="1" ht="15" customHeight="1">
      <c r="B214" s="355"/>
      <c r="C214" s="283"/>
      <c r="D214" s="283"/>
      <c r="E214" s="283"/>
      <c r="F214" s="306"/>
      <c r="G214" s="344"/>
      <c r="H214" s="335"/>
      <c r="I214" s="335"/>
      <c r="J214" s="335"/>
      <c r="K214" s="356"/>
    </row>
    <row r="215" s="1" customFormat="1" ht="15" customHeight="1">
      <c r="B215" s="355"/>
      <c r="C215" s="283" t="s">
        <v>712</v>
      </c>
      <c r="D215" s="283"/>
      <c r="E215" s="283"/>
      <c r="F215" s="306">
        <v>1</v>
      </c>
      <c r="G215" s="344"/>
      <c r="H215" s="335" t="s">
        <v>753</v>
      </c>
      <c r="I215" s="335"/>
      <c r="J215" s="335"/>
      <c r="K215" s="356"/>
    </row>
    <row r="216" s="1" customFormat="1" ht="15" customHeight="1">
      <c r="B216" s="355"/>
      <c r="C216" s="283"/>
      <c r="D216" s="283"/>
      <c r="E216" s="283"/>
      <c r="F216" s="306">
        <v>2</v>
      </c>
      <c r="G216" s="344"/>
      <c r="H216" s="335" t="s">
        <v>754</v>
      </c>
      <c r="I216" s="335"/>
      <c r="J216" s="335"/>
      <c r="K216" s="356"/>
    </row>
    <row r="217" s="1" customFormat="1" ht="15" customHeight="1">
      <c r="B217" s="355"/>
      <c r="C217" s="283"/>
      <c r="D217" s="283"/>
      <c r="E217" s="283"/>
      <c r="F217" s="306">
        <v>3</v>
      </c>
      <c r="G217" s="344"/>
      <c r="H217" s="335" t="s">
        <v>755</v>
      </c>
      <c r="I217" s="335"/>
      <c r="J217" s="335"/>
      <c r="K217" s="356"/>
    </row>
    <row r="218" s="1" customFormat="1" ht="15" customHeight="1">
      <c r="B218" s="355"/>
      <c r="C218" s="283"/>
      <c r="D218" s="283"/>
      <c r="E218" s="283"/>
      <c r="F218" s="306">
        <v>4</v>
      </c>
      <c r="G218" s="344"/>
      <c r="H218" s="335" t="s">
        <v>756</v>
      </c>
      <c r="I218" s="335"/>
      <c r="J218" s="335"/>
      <c r="K218" s="356"/>
    </row>
    <row r="219" s="1" customFormat="1" ht="12.75" customHeight="1">
      <c r="B219" s="357"/>
      <c r="C219" s="358"/>
      <c r="D219" s="358"/>
      <c r="E219" s="358"/>
      <c r="F219" s="358"/>
      <c r="G219" s="358"/>
      <c r="H219" s="358"/>
      <c r="I219" s="358"/>
      <c r="J219" s="358"/>
      <c r="K219" s="35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DESKTOP-ZITEK\Petr</dc:creator>
  <cp:lastModifiedBy>DESKTOP-ZITEK\Petr</cp:lastModifiedBy>
  <dcterms:created xsi:type="dcterms:W3CDTF">2025-04-02T11:28:39Z</dcterms:created>
  <dcterms:modified xsi:type="dcterms:W3CDTF">2025-04-02T11:28:41Z</dcterms:modified>
</cp:coreProperties>
</file>