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rozpo\OneDrive\Dokumenty\Mužíková terasy\"/>
    </mc:Choice>
  </mc:AlternateContent>
  <bookViews>
    <workbookView xWindow="0" yWindow="0" windowWidth="0" windowHeight="0"/>
  </bookViews>
  <sheets>
    <sheet name="Rekapitulace stavby" sheetId="1" r:id="rId1"/>
    <sheet name="D.1.1. - Architektonicko ..." sheetId="2" r:id="rId2"/>
    <sheet name="D.1.4. - Elektroinstalace..." sheetId="3" r:id="rId3"/>
    <sheet name="VON - Vedlejší a ostatní ..." sheetId="4" r:id="rId4"/>
    <sheet name="Pokyny pro vyplnění" sheetId="5" r:id="rId5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'D.1.1. - Architektonicko ...'!$C$97:$K$297</definedName>
    <definedName name="_xlnm.Print_Area" localSheetId="1">'D.1.1. - Architektonicko ...'!$C$4:$J$41,'D.1.1. - Architektonicko ...'!$C$47:$J$77,'D.1.1. - Architektonicko ...'!$C$83:$K$297</definedName>
    <definedName name="_xlnm.Print_Titles" localSheetId="1">'D.1.1. - Architektonicko ...'!$97:$97</definedName>
    <definedName name="_xlnm._FilterDatabase" localSheetId="2" hidden="1">'D.1.4. - Elektroinstalace...'!$C$88:$K$227</definedName>
    <definedName name="_xlnm.Print_Area" localSheetId="2">'D.1.4. - Elektroinstalace...'!$C$4:$J$41,'D.1.4. - Elektroinstalace...'!$C$47:$J$68,'D.1.4. - Elektroinstalace...'!$C$74:$K$227</definedName>
    <definedName name="_xlnm.Print_Titles" localSheetId="2">'D.1.4. - Elektroinstalace...'!$88:$88</definedName>
    <definedName name="_xlnm._FilterDatabase" localSheetId="3" hidden="1">'VON - Vedlejší a ostatní ...'!$C$81:$K$96</definedName>
    <definedName name="_xlnm.Print_Area" localSheetId="3">'VON - Vedlejší a ostatní ...'!$C$4:$J$39,'VON - Vedlejší a ostatní ...'!$C$45:$J$63,'VON - Vedlejší a ostatní ...'!$C$69:$K$96</definedName>
    <definedName name="_xlnm.Print_Titles" localSheetId="3">'VON - Vedlejší a ostatní ...'!$81:$81</definedName>
    <definedName name="_xlnm.Print_Area" localSheetId="4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4" l="1" r="J37"/>
  <c r="J36"/>
  <c i="1" r="AY58"/>
  <c i="4" r="J35"/>
  <c i="1" r="AX58"/>
  <c i="4"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55"/>
  <c r="J17"/>
  <c r="J12"/>
  <c r="J76"/>
  <c r="E7"/>
  <c r="E72"/>
  <c i="3" r="J39"/>
  <c r="J38"/>
  <c i="1" r="AY57"/>
  <c i="3" r="J37"/>
  <c i="1" r="AX57"/>
  <c i="3" r="BI226"/>
  <c r="BH226"/>
  <c r="BG226"/>
  <c r="BF226"/>
  <c r="T226"/>
  <c r="R226"/>
  <c r="P226"/>
  <c r="BI224"/>
  <c r="BH224"/>
  <c r="BG224"/>
  <c r="BF224"/>
  <c r="T224"/>
  <c r="R224"/>
  <c r="P224"/>
  <c r="BI221"/>
  <c r="BH221"/>
  <c r="BG221"/>
  <c r="BF221"/>
  <c r="T221"/>
  <c r="R221"/>
  <c r="P221"/>
  <c r="BI219"/>
  <c r="BH219"/>
  <c r="BG219"/>
  <c r="BF219"/>
  <c r="T219"/>
  <c r="R219"/>
  <c r="P219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J86"/>
  <c r="J85"/>
  <c r="F85"/>
  <c r="F83"/>
  <c r="E81"/>
  <c r="J59"/>
  <c r="J58"/>
  <c r="F58"/>
  <c r="F56"/>
  <c r="E54"/>
  <c r="J20"/>
  <c r="E20"/>
  <c r="F86"/>
  <c r="J19"/>
  <c r="J14"/>
  <c r="J83"/>
  <c r="E7"/>
  <c r="E77"/>
  <c i="2" r="J39"/>
  <c r="J38"/>
  <c i="1" r="AY56"/>
  <c i="2" r="J37"/>
  <c i="1" r="AX56"/>
  <c i="2" r="BI292"/>
  <c r="BH292"/>
  <c r="BG292"/>
  <c r="BF292"/>
  <c r="T292"/>
  <c r="T291"/>
  <c r="R292"/>
  <c r="R291"/>
  <c r="P292"/>
  <c r="P291"/>
  <c r="BI288"/>
  <c r="BH288"/>
  <c r="BG288"/>
  <c r="BF288"/>
  <c r="T288"/>
  <c r="R288"/>
  <c r="P288"/>
  <c r="BI282"/>
  <c r="BH282"/>
  <c r="BG282"/>
  <c r="BF282"/>
  <c r="T282"/>
  <c r="R282"/>
  <c r="P282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49"/>
  <c r="BH249"/>
  <c r="BG249"/>
  <c r="BF249"/>
  <c r="T249"/>
  <c r="R249"/>
  <c r="P249"/>
  <c r="BI245"/>
  <c r="BH245"/>
  <c r="BG245"/>
  <c r="BF245"/>
  <c r="T245"/>
  <c r="R245"/>
  <c r="P245"/>
  <c r="BI239"/>
  <c r="BH239"/>
  <c r="BG239"/>
  <c r="BF239"/>
  <c r="T239"/>
  <c r="R239"/>
  <c r="P239"/>
  <c r="BI233"/>
  <c r="BH233"/>
  <c r="BG233"/>
  <c r="BF233"/>
  <c r="T233"/>
  <c r="R233"/>
  <c r="P233"/>
  <c r="BI227"/>
  <c r="BH227"/>
  <c r="BG227"/>
  <c r="BF227"/>
  <c r="T227"/>
  <c r="R227"/>
  <c r="P227"/>
  <c r="BI221"/>
  <c r="BH221"/>
  <c r="BG221"/>
  <c r="BF221"/>
  <c r="T221"/>
  <c r="R221"/>
  <c r="P221"/>
  <c r="BI214"/>
  <c r="BH214"/>
  <c r="BG214"/>
  <c r="BF214"/>
  <c r="T214"/>
  <c r="R214"/>
  <c r="P214"/>
  <c r="BI208"/>
  <c r="BH208"/>
  <c r="BG208"/>
  <c r="BF208"/>
  <c r="T208"/>
  <c r="R208"/>
  <c r="P208"/>
  <c r="BI202"/>
  <c r="BH202"/>
  <c r="BG202"/>
  <c r="BF202"/>
  <c r="T202"/>
  <c r="R202"/>
  <c r="P202"/>
  <c r="BI199"/>
  <c r="BH199"/>
  <c r="BG199"/>
  <c r="BF199"/>
  <c r="T199"/>
  <c r="R199"/>
  <c r="P199"/>
  <c r="BI193"/>
  <c r="BH193"/>
  <c r="BG193"/>
  <c r="BF193"/>
  <c r="T193"/>
  <c r="R193"/>
  <c r="P193"/>
  <c r="BI186"/>
  <c r="BH186"/>
  <c r="BG186"/>
  <c r="BF186"/>
  <c r="T186"/>
  <c r="R186"/>
  <c r="P186"/>
  <c r="BI182"/>
  <c r="BH182"/>
  <c r="BG182"/>
  <c r="BF182"/>
  <c r="T182"/>
  <c r="R182"/>
  <c r="P182"/>
  <c r="BI179"/>
  <c r="BH179"/>
  <c r="BG179"/>
  <c r="BF179"/>
  <c r="T179"/>
  <c r="R179"/>
  <c r="P179"/>
  <c r="BI174"/>
  <c r="BH174"/>
  <c r="BG174"/>
  <c r="BF174"/>
  <c r="T174"/>
  <c r="R174"/>
  <c r="P174"/>
  <c r="BI169"/>
  <c r="BH169"/>
  <c r="BG169"/>
  <c r="BF169"/>
  <c r="T169"/>
  <c r="R169"/>
  <c r="P169"/>
  <c r="BI164"/>
  <c r="BH164"/>
  <c r="BG164"/>
  <c r="BF164"/>
  <c r="T164"/>
  <c r="T163"/>
  <c r="R164"/>
  <c r="R163"/>
  <c r="P164"/>
  <c r="P163"/>
  <c r="BI160"/>
  <c r="BH160"/>
  <c r="BG160"/>
  <c r="BF160"/>
  <c r="T160"/>
  <c r="R160"/>
  <c r="P160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3"/>
  <c r="BH133"/>
  <c r="BG133"/>
  <c r="BF133"/>
  <c r="T133"/>
  <c r="R133"/>
  <c r="P133"/>
  <c r="BI130"/>
  <c r="BH130"/>
  <c r="BG130"/>
  <c r="BF130"/>
  <c r="T130"/>
  <c r="R130"/>
  <c r="P130"/>
  <c r="BI125"/>
  <c r="BH125"/>
  <c r="BG125"/>
  <c r="BF125"/>
  <c r="T125"/>
  <c r="R125"/>
  <c r="P125"/>
  <c r="BI120"/>
  <c r="BH120"/>
  <c r="BG120"/>
  <c r="BF120"/>
  <c r="T120"/>
  <c r="R120"/>
  <c r="P120"/>
  <c r="BI113"/>
  <c r="BH113"/>
  <c r="BG113"/>
  <c r="BF113"/>
  <c r="T113"/>
  <c r="R113"/>
  <c r="P113"/>
  <c r="BI108"/>
  <c r="BH108"/>
  <c r="BG108"/>
  <c r="BF108"/>
  <c r="T108"/>
  <c r="R108"/>
  <c r="P108"/>
  <c r="BI101"/>
  <c r="BH101"/>
  <c r="BG101"/>
  <c r="BF101"/>
  <c r="T101"/>
  <c r="T100"/>
  <c r="R101"/>
  <c r="R100"/>
  <c r="P101"/>
  <c r="P100"/>
  <c r="J95"/>
  <c r="J94"/>
  <c r="F94"/>
  <c r="F92"/>
  <c r="E90"/>
  <c r="J59"/>
  <c r="J58"/>
  <c r="F58"/>
  <c r="F56"/>
  <c r="E54"/>
  <c r="J20"/>
  <c r="E20"/>
  <c r="F95"/>
  <c r="J19"/>
  <c r="J14"/>
  <c r="J56"/>
  <c r="E7"/>
  <c r="E50"/>
  <c i="1" r="L50"/>
  <c r="AM50"/>
  <c r="AM49"/>
  <c r="L49"/>
  <c r="AM47"/>
  <c r="L47"/>
  <c r="L45"/>
  <c r="L44"/>
  <c i="2" r="J199"/>
  <c r="J186"/>
  <c i="3" r="J147"/>
  <c r="BK157"/>
  <c r="BK139"/>
  <c i="2" r="BK233"/>
  <c i="3" r="BK206"/>
  <c r="BK117"/>
  <c i="2" r="J276"/>
  <c r="J150"/>
  <c r="J288"/>
  <c i="3" r="J188"/>
  <c r="J137"/>
  <c i="2" r="J278"/>
  <c r="J174"/>
  <c i="3" r="BK204"/>
  <c r="BK210"/>
  <c r="BK188"/>
  <c i="2" r="J249"/>
  <c r="BK153"/>
  <c i="3" r="BK216"/>
  <c r="BK99"/>
  <c r="J190"/>
  <c i="2" r="BK276"/>
  <c r="BK186"/>
  <c i="3" r="J143"/>
  <c r="BK176"/>
  <c i="2" r="BK140"/>
  <c r="BK164"/>
  <c i="3" r="J151"/>
  <c r="J214"/>
  <c i="4" r="J94"/>
  <c i="2" r="BK249"/>
  <c r="BK272"/>
  <c i="3" r="J117"/>
  <c r="J99"/>
  <c i="2" r="J259"/>
  <c r="J233"/>
  <c i="3" r="BK200"/>
  <c r="BK224"/>
  <c i="2" r="BK182"/>
  <c r="J261"/>
  <c i="3" r="BK168"/>
  <c r="BK202"/>
  <c i="2" r="BK169"/>
  <c r="J282"/>
  <c i="3" r="J149"/>
  <c r="J145"/>
  <c i="2" r="BK113"/>
  <c i="3" r="J155"/>
  <c r="J91"/>
  <c i="2" r="BK208"/>
  <c r="J292"/>
  <c i="3" r="BK109"/>
  <c r="J221"/>
  <c i="2" r="BK239"/>
  <c r="J160"/>
  <c i="3" r="BK95"/>
  <c r="J161"/>
  <c i="2" r="J113"/>
  <c r="BK214"/>
  <c i="3" r="J176"/>
  <c r="BK151"/>
  <c i="2" r="BK108"/>
  <c r="J179"/>
  <c i="3" r="BK159"/>
  <c r="J216"/>
  <c i="2" r="J164"/>
  <c r="BK174"/>
  <c i="3" r="J111"/>
  <c r="BK196"/>
  <c i="4" r="J85"/>
  <c i="2" r="BK120"/>
  <c i="3" r="J219"/>
  <c r="J125"/>
  <c r="BK113"/>
  <c r="BK97"/>
  <c i="2" r="J182"/>
  <c i="3" r="J182"/>
  <c r="BK161"/>
  <c r="J127"/>
  <c i="2" r="BK146"/>
  <c i="3" r="BK186"/>
  <c r="J168"/>
  <c r="J135"/>
  <c i="2" r="BK263"/>
  <c i="3" r="J224"/>
  <c r="BK127"/>
  <c r="J107"/>
  <c i="2" r="BK282"/>
  <c r="BK101"/>
  <c i="3" r="BK198"/>
  <c r="BK174"/>
  <c i="2" r="BK288"/>
  <c r="J265"/>
  <c i="3" r="J184"/>
  <c r="J196"/>
  <c i="2" r="BK160"/>
  <c i="3" r="BK221"/>
  <c r="BK123"/>
  <c r="BK184"/>
  <c i="2" r="BK130"/>
  <c r="J255"/>
  <c i="3" r="J139"/>
  <c r="BK155"/>
  <c r="BK133"/>
  <c i="2" r="BK265"/>
  <c i="3" r="BK226"/>
  <c r="J180"/>
  <c r="BK141"/>
  <c i="2" r="J257"/>
  <c r="BK227"/>
  <c i="3" r="BK194"/>
  <c r="J206"/>
  <c i="2" r="BK274"/>
  <c r="BK245"/>
  <c i="3" r="J115"/>
  <c i="2" r="J221"/>
  <c i="3" r="J226"/>
  <c r="BK135"/>
  <c r="J204"/>
  <c r="J93"/>
  <c i="2" r="BK202"/>
  <c i="3" r="BK219"/>
  <c r="BK103"/>
  <c r="J178"/>
  <c i="2" r="BK150"/>
  <c i="3" r="J172"/>
  <c r="J121"/>
  <c r="J123"/>
  <c i="2" r="J214"/>
  <c r="J120"/>
  <c i="3" r="J194"/>
  <c r="J174"/>
  <c r="BK166"/>
  <c i="2" r="J169"/>
  <c r="J274"/>
  <c i="3" r="J113"/>
  <c r="J95"/>
  <c i="2" r="BK133"/>
  <c i="3" r="BK93"/>
  <c r="J101"/>
  <c r="BK121"/>
  <c i="2" r="BK193"/>
  <c i="3" r="BK190"/>
  <c r="BK172"/>
  <c r="BK125"/>
  <c i="2" r="J140"/>
  <c i="3" r="J159"/>
  <c r="BK115"/>
  <c r="BK111"/>
  <c i="2" r="J208"/>
  <c i="3" r="BK131"/>
  <c r="J192"/>
  <c i="2" r="BK221"/>
  <c r="J153"/>
  <c i="3" r="J198"/>
  <c r="J103"/>
  <c r="BK101"/>
  <c i="2" r="BK257"/>
  <c r="BK125"/>
  <c i="3" r="J208"/>
  <c i="2" r="BK292"/>
  <c r="J143"/>
  <c i="3" r="J153"/>
  <c r="BK164"/>
  <c i="4" r="BK88"/>
  <c i="2" r="J146"/>
  <c i="3" r="J129"/>
  <c r="BK153"/>
  <c i="2" r="BK199"/>
  <c r="BK278"/>
  <c i="3" r="J97"/>
  <c r="BK149"/>
  <c i="2" r="J272"/>
  <c r="BK156"/>
  <c i="3" r="BK105"/>
  <c r="BK212"/>
  <c i="2" r="BK143"/>
  <c r="J108"/>
  <c i="3" r="BK145"/>
  <c i="2" r="J202"/>
  <c r="BK255"/>
  <c i="3" r="J141"/>
  <c r="J166"/>
  <c i="2" r="J245"/>
  <c r="J227"/>
  <c i="3" r="BK107"/>
  <c r="BK192"/>
  <c i="4" r="J91"/>
  <c i="2" r="J239"/>
  <c i="3" r="J202"/>
  <c r="J119"/>
  <c r="J105"/>
  <c i="2" r="J101"/>
  <c i="3" r="J170"/>
  <c r="BK129"/>
  <c i="4" r="BK85"/>
  <c i="2" r="BK259"/>
  <c i="3" r="J133"/>
  <c r="J200"/>
  <c i="4" r="BK91"/>
  <c i="2" r="J130"/>
  <c r="BK261"/>
  <c i="3" r="BK214"/>
  <c r="J186"/>
  <c r="J157"/>
  <c i="4" r="J88"/>
  <c i="2" r="J125"/>
  <c i="3" r="BK178"/>
  <c r="J131"/>
  <c r="BK143"/>
  <c r="BK208"/>
  <c r="J164"/>
  <c r="BK147"/>
  <c i="4" r="BK94"/>
  <c i="2" r="J133"/>
  <c i="3" r="BK182"/>
  <c r="J210"/>
  <c r="BK119"/>
  <c i="2" r="J156"/>
  <c r="J193"/>
  <c i="3" r="BK137"/>
  <c r="BK170"/>
  <c i="2" r="BK179"/>
  <c i="1" r="AS55"/>
  <c i="3" r="BK91"/>
  <c i="2" r="J263"/>
  <c i="3" r="J212"/>
  <c r="J109"/>
  <c r="BK180"/>
  <c i="2" l="1" r="R107"/>
  <c r="R106"/>
  <c r="T139"/>
  <c r="T138"/>
  <c r="T168"/>
  <c r="P149"/>
  <c r="R185"/>
  <c i="3" r="R90"/>
  <c r="P218"/>
  <c r="BK223"/>
  <c r="J223"/>
  <c r="J67"/>
  <c i="2" r="P107"/>
  <c r="P106"/>
  <c r="R149"/>
  <c r="R168"/>
  <c r="P248"/>
  <c i="3" r="BK90"/>
  <c r="J90"/>
  <c r="J64"/>
  <c r="R163"/>
  <c r="P223"/>
  <c i="2" r="P139"/>
  <c r="P138"/>
  <c r="BK185"/>
  <c r="J185"/>
  <c r="J74"/>
  <c r="BK248"/>
  <c r="J248"/>
  <c r="J75"/>
  <c i="3" r="BK163"/>
  <c r="J163"/>
  <c r="J65"/>
  <c r="T223"/>
  <c i="4" r="R84"/>
  <c i="2" r="T107"/>
  <c r="T106"/>
  <c r="R139"/>
  <c r="R138"/>
  <c r="BK168"/>
  <c r="T185"/>
  <c i="3" r="P90"/>
  <c r="T163"/>
  <c r="T218"/>
  <c i="4" r="BK84"/>
  <c r="J84"/>
  <c r="J61"/>
  <c r="BK90"/>
  <c r="J90"/>
  <c r="J62"/>
  <c i="2" r="BK139"/>
  <c r="J139"/>
  <c r="J69"/>
  <c r="T149"/>
  <c r="P168"/>
  <c r="T248"/>
  <c i="3" r="T90"/>
  <c r="T89"/>
  <c r="BK218"/>
  <c r="J218"/>
  <c r="J66"/>
  <c r="R218"/>
  <c i="4" r="P90"/>
  <c i="2" r="BK107"/>
  <c r="J107"/>
  <c r="J67"/>
  <c r="BK149"/>
  <c r="J149"/>
  <c r="J70"/>
  <c r="P185"/>
  <c r="R248"/>
  <c i="3" r="P163"/>
  <c r="R223"/>
  <c i="4" r="P84"/>
  <c r="P83"/>
  <c r="P82"/>
  <c i="1" r="AU58"/>
  <c i="4" r="T84"/>
  <c r="R90"/>
  <c r="T90"/>
  <c i="2" r="BK163"/>
  <c r="J163"/>
  <c r="J71"/>
  <c r="BK100"/>
  <c r="J100"/>
  <c r="J65"/>
  <c r="BK291"/>
  <c r="J291"/>
  <c r="J76"/>
  <c i="4" r="F79"/>
  <c r="BE85"/>
  <c r="E48"/>
  <c r="BE88"/>
  <c r="J52"/>
  <c r="BE94"/>
  <c i="3" r="BK89"/>
  <c r="J89"/>
  <c i="4" r="BE91"/>
  <c i="2" r="R99"/>
  <c i="3" r="E50"/>
  <c r="F59"/>
  <c r="BE91"/>
  <c r="BE93"/>
  <c r="BE97"/>
  <c i="2" r="BK138"/>
  <c r="J138"/>
  <c r="J68"/>
  <c r="J168"/>
  <c r="J73"/>
  <c i="3" r="J56"/>
  <c r="BE103"/>
  <c r="BE137"/>
  <c r="BE149"/>
  <c r="BE164"/>
  <c r="BE172"/>
  <c r="BE182"/>
  <c r="BE200"/>
  <c r="BE202"/>
  <c r="BE206"/>
  <c r="BE210"/>
  <c r="BE226"/>
  <c r="BE159"/>
  <c r="BE168"/>
  <c r="BE186"/>
  <c r="BE198"/>
  <c r="BE212"/>
  <c r="BE155"/>
  <c r="BE161"/>
  <c r="BE174"/>
  <c r="BE188"/>
  <c r="BE190"/>
  <c r="BE194"/>
  <c r="BE221"/>
  <c i="2" r="BK106"/>
  <c r="BK99"/>
  <c i="3" r="BE105"/>
  <c r="BE111"/>
  <c r="BE125"/>
  <c r="BE133"/>
  <c r="BE166"/>
  <c r="BE192"/>
  <c r="BE204"/>
  <c r="BE216"/>
  <c r="BE95"/>
  <c r="BE99"/>
  <c r="BE101"/>
  <c r="BE107"/>
  <c r="BE109"/>
  <c r="BE113"/>
  <c r="BE115"/>
  <c r="BE117"/>
  <c r="BE119"/>
  <c r="BE121"/>
  <c r="BE123"/>
  <c r="BE127"/>
  <c r="BE129"/>
  <c r="BE131"/>
  <c r="BE135"/>
  <c r="BE139"/>
  <c r="BE141"/>
  <c r="BE143"/>
  <c r="BE145"/>
  <c r="BE147"/>
  <c r="BE151"/>
  <c r="BE153"/>
  <c r="BE157"/>
  <c r="BE178"/>
  <c r="BE180"/>
  <c r="BE170"/>
  <c r="BE176"/>
  <c r="BE184"/>
  <c r="BE196"/>
  <c r="BE208"/>
  <c r="BE214"/>
  <c r="BE219"/>
  <c r="BE224"/>
  <c i="2" r="BE133"/>
  <c r="BE182"/>
  <c r="BE202"/>
  <c r="BE214"/>
  <c r="BE233"/>
  <c r="BE259"/>
  <c r="BE263"/>
  <c r="BE265"/>
  <c r="BE221"/>
  <c r="BE249"/>
  <c r="E86"/>
  <c r="BE113"/>
  <c r="J92"/>
  <c r="BE101"/>
  <c r="BE120"/>
  <c r="BE143"/>
  <c r="BE153"/>
  <c r="BE156"/>
  <c r="BE186"/>
  <c r="BE193"/>
  <c r="BE199"/>
  <c r="BE227"/>
  <c r="BE108"/>
  <c r="BE140"/>
  <c r="BE160"/>
  <c r="BE164"/>
  <c r="BE174"/>
  <c r="BE179"/>
  <c r="BE208"/>
  <c r="BE239"/>
  <c r="BE245"/>
  <c r="BE255"/>
  <c r="BE261"/>
  <c r="F59"/>
  <c r="BE146"/>
  <c r="BE150"/>
  <c r="BE169"/>
  <c r="BE125"/>
  <c r="BE130"/>
  <c r="BE257"/>
  <c r="BE272"/>
  <c r="BE274"/>
  <c r="BE276"/>
  <c r="BE278"/>
  <c r="BE282"/>
  <c r="BE288"/>
  <c r="BE292"/>
  <c i="4" r="F37"/>
  <c i="1" r="BD58"/>
  <c i="4" r="F36"/>
  <c i="1" r="BC58"/>
  <c i="4" r="J34"/>
  <c i="1" r="AW58"/>
  <c i="2" r="F39"/>
  <c i="1" r="BD56"/>
  <c i="3" r="F36"/>
  <c i="1" r="BA57"/>
  <c r="AS54"/>
  <c i="4" r="F35"/>
  <c i="1" r="BB58"/>
  <c i="2" r="J36"/>
  <c i="1" r="AW56"/>
  <c i="2" r="F38"/>
  <c i="1" r="BC56"/>
  <c i="2" r="F37"/>
  <c i="1" r="BB56"/>
  <c i="3" r="J32"/>
  <c r="J36"/>
  <c i="1" r="AW57"/>
  <c i="4" r="F34"/>
  <c i="1" r="BA58"/>
  <c i="3" r="F38"/>
  <c i="1" r="BC57"/>
  <c i="3" r="F37"/>
  <c i="1" r="BB57"/>
  <c i="3" r="F39"/>
  <c i="1" r="BD57"/>
  <c i="2" r="F36"/>
  <c i="1" r="BA56"/>
  <c i="3" l="1" r="P89"/>
  <c i="1" r="AU57"/>
  <c i="4" r="T83"/>
  <c r="T82"/>
  <c i="2" r="T99"/>
  <c r="P99"/>
  <c r="T167"/>
  <c r="BK167"/>
  <c r="J167"/>
  <c r="J72"/>
  <c r="R167"/>
  <c r="R98"/>
  <c i="4" r="R83"/>
  <c r="R82"/>
  <c i="2" r="P167"/>
  <c i="3" r="R89"/>
  <c i="4" r="BK83"/>
  <c r="J83"/>
  <c r="J60"/>
  <c i="1" r="AG57"/>
  <c i="3" r="J63"/>
  <c i="2" r="J99"/>
  <c r="J64"/>
  <c r="J106"/>
  <c r="J66"/>
  <c i="3" r="F35"/>
  <c i="1" r="AZ57"/>
  <c r="BB55"/>
  <c r="BD55"/>
  <c i="4" r="F33"/>
  <c i="1" r="AZ58"/>
  <c i="2" r="F35"/>
  <c i="1" r="AZ56"/>
  <c r="BC55"/>
  <c i="3" r="J35"/>
  <c i="1" r="AV57"/>
  <c r="AT57"/>
  <c r="AN57"/>
  <c i="2" r="J35"/>
  <c i="1" r="AV56"/>
  <c r="AT56"/>
  <c r="BA55"/>
  <c i="4" r="J33"/>
  <c i="1" r="AV58"/>
  <c r="AT58"/>
  <c i="2" l="1" r="P98"/>
  <c i="1" r="AU56"/>
  <c i="2" r="T98"/>
  <c i="4" r="BK82"/>
  <c r="J82"/>
  <c r="J59"/>
  <c i="2" r="BK98"/>
  <c r="J98"/>
  <c i="3" r="J41"/>
  <c i="1" r="AU55"/>
  <c r="AU54"/>
  <c r="AW55"/>
  <c r="BC54"/>
  <c r="W32"/>
  <c r="BB54"/>
  <c r="AX54"/>
  <c i="2" r="J32"/>
  <c i="1" r="AG56"/>
  <c r="AG55"/>
  <c r="BA54"/>
  <c r="W30"/>
  <c r="BD54"/>
  <c r="W33"/>
  <c r="AZ55"/>
  <c r="AV55"/>
  <c r="AX55"/>
  <c r="AY55"/>
  <c i="2" l="1" r="J41"/>
  <c r="J63"/>
  <c i="1" r="AN56"/>
  <c r="AW54"/>
  <c r="AK30"/>
  <c i="4" r="J30"/>
  <c i="1" r="AG58"/>
  <c r="AY54"/>
  <c r="W31"/>
  <c r="AZ54"/>
  <c r="AV54"/>
  <c r="AK29"/>
  <c r="AT55"/>
  <c i="4" l="1" r="J39"/>
  <c i="1" r="AN55"/>
  <c r="AN58"/>
  <c r="W29"/>
  <c r="AG54"/>
  <c r="AK26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<sst xmlns="http://schemas.openxmlformats.org/spreadsheetml/2006/main">
  <si>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</si>
  <si>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</si>
  <si>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</si>
  <si>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</si>
  <si>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</si>
  <si>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{1d12c8c2-f01f-4472-8ad8-b80bd1e1b8c2}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</si>
  <si>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</si>
  <si>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</si>
  <si>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</si>
  <si>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</si>
  <si>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</si>
  <si>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</si>
  <si>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</si>
  <si>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</si>
  <si>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2024-65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</si>
  <si>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</si>
  <si>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</si>
  <si>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STŘECHY A SVĚTLÍKY SPŠD, PLZEŇ - KŘIMICE</t>
  </si>
  <si>
    <t>KSO:</t>
  </si>
  <si>
    <t/>
  </si>
  <si>
    <t>CC-CZ:</t>
  </si>
  <si>
    <t>Místo:</t>
  </si>
  <si>
    <t>SPŠD, Plzeň - Křimice</t>
  </si>
  <si>
    <t>Datum:</t>
  </si>
  <si>
    <t>11. 11. 2024</t>
  </si>
  <si>
    <t>Zadavatel:</t>
  </si>
  <si>
    <t>IČ:</t>
  </si>
  <si>
    <t>SPŠD Plzeň, Karlovarská1210/66, 323 00 Plzeň</t>
  </si>
  <si>
    <t>DIČ:</t>
  </si>
  <si>
    <t>Účastník:</t>
  </si>
  <si>
    <t>Vyplň údaj</t>
  </si>
  <si>
    <t>Projektant:</t>
  </si>
  <si>
    <t xml:space="preserve">PLANSTAV a.s. </t>
  </si>
  <si>
    <t>True</t>
  </si>
  <si>
    <t>Zpracovatel:</t>
  </si>
  <si>
    <t>Michal Jirka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</si>
  <si>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</si>
  <si>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</si>
  <si>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</si>
  <si>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</si>
  <si>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</si>
  <si>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</si>
  <si>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</si>
  <si>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</si>
  <si>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</si>
  <si>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</si>
  <si>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</si>
  <si>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</si>
  <si>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</si>
  <si>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</si>
  <si>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</si>
  <si>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</si>
  <si>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</si>
  <si>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</si>
  <si>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</si>
  <si>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</si>
  <si>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</si>
  <si>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</si>
  <si>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</si>
  <si>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</si>
  <si>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</si>
  <si>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</si>
  <si>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</si>
  <si>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</si>
  <si>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</si>
  <si>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</si>
  <si>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</si>
  <si>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</si>
  <si>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</si>
  <si>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</si>
  <si>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</si>
  <si>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</si>
  <si>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</si>
  <si>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</si>
  <si>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</si>
  <si>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</si>
  <si>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SO.02</t>
  </si>
  <si>
    <t>Centrální hala</t>
  </si>
  <si>
    <t>STA</t>
  </si>
  <si>
    <t>1</t>
  </si>
  <si>
    <t>{82c61f6c-d2f3-4b01-9826-de0bc02e6348}</t>
  </si>
  <si>
    <t>2</t>
  </si>
  <si>
    <t>/</t>
  </si>
  <si>
    <t>D.1.1.</t>
  </si>
  <si>
    <t>Architektonicko stavební řešení</t>
  </si>
  <si>
    <t>Soupis</t>
  </si>
  <si>
    <t>{b0c6df01-95ae-47c0-b910-100b03504311}</t>
  </si>
  <si>
    <t>D.1.4.</t>
  </si>
  <si>
    <t>Elektroinstalace - hromosvod</t>
  </si>
  <si>
    <t>{2d7b9c22-baf1-45bf-b536-999bff1e0337}</t>
  </si>
  <si>
    <t>VON</t>
  </si>
  <si>
    <t>Vedlejší a ostatní rozpočtové náklady</t>
  </si>
  <si>
    <t>{f3703122-5c6b-450a-821e-e0c54beac09d}</t>
  </si>
  <si>
    <t>KRYCÍ LIST SOUPISU PRACÍ</t>
  </si>
  <si>
    <t>Objekt:</t>
  </si>
  <si>
    <t>SO.02 - Centrální hala</t>
  </si>
  <si>
    <t>Soupis:</t>
  </si>
  <si>
    <t>D.1.1. - Architektonicko stavební řešení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</si>
  <si>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</si>
  <si>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</si>
  <si>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</si>
  <si>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</si>
  <si>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</si>
  <si>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</si>
  <si>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</si>
  <si>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  62 - Úprava povrchů vnějších</t>
  </si>
  <si>
    <t xml:space="preserve">    9 - Ostatní konstrukce a práce, bourání</t>
  </si>
  <si>
    <t xml:space="preserve">      94 - Lešení a stavební výtahy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</si>
  <si>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</si>
  <si>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</si>
  <si>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</si>
  <si>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</si>
  <si>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764 - Konstrukce klempířské</t>
  </si>
  <si>
    <t xml:space="preserve">    767 - Konstrukce zámečnické</t>
  </si>
  <si>
    <t xml:space="preserve">    787 - Dokončovací práce - zasklívání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</si>
  <si>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</si>
  <si>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</si>
  <si>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</si>
  <si>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</si>
  <si>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</si>
  <si>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</si>
  <si>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</si>
  <si>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</si>
  <si>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</si>
  <si>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</si>
  <si>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</si>
  <si>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</si>
  <si>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</si>
  <si>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</si>
  <si>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</si>
  <si>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</si>
  <si>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</si>
  <si>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</si>
  <si>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</si>
  <si>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340271025</t>
  </si>
  <si>
    <t>Zazdívka otvorů v příčkách nebo stěnách pl přes 1 do 4 m2 tvárnicemi pórobetonovými tl 100 mm</t>
  </si>
  <si>
    <t>m2</t>
  </si>
  <si>
    <t>CS ÚRS 2024 02</t>
  </si>
  <si>
    <t>4</t>
  </si>
  <si>
    <t>1592632940</t>
  </si>
  <si>
    <t>PP</t>
  </si>
  <si>
    <t>Zazdívka otvorů v příčkách nebo stěnách pórobetonovými tvárnicemi plochy přes 1 m2 do 4 m2, objemová hmotnost 500 kg/m3, tloušťka příčky 100 mm</t>
  </si>
  <si>
    <t>Online PSC</t>
  </si>
  <si>
    <t>https://podminky.urs.cz/item/CS_URS_2024_02/340271025</t>
  </si>
  <si>
    <t>VV</t>
  </si>
  <si>
    <t>24*(4,2*0,85)</t>
  </si>
  <si>
    <t>Součet</t>
  </si>
  <si>
    <t>6</t>
  </si>
  <si>
    <t>Úpravy povrchů, podlahy a osazování výplní</t>
  </si>
  <si>
    <t>62</t>
  </si>
  <si>
    <t>Úprava povrchů vnějších</t>
  </si>
  <si>
    <t>622131121</t>
  </si>
  <si>
    <t>Penetrační nátěr vnějších stěn nanášený ručně</t>
  </si>
  <si>
    <t>-1434640846</t>
  </si>
  <si>
    <t>Podkladní a spojovací vrstva vnějších omítaných ploch penetrace nanášená ručně stěn</t>
  </si>
  <si>
    <t>https://podminky.urs.cz/item/CS_URS_2024_02/622131121</t>
  </si>
  <si>
    <t>2*55,345*1,25</t>
  </si>
  <si>
    <t>622142001</t>
  </si>
  <si>
    <t>Sklovláknité pletivo vnějších stěn vtlačené do tmelu</t>
  </si>
  <si>
    <t>-1151179814</t>
  </si>
  <si>
    <t>Pletivo vnějších ploch v ploše nebo pruzích, na plném podkladu sklovláknité vtlačené do tmelu stěn</t>
  </si>
  <si>
    <t>https://podminky.urs.cz/item/CS_URS_2024_02/622142001</t>
  </si>
  <si>
    <t>potažení ploch nezateplovaných ploch pro sjednocení povrchu</t>
  </si>
  <si>
    <t>-24*(4,2*0,85)</t>
  </si>
  <si>
    <t>622151011</t>
  </si>
  <si>
    <t>Penetrační silikátový nátěr vnějších pastovitých tenkovrstvých omítek stěn</t>
  </si>
  <si>
    <t>260874819</t>
  </si>
  <si>
    <t>Penetrační nátěr vnějších pastovitých tenkovrstvých omítek silikátový stěn</t>
  </si>
  <si>
    <t>https://podminky.urs.cz/item/CS_URS_2024_02/622151011</t>
  </si>
  <si>
    <t>5</t>
  </si>
  <si>
    <t>622221032</t>
  </si>
  <si>
    <t>Montáž kontaktního zateplení vnějších stěn lepením a mechanickým kotvením desek z minerální vlny s podélnou orientací do pórobetonu tl přes 120 do 160 mm</t>
  </si>
  <si>
    <t>415147689</t>
  </si>
  <si>
    <t>Montáž kontaktního zateplení lepením a mechanickým kotvením z desek minerální vlny s podélnou orientací vláken nebo kombinovaných (dodávka ve specifikaci) na vnější stěny, na podklad z pórobetonu, tloušťky desek přes 120 do 160 mm</t>
  </si>
  <si>
    <t>https://podminky.urs.cz/item/CS_URS_2024_02/622221032</t>
  </si>
  <si>
    <t>M</t>
  </si>
  <si>
    <t>63152266</t>
  </si>
  <si>
    <t>deska tepelně izolační minerální kontaktních fasád podélné vlákno λ=0,034 tl 160mm</t>
  </si>
  <si>
    <t>8</t>
  </si>
  <si>
    <t>-720216584</t>
  </si>
  <si>
    <t>85,68*1,05 'Přepočtené koeficientem množství</t>
  </si>
  <si>
    <t>7</t>
  </si>
  <si>
    <t>622521012</t>
  </si>
  <si>
    <t>Tenkovrstvá silikátová zatíraná omítka zrnitost 1,5 mm vnějších stěn</t>
  </si>
  <si>
    <t>1853324828</t>
  </si>
  <si>
    <t>Omítka tenkovrstvá silikátová vnějších ploch probarvená bez penetrace zatíraná (škrábaná ), zrnitost 1,5 mm stěn</t>
  </si>
  <si>
    <t>https://podminky.urs.cz/item/CS_URS_2024_02/622521012</t>
  </si>
  <si>
    <t>9</t>
  </si>
  <si>
    <t>Ostatní konstrukce a práce, bourání</t>
  </si>
  <si>
    <t>94</t>
  </si>
  <si>
    <t>Lešení a stavební výtahy</t>
  </si>
  <si>
    <t>946111116</t>
  </si>
  <si>
    <t>Montáž pojízdných věží trubkových/dílcových š od 0,6 do 0,9 m dl do 3,2 m v přes 5,5 do 6,6 m</t>
  </si>
  <si>
    <t>kus</t>
  </si>
  <si>
    <t>-397228255</t>
  </si>
  <si>
    <t>Věže pojízdné trubkové nebo dílcové s maximálním zatížením podlahy do 200 kg/m2 šířky od 0,6 do 0,9 m, délky do 3,2 m výšky přes 5,5 m do 6,6 m montáž</t>
  </si>
  <si>
    <t>https://podminky.urs.cz/item/CS_URS_2024_02/946111116</t>
  </si>
  <si>
    <t>946111216</t>
  </si>
  <si>
    <t>Příplatek k pojízdným věžím š od 0,6 do 0,9 m dl do 3,2 m v přes 5,5 do 6,6 m za každý den použití</t>
  </si>
  <si>
    <t>528036419</t>
  </si>
  <si>
    <t>Věže pojízdné trubkové nebo dílcové s maximálním zatížením podlahy do 200 kg/m2 šířky od 0,6 do 0,9 m, délky do 3,2 m výšky přes 5,5 m do 6,6 m příplatek k ceně za každý den použití</t>
  </si>
  <si>
    <t>https://podminky.urs.cz/item/CS_URS_2024_02/946111216</t>
  </si>
  <si>
    <t>10</t>
  </si>
  <si>
    <t>946111816</t>
  </si>
  <si>
    <t>Demontáž pojízdných věží trubkových/dílcových š od 0,6 do 0,9 m dl do 3,2 m v přes 5,5 do 6,6 m</t>
  </si>
  <si>
    <t>-1363198045</t>
  </si>
  <si>
    <t>Věže pojízdné trubkové nebo dílcové s maximálním zatížením podlahy do 200 kg/m2 šířky od 0,6 do 0,9 m, délky do 3,2 m výšky přes 5,5 m do 6,6 m demontáž</t>
  </si>
  <si>
    <t>https://podminky.urs.cz/item/CS_URS_2024_02/946111816</t>
  </si>
  <si>
    <t>997</t>
  </si>
  <si>
    <t>Přesun sutě</t>
  </si>
  <si>
    <t>11</t>
  </si>
  <si>
    <t>997013212</t>
  </si>
  <si>
    <t>Vnitrostaveništní doprava suti a vybouraných hmot pro budovy v přes 6 do 9 m ručně</t>
  </si>
  <si>
    <t>t</t>
  </si>
  <si>
    <t>-1883066663</t>
  </si>
  <si>
    <t>Vnitrostaveništní doprava suti a vybouraných hmot vodorovně do 50 m s naložením ručně pro budovy a haly výšky přes 6 do 9 m</t>
  </si>
  <si>
    <t>https://podminky.urs.cz/item/CS_URS_2024_02/997013212</t>
  </si>
  <si>
    <t>997013501</t>
  </si>
  <si>
    <t>Odvoz suti a vybouraných hmot na skládku nebo meziskládku do 1 km se složením</t>
  </si>
  <si>
    <t>-728522159</t>
  </si>
  <si>
    <t>Odvoz suti a vybouraných hmot na skládku nebo meziskládku se složením, na vzdálenost do 1 km</t>
  </si>
  <si>
    <t>https://podminky.urs.cz/item/CS_URS_2024_02/997013501</t>
  </si>
  <si>
    <t>13</t>
  </si>
  <si>
    <t>997013509</t>
  </si>
  <si>
    <t>Příplatek k odvozu suti a vybouraných hmot na skládku ZKD 1 km přes 1 km</t>
  </si>
  <si>
    <t>-1156548596</t>
  </si>
  <si>
    <t>Odvoz suti a vybouraných hmot na skládku nebo meziskládku se složením, na vzdálenost Příplatek k ceně za každý další započatý 1 km přes 1 km</t>
  </si>
  <si>
    <t>https://podminky.urs.cz/item/CS_URS_2024_02/997013509</t>
  </si>
  <si>
    <t>6,068*19 'Přepočtené koeficientem množství</t>
  </si>
  <si>
    <t>14</t>
  </si>
  <si>
    <t>997013631</t>
  </si>
  <si>
    <t>Poplatek za uložení na skládce (skládkovné) stavebního odpadu směsného kód odpadu 17 09 04</t>
  </si>
  <si>
    <t>1935427542</t>
  </si>
  <si>
    <t>Poplatek za uložení stavebního odpadu na skládce (skládkovné) směsného stavebního a demoličního zatříděného do Katalogu odpadů pod kódem 17 09 04</t>
  </si>
  <si>
    <t>https://podminky.urs.cz/item/CS_URS_2024_02/997013631</t>
  </si>
  <si>
    <t>998</t>
  </si>
  <si>
    <t>Přesun hmot</t>
  </si>
  <si>
    <t>15</t>
  </si>
  <si>
    <t>998021021</t>
  </si>
  <si>
    <t>Přesun hmot pro haly s nosnou kcí zděnou nebo monolitickou v do 20 m</t>
  </si>
  <si>
    <t>1735348028</t>
  </si>
  <si>
    <t>Přesun hmot pro haly občanské výstavby, výrobu a služby s nosnou svislou konstrukcí zděnou nebo betonovou monolitickou vodorovná dopravní vzdálenost do 100 m základní, pro haly výšky do 20 m</t>
  </si>
  <si>
    <t>https://podminky.urs.cz/item/CS_URS_2024_02/998021021</t>
  </si>
  <si>
    <t>PSV</t>
  </si>
  <si>
    <t>Práce a dodávky PSV</t>
  </si>
  <si>
    <t>712</t>
  </si>
  <si>
    <t>Povlakové krytiny</t>
  </si>
  <si>
    <t>16</t>
  </si>
  <si>
    <t>712300841</t>
  </si>
  <si>
    <t>Odstranění povlakové krytiny střech do 10° odškrabáním mechu s urovnáním povrchu a očištěním</t>
  </si>
  <si>
    <t>1407458086</t>
  </si>
  <si>
    <t>Ostatní práce při odstranění povlakové krytiny střech plochých do 10° mechu odškrabáním a očistěním s urovnáním povrchu</t>
  </si>
  <si>
    <t>https://podminky.urs.cz/item/CS_URS_2024_02/712300841</t>
  </si>
  <si>
    <t>2*188,10</t>
  </si>
  <si>
    <t>17</t>
  </si>
  <si>
    <t>712341559</t>
  </si>
  <si>
    <t>Provedení povlakové krytiny střech do 10° pásy NAIP přitavením v plné ploše</t>
  </si>
  <si>
    <t>1036463816</t>
  </si>
  <si>
    <t>Provedení povlakové krytiny střech plochých do 10° pásy přitavením NAIP v plné ploše</t>
  </si>
  <si>
    <t>https://podminky.urs.cz/item/CS_URS_2024_02/712341559</t>
  </si>
  <si>
    <t>18</t>
  </si>
  <si>
    <t>62855018</t>
  </si>
  <si>
    <t>pás asfaltový natavitelný modifikovaný SBS s vložkou z polyesterové rohože s retardéry hoření, BROOF(t3) a hrubozrnným břidličným posypem na horním povrchu tl 5,2mm</t>
  </si>
  <si>
    <t>32</t>
  </si>
  <si>
    <t>-550367559</t>
  </si>
  <si>
    <t>376,2*1,15 'Přepočtené koeficientem množství</t>
  </si>
  <si>
    <t>19</t>
  </si>
  <si>
    <t>998712102</t>
  </si>
  <si>
    <t>Přesun hmot tonážní pro krytiny povlakové v objektech v přes 6 do 12 m</t>
  </si>
  <si>
    <t>-332403786</t>
  </si>
  <si>
    <t>Přesun hmot pro povlakové krytiny stanovený z hmotnosti přesunovaného materiálu vodorovná dopravní vzdálenost do 50 m základní v objektech výšky přes 6 do 12 m</t>
  </si>
  <si>
    <t>https://podminky.urs.cz/item/CS_URS_2024_02/998712102</t>
  </si>
  <si>
    <t>764</t>
  </si>
  <si>
    <t>Konstrukce klempířské</t>
  </si>
  <si>
    <t>20</t>
  </si>
  <si>
    <t>764002841</t>
  </si>
  <si>
    <t>Demontáž oplechování horních ploch zdí a nadezdívek do suti</t>
  </si>
  <si>
    <t>m</t>
  </si>
  <si>
    <t>-1801532216</t>
  </si>
  <si>
    <t>Demontáž klempířských konstrukcí oplechování horních ploch zdí a nadezdívek do suti</t>
  </si>
  <si>
    <t>https://podminky.urs.cz/item/CS_URS_2024_02/764002841</t>
  </si>
  <si>
    <t>40" 4K</t>
  </si>
  <si>
    <t>26" 7K</t>
  </si>
  <si>
    <t>53" 8K</t>
  </si>
  <si>
    <t>764002871</t>
  </si>
  <si>
    <t>Demontáž lemování zdí do suti</t>
  </si>
  <si>
    <t>610073508</t>
  </si>
  <si>
    <t>Demontáž klempířských konstrukcí lemování zdí do suti</t>
  </si>
  <si>
    <t>https://podminky.urs.cz/item/CS_URS_2024_02/764002871</t>
  </si>
  <si>
    <t>60" 1K</t>
  </si>
  <si>
    <t>98" 9K</t>
  </si>
  <si>
    <t>22</t>
  </si>
  <si>
    <t>764003801</t>
  </si>
  <si>
    <t>Demontáž lemování trub, konzol, držáků, ventilačních nástavců a jiných kusových prvků do suti</t>
  </si>
  <si>
    <t>2109427235</t>
  </si>
  <si>
    <t>Demontáž klempířských konstrukcí lemování trub, konzol, držáků, ventilačních nástavců a ostatních kusových prvků do suti</t>
  </si>
  <si>
    <t>https://podminky.urs.cz/item/CS_URS_2024_02/764003801</t>
  </si>
  <si>
    <t>23</t>
  </si>
  <si>
    <t>764004801</t>
  </si>
  <si>
    <t>Demontáž podokapního žlabu do suti</t>
  </si>
  <si>
    <t>-611386739</t>
  </si>
  <si>
    <t>Demontáž klempířských konstrukcí žlabu podokapního do suti</t>
  </si>
  <si>
    <t>https://podminky.urs.cz/item/CS_URS_2024_02/764004801</t>
  </si>
  <si>
    <t>111" 2K</t>
  </si>
  <si>
    <t>111" 5K</t>
  </si>
  <si>
    <t>24</t>
  </si>
  <si>
    <t>764004861</t>
  </si>
  <si>
    <t>Demontáž svodu do suti</t>
  </si>
  <si>
    <t>-724773849</t>
  </si>
  <si>
    <t>Demontáž klempířských konstrukcí svodu do suti</t>
  </si>
  <si>
    <t>https://podminky.urs.cz/item/CS_URS_2024_02/764004861</t>
  </si>
  <si>
    <t>12*1,5" 3K</t>
  </si>
  <si>
    <t>12*5,5" 6K</t>
  </si>
  <si>
    <t>25</t>
  </si>
  <si>
    <t>764214607</t>
  </si>
  <si>
    <t>Oplechování horních ploch a atik bez rohů z Pz s povrch úpravou mechanicky kotvené rš 670 mm</t>
  </si>
  <si>
    <t>499700508</t>
  </si>
  <si>
    <t>Oplechování horních ploch zdí a nadezdívek (atik) z pozinkovaného plechu s povrchovou úpravou mechanicky kotvené rš 670 mm</t>
  </si>
  <si>
    <t>https://podminky.urs.cz/item/CS_URS_2024_02/764214607</t>
  </si>
  <si>
    <t>26</t>
  </si>
  <si>
    <t>764311606</t>
  </si>
  <si>
    <t>Lemování rovných zdí střech s krytinou prejzovou nebo vlnitou z Pz s povrchovou úpravou rš 500 mm</t>
  </si>
  <si>
    <t>977865356</t>
  </si>
  <si>
    <t>Lemování zdí z pozinkovaného plechu s povrchovou úpravou boční nebo horní rovné, střech s krytinou prejzovou nebo vlnitou rš 500 mm</t>
  </si>
  <si>
    <t>https://podminky.urs.cz/item/CS_URS_2024_02/764311606</t>
  </si>
  <si>
    <t>27</t>
  </si>
  <si>
    <t>764511602</t>
  </si>
  <si>
    <t>Žlab podokapní půlkruhový z Pz s povrchovou úpravou rš 330 mm</t>
  </si>
  <si>
    <t>-1898918950</t>
  </si>
  <si>
    <t>Žlab podokapní z pozinkovaného plechu s povrchovou úpravou včetně háků a čel půlkruhový rš 330 mm</t>
  </si>
  <si>
    <t>https://podminky.urs.cz/item/CS_URS_2024_02/764511602</t>
  </si>
  <si>
    <t>28</t>
  </si>
  <si>
    <t>764518623</t>
  </si>
  <si>
    <t>Svody kruhové včetně objímek, kolen, odskoků z Pz s povrchovou úpravou průměru 120 mm</t>
  </si>
  <si>
    <t>-387140935</t>
  </si>
  <si>
    <t>Svod z pozinkovaného plechu s upraveným povrchem včetně objímek, kolen a odskoků kruhový, průměru 120 mm</t>
  </si>
  <si>
    <t>https://podminky.urs.cz/item/CS_URS_2024_02/764518623</t>
  </si>
  <si>
    <t>29</t>
  </si>
  <si>
    <t>764521444</t>
  </si>
  <si>
    <t>Kotlík oválný (trychtýřový) pro podokapní žlaby z Al plechu 330/100 mm</t>
  </si>
  <si>
    <t>-546217935</t>
  </si>
  <si>
    <t>Žlab podokapní z hliníkového plechu kotlík oválný (trychtýřový), rš žlabu/průměr svodu 330/100 mm</t>
  </si>
  <si>
    <t>https://podminky.urs.cz/item/CS_URS_2024_02/764521444</t>
  </si>
  <si>
    <t>12" 3K</t>
  </si>
  <si>
    <t>12" 6K</t>
  </si>
  <si>
    <t>30</t>
  </si>
  <si>
    <t>998764122</t>
  </si>
  <si>
    <t>Přesun hmot tonážní pro konstrukce klempířské ruční v objektech v přes 6 do 12 m</t>
  </si>
  <si>
    <t>-147640896</t>
  </si>
  <si>
    <t>Přesun hmot pro konstrukce klempířské stanovený z hmotnosti přesunovaného materiálu vodorovná dopravní vzdálenost do 50 m ruční (bez užtití mechanizace) v objektech výšky přes 6 do 12 m</t>
  </si>
  <si>
    <t>https://podminky.urs.cz/item/CS_URS_2024_02/998764122</t>
  </si>
  <si>
    <t>767</t>
  </si>
  <si>
    <t>Konstrukce zámečnické</t>
  </si>
  <si>
    <t>31</t>
  </si>
  <si>
    <t>767311841</t>
  </si>
  <si>
    <t>Demontáž světlíků pásových obloukových s umělohmotnou výplní</t>
  </si>
  <si>
    <t>-1430418688</t>
  </si>
  <si>
    <t>Demontáž světlíků s umělohmotnou výplní pásových obloukových</t>
  </si>
  <si>
    <t>https://podminky.urs.cz/item/CS_URS_2024_02/767311841</t>
  </si>
  <si>
    <t>Demontáž stávajícího pásového sedlového světlíku</t>
  </si>
  <si>
    <t>3*45,465</t>
  </si>
  <si>
    <t>7673113R</t>
  </si>
  <si>
    <t>Montáž pásového obloukového světlíku šíře 3000 mm se zasklením</t>
  </si>
  <si>
    <t>Vlastní položka</t>
  </si>
  <si>
    <t>-2042175231</t>
  </si>
  <si>
    <t>33</t>
  </si>
  <si>
    <t>M001</t>
  </si>
  <si>
    <t>dodávka pásový světlík obloukový s větracími klapkami š = 3 m x 45,465 m</t>
  </si>
  <si>
    <t>2135076999</t>
  </si>
  <si>
    <t>34</t>
  </si>
  <si>
    <t>M002</t>
  </si>
  <si>
    <t>dodávka nosné světlíkové obruby výšky 200mm, vč. zaizolování</t>
  </si>
  <si>
    <t>373163229</t>
  </si>
  <si>
    <t>35</t>
  </si>
  <si>
    <t>M003</t>
  </si>
  <si>
    <t>dodávka ventilačních otvírek 1 x 2,5m vč. elektromotorů</t>
  </si>
  <si>
    <t>1451676875</t>
  </si>
  <si>
    <t>36</t>
  </si>
  <si>
    <t>M004</t>
  </si>
  <si>
    <t>dodávka jedno - okruhové ústředny a čidla vítr déšť</t>
  </si>
  <si>
    <t>2068839168</t>
  </si>
  <si>
    <t>37</t>
  </si>
  <si>
    <t>767832102</t>
  </si>
  <si>
    <t>Montáž venkovních požárních žebříků do zdiva bez suchovodu</t>
  </si>
  <si>
    <t>-127911664</t>
  </si>
  <si>
    <t>https://podminky.urs.cz/item/CS_URS_2024_02/767832102</t>
  </si>
  <si>
    <t>9,8" 1Z</t>
  </si>
  <si>
    <t>6,05" 2Z</t>
  </si>
  <si>
    <t>2*3,6" 3Z</t>
  </si>
  <si>
    <t>38</t>
  </si>
  <si>
    <t>1Z</t>
  </si>
  <si>
    <t>Požární žebřík pro výlez na střechu, délka žebříku (8,7m) vč. horního zábradlí - 9,8m, stupadla - kruhový profil d 20 mm, rám žebříku L60/60/6 mm, ochranný koš - pásovina 50/8 mm, kompletní dodávka viz odkaz 1Z</t>
  </si>
  <si>
    <t>1598482574</t>
  </si>
  <si>
    <t>39</t>
  </si>
  <si>
    <t>2Z</t>
  </si>
  <si>
    <t>Požární žebřík pro výlez na střechu, délka žebříku (4,95) vč. horního zábradlí - 6,05m, stupadla - kruhový profil d 20 mm, rám žebříku L60/60/6 mm, kompletní dodávka viz odkaz 2Z</t>
  </si>
  <si>
    <t>1089142217</t>
  </si>
  <si>
    <t>40</t>
  </si>
  <si>
    <t>3Z</t>
  </si>
  <si>
    <t>Požární žebřík pro výlez na střechu, délka žebříku (2,5m) vč. horního zábradlí - 3,6m, stupadla - kruhový profil d 20 mm, rám žebříku L60/60/6 mm, kompletní dodávka viz odkaz 3Z</t>
  </si>
  <si>
    <t>785377156</t>
  </si>
  <si>
    <t>41</t>
  </si>
  <si>
    <t>767832801</t>
  </si>
  <si>
    <t>Demontáž venkovních požárních žebříků s ochranným košem</t>
  </si>
  <si>
    <t>1018445727</t>
  </si>
  <si>
    <t>https://podminky.urs.cz/item/CS_URS_2024_02/767832801</t>
  </si>
  <si>
    <t>9,8</t>
  </si>
  <si>
    <t>42</t>
  </si>
  <si>
    <t>767832802</t>
  </si>
  <si>
    <t>Demontáž venkovních požárních žebříků bez ochranného koše</t>
  </si>
  <si>
    <t>-1375017803</t>
  </si>
  <si>
    <t>https://podminky.urs.cz/item/CS_URS_2024_02/767832802</t>
  </si>
  <si>
    <t>6,05</t>
  </si>
  <si>
    <t>2*3,6</t>
  </si>
  <si>
    <t>43</t>
  </si>
  <si>
    <t>998767122</t>
  </si>
  <si>
    <t>Přesun hmot tonážní pro zámečnické konstrukce ruční v objektech v přes 6 do 12 m</t>
  </si>
  <si>
    <t>-1144985585</t>
  </si>
  <si>
    <t>Přesun hmot pro zámečnické konstrukce stanovený z hmotnosti přesunovaného materiálu vodorovná dopravní vzdálenost do 50 m ruční (bez užití mechanizace) v objektech výšky přes 6 do 12 m</t>
  </si>
  <si>
    <t>https://podminky.urs.cz/item/CS_URS_2024_02/998767122</t>
  </si>
  <si>
    <t>787</t>
  </si>
  <si>
    <t>Dokončovací práce - zasklívání</t>
  </si>
  <si>
    <t>44</t>
  </si>
  <si>
    <t>787800811</t>
  </si>
  <si>
    <t>Vysklívání podhledů tmelených</t>
  </si>
  <si>
    <t>627123345</t>
  </si>
  <si>
    <t>https://podminky.urs.cz/item/CS_URS_2024_02/787800811</t>
  </si>
  <si>
    <t>demontáž podhledu z drátoskla viz. demontáž světlíku</t>
  </si>
  <si>
    <t>3,0*46</t>
  </si>
  <si>
    <t>D.1.4. - Elektroinstalace - hromosvod</t>
  </si>
  <si>
    <t>D1 - Materiál elektromontážní</t>
  </si>
  <si>
    <t>D2 - Elektromontáže</t>
  </si>
  <si>
    <t>D3 - Demontáže</t>
  </si>
  <si>
    <t>D4 - Ostatní náklady</t>
  </si>
  <si>
    <t>D1</t>
  </si>
  <si>
    <t>Materiál elektromontážní</t>
  </si>
  <si>
    <t>000101105</t>
  </si>
  <si>
    <t>kabel CYKY 3x1,5</t>
  </si>
  <si>
    <t>000101305</t>
  </si>
  <si>
    <t>kabel CYKY 5x1,5</t>
  </si>
  <si>
    <t>000311242</t>
  </si>
  <si>
    <t>krabice OBO A 11</t>
  </si>
  <si>
    <t>ks</t>
  </si>
  <si>
    <t>000322122</t>
  </si>
  <si>
    <t>Trubka pevná ISOFIX-EL-F O16 - 3m</t>
  </si>
  <si>
    <t>000322124</t>
  </si>
  <si>
    <t>Trubka pevná ISOFIX-EL-F 25 - 3m</t>
  </si>
  <si>
    <t>000322172</t>
  </si>
  <si>
    <t>Příchytka trubky clipfix 16</t>
  </si>
  <si>
    <t>000322174</t>
  </si>
  <si>
    <t>Příchytka trubky clipfix 25</t>
  </si>
  <si>
    <t>000900944</t>
  </si>
  <si>
    <t>Schneider Electric XALD222 Ovládací skříňka dvoutlačítková</t>
  </si>
  <si>
    <t>000312662</t>
  </si>
  <si>
    <t>vývodka kabelová /Pg13,5 IP65 vč.matky</t>
  </si>
  <si>
    <t>000434207</t>
  </si>
  <si>
    <t>JISTIČ 1P B16</t>
  </si>
  <si>
    <t>000298491</t>
  </si>
  <si>
    <t>podp TR D50mm L3200mm GFK/Al s jímačem D10m 105330</t>
  </si>
  <si>
    <t>sada</t>
  </si>
  <si>
    <t>000298123</t>
  </si>
  <si>
    <t>Úchyt na stěnu nerez pro trubky D40-50mm od 105344</t>
  </si>
  <si>
    <t>000298927</t>
  </si>
  <si>
    <t>uzem svorka na TR D27-89mm nerez f. Rd 10mm 540103</t>
  </si>
  <si>
    <t>000298492</t>
  </si>
  <si>
    <t>podp TR D50mm L4700mm GFK/Al s jímačem D10m 105332</t>
  </si>
  <si>
    <t>000298476</t>
  </si>
  <si>
    <t>Vodič HVI-long D23mm šedý Délka 100 m na ka 819136</t>
  </si>
  <si>
    <t>000298485</t>
  </si>
  <si>
    <t>přip členy + montážní materiál pro vodič HV 819147</t>
  </si>
  <si>
    <t>000298111</t>
  </si>
  <si>
    <t>bet podst C45/55 D337mm H90mm pro jímací ty 102010</t>
  </si>
  <si>
    <t>000298102</t>
  </si>
  <si>
    <t xml:space="preserve">3-ram stativ skládací D40-50 mm L5-8,5m     105201</t>
  </si>
  <si>
    <t>000298117</t>
  </si>
  <si>
    <t xml:space="preserve">Podložka plast D370mm černá                 102050</t>
  </si>
  <si>
    <t>000298298</t>
  </si>
  <si>
    <t>Trojitá vzpěra s třmenem na trubku D50mm L2 105601</t>
  </si>
  <si>
    <t>000298428</t>
  </si>
  <si>
    <t xml:space="preserve">PV pro vodiče HVI/CUI D20-23mm s plastovou  275259</t>
  </si>
  <si>
    <t>000298351</t>
  </si>
  <si>
    <t>UF - krabice pro ZS (se svorkou) 230x150x12 549001</t>
  </si>
  <si>
    <t>46</t>
  </si>
  <si>
    <t>48</t>
  </si>
  <si>
    <t>000297204</t>
  </si>
  <si>
    <t>PV FB pro ploché střechy Beton C35/45 jedno 253015</t>
  </si>
  <si>
    <t>50</t>
  </si>
  <si>
    <t>000298421</t>
  </si>
  <si>
    <t xml:space="preserve">Adaptér D23mm pro vodič HVI pro naklapnutí  253027</t>
  </si>
  <si>
    <t>52</t>
  </si>
  <si>
    <t>000295071</t>
  </si>
  <si>
    <t>svorka pásku zemnící SR2b 4šrouby FeZn</t>
  </si>
  <si>
    <t>54</t>
  </si>
  <si>
    <t>000295075</t>
  </si>
  <si>
    <t>svorka pásku drátu zemnící SR3b 4šrouby FeZn</t>
  </si>
  <si>
    <t>56</t>
  </si>
  <si>
    <t>000295011</t>
  </si>
  <si>
    <t>vedení FeZn pr.10mm(0,63kg/m)</t>
  </si>
  <si>
    <t>58</t>
  </si>
  <si>
    <t>000295001</t>
  </si>
  <si>
    <t>vedení FeZn 30/4 (0,96kg/m)</t>
  </si>
  <si>
    <t>60</t>
  </si>
  <si>
    <t>000295405</t>
  </si>
  <si>
    <t>svorka spojovací SS TREMIS V015</t>
  </si>
  <si>
    <t>000171108</t>
  </si>
  <si>
    <t xml:space="preserve">vodič CY 6  /H07V-U/</t>
  </si>
  <si>
    <t>64</t>
  </si>
  <si>
    <t>000295882</t>
  </si>
  <si>
    <t>označovací štítek zemního svodu</t>
  </si>
  <si>
    <t>66</t>
  </si>
  <si>
    <t>000900305</t>
  </si>
  <si>
    <t xml:space="preserve">drobný  upevňovací a spojovací materiál</t>
  </si>
  <si>
    <t>68</t>
  </si>
  <si>
    <t>000900281</t>
  </si>
  <si>
    <t>projektová dokumentace skut. stavu</t>
  </si>
  <si>
    <t>70</t>
  </si>
  <si>
    <t>000900174</t>
  </si>
  <si>
    <t>likvidace demont. materiálu</t>
  </si>
  <si>
    <t>72</t>
  </si>
  <si>
    <t>D2</t>
  </si>
  <si>
    <t>Elektromontáže</t>
  </si>
  <si>
    <t>210810048</t>
  </si>
  <si>
    <t>kabel(-CYKY) pevně uložený do 3x6/4x4/7x2,5</t>
  </si>
  <si>
    <t>74</t>
  </si>
  <si>
    <t>76</t>
  </si>
  <si>
    <t>210100001</t>
  </si>
  <si>
    <t>ukončení v rozvaděči vč.zapojení vodiče do 2,5mm2</t>
  </si>
  <si>
    <t>78</t>
  </si>
  <si>
    <t>210010306</t>
  </si>
  <si>
    <t>krabice OBO</t>
  </si>
  <si>
    <t>80</t>
  </si>
  <si>
    <t>210010021</t>
  </si>
  <si>
    <t>trubka plast tuhá pevně uložená do průměru 16</t>
  </si>
  <si>
    <t>82</t>
  </si>
  <si>
    <t>210010022</t>
  </si>
  <si>
    <t>trubka plast tuhá pevně uložená do průměru 25</t>
  </si>
  <si>
    <t>84</t>
  </si>
  <si>
    <t>210990671</t>
  </si>
  <si>
    <t xml:space="preserve">ovladač  vč.zapojení tlačítkový</t>
  </si>
  <si>
    <t>86</t>
  </si>
  <si>
    <t>ovladač vč.zapojení tlačítkový</t>
  </si>
  <si>
    <t>210100361</t>
  </si>
  <si>
    <t>ucpávková zátka zaslepovací P13,5-P42</t>
  </si>
  <si>
    <t>88</t>
  </si>
  <si>
    <t>45</t>
  </si>
  <si>
    <t>210120401</t>
  </si>
  <si>
    <t>jistič vč.zapojení 1pól/25A</t>
  </si>
  <si>
    <t>90</t>
  </si>
  <si>
    <t>210220241</t>
  </si>
  <si>
    <t>jímací stožár do 6m</t>
  </si>
  <si>
    <t>92</t>
  </si>
  <si>
    <t>47</t>
  </si>
  <si>
    <t>210020681</t>
  </si>
  <si>
    <t>ocelová nosná konstrukce jen MONTÁŽ BEZ MATERIÁLU</t>
  </si>
  <si>
    <t>kg</t>
  </si>
  <si>
    <t>210220321</t>
  </si>
  <si>
    <t>svorka na potrubí vč.pásku (Bernard)</t>
  </si>
  <si>
    <t>96</t>
  </si>
  <si>
    <t>49</t>
  </si>
  <si>
    <t>98</t>
  </si>
  <si>
    <t>210220101</t>
  </si>
  <si>
    <t>svod vč.podpěr drát do pr.10mm</t>
  </si>
  <si>
    <t>100</t>
  </si>
  <si>
    <t>51</t>
  </si>
  <si>
    <t>210100272</t>
  </si>
  <si>
    <t>ukončení kabelu smršťovací trubicí do 1x120</t>
  </si>
  <si>
    <t>102</t>
  </si>
  <si>
    <t>104</t>
  </si>
  <si>
    <t>53</t>
  </si>
  <si>
    <t>106</t>
  </si>
  <si>
    <t>210010315</t>
  </si>
  <si>
    <t>skříň rozvodná bez svorkovnice a zapojení(-KT250)</t>
  </si>
  <si>
    <t>108</t>
  </si>
  <si>
    <t>55</t>
  </si>
  <si>
    <t>210220111</t>
  </si>
  <si>
    <t>svod bez podpěr drát do pr.10mm</t>
  </si>
  <si>
    <t>110</t>
  </si>
  <si>
    <t>210220021</t>
  </si>
  <si>
    <t>uzemňov.vedení v zemi úplná mtž FeZn do 120mm2</t>
  </si>
  <si>
    <t>112</t>
  </si>
  <si>
    <t>57</t>
  </si>
  <si>
    <t>210220301</t>
  </si>
  <si>
    <t>svorka hromosvodová do 2 šroubů</t>
  </si>
  <si>
    <t>114</t>
  </si>
  <si>
    <t>210800851</t>
  </si>
  <si>
    <t>vodič Cu(-CY,CYA) pevně uložený do 1x35</t>
  </si>
  <si>
    <t>116</t>
  </si>
  <si>
    <t>59</t>
  </si>
  <si>
    <t>210220401</t>
  </si>
  <si>
    <t>označení svodu štítkem</t>
  </si>
  <si>
    <t>118</t>
  </si>
  <si>
    <t>210990127</t>
  </si>
  <si>
    <t>zednické výpomoce včetně bourání</t>
  </si>
  <si>
    <t>120</t>
  </si>
  <si>
    <t>61</t>
  </si>
  <si>
    <t>210990669</t>
  </si>
  <si>
    <t>zemní príce včetně bourání asfaltu pro uzemňovací</t>
  </si>
  <si>
    <t>122</t>
  </si>
  <si>
    <t>210990670</t>
  </si>
  <si>
    <t>revize el. zařízení a hromosvodu</t>
  </si>
  <si>
    <t>124</t>
  </si>
  <si>
    <t>63</t>
  </si>
  <si>
    <t>210990207</t>
  </si>
  <si>
    <t>práce v rozvaděči</t>
  </si>
  <si>
    <t>hod</t>
  </si>
  <si>
    <t>126</t>
  </si>
  <si>
    <t>D3</t>
  </si>
  <si>
    <t>Demontáže</t>
  </si>
  <si>
    <t>210990064</t>
  </si>
  <si>
    <t>práce mimo ceník/dmtž</t>
  </si>
  <si>
    <t>128</t>
  </si>
  <si>
    <t>65</t>
  </si>
  <si>
    <t>210990051</t>
  </si>
  <si>
    <t>demontáž stávajícího hromosvodu/dmtž</t>
  </si>
  <si>
    <t>130</t>
  </si>
  <si>
    <t>D4</t>
  </si>
  <si>
    <t>Ostatní náklady</t>
  </si>
  <si>
    <t>219990666</t>
  </si>
  <si>
    <t>zjištění stáv. stavu hromosvodu</t>
  </si>
  <si>
    <t>132</t>
  </si>
  <si>
    <t>67</t>
  </si>
  <si>
    <t>219990161</t>
  </si>
  <si>
    <t>zjištění stáv. stavu elektroinstalace</t>
  </si>
  <si>
    <t>134</t>
  </si>
  <si>
    <t>VON - Vedlejší a ostatní rozpočtové náklady</t>
  </si>
  <si>
    <t>Lidový dům Štěnovice</t>
  </si>
  <si>
    <t>Obec Štěnovice, Čižická 133, 332 09 Štěnovice</t>
  </si>
  <si>
    <t>PLANSTAV a.s.</t>
  </si>
  <si>
    <t>VRN - Vedlejší rozpočtové náklady</t>
  </si>
  <si>
    <t xml:space="preserve">    VRN1 - Průzkumné, geodetické a projektové práce</t>
  </si>
  <si>
    <t xml:space="preserve">    VRN3 - Zařízení staveniště</t>
  </si>
  <si>
    <t>VRN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</si>
  <si>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</si>
  <si>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</si>
  <si>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</si>
  <si>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</si>
  <si>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</si>
  <si>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Kč</t>
  </si>
  <si>
    <t>1024</t>
  </si>
  <si>
    <t>-534767300</t>
  </si>
  <si>
    <t>https://podminky.urs.cz/item/CS_URS_2024_02/013254000</t>
  </si>
  <si>
    <t>R</t>
  </si>
  <si>
    <t>Vzorkování materiálů</t>
  </si>
  <si>
    <t>2021053260</t>
  </si>
  <si>
    <t>VRN3</t>
  </si>
  <si>
    <t>Zařízení staveniště</t>
  </si>
  <si>
    <t>030001000</t>
  </si>
  <si>
    <t>510512119</t>
  </si>
  <si>
    <t>https://podminky.urs.cz/item/CS_URS_2024_02/030001000</t>
  </si>
  <si>
    <t>033002000</t>
  </si>
  <si>
    <t>Připojení staveniště na inženýrské sítě</t>
  </si>
  <si>
    <t>906678648</t>
  </si>
  <si>
    <t>https://podminky.urs.cz/item/CS_URS_2024_02/033002000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</si>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</sst>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7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vertical="top"/>
    </xf>
    <xf numFmtId="0" fontId="51" fillId="0" borderId="1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horizontal="center" vertical="center"/>
    </xf>
    <xf numFmtId="49" fontId="51" fillId="0" borderId="1" xfId="0" applyNumberFormat="1" applyFont="1" applyBorder="1" applyAlignment="1" applyProtection="1">
      <alignment horizontal="left" vertical="center"/>
    </xf>
    <xf numFmtId="0" fontId="5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340271025" TargetMode="External" /><Relationship Id="rId2" Type="http://schemas.openxmlformats.org/officeDocument/2006/relationships/hyperlink" Target="https://podminky.urs.cz/item/CS_URS_2024_02/622131121" TargetMode="External" /><Relationship Id="rId3" Type="http://schemas.openxmlformats.org/officeDocument/2006/relationships/hyperlink" Target="https://podminky.urs.cz/item/CS_URS_2024_02/622142001" TargetMode="External" /><Relationship Id="rId4" Type="http://schemas.openxmlformats.org/officeDocument/2006/relationships/hyperlink" Target="https://podminky.urs.cz/item/CS_URS_2024_02/622151011" TargetMode="External" /><Relationship Id="rId5" Type="http://schemas.openxmlformats.org/officeDocument/2006/relationships/hyperlink" Target="https://podminky.urs.cz/item/CS_URS_2024_02/622221032" TargetMode="External" /><Relationship Id="rId6" Type="http://schemas.openxmlformats.org/officeDocument/2006/relationships/hyperlink" Target="https://podminky.urs.cz/item/CS_URS_2024_02/622521012" TargetMode="External" /><Relationship Id="rId7" Type="http://schemas.openxmlformats.org/officeDocument/2006/relationships/hyperlink" Target="https://podminky.urs.cz/item/CS_URS_2024_02/946111116" TargetMode="External" /><Relationship Id="rId8" Type="http://schemas.openxmlformats.org/officeDocument/2006/relationships/hyperlink" Target="https://podminky.urs.cz/item/CS_URS_2024_02/946111216" TargetMode="External" /><Relationship Id="rId9" Type="http://schemas.openxmlformats.org/officeDocument/2006/relationships/hyperlink" Target="https://podminky.urs.cz/item/CS_URS_2024_02/946111816" TargetMode="External" /><Relationship Id="rId10" Type="http://schemas.openxmlformats.org/officeDocument/2006/relationships/hyperlink" Target="https://podminky.urs.cz/item/CS_URS_2024_02/997013212" TargetMode="External" /><Relationship Id="rId11" Type="http://schemas.openxmlformats.org/officeDocument/2006/relationships/hyperlink" Target="https://podminky.urs.cz/item/CS_URS_2024_02/997013501" TargetMode="External" /><Relationship Id="rId12" Type="http://schemas.openxmlformats.org/officeDocument/2006/relationships/hyperlink" Target="https://podminky.urs.cz/item/CS_URS_2024_02/997013509" TargetMode="External" /><Relationship Id="rId13" Type="http://schemas.openxmlformats.org/officeDocument/2006/relationships/hyperlink" Target="https://podminky.urs.cz/item/CS_URS_2024_02/997013631" TargetMode="External" /><Relationship Id="rId14" Type="http://schemas.openxmlformats.org/officeDocument/2006/relationships/hyperlink" Target="https://podminky.urs.cz/item/CS_URS_2024_02/998021021" TargetMode="External" /><Relationship Id="rId15" Type="http://schemas.openxmlformats.org/officeDocument/2006/relationships/hyperlink" Target="https://podminky.urs.cz/item/CS_URS_2024_02/712300841" TargetMode="External" /><Relationship Id="rId16" Type="http://schemas.openxmlformats.org/officeDocument/2006/relationships/hyperlink" Target="https://podminky.urs.cz/item/CS_URS_2024_02/712341559" TargetMode="External" /><Relationship Id="rId17" Type="http://schemas.openxmlformats.org/officeDocument/2006/relationships/hyperlink" Target="https://podminky.urs.cz/item/CS_URS_2024_02/998712102" TargetMode="External" /><Relationship Id="rId18" Type="http://schemas.openxmlformats.org/officeDocument/2006/relationships/hyperlink" Target="https://podminky.urs.cz/item/CS_URS_2024_02/764002841" TargetMode="External" /><Relationship Id="rId19" Type="http://schemas.openxmlformats.org/officeDocument/2006/relationships/hyperlink" Target="https://podminky.urs.cz/item/CS_URS_2024_02/764002871" TargetMode="External" /><Relationship Id="rId20" Type="http://schemas.openxmlformats.org/officeDocument/2006/relationships/hyperlink" Target="https://podminky.urs.cz/item/CS_URS_2024_02/764003801" TargetMode="External" /><Relationship Id="rId21" Type="http://schemas.openxmlformats.org/officeDocument/2006/relationships/hyperlink" Target="https://podminky.urs.cz/item/CS_URS_2024_02/764004801" TargetMode="External" /><Relationship Id="rId22" Type="http://schemas.openxmlformats.org/officeDocument/2006/relationships/hyperlink" Target="https://podminky.urs.cz/item/CS_URS_2024_02/764004861" TargetMode="External" /><Relationship Id="rId23" Type="http://schemas.openxmlformats.org/officeDocument/2006/relationships/hyperlink" Target="https://podminky.urs.cz/item/CS_URS_2024_02/764214607" TargetMode="External" /><Relationship Id="rId24" Type="http://schemas.openxmlformats.org/officeDocument/2006/relationships/hyperlink" Target="https://podminky.urs.cz/item/CS_URS_2024_02/764311606" TargetMode="External" /><Relationship Id="rId25" Type="http://schemas.openxmlformats.org/officeDocument/2006/relationships/hyperlink" Target="https://podminky.urs.cz/item/CS_URS_2024_02/764511602" TargetMode="External" /><Relationship Id="rId26" Type="http://schemas.openxmlformats.org/officeDocument/2006/relationships/hyperlink" Target="https://podminky.urs.cz/item/CS_URS_2024_02/764518623" TargetMode="External" /><Relationship Id="rId27" Type="http://schemas.openxmlformats.org/officeDocument/2006/relationships/hyperlink" Target="https://podminky.urs.cz/item/CS_URS_2024_02/764521444" TargetMode="External" /><Relationship Id="rId28" Type="http://schemas.openxmlformats.org/officeDocument/2006/relationships/hyperlink" Target="https://podminky.urs.cz/item/CS_URS_2024_02/998764122" TargetMode="External" /><Relationship Id="rId29" Type="http://schemas.openxmlformats.org/officeDocument/2006/relationships/hyperlink" Target="https://podminky.urs.cz/item/CS_URS_2024_02/767311841" TargetMode="External" /><Relationship Id="rId30" Type="http://schemas.openxmlformats.org/officeDocument/2006/relationships/hyperlink" Target="https://podminky.urs.cz/item/CS_URS_2024_02/767832102" TargetMode="External" /><Relationship Id="rId31" Type="http://schemas.openxmlformats.org/officeDocument/2006/relationships/hyperlink" Target="https://podminky.urs.cz/item/CS_URS_2024_02/767832801" TargetMode="External" /><Relationship Id="rId32" Type="http://schemas.openxmlformats.org/officeDocument/2006/relationships/hyperlink" Target="https://podminky.urs.cz/item/CS_URS_2024_02/767832802" TargetMode="External" /><Relationship Id="rId33" Type="http://schemas.openxmlformats.org/officeDocument/2006/relationships/hyperlink" Target="https://podminky.urs.cz/item/CS_URS_2024_02/998767122" TargetMode="External" /><Relationship Id="rId34" Type="http://schemas.openxmlformats.org/officeDocument/2006/relationships/hyperlink" Target="https://podminky.urs.cz/item/CS_URS_2024_02/787800811" TargetMode="External" /><Relationship Id="rId35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013254000" TargetMode="External" /><Relationship Id="rId2" Type="http://schemas.openxmlformats.org/officeDocument/2006/relationships/hyperlink" Target="https://podminky.urs.cz/item/CS_URS_2024_02/030001000" TargetMode="External" /><Relationship Id="rId3" Type="http://schemas.openxmlformats.org/officeDocument/2006/relationships/hyperlink" Target="https://podminky.urs.cz/item/CS_URS_2024_02/033002000" TargetMode="External" /><Relationship Id="rId4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33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37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38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39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40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41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42</v>
      </c>
      <c r="E29" s="49"/>
      <c r="F29" s="34" t="s">
        <v>43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44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45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46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47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48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49</v>
      </c>
      <c r="U35" s="56"/>
      <c r="V35" s="56"/>
      <c r="W35" s="56"/>
      <c r="X35" s="58" t="s">
        <v>50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51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2024-65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STŘECHY A SVĚTLÍKY SPŠD, PLZEŇ - KŘIMICE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SPŠD, Plzeň - Křimice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11. 11. 2024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SPŠD Plzeň, Karlovarská1210/66, 323 00 Plzeň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 xml:space="preserve">PLANSTAV a.s. </v>
      </c>
      <c r="AN49" s="66"/>
      <c r="AO49" s="66"/>
      <c r="AP49" s="66"/>
      <c r="AQ49" s="42"/>
      <c r="AR49" s="46"/>
      <c r="AS49" s="76" t="s">
        <v>52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>Michal Jirka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53</v>
      </c>
      <c r="D52" s="89"/>
      <c r="E52" s="89"/>
      <c r="F52" s="89"/>
      <c r="G52" s="89"/>
      <c r="H52" s="90"/>
      <c r="I52" s="91" t="s">
        <v>54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55</v>
      </c>
      <c r="AH52" s="89"/>
      <c r="AI52" s="89"/>
      <c r="AJ52" s="89"/>
      <c r="AK52" s="89"/>
      <c r="AL52" s="89"/>
      <c r="AM52" s="89"/>
      <c r="AN52" s="91" t="s">
        <v>56</v>
      </c>
      <c r="AO52" s="89"/>
      <c r="AP52" s="89"/>
      <c r="AQ52" s="93" t="s">
        <v>57</v>
      </c>
      <c r="AR52" s="46"/>
      <c r="AS52" s="94" t="s">
        <v>58</v>
      </c>
      <c r="AT52" s="95" t="s">
        <v>59</v>
      </c>
      <c r="AU52" s="95" t="s">
        <v>60</v>
      </c>
      <c r="AV52" s="95" t="s">
        <v>61</v>
      </c>
      <c r="AW52" s="95" t="s">
        <v>62</v>
      </c>
      <c r="AX52" s="95" t="s">
        <v>63</v>
      </c>
      <c r="AY52" s="95" t="s">
        <v>64</v>
      </c>
      <c r="AZ52" s="95" t="s">
        <v>65</v>
      </c>
      <c r="BA52" s="95" t="s">
        <v>66</v>
      </c>
      <c r="BB52" s="95" t="s">
        <v>67</v>
      </c>
      <c r="BC52" s="95" t="s">
        <v>68</v>
      </c>
      <c r="BD52" s="96" t="s">
        <v>69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70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ROUND(AG55+AG58,2)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ROUND(AS55+AS58,2)</f>
        <v>0</v>
      </c>
      <c r="AT54" s="108">
        <f>ROUND(SUM(AV54:AW54),2)</f>
        <v>0</v>
      </c>
      <c r="AU54" s="109">
        <f>ROUND(AU55+AU58,5)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ROUND(AZ55+AZ58,2)</f>
        <v>0</v>
      </c>
      <c r="BA54" s="108">
        <f>ROUND(BA55+BA58,2)</f>
        <v>0</v>
      </c>
      <c r="BB54" s="108">
        <f>ROUND(BB55+BB58,2)</f>
        <v>0</v>
      </c>
      <c r="BC54" s="108">
        <f>ROUND(BC55+BC58,2)</f>
        <v>0</v>
      </c>
      <c r="BD54" s="110">
        <f>ROUND(BD55+BD58,2)</f>
        <v>0</v>
      </c>
      <c r="BE54" s="6"/>
      <c r="BS54" s="111" t="s">
        <v>71</v>
      </c>
      <c r="BT54" s="111" t="s">
        <v>72</v>
      </c>
      <c r="BU54" s="112" t="s">
        <v>73</v>
      </c>
      <c r="BV54" s="111" t="s">
        <v>74</v>
      </c>
      <c r="BW54" s="111" t="s">
        <v>5</v>
      </c>
      <c r="BX54" s="111" t="s">
        <v>75</v>
      </c>
      <c r="CL54" s="111" t="s">
        <v>19</v>
      </c>
    </row>
    <row r="55" s="7" customFormat="1" ht="16.5" customHeight="1">
      <c r="A55" s="7"/>
      <c r="B55" s="113"/>
      <c r="C55" s="114"/>
      <c r="D55" s="115" t="s">
        <v>76</v>
      </c>
      <c r="E55" s="115"/>
      <c r="F55" s="115"/>
      <c r="G55" s="115"/>
      <c r="H55" s="115"/>
      <c r="I55" s="116"/>
      <c r="J55" s="115" t="s">
        <v>77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ROUND(SUM(AG56:AG57),2)</f>
        <v>0</v>
      </c>
      <c r="AH55" s="116"/>
      <c r="AI55" s="116"/>
      <c r="AJ55" s="116"/>
      <c r="AK55" s="116"/>
      <c r="AL55" s="116"/>
      <c r="AM55" s="116"/>
      <c r="AN55" s="118">
        <f>SUM(AG55,AT55)</f>
        <v>0</v>
      </c>
      <c r="AO55" s="116"/>
      <c r="AP55" s="116"/>
      <c r="AQ55" s="119" t="s">
        <v>78</v>
      </c>
      <c r="AR55" s="120"/>
      <c r="AS55" s="121">
        <f>ROUND(SUM(AS56:AS57),2)</f>
        <v>0</v>
      </c>
      <c r="AT55" s="122">
        <f>ROUND(SUM(AV55:AW55),2)</f>
        <v>0</v>
      </c>
      <c r="AU55" s="123">
        <f>ROUND(SUM(AU56:AU57),5)</f>
        <v>0</v>
      </c>
      <c r="AV55" s="122">
        <f>ROUND(AZ55*L29,2)</f>
        <v>0</v>
      </c>
      <c r="AW55" s="122">
        <f>ROUND(BA55*L30,2)</f>
        <v>0</v>
      </c>
      <c r="AX55" s="122">
        <f>ROUND(BB55*L29,2)</f>
        <v>0</v>
      </c>
      <c r="AY55" s="122">
        <f>ROUND(BC55*L30,2)</f>
        <v>0</v>
      </c>
      <c r="AZ55" s="122">
        <f>ROUND(SUM(AZ56:AZ57),2)</f>
        <v>0</v>
      </c>
      <c r="BA55" s="122">
        <f>ROUND(SUM(BA56:BA57),2)</f>
        <v>0</v>
      </c>
      <c r="BB55" s="122">
        <f>ROUND(SUM(BB56:BB57),2)</f>
        <v>0</v>
      </c>
      <c r="BC55" s="122">
        <f>ROUND(SUM(BC56:BC57),2)</f>
        <v>0</v>
      </c>
      <c r="BD55" s="124">
        <f>ROUND(SUM(BD56:BD57),2)</f>
        <v>0</v>
      </c>
      <c r="BE55" s="7"/>
      <c r="BS55" s="125" t="s">
        <v>71</v>
      </c>
      <c r="BT55" s="125" t="s">
        <v>79</v>
      </c>
      <c r="BU55" s="125" t="s">
        <v>73</v>
      </c>
      <c r="BV55" s="125" t="s">
        <v>74</v>
      </c>
      <c r="BW55" s="125" t="s">
        <v>80</v>
      </c>
      <c r="BX55" s="125" t="s">
        <v>5</v>
      </c>
      <c r="CL55" s="125" t="s">
        <v>19</v>
      </c>
      <c r="CM55" s="125" t="s">
        <v>81</v>
      </c>
    </row>
    <row r="56" s="4" customFormat="1" ht="16.5" customHeight="1">
      <c r="A56" s="126" t="s">
        <v>82</v>
      </c>
      <c r="B56" s="65"/>
      <c r="C56" s="127"/>
      <c r="D56" s="127"/>
      <c r="E56" s="128" t="s">
        <v>83</v>
      </c>
      <c r="F56" s="128"/>
      <c r="G56" s="128"/>
      <c r="H56" s="128"/>
      <c r="I56" s="128"/>
      <c r="J56" s="127"/>
      <c r="K56" s="128" t="s">
        <v>84</v>
      </c>
      <c r="L56" s="128"/>
      <c r="M56" s="128"/>
      <c r="N56" s="128"/>
      <c r="O56" s="128"/>
      <c r="P56" s="128"/>
      <c r="Q56" s="128"/>
      <c r="R56" s="128"/>
      <c r="S56" s="128"/>
      <c r="T56" s="128"/>
      <c r="U56" s="128"/>
      <c r="V56" s="128"/>
      <c r="W56" s="128"/>
      <c r="X56" s="128"/>
      <c r="Y56" s="128"/>
      <c r="Z56" s="128"/>
      <c r="AA56" s="128"/>
      <c r="AB56" s="128"/>
      <c r="AC56" s="128"/>
      <c r="AD56" s="128"/>
      <c r="AE56" s="128"/>
      <c r="AF56" s="128"/>
      <c r="AG56" s="129">
        <f>'D.1.1. - Architektonicko ...'!J32</f>
        <v>0</v>
      </c>
      <c r="AH56" s="127"/>
      <c r="AI56" s="127"/>
      <c r="AJ56" s="127"/>
      <c r="AK56" s="127"/>
      <c r="AL56" s="127"/>
      <c r="AM56" s="127"/>
      <c r="AN56" s="129">
        <f>SUM(AG56,AT56)</f>
        <v>0</v>
      </c>
      <c r="AO56" s="127"/>
      <c r="AP56" s="127"/>
      <c r="AQ56" s="130" t="s">
        <v>85</v>
      </c>
      <c r="AR56" s="67"/>
      <c r="AS56" s="131">
        <v>0</v>
      </c>
      <c r="AT56" s="132">
        <f>ROUND(SUM(AV56:AW56),2)</f>
        <v>0</v>
      </c>
      <c r="AU56" s="133">
        <f>'D.1.1. - Architektonicko ...'!P98</f>
        <v>0</v>
      </c>
      <c r="AV56" s="132">
        <f>'D.1.1. - Architektonicko ...'!J35</f>
        <v>0</v>
      </c>
      <c r="AW56" s="132">
        <f>'D.1.1. - Architektonicko ...'!J36</f>
        <v>0</v>
      </c>
      <c r="AX56" s="132">
        <f>'D.1.1. - Architektonicko ...'!J37</f>
        <v>0</v>
      </c>
      <c r="AY56" s="132">
        <f>'D.1.1. - Architektonicko ...'!J38</f>
        <v>0</v>
      </c>
      <c r="AZ56" s="132">
        <f>'D.1.1. - Architektonicko ...'!F35</f>
        <v>0</v>
      </c>
      <c r="BA56" s="132">
        <f>'D.1.1. - Architektonicko ...'!F36</f>
        <v>0</v>
      </c>
      <c r="BB56" s="132">
        <f>'D.1.1. - Architektonicko ...'!F37</f>
        <v>0</v>
      </c>
      <c r="BC56" s="132">
        <f>'D.1.1. - Architektonicko ...'!F38</f>
        <v>0</v>
      </c>
      <c r="BD56" s="134">
        <f>'D.1.1. - Architektonicko ...'!F39</f>
        <v>0</v>
      </c>
      <c r="BE56" s="4"/>
      <c r="BT56" s="135" t="s">
        <v>81</v>
      </c>
      <c r="BV56" s="135" t="s">
        <v>74</v>
      </c>
      <c r="BW56" s="135" t="s">
        <v>86</v>
      </c>
      <c r="BX56" s="135" t="s">
        <v>80</v>
      </c>
      <c r="CL56" s="135" t="s">
        <v>19</v>
      </c>
    </row>
    <row r="57" s="4" customFormat="1" ht="16.5" customHeight="1">
      <c r="A57" s="126" t="s">
        <v>82</v>
      </c>
      <c r="B57" s="65"/>
      <c r="C57" s="127"/>
      <c r="D57" s="127"/>
      <c r="E57" s="128" t="s">
        <v>87</v>
      </c>
      <c r="F57" s="128"/>
      <c r="G57" s="128"/>
      <c r="H57" s="128"/>
      <c r="I57" s="128"/>
      <c r="J57" s="127"/>
      <c r="K57" s="128" t="s">
        <v>88</v>
      </c>
      <c r="L57" s="128"/>
      <c r="M57" s="128"/>
      <c r="N57" s="128"/>
      <c r="O57" s="128"/>
      <c r="P57" s="128"/>
      <c r="Q57" s="128"/>
      <c r="R57" s="128"/>
      <c r="S57" s="128"/>
      <c r="T57" s="128"/>
      <c r="U57" s="128"/>
      <c r="V57" s="128"/>
      <c r="W57" s="128"/>
      <c r="X57" s="128"/>
      <c r="Y57" s="128"/>
      <c r="Z57" s="128"/>
      <c r="AA57" s="128"/>
      <c r="AB57" s="128"/>
      <c r="AC57" s="128"/>
      <c r="AD57" s="128"/>
      <c r="AE57" s="128"/>
      <c r="AF57" s="128"/>
      <c r="AG57" s="129">
        <f>'D.1.4. - Elektroinstalace...'!J32</f>
        <v>0</v>
      </c>
      <c r="AH57" s="127"/>
      <c r="AI57" s="127"/>
      <c r="AJ57" s="127"/>
      <c r="AK57" s="127"/>
      <c r="AL57" s="127"/>
      <c r="AM57" s="127"/>
      <c r="AN57" s="129">
        <f>SUM(AG57,AT57)</f>
        <v>0</v>
      </c>
      <c r="AO57" s="127"/>
      <c r="AP57" s="127"/>
      <c r="AQ57" s="130" t="s">
        <v>85</v>
      </c>
      <c r="AR57" s="67"/>
      <c r="AS57" s="131">
        <v>0</v>
      </c>
      <c r="AT57" s="132">
        <f>ROUND(SUM(AV57:AW57),2)</f>
        <v>0</v>
      </c>
      <c r="AU57" s="133">
        <f>'D.1.4. - Elektroinstalace...'!P89</f>
        <v>0</v>
      </c>
      <c r="AV57" s="132">
        <f>'D.1.4. - Elektroinstalace...'!J35</f>
        <v>0</v>
      </c>
      <c r="AW57" s="132">
        <f>'D.1.4. - Elektroinstalace...'!J36</f>
        <v>0</v>
      </c>
      <c r="AX57" s="132">
        <f>'D.1.4. - Elektroinstalace...'!J37</f>
        <v>0</v>
      </c>
      <c r="AY57" s="132">
        <f>'D.1.4. - Elektroinstalace...'!J38</f>
        <v>0</v>
      </c>
      <c r="AZ57" s="132">
        <f>'D.1.4. - Elektroinstalace...'!F35</f>
        <v>0</v>
      </c>
      <c r="BA57" s="132">
        <f>'D.1.4. - Elektroinstalace...'!F36</f>
        <v>0</v>
      </c>
      <c r="BB57" s="132">
        <f>'D.1.4. - Elektroinstalace...'!F37</f>
        <v>0</v>
      </c>
      <c r="BC57" s="132">
        <f>'D.1.4. - Elektroinstalace...'!F38</f>
        <v>0</v>
      </c>
      <c r="BD57" s="134">
        <f>'D.1.4. - Elektroinstalace...'!F39</f>
        <v>0</v>
      </c>
      <c r="BE57" s="4"/>
      <c r="BT57" s="135" t="s">
        <v>81</v>
      </c>
      <c r="BV57" s="135" t="s">
        <v>74</v>
      </c>
      <c r="BW57" s="135" t="s">
        <v>89</v>
      </c>
      <c r="BX57" s="135" t="s">
        <v>80</v>
      </c>
      <c r="CL57" s="135" t="s">
        <v>19</v>
      </c>
    </row>
    <row r="58" s="7" customFormat="1" ht="16.5" customHeight="1">
      <c r="A58" s="126" t="s">
        <v>82</v>
      </c>
      <c r="B58" s="113"/>
      <c r="C58" s="114"/>
      <c r="D58" s="115" t="s">
        <v>90</v>
      </c>
      <c r="E58" s="115"/>
      <c r="F58" s="115"/>
      <c r="G58" s="115"/>
      <c r="H58" s="115"/>
      <c r="I58" s="116"/>
      <c r="J58" s="115" t="s">
        <v>91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8">
        <f>'VON - Vedlejší a ostatní ...'!J30</f>
        <v>0</v>
      </c>
      <c r="AH58" s="116"/>
      <c r="AI58" s="116"/>
      <c r="AJ58" s="116"/>
      <c r="AK58" s="116"/>
      <c r="AL58" s="116"/>
      <c r="AM58" s="116"/>
      <c r="AN58" s="118">
        <f>SUM(AG58,AT58)</f>
        <v>0</v>
      </c>
      <c r="AO58" s="116"/>
      <c r="AP58" s="116"/>
      <c r="AQ58" s="119" t="s">
        <v>78</v>
      </c>
      <c r="AR58" s="120"/>
      <c r="AS58" s="136">
        <v>0</v>
      </c>
      <c r="AT58" s="137">
        <f>ROUND(SUM(AV58:AW58),2)</f>
        <v>0</v>
      </c>
      <c r="AU58" s="138">
        <f>'VON - Vedlejší a ostatní ...'!P82</f>
        <v>0</v>
      </c>
      <c r="AV58" s="137">
        <f>'VON - Vedlejší a ostatní ...'!J33</f>
        <v>0</v>
      </c>
      <c r="AW58" s="137">
        <f>'VON - Vedlejší a ostatní ...'!J34</f>
        <v>0</v>
      </c>
      <c r="AX58" s="137">
        <f>'VON - Vedlejší a ostatní ...'!J35</f>
        <v>0</v>
      </c>
      <c r="AY58" s="137">
        <f>'VON - Vedlejší a ostatní ...'!J36</f>
        <v>0</v>
      </c>
      <c r="AZ58" s="137">
        <f>'VON - Vedlejší a ostatní ...'!F33</f>
        <v>0</v>
      </c>
      <c r="BA58" s="137">
        <f>'VON - Vedlejší a ostatní ...'!F34</f>
        <v>0</v>
      </c>
      <c r="BB58" s="137">
        <f>'VON - Vedlejší a ostatní ...'!F35</f>
        <v>0</v>
      </c>
      <c r="BC58" s="137">
        <f>'VON - Vedlejší a ostatní ...'!F36</f>
        <v>0</v>
      </c>
      <c r="BD58" s="139">
        <f>'VON - Vedlejší a ostatní ...'!F37</f>
        <v>0</v>
      </c>
      <c r="BE58" s="7"/>
      <c r="BT58" s="125" t="s">
        <v>79</v>
      </c>
      <c r="BV58" s="125" t="s">
        <v>74</v>
      </c>
      <c r="BW58" s="125" t="s">
        <v>92</v>
      </c>
      <c r="BX58" s="125" t="s">
        <v>5</v>
      </c>
      <c r="CL58" s="125" t="s">
        <v>19</v>
      </c>
      <c r="CM58" s="125" t="s">
        <v>81</v>
      </c>
    </row>
    <row r="59" s="2" customFormat="1" ht="30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6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</row>
    <row r="60" s="2" customFormat="1" ht="6.96" customHeight="1">
      <c r="A60" s="40"/>
      <c r="B60" s="61"/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  <c r="AM60" s="62"/>
      <c r="AN60" s="62"/>
      <c r="AO60" s="62"/>
      <c r="AP60" s="62"/>
      <c r="AQ60" s="62"/>
      <c r="AR60" s="46"/>
      <c r="AS60" s="40"/>
      <c r="AT60" s="40"/>
      <c r="AU60" s="40"/>
      <c r="AV60" s="40"/>
      <c r="AW60" s="40"/>
      <c r="AX60" s="40"/>
      <c r="AY60" s="40"/>
      <c r="AZ60" s="40"/>
      <c r="BA60" s="40"/>
      <c r="BB60" s="40"/>
      <c r="BC60" s="40"/>
      <c r="BD60" s="40"/>
      <c r="BE60" s="40"/>
    </row>
  </sheetData>
  <sheetProtection sheet="1" formatColumns="0" formatRows="0" objects="1" scenarios="1" spinCount="100000" saltValue="QiVuzvxExaP3JAWKnp8C1sqmNnLc6aDqN3DIfM5M1IZksLAm7WQjS1kcJCU7/5U44Dda1N67WhSK4+E/DtQLXg==" hashValue="jiY9JdVdaeTk4oxk7DPqhLKzlWLXvtd6Ueis9UR+ks4kgoMeP5+uBsSTdjdqYO/+lcPcT6ifN+KLZsj/1O1tww==" algorithmName="SHA-512" password="C635"/>
  <mergeCells count="54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D.1.1. - Architektonicko ...'!C2" display="/"/>
    <hyperlink ref="A57" location="'D.1.4. - Elektroinstalace...'!C2" display="/"/>
    <hyperlink ref="A58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86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81</v>
      </c>
    </row>
    <row r="4" s="1" customFormat="1" ht="24.96" customHeight="1">
      <c r="B4" s="22"/>
      <c r="D4" s="142" t="s">
        <v>93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STŘECHY A SVĚTLÍKY SPŠD, PLZEŇ - KŘIMICE</v>
      </c>
      <c r="F7" s="144"/>
      <c r="G7" s="144"/>
      <c r="H7" s="144"/>
      <c r="L7" s="22"/>
    </row>
    <row r="8" s="1" customFormat="1" ht="12" customHeight="1">
      <c r="B8" s="22"/>
      <c r="D8" s="144" t="s">
        <v>94</v>
      </c>
      <c r="L8" s="22"/>
    </row>
    <row r="9" s="2" customFormat="1" ht="16.5" customHeight="1">
      <c r="A9" s="40"/>
      <c r="B9" s="46"/>
      <c r="C9" s="40"/>
      <c r="D9" s="40"/>
      <c r="E9" s="145" t="s">
        <v>95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96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97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11. 11. 2024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19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27</v>
      </c>
      <c r="F17" s="40"/>
      <c r="G17" s="40"/>
      <c r="H17" s="40"/>
      <c r="I17" s="144" t="s">
        <v>28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">
        <v>19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32</v>
      </c>
      <c r="F23" s="40"/>
      <c r="G23" s="40"/>
      <c r="H23" s="40"/>
      <c r="I23" s="144" t="s">
        <v>28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34</v>
      </c>
      <c r="E25" s="40"/>
      <c r="F25" s="40"/>
      <c r="G25" s="40"/>
      <c r="H25" s="40"/>
      <c r="I25" s="144" t="s">
        <v>26</v>
      </c>
      <c r="J25" s="135" t="s">
        <v>19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35</v>
      </c>
      <c r="F26" s="40"/>
      <c r="G26" s="40"/>
      <c r="H26" s="40"/>
      <c r="I26" s="144" t="s">
        <v>28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36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71.25" customHeight="1">
      <c r="A29" s="149"/>
      <c r="B29" s="150"/>
      <c r="C29" s="149"/>
      <c r="D29" s="149"/>
      <c r="E29" s="151" t="s">
        <v>37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38</v>
      </c>
      <c r="E32" s="40"/>
      <c r="F32" s="40"/>
      <c r="G32" s="40"/>
      <c r="H32" s="40"/>
      <c r="I32" s="40"/>
      <c r="J32" s="155">
        <f>ROUND(J98,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40</v>
      </c>
      <c r="G34" s="40"/>
      <c r="H34" s="40"/>
      <c r="I34" s="156" t="s">
        <v>39</v>
      </c>
      <c r="J34" s="156" t="s">
        <v>41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42</v>
      </c>
      <c r="E35" s="144" t="s">
        <v>43</v>
      </c>
      <c r="F35" s="158">
        <f>ROUND((SUM(BE98:BE297)),  2)</f>
        <v>0</v>
      </c>
      <c r="G35" s="40"/>
      <c r="H35" s="40"/>
      <c r="I35" s="159">
        <v>0.20999999999999999</v>
      </c>
      <c r="J35" s="158">
        <f>ROUND(((SUM(BE98:BE297))*I35),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44</v>
      </c>
      <c r="F36" s="158">
        <f>ROUND((SUM(BF98:BF297)),  2)</f>
        <v>0</v>
      </c>
      <c r="G36" s="40"/>
      <c r="H36" s="40"/>
      <c r="I36" s="159">
        <v>0.12</v>
      </c>
      <c r="J36" s="158">
        <f>ROUND(((SUM(BF98:BF297))*I36),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45</v>
      </c>
      <c r="F37" s="158">
        <f>ROUND((SUM(BG98:BG297)),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46</v>
      </c>
      <c r="F38" s="158">
        <f>ROUND((SUM(BH98:BH297)),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47</v>
      </c>
      <c r="F39" s="158">
        <f>ROUND((SUM(BI98:BI297)),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98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STŘECHY A SVĚTLÍKY SPŠD, PLZEŇ - KŘIMICE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94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95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96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D.1.1. - Architektonicko stavební řešení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SPŠD, Plzeň - Křimice</v>
      </c>
      <c r="G56" s="42"/>
      <c r="H56" s="42"/>
      <c r="I56" s="34" t="s">
        <v>23</v>
      </c>
      <c r="J56" s="74" t="str">
        <f>IF(J14="","",J14)</f>
        <v>11. 11. 2024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SPŠD Plzeň, Karlovarská1210/66, 323 00 Plzeň</v>
      </c>
      <c r="G58" s="42"/>
      <c r="H58" s="42"/>
      <c r="I58" s="34" t="s">
        <v>31</v>
      </c>
      <c r="J58" s="38" t="str">
        <f>E23</f>
        <v xml:space="preserve">PLANSTAV a.s. 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>Michal Jirka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99</v>
      </c>
      <c r="D61" s="173"/>
      <c r="E61" s="173"/>
      <c r="F61" s="173"/>
      <c r="G61" s="173"/>
      <c r="H61" s="173"/>
      <c r="I61" s="173"/>
      <c r="J61" s="174" t="s">
        <v>100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70</v>
      </c>
      <c r="D63" s="42"/>
      <c r="E63" s="42"/>
      <c r="F63" s="42"/>
      <c r="G63" s="42"/>
      <c r="H63" s="42"/>
      <c r="I63" s="42"/>
      <c r="J63" s="104">
        <f>J98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101</v>
      </c>
    </row>
    <row r="64" s="9" customFormat="1" ht="24.96" customHeight="1">
      <c r="A64" s="9"/>
      <c r="B64" s="176"/>
      <c r="C64" s="177"/>
      <c r="D64" s="178" t="s">
        <v>102</v>
      </c>
      <c r="E64" s="179"/>
      <c r="F64" s="179"/>
      <c r="G64" s="179"/>
      <c r="H64" s="179"/>
      <c r="I64" s="179"/>
      <c r="J64" s="180">
        <f>J99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103</v>
      </c>
      <c r="E65" s="184"/>
      <c r="F65" s="184"/>
      <c r="G65" s="184"/>
      <c r="H65" s="184"/>
      <c r="I65" s="184"/>
      <c r="J65" s="185">
        <f>J100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104</v>
      </c>
      <c r="E66" s="184"/>
      <c r="F66" s="184"/>
      <c r="G66" s="184"/>
      <c r="H66" s="184"/>
      <c r="I66" s="184"/>
      <c r="J66" s="185">
        <f>J106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4.88" customHeight="1">
      <c r="A67" s="10"/>
      <c r="B67" s="182"/>
      <c r="C67" s="127"/>
      <c r="D67" s="183" t="s">
        <v>105</v>
      </c>
      <c r="E67" s="184"/>
      <c r="F67" s="184"/>
      <c r="G67" s="184"/>
      <c r="H67" s="184"/>
      <c r="I67" s="184"/>
      <c r="J67" s="185">
        <f>J107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106</v>
      </c>
      <c r="E68" s="184"/>
      <c r="F68" s="184"/>
      <c r="G68" s="184"/>
      <c r="H68" s="184"/>
      <c r="I68" s="184"/>
      <c r="J68" s="185">
        <f>J138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4.88" customHeight="1">
      <c r="A69" s="10"/>
      <c r="B69" s="182"/>
      <c r="C69" s="127"/>
      <c r="D69" s="183" t="s">
        <v>107</v>
      </c>
      <c r="E69" s="184"/>
      <c r="F69" s="184"/>
      <c r="G69" s="184"/>
      <c r="H69" s="184"/>
      <c r="I69" s="184"/>
      <c r="J69" s="185">
        <f>J139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7"/>
      <c r="D70" s="183" t="s">
        <v>108</v>
      </c>
      <c r="E70" s="184"/>
      <c r="F70" s="184"/>
      <c r="G70" s="184"/>
      <c r="H70" s="184"/>
      <c r="I70" s="184"/>
      <c r="J70" s="185">
        <f>J149</f>
        <v>0</v>
      </c>
      <c r="K70" s="127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2"/>
      <c r="C71" s="127"/>
      <c r="D71" s="183" t="s">
        <v>109</v>
      </c>
      <c r="E71" s="184"/>
      <c r="F71" s="184"/>
      <c r="G71" s="184"/>
      <c r="H71" s="184"/>
      <c r="I71" s="184"/>
      <c r="J71" s="185">
        <f>J163</f>
        <v>0</v>
      </c>
      <c r="K71" s="127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9" customFormat="1" ht="24.96" customHeight="1">
      <c r="A72" s="9"/>
      <c r="B72" s="176"/>
      <c r="C72" s="177"/>
      <c r="D72" s="178" t="s">
        <v>110</v>
      </c>
      <c r="E72" s="179"/>
      <c r="F72" s="179"/>
      <c r="G72" s="179"/>
      <c r="H72" s="179"/>
      <c r="I72" s="179"/>
      <c r="J72" s="180">
        <f>J167</f>
        <v>0</v>
      </c>
      <c r="K72" s="177"/>
      <c r="L72" s="181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10" customFormat="1" ht="19.92" customHeight="1">
      <c r="A73" s="10"/>
      <c r="B73" s="182"/>
      <c r="C73" s="127"/>
      <c r="D73" s="183" t="s">
        <v>111</v>
      </c>
      <c r="E73" s="184"/>
      <c r="F73" s="184"/>
      <c r="G73" s="184"/>
      <c r="H73" s="184"/>
      <c r="I73" s="184"/>
      <c r="J73" s="185">
        <f>J168</f>
        <v>0</v>
      </c>
      <c r="K73" s="127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2"/>
      <c r="C74" s="127"/>
      <c r="D74" s="183" t="s">
        <v>112</v>
      </c>
      <c r="E74" s="184"/>
      <c r="F74" s="184"/>
      <c r="G74" s="184"/>
      <c r="H74" s="184"/>
      <c r="I74" s="184"/>
      <c r="J74" s="185">
        <f>J185</f>
        <v>0</v>
      </c>
      <c r="K74" s="127"/>
      <c r="L74" s="18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2"/>
      <c r="C75" s="127"/>
      <c r="D75" s="183" t="s">
        <v>113</v>
      </c>
      <c r="E75" s="184"/>
      <c r="F75" s="184"/>
      <c r="G75" s="184"/>
      <c r="H75" s="184"/>
      <c r="I75" s="184"/>
      <c r="J75" s="185">
        <f>J248</f>
        <v>0</v>
      </c>
      <c r="K75" s="127"/>
      <c r="L75" s="18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2"/>
      <c r="C76" s="127"/>
      <c r="D76" s="183" t="s">
        <v>114</v>
      </c>
      <c r="E76" s="184"/>
      <c r="F76" s="184"/>
      <c r="G76" s="184"/>
      <c r="H76" s="184"/>
      <c r="I76" s="184"/>
      <c r="J76" s="185">
        <f>J291</f>
        <v>0</v>
      </c>
      <c r="K76" s="127"/>
      <c r="L76" s="186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2" customFormat="1" ht="21.84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61"/>
      <c r="C78" s="62"/>
      <c r="D78" s="62"/>
      <c r="E78" s="62"/>
      <c r="F78" s="62"/>
      <c r="G78" s="62"/>
      <c r="H78" s="62"/>
      <c r="I78" s="62"/>
      <c r="J78" s="62"/>
      <c r="K78" s="6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82" s="2" customFormat="1" ht="6.96" customHeight="1">
      <c r="A82" s="40"/>
      <c r="B82" s="63"/>
      <c r="C82" s="64"/>
      <c r="D82" s="64"/>
      <c r="E82" s="64"/>
      <c r="F82" s="64"/>
      <c r="G82" s="64"/>
      <c r="H82" s="64"/>
      <c r="I82" s="64"/>
      <c r="J82" s="64"/>
      <c r="K82" s="64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4.96" customHeight="1">
      <c r="A83" s="40"/>
      <c r="B83" s="41"/>
      <c r="C83" s="25" t="s">
        <v>115</v>
      </c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16</v>
      </c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6.5" customHeight="1">
      <c r="A86" s="40"/>
      <c r="B86" s="41"/>
      <c r="C86" s="42"/>
      <c r="D86" s="42"/>
      <c r="E86" s="171" t="str">
        <f>E7</f>
        <v>STŘECHY A SVĚTLÍKY SPŠD, PLZEŇ - KŘIMICE</v>
      </c>
      <c r="F86" s="34"/>
      <c r="G86" s="34"/>
      <c r="H86" s="34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" customFormat="1" ht="12" customHeight="1">
      <c r="B87" s="23"/>
      <c r="C87" s="34" t="s">
        <v>94</v>
      </c>
      <c r="D87" s="24"/>
      <c r="E87" s="24"/>
      <c r="F87" s="24"/>
      <c r="G87" s="24"/>
      <c r="H87" s="24"/>
      <c r="I87" s="24"/>
      <c r="J87" s="24"/>
      <c r="K87" s="24"/>
      <c r="L87" s="22"/>
    </row>
    <row r="88" s="2" customFormat="1" ht="16.5" customHeight="1">
      <c r="A88" s="40"/>
      <c r="B88" s="41"/>
      <c r="C88" s="42"/>
      <c r="D88" s="42"/>
      <c r="E88" s="171" t="s">
        <v>95</v>
      </c>
      <c r="F88" s="42"/>
      <c r="G88" s="42"/>
      <c r="H88" s="42"/>
      <c r="I88" s="42"/>
      <c r="J88" s="42"/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2" customHeight="1">
      <c r="A89" s="40"/>
      <c r="B89" s="41"/>
      <c r="C89" s="34" t="s">
        <v>96</v>
      </c>
      <c r="D89" s="42"/>
      <c r="E89" s="42"/>
      <c r="F89" s="42"/>
      <c r="G89" s="42"/>
      <c r="H89" s="42"/>
      <c r="I89" s="42"/>
      <c r="J89" s="42"/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6.5" customHeight="1">
      <c r="A90" s="40"/>
      <c r="B90" s="41"/>
      <c r="C90" s="42"/>
      <c r="D90" s="42"/>
      <c r="E90" s="71" t="str">
        <f>E11</f>
        <v>D.1.1. - Architektonicko stavební řešení</v>
      </c>
      <c r="F90" s="42"/>
      <c r="G90" s="42"/>
      <c r="H90" s="42"/>
      <c r="I90" s="42"/>
      <c r="J90" s="42"/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6.96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4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2" customHeight="1">
      <c r="A92" s="40"/>
      <c r="B92" s="41"/>
      <c r="C92" s="34" t="s">
        <v>21</v>
      </c>
      <c r="D92" s="42"/>
      <c r="E92" s="42"/>
      <c r="F92" s="29" t="str">
        <f>F14</f>
        <v>SPŠD, Plzeň - Křimice</v>
      </c>
      <c r="G92" s="42"/>
      <c r="H92" s="42"/>
      <c r="I92" s="34" t="s">
        <v>23</v>
      </c>
      <c r="J92" s="74" t="str">
        <f>IF(J14="","",J14)</f>
        <v>11. 11. 2024</v>
      </c>
      <c r="K92" s="42"/>
      <c r="L92" s="14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6.96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14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5.15" customHeight="1">
      <c r="A94" s="40"/>
      <c r="B94" s="41"/>
      <c r="C94" s="34" t="s">
        <v>25</v>
      </c>
      <c r="D94" s="42"/>
      <c r="E94" s="42"/>
      <c r="F94" s="29" t="str">
        <f>E17</f>
        <v>SPŠD Plzeň, Karlovarská1210/66, 323 00 Plzeň</v>
      </c>
      <c r="G94" s="42"/>
      <c r="H94" s="42"/>
      <c r="I94" s="34" t="s">
        <v>31</v>
      </c>
      <c r="J94" s="38" t="str">
        <f>E23</f>
        <v xml:space="preserve">PLANSTAV a.s. </v>
      </c>
      <c r="K94" s="42"/>
      <c r="L94" s="14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5.15" customHeight="1">
      <c r="A95" s="40"/>
      <c r="B95" s="41"/>
      <c r="C95" s="34" t="s">
        <v>29</v>
      </c>
      <c r="D95" s="42"/>
      <c r="E95" s="42"/>
      <c r="F95" s="29" t="str">
        <f>IF(E20="","",E20)</f>
        <v>Vyplň údaj</v>
      </c>
      <c r="G95" s="42"/>
      <c r="H95" s="42"/>
      <c r="I95" s="34" t="s">
        <v>34</v>
      </c>
      <c r="J95" s="38" t="str">
        <f>E26</f>
        <v>Michal Jirka</v>
      </c>
      <c r="K95" s="42"/>
      <c r="L95" s="146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10.32" customHeight="1">
      <c r="A96" s="40"/>
      <c r="B96" s="41"/>
      <c r="C96" s="42"/>
      <c r="D96" s="42"/>
      <c r="E96" s="42"/>
      <c r="F96" s="42"/>
      <c r="G96" s="42"/>
      <c r="H96" s="42"/>
      <c r="I96" s="42"/>
      <c r="J96" s="42"/>
      <c r="K96" s="42"/>
      <c r="L96" s="146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11" customFormat="1" ht="29.28" customHeight="1">
      <c r="A97" s="187"/>
      <c r="B97" s="188"/>
      <c r="C97" s="189" t="s">
        <v>116</v>
      </c>
      <c r="D97" s="190" t="s">
        <v>57</v>
      </c>
      <c r="E97" s="190" t="s">
        <v>53</v>
      </c>
      <c r="F97" s="190" t="s">
        <v>54</v>
      </c>
      <c r="G97" s="190" t="s">
        <v>117</v>
      </c>
      <c r="H97" s="190" t="s">
        <v>118</v>
      </c>
      <c r="I97" s="190" t="s">
        <v>119</v>
      </c>
      <c r="J97" s="190" t="s">
        <v>100</v>
      </c>
      <c r="K97" s="191" t="s">
        <v>120</v>
      </c>
      <c r="L97" s="192"/>
      <c r="M97" s="94" t="s">
        <v>19</v>
      </c>
      <c r="N97" s="95" t="s">
        <v>42</v>
      </c>
      <c r="O97" s="95" t="s">
        <v>121</v>
      </c>
      <c r="P97" s="95" t="s">
        <v>122</v>
      </c>
      <c r="Q97" s="95" t="s">
        <v>123</v>
      </c>
      <c r="R97" s="95" t="s">
        <v>124</v>
      </c>
      <c r="S97" s="95" t="s">
        <v>125</v>
      </c>
      <c r="T97" s="96" t="s">
        <v>126</v>
      </c>
      <c r="U97" s="187"/>
      <c r="V97" s="187"/>
      <c r="W97" s="187"/>
      <c r="X97" s="187"/>
      <c r="Y97" s="187"/>
      <c r="Z97" s="187"/>
      <c r="AA97" s="187"/>
      <c r="AB97" s="187"/>
      <c r="AC97" s="187"/>
      <c r="AD97" s="187"/>
      <c r="AE97" s="187"/>
    </row>
    <row r="98" s="2" customFormat="1" ht="22.8" customHeight="1">
      <c r="A98" s="40"/>
      <c r="B98" s="41"/>
      <c r="C98" s="101" t="s">
        <v>127</v>
      </c>
      <c r="D98" s="42"/>
      <c r="E98" s="42"/>
      <c r="F98" s="42"/>
      <c r="G98" s="42"/>
      <c r="H98" s="42"/>
      <c r="I98" s="42"/>
      <c r="J98" s="193">
        <f>BK98</f>
        <v>0</v>
      </c>
      <c r="K98" s="42"/>
      <c r="L98" s="46"/>
      <c r="M98" s="97"/>
      <c r="N98" s="194"/>
      <c r="O98" s="98"/>
      <c r="P98" s="195">
        <f>P99+P167</f>
        <v>0</v>
      </c>
      <c r="Q98" s="98"/>
      <c r="R98" s="195">
        <f>R99+R167</f>
        <v>15.340827569999998</v>
      </c>
      <c r="S98" s="98"/>
      <c r="T98" s="196">
        <f>T99+T167</f>
        <v>6.0675799999999995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71</v>
      </c>
      <c r="AU98" s="19" t="s">
        <v>101</v>
      </c>
      <c r="BK98" s="197">
        <f>BK99+BK167</f>
        <v>0</v>
      </c>
    </row>
    <row r="99" s="12" customFormat="1" ht="25.92" customHeight="1">
      <c r="A99" s="12"/>
      <c r="B99" s="198"/>
      <c r="C99" s="199"/>
      <c r="D99" s="200" t="s">
        <v>71</v>
      </c>
      <c r="E99" s="201" t="s">
        <v>128</v>
      </c>
      <c r="F99" s="201" t="s">
        <v>129</v>
      </c>
      <c r="G99" s="199"/>
      <c r="H99" s="199"/>
      <c r="I99" s="202"/>
      <c r="J99" s="203">
        <f>BK99</f>
        <v>0</v>
      </c>
      <c r="K99" s="199"/>
      <c r="L99" s="204"/>
      <c r="M99" s="205"/>
      <c r="N99" s="206"/>
      <c r="O99" s="206"/>
      <c r="P99" s="207">
        <f>P100+P106+P138+P149+P163</f>
        <v>0</v>
      </c>
      <c r="Q99" s="206"/>
      <c r="R99" s="207">
        <f>R100+R106+R138+R149+R163</f>
        <v>9.2265538199999995</v>
      </c>
      <c r="S99" s="206"/>
      <c r="T99" s="208">
        <f>T100+T106+T138+T149+T163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9" t="s">
        <v>79</v>
      </c>
      <c r="AT99" s="210" t="s">
        <v>71</v>
      </c>
      <c r="AU99" s="210" t="s">
        <v>72</v>
      </c>
      <c r="AY99" s="209" t="s">
        <v>130</v>
      </c>
      <c r="BK99" s="211">
        <f>BK100+BK106+BK138+BK149+BK163</f>
        <v>0</v>
      </c>
    </row>
    <row r="100" s="12" customFormat="1" ht="22.8" customHeight="1">
      <c r="A100" s="12"/>
      <c r="B100" s="198"/>
      <c r="C100" s="199"/>
      <c r="D100" s="200" t="s">
        <v>71</v>
      </c>
      <c r="E100" s="212" t="s">
        <v>131</v>
      </c>
      <c r="F100" s="212" t="s">
        <v>132</v>
      </c>
      <c r="G100" s="199"/>
      <c r="H100" s="199"/>
      <c r="I100" s="202"/>
      <c r="J100" s="213">
        <f>BK100</f>
        <v>0</v>
      </c>
      <c r="K100" s="199"/>
      <c r="L100" s="204"/>
      <c r="M100" s="205"/>
      <c r="N100" s="206"/>
      <c r="O100" s="206"/>
      <c r="P100" s="207">
        <f>SUM(P101:P105)</f>
        <v>0</v>
      </c>
      <c r="Q100" s="206"/>
      <c r="R100" s="207">
        <f>SUM(R101:R105)</f>
        <v>5.3095895999999998</v>
      </c>
      <c r="S100" s="206"/>
      <c r="T100" s="208">
        <f>SUM(T101:T105)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9" t="s">
        <v>79</v>
      </c>
      <c r="AT100" s="210" t="s">
        <v>71</v>
      </c>
      <c r="AU100" s="210" t="s">
        <v>79</v>
      </c>
      <c r="AY100" s="209" t="s">
        <v>130</v>
      </c>
      <c r="BK100" s="211">
        <f>SUM(BK101:BK105)</f>
        <v>0</v>
      </c>
    </row>
    <row r="101" s="2" customFormat="1" ht="33" customHeight="1">
      <c r="A101" s="40"/>
      <c r="B101" s="41"/>
      <c r="C101" s="214" t="s">
        <v>79</v>
      </c>
      <c r="D101" s="214" t="s">
        <v>133</v>
      </c>
      <c r="E101" s="215" t="s">
        <v>134</v>
      </c>
      <c r="F101" s="216" t="s">
        <v>135</v>
      </c>
      <c r="G101" s="217" t="s">
        <v>136</v>
      </c>
      <c r="H101" s="218">
        <v>85.680000000000007</v>
      </c>
      <c r="I101" s="219"/>
      <c r="J101" s="220">
        <f>ROUND(I101*H101,2)</f>
        <v>0</v>
      </c>
      <c r="K101" s="216" t="s">
        <v>137</v>
      </c>
      <c r="L101" s="46"/>
      <c r="M101" s="221" t="s">
        <v>19</v>
      </c>
      <c r="N101" s="222" t="s">
        <v>43</v>
      </c>
      <c r="O101" s="86"/>
      <c r="P101" s="223">
        <f>O101*H101</f>
        <v>0</v>
      </c>
      <c r="Q101" s="223">
        <v>0.061969999999999997</v>
      </c>
      <c r="R101" s="223">
        <f>Q101*H101</f>
        <v>5.3095895999999998</v>
      </c>
      <c r="S101" s="223">
        <v>0</v>
      </c>
      <c r="T101" s="224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5" t="s">
        <v>138</v>
      </c>
      <c r="AT101" s="225" t="s">
        <v>133</v>
      </c>
      <c r="AU101" s="225" t="s">
        <v>81</v>
      </c>
      <c r="AY101" s="19" t="s">
        <v>130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9" t="s">
        <v>79</v>
      </c>
      <c r="BK101" s="226">
        <f>ROUND(I101*H101,2)</f>
        <v>0</v>
      </c>
      <c r="BL101" s="19" t="s">
        <v>138</v>
      </c>
      <c r="BM101" s="225" t="s">
        <v>139</v>
      </c>
    </row>
    <row r="102" s="2" customFormat="1">
      <c r="A102" s="40"/>
      <c r="B102" s="41"/>
      <c r="C102" s="42"/>
      <c r="D102" s="227" t="s">
        <v>140</v>
      </c>
      <c r="E102" s="42"/>
      <c r="F102" s="228" t="s">
        <v>141</v>
      </c>
      <c r="G102" s="42"/>
      <c r="H102" s="42"/>
      <c r="I102" s="229"/>
      <c r="J102" s="42"/>
      <c r="K102" s="42"/>
      <c r="L102" s="46"/>
      <c r="M102" s="230"/>
      <c r="N102" s="231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140</v>
      </c>
      <c r="AU102" s="19" t="s">
        <v>81</v>
      </c>
    </row>
    <row r="103" s="2" customFormat="1">
      <c r="A103" s="40"/>
      <c r="B103" s="41"/>
      <c r="C103" s="42"/>
      <c r="D103" s="232" t="s">
        <v>142</v>
      </c>
      <c r="E103" s="42"/>
      <c r="F103" s="233" t="s">
        <v>143</v>
      </c>
      <c r="G103" s="42"/>
      <c r="H103" s="42"/>
      <c r="I103" s="229"/>
      <c r="J103" s="42"/>
      <c r="K103" s="42"/>
      <c r="L103" s="46"/>
      <c r="M103" s="230"/>
      <c r="N103" s="231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142</v>
      </c>
      <c r="AU103" s="19" t="s">
        <v>81</v>
      </c>
    </row>
    <row r="104" s="13" customFormat="1">
      <c r="A104" s="13"/>
      <c r="B104" s="234"/>
      <c r="C104" s="235"/>
      <c r="D104" s="227" t="s">
        <v>144</v>
      </c>
      <c r="E104" s="236" t="s">
        <v>19</v>
      </c>
      <c r="F104" s="237" t="s">
        <v>145</v>
      </c>
      <c r="G104" s="235"/>
      <c r="H104" s="238">
        <v>85.680000000000007</v>
      </c>
      <c r="I104" s="239"/>
      <c r="J104" s="235"/>
      <c r="K104" s="235"/>
      <c r="L104" s="240"/>
      <c r="M104" s="241"/>
      <c r="N104" s="242"/>
      <c r="O104" s="242"/>
      <c r="P104" s="242"/>
      <c r="Q104" s="242"/>
      <c r="R104" s="242"/>
      <c r="S104" s="242"/>
      <c r="T104" s="24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4" t="s">
        <v>144</v>
      </c>
      <c r="AU104" s="244" t="s">
        <v>81</v>
      </c>
      <c r="AV104" s="13" t="s">
        <v>81</v>
      </c>
      <c r="AW104" s="13" t="s">
        <v>33</v>
      </c>
      <c r="AX104" s="13" t="s">
        <v>72</v>
      </c>
      <c r="AY104" s="244" t="s">
        <v>130</v>
      </c>
    </row>
    <row r="105" s="14" customFormat="1">
      <c r="A105" s="14"/>
      <c r="B105" s="245"/>
      <c r="C105" s="246"/>
      <c r="D105" s="227" t="s">
        <v>144</v>
      </c>
      <c r="E105" s="247" t="s">
        <v>19</v>
      </c>
      <c r="F105" s="248" t="s">
        <v>146</v>
      </c>
      <c r="G105" s="246"/>
      <c r="H105" s="249">
        <v>85.680000000000007</v>
      </c>
      <c r="I105" s="250"/>
      <c r="J105" s="246"/>
      <c r="K105" s="246"/>
      <c r="L105" s="251"/>
      <c r="M105" s="252"/>
      <c r="N105" s="253"/>
      <c r="O105" s="253"/>
      <c r="P105" s="253"/>
      <c r="Q105" s="253"/>
      <c r="R105" s="253"/>
      <c r="S105" s="253"/>
      <c r="T105" s="25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5" t="s">
        <v>144</v>
      </c>
      <c r="AU105" s="255" t="s">
        <v>81</v>
      </c>
      <c r="AV105" s="14" t="s">
        <v>138</v>
      </c>
      <c r="AW105" s="14" t="s">
        <v>33</v>
      </c>
      <c r="AX105" s="14" t="s">
        <v>79</v>
      </c>
      <c r="AY105" s="255" t="s">
        <v>130</v>
      </c>
    </row>
    <row r="106" s="12" customFormat="1" ht="22.8" customHeight="1">
      <c r="A106" s="12"/>
      <c r="B106" s="198"/>
      <c r="C106" s="199"/>
      <c r="D106" s="200" t="s">
        <v>71</v>
      </c>
      <c r="E106" s="212" t="s">
        <v>147</v>
      </c>
      <c r="F106" s="212" t="s">
        <v>148</v>
      </c>
      <c r="G106" s="199"/>
      <c r="H106" s="199"/>
      <c r="I106" s="202"/>
      <c r="J106" s="213">
        <f>BK106</f>
        <v>0</v>
      </c>
      <c r="K106" s="199"/>
      <c r="L106" s="204"/>
      <c r="M106" s="205"/>
      <c r="N106" s="206"/>
      <c r="O106" s="206"/>
      <c r="P106" s="207">
        <f>P107</f>
        <v>0</v>
      </c>
      <c r="Q106" s="206"/>
      <c r="R106" s="207">
        <f>R107</f>
        <v>3.9169642199999997</v>
      </c>
      <c r="S106" s="206"/>
      <c r="T106" s="208">
        <f>T107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9" t="s">
        <v>79</v>
      </c>
      <c r="AT106" s="210" t="s">
        <v>71</v>
      </c>
      <c r="AU106" s="210" t="s">
        <v>79</v>
      </c>
      <c r="AY106" s="209" t="s">
        <v>130</v>
      </c>
      <c r="BK106" s="211">
        <f>BK107</f>
        <v>0</v>
      </c>
    </row>
    <row r="107" s="12" customFormat="1" ht="20.88" customHeight="1">
      <c r="A107" s="12"/>
      <c r="B107" s="198"/>
      <c r="C107" s="199"/>
      <c r="D107" s="200" t="s">
        <v>71</v>
      </c>
      <c r="E107" s="212" t="s">
        <v>149</v>
      </c>
      <c r="F107" s="212" t="s">
        <v>150</v>
      </c>
      <c r="G107" s="199"/>
      <c r="H107" s="199"/>
      <c r="I107" s="202"/>
      <c r="J107" s="213">
        <f>BK107</f>
        <v>0</v>
      </c>
      <c r="K107" s="199"/>
      <c r="L107" s="204"/>
      <c r="M107" s="205"/>
      <c r="N107" s="206"/>
      <c r="O107" s="206"/>
      <c r="P107" s="207">
        <f>SUM(P108:P137)</f>
        <v>0</v>
      </c>
      <c r="Q107" s="206"/>
      <c r="R107" s="207">
        <f>SUM(R108:R137)</f>
        <v>3.9169642199999997</v>
      </c>
      <c r="S107" s="206"/>
      <c r="T107" s="208">
        <f>SUM(T108:T137)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9" t="s">
        <v>79</v>
      </c>
      <c r="AT107" s="210" t="s">
        <v>71</v>
      </c>
      <c r="AU107" s="210" t="s">
        <v>81</v>
      </c>
      <c r="AY107" s="209" t="s">
        <v>130</v>
      </c>
      <c r="BK107" s="211">
        <f>SUM(BK108:BK137)</f>
        <v>0</v>
      </c>
    </row>
    <row r="108" s="2" customFormat="1" ht="16.5" customHeight="1">
      <c r="A108" s="40"/>
      <c r="B108" s="41"/>
      <c r="C108" s="214" t="s">
        <v>81</v>
      </c>
      <c r="D108" s="214" t="s">
        <v>133</v>
      </c>
      <c r="E108" s="215" t="s">
        <v>151</v>
      </c>
      <c r="F108" s="216" t="s">
        <v>152</v>
      </c>
      <c r="G108" s="217" t="s">
        <v>136</v>
      </c>
      <c r="H108" s="218">
        <v>138.363</v>
      </c>
      <c r="I108" s="219"/>
      <c r="J108" s="220">
        <f>ROUND(I108*H108,2)</f>
        <v>0</v>
      </c>
      <c r="K108" s="216" t="s">
        <v>137</v>
      </c>
      <c r="L108" s="46"/>
      <c r="M108" s="221" t="s">
        <v>19</v>
      </c>
      <c r="N108" s="222" t="s">
        <v>43</v>
      </c>
      <c r="O108" s="86"/>
      <c r="P108" s="223">
        <f>O108*H108</f>
        <v>0</v>
      </c>
      <c r="Q108" s="223">
        <v>0.00025999999999999998</v>
      </c>
      <c r="R108" s="223">
        <f>Q108*H108</f>
        <v>0.035974379999999993</v>
      </c>
      <c r="S108" s="223">
        <v>0</v>
      </c>
      <c r="T108" s="224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5" t="s">
        <v>138</v>
      </c>
      <c r="AT108" s="225" t="s">
        <v>133</v>
      </c>
      <c r="AU108" s="225" t="s">
        <v>131</v>
      </c>
      <c r="AY108" s="19" t="s">
        <v>130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9" t="s">
        <v>79</v>
      </c>
      <c r="BK108" s="226">
        <f>ROUND(I108*H108,2)</f>
        <v>0</v>
      </c>
      <c r="BL108" s="19" t="s">
        <v>138</v>
      </c>
      <c r="BM108" s="225" t="s">
        <v>153</v>
      </c>
    </row>
    <row r="109" s="2" customFormat="1">
      <c r="A109" s="40"/>
      <c r="B109" s="41"/>
      <c r="C109" s="42"/>
      <c r="D109" s="227" t="s">
        <v>140</v>
      </c>
      <c r="E109" s="42"/>
      <c r="F109" s="228" t="s">
        <v>154</v>
      </c>
      <c r="G109" s="42"/>
      <c r="H109" s="42"/>
      <c r="I109" s="229"/>
      <c r="J109" s="42"/>
      <c r="K109" s="42"/>
      <c r="L109" s="46"/>
      <c r="M109" s="230"/>
      <c r="N109" s="231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140</v>
      </c>
      <c r="AU109" s="19" t="s">
        <v>131</v>
      </c>
    </row>
    <row r="110" s="2" customFormat="1">
      <c r="A110" s="40"/>
      <c r="B110" s="41"/>
      <c r="C110" s="42"/>
      <c r="D110" s="232" t="s">
        <v>142</v>
      </c>
      <c r="E110" s="42"/>
      <c r="F110" s="233" t="s">
        <v>155</v>
      </c>
      <c r="G110" s="42"/>
      <c r="H110" s="42"/>
      <c r="I110" s="229"/>
      <c r="J110" s="42"/>
      <c r="K110" s="42"/>
      <c r="L110" s="46"/>
      <c r="M110" s="230"/>
      <c r="N110" s="231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142</v>
      </c>
      <c r="AU110" s="19" t="s">
        <v>131</v>
      </c>
    </row>
    <row r="111" s="13" customFormat="1">
      <c r="A111" s="13"/>
      <c r="B111" s="234"/>
      <c r="C111" s="235"/>
      <c r="D111" s="227" t="s">
        <v>144</v>
      </c>
      <c r="E111" s="236" t="s">
        <v>19</v>
      </c>
      <c r="F111" s="237" t="s">
        <v>156</v>
      </c>
      <c r="G111" s="235"/>
      <c r="H111" s="238">
        <v>138.363</v>
      </c>
      <c r="I111" s="239"/>
      <c r="J111" s="235"/>
      <c r="K111" s="235"/>
      <c r="L111" s="240"/>
      <c r="M111" s="241"/>
      <c r="N111" s="242"/>
      <c r="O111" s="242"/>
      <c r="P111" s="242"/>
      <c r="Q111" s="242"/>
      <c r="R111" s="242"/>
      <c r="S111" s="242"/>
      <c r="T111" s="24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4" t="s">
        <v>144</v>
      </c>
      <c r="AU111" s="244" t="s">
        <v>131</v>
      </c>
      <c r="AV111" s="13" t="s">
        <v>81</v>
      </c>
      <c r="AW111" s="13" t="s">
        <v>33</v>
      </c>
      <c r="AX111" s="13" t="s">
        <v>72</v>
      </c>
      <c r="AY111" s="244" t="s">
        <v>130</v>
      </c>
    </row>
    <row r="112" s="14" customFormat="1">
      <c r="A112" s="14"/>
      <c r="B112" s="245"/>
      <c r="C112" s="246"/>
      <c r="D112" s="227" t="s">
        <v>144</v>
      </c>
      <c r="E112" s="247" t="s">
        <v>19</v>
      </c>
      <c r="F112" s="248" t="s">
        <v>146</v>
      </c>
      <c r="G112" s="246"/>
      <c r="H112" s="249">
        <v>138.363</v>
      </c>
      <c r="I112" s="250"/>
      <c r="J112" s="246"/>
      <c r="K112" s="246"/>
      <c r="L112" s="251"/>
      <c r="M112" s="252"/>
      <c r="N112" s="253"/>
      <c r="O112" s="253"/>
      <c r="P112" s="253"/>
      <c r="Q112" s="253"/>
      <c r="R112" s="253"/>
      <c r="S112" s="253"/>
      <c r="T112" s="25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5" t="s">
        <v>144</v>
      </c>
      <c r="AU112" s="255" t="s">
        <v>131</v>
      </c>
      <c r="AV112" s="14" t="s">
        <v>138</v>
      </c>
      <c r="AW112" s="14" t="s">
        <v>33</v>
      </c>
      <c r="AX112" s="14" t="s">
        <v>79</v>
      </c>
      <c r="AY112" s="255" t="s">
        <v>130</v>
      </c>
    </row>
    <row r="113" s="2" customFormat="1" ht="21.75" customHeight="1">
      <c r="A113" s="40"/>
      <c r="B113" s="41"/>
      <c r="C113" s="214" t="s">
        <v>131</v>
      </c>
      <c r="D113" s="214" t="s">
        <v>133</v>
      </c>
      <c r="E113" s="215" t="s">
        <v>157</v>
      </c>
      <c r="F113" s="216" t="s">
        <v>158</v>
      </c>
      <c r="G113" s="217" t="s">
        <v>136</v>
      </c>
      <c r="H113" s="218">
        <v>52.683</v>
      </c>
      <c r="I113" s="219"/>
      <c r="J113" s="220">
        <f>ROUND(I113*H113,2)</f>
        <v>0</v>
      </c>
      <c r="K113" s="216" t="s">
        <v>137</v>
      </c>
      <c r="L113" s="46"/>
      <c r="M113" s="221" t="s">
        <v>19</v>
      </c>
      <c r="N113" s="222" t="s">
        <v>43</v>
      </c>
      <c r="O113" s="86"/>
      <c r="P113" s="223">
        <f>O113*H113</f>
        <v>0</v>
      </c>
      <c r="Q113" s="223">
        <v>0.0043800000000000002</v>
      </c>
      <c r="R113" s="223">
        <f>Q113*H113</f>
        <v>0.23075154000000001</v>
      </c>
      <c r="S113" s="223">
        <v>0</v>
      </c>
      <c r="T113" s="224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5" t="s">
        <v>138</v>
      </c>
      <c r="AT113" s="225" t="s">
        <v>133</v>
      </c>
      <c r="AU113" s="225" t="s">
        <v>131</v>
      </c>
      <c r="AY113" s="19" t="s">
        <v>130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9" t="s">
        <v>79</v>
      </c>
      <c r="BK113" s="226">
        <f>ROUND(I113*H113,2)</f>
        <v>0</v>
      </c>
      <c r="BL113" s="19" t="s">
        <v>138</v>
      </c>
      <c r="BM113" s="225" t="s">
        <v>159</v>
      </c>
    </row>
    <row r="114" s="2" customFormat="1">
      <c r="A114" s="40"/>
      <c r="B114" s="41"/>
      <c r="C114" s="42"/>
      <c r="D114" s="227" t="s">
        <v>140</v>
      </c>
      <c r="E114" s="42"/>
      <c r="F114" s="228" t="s">
        <v>160</v>
      </c>
      <c r="G114" s="42"/>
      <c r="H114" s="42"/>
      <c r="I114" s="229"/>
      <c r="J114" s="42"/>
      <c r="K114" s="42"/>
      <c r="L114" s="46"/>
      <c r="M114" s="230"/>
      <c r="N114" s="231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140</v>
      </c>
      <c r="AU114" s="19" t="s">
        <v>131</v>
      </c>
    </row>
    <row r="115" s="2" customFormat="1">
      <c r="A115" s="40"/>
      <c r="B115" s="41"/>
      <c r="C115" s="42"/>
      <c r="D115" s="232" t="s">
        <v>142</v>
      </c>
      <c r="E115" s="42"/>
      <c r="F115" s="233" t="s">
        <v>161</v>
      </c>
      <c r="G115" s="42"/>
      <c r="H115" s="42"/>
      <c r="I115" s="229"/>
      <c r="J115" s="42"/>
      <c r="K115" s="42"/>
      <c r="L115" s="46"/>
      <c r="M115" s="230"/>
      <c r="N115" s="231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142</v>
      </c>
      <c r="AU115" s="19" t="s">
        <v>131</v>
      </c>
    </row>
    <row r="116" s="15" customFormat="1">
      <c r="A116" s="15"/>
      <c r="B116" s="256"/>
      <c r="C116" s="257"/>
      <c r="D116" s="227" t="s">
        <v>144</v>
      </c>
      <c r="E116" s="258" t="s">
        <v>19</v>
      </c>
      <c r="F116" s="259" t="s">
        <v>162</v>
      </c>
      <c r="G116" s="257"/>
      <c r="H116" s="258" t="s">
        <v>19</v>
      </c>
      <c r="I116" s="260"/>
      <c r="J116" s="257"/>
      <c r="K116" s="257"/>
      <c r="L116" s="261"/>
      <c r="M116" s="262"/>
      <c r="N116" s="263"/>
      <c r="O116" s="263"/>
      <c r="P116" s="263"/>
      <c r="Q116" s="263"/>
      <c r="R116" s="263"/>
      <c r="S116" s="263"/>
      <c r="T116" s="264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65" t="s">
        <v>144</v>
      </c>
      <c r="AU116" s="265" t="s">
        <v>131</v>
      </c>
      <c r="AV116" s="15" t="s">
        <v>79</v>
      </c>
      <c r="AW116" s="15" t="s">
        <v>33</v>
      </c>
      <c r="AX116" s="15" t="s">
        <v>72</v>
      </c>
      <c r="AY116" s="265" t="s">
        <v>130</v>
      </c>
    </row>
    <row r="117" s="13" customFormat="1">
      <c r="A117" s="13"/>
      <c r="B117" s="234"/>
      <c r="C117" s="235"/>
      <c r="D117" s="227" t="s">
        <v>144</v>
      </c>
      <c r="E117" s="236" t="s">
        <v>19</v>
      </c>
      <c r="F117" s="237" t="s">
        <v>156</v>
      </c>
      <c r="G117" s="235"/>
      <c r="H117" s="238">
        <v>138.363</v>
      </c>
      <c r="I117" s="239"/>
      <c r="J117" s="235"/>
      <c r="K117" s="235"/>
      <c r="L117" s="240"/>
      <c r="M117" s="241"/>
      <c r="N117" s="242"/>
      <c r="O117" s="242"/>
      <c r="P117" s="242"/>
      <c r="Q117" s="242"/>
      <c r="R117" s="242"/>
      <c r="S117" s="242"/>
      <c r="T117" s="24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4" t="s">
        <v>144</v>
      </c>
      <c r="AU117" s="244" t="s">
        <v>131</v>
      </c>
      <c r="AV117" s="13" t="s">
        <v>81</v>
      </c>
      <c r="AW117" s="13" t="s">
        <v>33</v>
      </c>
      <c r="AX117" s="13" t="s">
        <v>72</v>
      </c>
      <c r="AY117" s="244" t="s">
        <v>130</v>
      </c>
    </row>
    <row r="118" s="13" customFormat="1">
      <c r="A118" s="13"/>
      <c r="B118" s="234"/>
      <c r="C118" s="235"/>
      <c r="D118" s="227" t="s">
        <v>144</v>
      </c>
      <c r="E118" s="236" t="s">
        <v>19</v>
      </c>
      <c r="F118" s="237" t="s">
        <v>163</v>
      </c>
      <c r="G118" s="235"/>
      <c r="H118" s="238">
        <v>-85.680000000000007</v>
      </c>
      <c r="I118" s="239"/>
      <c r="J118" s="235"/>
      <c r="K118" s="235"/>
      <c r="L118" s="240"/>
      <c r="M118" s="241"/>
      <c r="N118" s="242"/>
      <c r="O118" s="242"/>
      <c r="P118" s="242"/>
      <c r="Q118" s="242"/>
      <c r="R118" s="242"/>
      <c r="S118" s="242"/>
      <c r="T118" s="24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4" t="s">
        <v>144</v>
      </c>
      <c r="AU118" s="244" t="s">
        <v>131</v>
      </c>
      <c r="AV118" s="13" t="s">
        <v>81</v>
      </c>
      <c r="AW118" s="13" t="s">
        <v>33</v>
      </c>
      <c r="AX118" s="13" t="s">
        <v>72</v>
      </c>
      <c r="AY118" s="244" t="s">
        <v>130</v>
      </c>
    </row>
    <row r="119" s="14" customFormat="1">
      <c r="A119" s="14"/>
      <c r="B119" s="245"/>
      <c r="C119" s="246"/>
      <c r="D119" s="227" t="s">
        <v>144</v>
      </c>
      <c r="E119" s="247" t="s">
        <v>19</v>
      </c>
      <c r="F119" s="248" t="s">
        <v>146</v>
      </c>
      <c r="G119" s="246"/>
      <c r="H119" s="249">
        <v>52.683</v>
      </c>
      <c r="I119" s="250"/>
      <c r="J119" s="246"/>
      <c r="K119" s="246"/>
      <c r="L119" s="251"/>
      <c r="M119" s="252"/>
      <c r="N119" s="253"/>
      <c r="O119" s="253"/>
      <c r="P119" s="253"/>
      <c r="Q119" s="253"/>
      <c r="R119" s="253"/>
      <c r="S119" s="253"/>
      <c r="T119" s="25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5" t="s">
        <v>144</v>
      </c>
      <c r="AU119" s="255" t="s">
        <v>131</v>
      </c>
      <c r="AV119" s="14" t="s">
        <v>138</v>
      </c>
      <c r="AW119" s="14" t="s">
        <v>33</v>
      </c>
      <c r="AX119" s="14" t="s">
        <v>79</v>
      </c>
      <c r="AY119" s="255" t="s">
        <v>130</v>
      </c>
    </row>
    <row r="120" s="2" customFormat="1" ht="24.15" customHeight="1">
      <c r="A120" s="40"/>
      <c r="B120" s="41"/>
      <c r="C120" s="214" t="s">
        <v>138</v>
      </c>
      <c r="D120" s="214" t="s">
        <v>133</v>
      </c>
      <c r="E120" s="215" t="s">
        <v>164</v>
      </c>
      <c r="F120" s="216" t="s">
        <v>165</v>
      </c>
      <c r="G120" s="217" t="s">
        <v>136</v>
      </c>
      <c r="H120" s="218">
        <v>138.363</v>
      </c>
      <c r="I120" s="219"/>
      <c r="J120" s="220">
        <f>ROUND(I120*H120,2)</f>
        <v>0</v>
      </c>
      <c r="K120" s="216" t="s">
        <v>137</v>
      </c>
      <c r="L120" s="46"/>
      <c r="M120" s="221" t="s">
        <v>19</v>
      </c>
      <c r="N120" s="222" t="s">
        <v>43</v>
      </c>
      <c r="O120" s="86"/>
      <c r="P120" s="223">
        <f>O120*H120</f>
        <v>0</v>
      </c>
      <c r="Q120" s="223">
        <v>0.00020000000000000001</v>
      </c>
      <c r="R120" s="223">
        <f>Q120*H120</f>
        <v>0.027672600000000002</v>
      </c>
      <c r="S120" s="223">
        <v>0</v>
      </c>
      <c r="T120" s="224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5" t="s">
        <v>138</v>
      </c>
      <c r="AT120" s="225" t="s">
        <v>133</v>
      </c>
      <c r="AU120" s="225" t="s">
        <v>131</v>
      </c>
      <c r="AY120" s="19" t="s">
        <v>130</v>
      </c>
      <c r="BE120" s="226">
        <f>IF(N120="základní",J120,0)</f>
        <v>0</v>
      </c>
      <c r="BF120" s="226">
        <f>IF(N120="snížená",J120,0)</f>
        <v>0</v>
      </c>
      <c r="BG120" s="226">
        <f>IF(N120="zákl. přenesená",J120,0)</f>
        <v>0</v>
      </c>
      <c r="BH120" s="226">
        <f>IF(N120="sníž. přenesená",J120,0)</f>
        <v>0</v>
      </c>
      <c r="BI120" s="226">
        <f>IF(N120="nulová",J120,0)</f>
        <v>0</v>
      </c>
      <c r="BJ120" s="19" t="s">
        <v>79</v>
      </c>
      <c r="BK120" s="226">
        <f>ROUND(I120*H120,2)</f>
        <v>0</v>
      </c>
      <c r="BL120" s="19" t="s">
        <v>138</v>
      </c>
      <c r="BM120" s="225" t="s">
        <v>166</v>
      </c>
    </row>
    <row r="121" s="2" customFormat="1">
      <c r="A121" s="40"/>
      <c r="B121" s="41"/>
      <c r="C121" s="42"/>
      <c r="D121" s="227" t="s">
        <v>140</v>
      </c>
      <c r="E121" s="42"/>
      <c r="F121" s="228" t="s">
        <v>167</v>
      </c>
      <c r="G121" s="42"/>
      <c r="H121" s="42"/>
      <c r="I121" s="229"/>
      <c r="J121" s="42"/>
      <c r="K121" s="42"/>
      <c r="L121" s="46"/>
      <c r="M121" s="230"/>
      <c r="N121" s="231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140</v>
      </c>
      <c r="AU121" s="19" t="s">
        <v>131</v>
      </c>
    </row>
    <row r="122" s="2" customFormat="1">
      <c r="A122" s="40"/>
      <c r="B122" s="41"/>
      <c r="C122" s="42"/>
      <c r="D122" s="232" t="s">
        <v>142</v>
      </c>
      <c r="E122" s="42"/>
      <c r="F122" s="233" t="s">
        <v>168</v>
      </c>
      <c r="G122" s="42"/>
      <c r="H122" s="42"/>
      <c r="I122" s="229"/>
      <c r="J122" s="42"/>
      <c r="K122" s="42"/>
      <c r="L122" s="46"/>
      <c r="M122" s="230"/>
      <c r="N122" s="231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142</v>
      </c>
      <c r="AU122" s="19" t="s">
        <v>131</v>
      </c>
    </row>
    <row r="123" s="13" customFormat="1">
      <c r="A123" s="13"/>
      <c r="B123" s="234"/>
      <c r="C123" s="235"/>
      <c r="D123" s="227" t="s">
        <v>144</v>
      </c>
      <c r="E123" s="236" t="s">
        <v>19</v>
      </c>
      <c r="F123" s="237" t="s">
        <v>156</v>
      </c>
      <c r="G123" s="235"/>
      <c r="H123" s="238">
        <v>138.363</v>
      </c>
      <c r="I123" s="239"/>
      <c r="J123" s="235"/>
      <c r="K123" s="235"/>
      <c r="L123" s="240"/>
      <c r="M123" s="241"/>
      <c r="N123" s="242"/>
      <c r="O123" s="242"/>
      <c r="P123" s="242"/>
      <c r="Q123" s="242"/>
      <c r="R123" s="242"/>
      <c r="S123" s="242"/>
      <c r="T123" s="24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4" t="s">
        <v>144</v>
      </c>
      <c r="AU123" s="244" t="s">
        <v>131</v>
      </c>
      <c r="AV123" s="13" t="s">
        <v>81</v>
      </c>
      <c r="AW123" s="13" t="s">
        <v>33</v>
      </c>
      <c r="AX123" s="13" t="s">
        <v>72</v>
      </c>
      <c r="AY123" s="244" t="s">
        <v>130</v>
      </c>
    </row>
    <row r="124" s="14" customFormat="1">
      <c r="A124" s="14"/>
      <c r="B124" s="245"/>
      <c r="C124" s="246"/>
      <c r="D124" s="227" t="s">
        <v>144</v>
      </c>
      <c r="E124" s="247" t="s">
        <v>19</v>
      </c>
      <c r="F124" s="248" t="s">
        <v>146</v>
      </c>
      <c r="G124" s="246"/>
      <c r="H124" s="249">
        <v>138.363</v>
      </c>
      <c r="I124" s="250"/>
      <c r="J124" s="246"/>
      <c r="K124" s="246"/>
      <c r="L124" s="251"/>
      <c r="M124" s="252"/>
      <c r="N124" s="253"/>
      <c r="O124" s="253"/>
      <c r="P124" s="253"/>
      <c r="Q124" s="253"/>
      <c r="R124" s="253"/>
      <c r="S124" s="253"/>
      <c r="T124" s="25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5" t="s">
        <v>144</v>
      </c>
      <c r="AU124" s="255" t="s">
        <v>131</v>
      </c>
      <c r="AV124" s="14" t="s">
        <v>138</v>
      </c>
      <c r="AW124" s="14" t="s">
        <v>33</v>
      </c>
      <c r="AX124" s="14" t="s">
        <v>79</v>
      </c>
      <c r="AY124" s="255" t="s">
        <v>130</v>
      </c>
    </row>
    <row r="125" s="2" customFormat="1" ht="49.05" customHeight="1">
      <c r="A125" s="40"/>
      <c r="B125" s="41"/>
      <c r="C125" s="214" t="s">
        <v>169</v>
      </c>
      <c r="D125" s="214" t="s">
        <v>133</v>
      </c>
      <c r="E125" s="215" t="s">
        <v>170</v>
      </c>
      <c r="F125" s="216" t="s">
        <v>171</v>
      </c>
      <c r="G125" s="217" t="s">
        <v>136</v>
      </c>
      <c r="H125" s="218">
        <v>85.680000000000007</v>
      </c>
      <c r="I125" s="219"/>
      <c r="J125" s="220">
        <f>ROUND(I125*H125,2)</f>
        <v>0</v>
      </c>
      <c r="K125" s="216" t="s">
        <v>137</v>
      </c>
      <c r="L125" s="46"/>
      <c r="M125" s="221" t="s">
        <v>19</v>
      </c>
      <c r="N125" s="222" t="s">
        <v>43</v>
      </c>
      <c r="O125" s="86"/>
      <c r="P125" s="223">
        <f>O125*H125</f>
        <v>0</v>
      </c>
      <c r="Q125" s="223">
        <v>0.01167</v>
      </c>
      <c r="R125" s="223">
        <f>Q125*H125</f>
        <v>0.99988560000000004</v>
      </c>
      <c r="S125" s="223">
        <v>0</v>
      </c>
      <c r="T125" s="224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5" t="s">
        <v>138</v>
      </c>
      <c r="AT125" s="225" t="s">
        <v>133</v>
      </c>
      <c r="AU125" s="225" t="s">
        <v>131</v>
      </c>
      <c r="AY125" s="19" t="s">
        <v>130</v>
      </c>
      <c r="BE125" s="226">
        <f>IF(N125="základní",J125,0)</f>
        <v>0</v>
      </c>
      <c r="BF125" s="226">
        <f>IF(N125="snížená",J125,0)</f>
        <v>0</v>
      </c>
      <c r="BG125" s="226">
        <f>IF(N125="zákl. přenesená",J125,0)</f>
        <v>0</v>
      </c>
      <c r="BH125" s="226">
        <f>IF(N125="sníž. přenesená",J125,0)</f>
        <v>0</v>
      </c>
      <c r="BI125" s="226">
        <f>IF(N125="nulová",J125,0)</f>
        <v>0</v>
      </c>
      <c r="BJ125" s="19" t="s">
        <v>79</v>
      </c>
      <c r="BK125" s="226">
        <f>ROUND(I125*H125,2)</f>
        <v>0</v>
      </c>
      <c r="BL125" s="19" t="s">
        <v>138</v>
      </c>
      <c r="BM125" s="225" t="s">
        <v>172</v>
      </c>
    </row>
    <row r="126" s="2" customFormat="1">
      <c r="A126" s="40"/>
      <c r="B126" s="41"/>
      <c r="C126" s="42"/>
      <c r="D126" s="227" t="s">
        <v>140</v>
      </c>
      <c r="E126" s="42"/>
      <c r="F126" s="228" t="s">
        <v>173</v>
      </c>
      <c r="G126" s="42"/>
      <c r="H126" s="42"/>
      <c r="I126" s="229"/>
      <c r="J126" s="42"/>
      <c r="K126" s="42"/>
      <c r="L126" s="46"/>
      <c r="M126" s="230"/>
      <c r="N126" s="231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140</v>
      </c>
      <c r="AU126" s="19" t="s">
        <v>131</v>
      </c>
    </row>
    <row r="127" s="2" customFormat="1">
      <c r="A127" s="40"/>
      <c r="B127" s="41"/>
      <c r="C127" s="42"/>
      <c r="D127" s="232" t="s">
        <v>142</v>
      </c>
      <c r="E127" s="42"/>
      <c r="F127" s="233" t="s">
        <v>174</v>
      </c>
      <c r="G127" s="42"/>
      <c r="H127" s="42"/>
      <c r="I127" s="229"/>
      <c r="J127" s="42"/>
      <c r="K127" s="42"/>
      <c r="L127" s="46"/>
      <c r="M127" s="230"/>
      <c r="N127" s="231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142</v>
      </c>
      <c r="AU127" s="19" t="s">
        <v>131</v>
      </c>
    </row>
    <row r="128" s="13" customFormat="1">
      <c r="A128" s="13"/>
      <c r="B128" s="234"/>
      <c r="C128" s="235"/>
      <c r="D128" s="227" t="s">
        <v>144</v>
      </c>
      <c r="E128" s="236" t="s">
        <v>19</v>
      </c>
      <c r="F128" s="237" t="s">
        <v>145</v>
      </c>
      <c r="G128" s="235"/>
      <c r="H128" s="238">
        <v>85.680000000000007</v>
      </c>
      <c r="I128" s="239"/>
      <c r="J128" s="235"/>
      <c r="K128" s="235"/>
      <c r="L128" s="240"/>
      <c r="M128" s="241"/>
      <c r="N128" s="242"/>
      <c r="O128" s="242"/>
      <c r="P128" s="242"/>
      <c r="Q128" s="242"/>
      <c r="R128" s="242"/>
      <c r="S128" s="242"/>
      <c r="T128" s="24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4" t="s">
        <v>144</v>
      </c>
      <c r="AU128" s="244" t="s">
        <v>131</v>
      </c>
      <c r="AV128" s="13" t="s">
        <v>81</v>
      </c>
      <c r="AW128" s="13" t="s">
        <v>33</v>
      </c>
      <c r="AX128" s="13" t="s">
        <v>72</v>
      </c>
      <c r="AY128" s="244" t="s">
        <v>130</v>
      </c>
    </row>
    <row r="129" s="14" customFormat="1">
      <c r="A129" s="14"/>
      <c r="B129" s="245"/>
      <c r="C129" s="246"/>
      <c r="D129" s="227" t="s">
        <v>144</v>
      </c>
      <c r="E129" s="247" t="s">
        <v>19</v>
      </c>
      <c r="F129" s="248" t="s">
        <v>146</v>
      </c>
      <c r="G129" s="246"/>
      <c r="H129" s="249">
        <v>85.680000000000007</v>
      </c>
      <c r="I129" s="250"/>
      <c r="J129" s="246"/>
      <c r="K129" s="246"/>
      <c r="L129" s="251"/>
      <c r="M129" s="252"/>
      <c r="N129" s="253"/>
      <c r="O129" s="253"/>
      <c r="P129" s="253"/>
      <c r="Q129" s="253"/>
      <c r="R129" s="253"/>
      <c r="S129" s="253"/>
      <c r="T129" s="25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5" t="s">
        <v>144</v>
      </c>
      <c r="AU129" s="255" t="s">
        <v>131</v>
      </c>
      <c r="AV129" s="14" t="s">
        <v>138</v>
      </c>
      <c r="AW129" s="14" t="s">
        <v>33</v>
      </c>
      <c r="AX129" s="14" t="s">
        <v>79</v>
      </c>
      <c r="AY129" s="255" t="s">
        <v>130</v>
      </c>
    </row>
    <row r="130" s="2" customFormat="1" ht="24.15" customHeight="1">
      <c r="A130" s="40"/>
      <c r="B130" s="41"/>
      <c r="C130" s="266" t="s">
        <v>147</v>
      </c>
      <c r="D130" s="266" t="s">
        <v>175</v>
      </c>
      <c r="E130" s="267" t="s">
        <v>176</v>
      </c>
      <c r="F130" s="268" t="s">
        <v>177</v>
      </c>
      <c r="G130" s="269" t="s">
        <v>136</v>
      </c>
      <c r="H130" s="270">
        <v>89.963999999999999</v>
      </c>
      <c r="I130" s="271"/>
      <c r="J130" s="272">
        <f>ROUND(I130*H130,2)</f>
        <v>0</v>
      </c>
      <c r="K130" s="268" t="s">
        <v>137</v>
      </c>
      <c r="L130" s="273"/>
      <c r="M130" s="274" t="s">
        <v>19</v>
      </c>
      <c r="N130" s="275" t="s">
        <v>43</v>
      </c>
      <c r="O130" s="86"/>
      <c r="P130" s="223">
        <f>O130*H130</f>
        <v>0</v>
      </c>
      <c r="Q130" s="223">
        <v>0.025000000000000001</v>
      </c>
      <c r="R130" s="223">
        <f>Q130*H130</f>
        <v>2.2490999999999999</v>
      </c>
      <c r="S130" s="223">
        <v>0</v>
      </c>
      <c r="T130" s="224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5" t="s">
        <v>178</v>
      </c>
      <c r="AT130" s="225" t="s">
        <v>175</v>
      </c>
      <c r="AU130" s="225" t="s">
        <v>131</v>
      </c>
      <c r="AY130" s="19" t="s">
        <v>130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9" t="s">
        <v>79</v>
      </c>
      <c r="BK130" s="226">
        <f>ROUND(I130*H130,2)</f>
        <v>0</v>
      </c>
      <c r="BL130" s="19" t="s">
        <v>138</v>
      </c>
      <c r="BM130" s="225" t="s">
        <v>179</v>
      </c>
    </row>
    <row r="131" s="2" customFormat="1">
      <c r="A131" s="40"/>
      <c r="B131" s="41"/>
      <c r="C131" s="42"/>
      <c r="D131" s="227" t="s">
        <v>140</v>
      </c>
      <c r="E131" s="42"/>
      <c r="F131" s="228" t="s">
        <v>177</v>
      </c>
      <c r="G131" s="42"/>
      <c r="H131" s="42"/>
      <c r="I131" s="229"/>
      <c r="J131" s="42"/>
      <c r="K131" s="42"/>
      <c r="L131" s="46"/>
      <c r="M131" s="230"/>
      <c r="N131" s="231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140</v>
      </c>
      <c r="AU131" s="19" t="s">
        <v>131</v>
      </c>
    </row>
    <row r="132" s="13" customFormat="1">
      <c r="A132" s="13"/>
      <c r="B132" s="234"/>
      <c r="C132" s="235"/>
      <c r="D132" s="227" t="s">
        <v>144</v>
      </c>
      <c r="E132" s="235"/>
      <c r="F132" s="237" t="s">
        <v>180</v>
      </c>
      <c r="G132" s="235"/>
      <c r="H132" s="238">
        <v>89.963999999999999</v>
      </c>
      <c r="I132" s="239"/>
      <c r="J132" s="235"/>
      <c r="K132" s="235"/>
      <c r="L132" s="240"/>
      <c r="M132" s="241"/>
      <c r="N132" s="242"/>
      <c r="O132" s="242"/>
      <c r="P132" s="242"/>
      <c r="Q132" s="242"/>
      <c r="R132" s="242"/>
      <c r="S132" s="242"/>
      <c r="T132" s="24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4" t="s">
        <v>144</v>
      </c>
      <c r="AU132" s="244" t="s">
        <v>131</v>
      </c>
      <c r="AV132" s="13" t="s">
        <v>81</v>
      </c>
      <c r="AW132" s="13" t="s">
        <v>4</v>
      </c>
      <c r="AX132" s="13" t="s">
        <v>79</v>
      </c>
      <c r="AY132" s="244" t="s">
        <v>130</v>
      </c>
    </row>
    <row r="133" s="2" customFormat="1" ht="24.15" customHeight="1">
      <c r="A133" s="40"/>
      <c r="B133" s="41"/>
      <c r="C133" s="214" t="s">
        <v>181</v>
      </c>
      <c r="D133" s="214" t="s">
        <v>133</v>
      </c>
      <c r="E133" s="215" t="s">
        <v>182</v>
      </c>
      <c r="F133" s="216" t="s">
        <v>183</v>
      </c>
      <c r="G133" s="217" t="s">
        <v>136</v>
      </c>
      <c r="H133" s="218">
        <v>138.363</v>
      </c>
      <c r="I133" s="219"/>
      <c r="J133" s="220">
        <f>ROUND(I133*H133,2)</f>
        <v>0</v>
      </c>
      <c r="K133" s="216" t="s">
        <v>137</v>
      </c>
      <c r="L133" s="46"/>
      <c r="M133" s="221" t="s">
        <v>19</v>
      </c>
      <c r="N133" s="222" t="s">
        <v>43</v>
      </c>
      <c r="O133" s="86"/>
      <c r="P133" s="223">
        <f>O133*H133</f>
        <v>0</v>
      </c>
      <c r="Q133" s="223">
        <v>0.0027000000000000001</v>
      </c>
      <c r="R133" s="223">
        <f>Q133*H133</f>
        <v>0.37358010000000003</v>
      </c>
      <c r="S133" s="223">
        <v>0</v>
      </c>
      <c r="T133" s="224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5" t="s">
        <v>138</v>
      </c>
      <c r="AT133" s="225" t="s">
        <v>133</v>
      </c>
      <c r="AU133" s="225" t="s">
        <v>131</v>
      </c>
      <c r="AY133" s="19" t="s">
        <v>130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9" t="s">
        <v>79</v>
      </c>
      <c r="BK133" s="226">
        <f>ROUND(I133*H133,2)</f>
        <v>0</v>
      </c>
      <c r="BL133" s="19" t="s">
        <v>138</v>
      </c>
      <c r="BM133" s="225" t="s">
        <v>184</v>
      </c>
    </row>
    <row r="134" s="2" customFormat="1">
      <c r="A134" s="40"/>
      <c r="B134" s="41"/>
      <c r="C134" s="42"/>
      <c r="D134" s="227" t="s">
        <v>140</v>
      </c>
      <c r="E134" s="42"/>
      <c r="F134" s="228" t="s">
        <v>185</v>
      </c>
      <c r="G134" s="42"/>
      <c r="H134" s="42"/>
      <c r="I134" s="229"/>
      <c r="J134" s="42"/>
      <c r="K134" s="42"/>
      <c r="L134" s="46"/>
      <c r="M134" s="230"/>
      <c r="N134" s="231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140</v>
      </c>
      <c r="AU134" s="19" t="s">
        <v>131</v>
      </c>
    </row>
    <row r="135" s="2" customFormat="1">
      <c r="A135" s="40"/>
      <c r="B135" s="41"/>
      <c r="C135" s="42"/>
      <c r="D135" s="232" t="s">
        <v>142</v>
      </c>
      <c r="E135" s="42"/>
      <c r="F135" s="233" t="s">
        <v>186</v>
      </c>
      <c r="G135" s="42"/>
      <c r="H135" s="42"/>
      <c r="I135" s="229"/>
      <c r="J135" s="42"/>
      <c r="K135" s="42"/>
      <c r="L135" s="46"/>
      <c r="M135" s="230"/>
      <c r="N135" s="231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142</v>
      </c>
      <c r="AU135" s="19" t="s">
        <v>131</v>
      </c>
    </row>
    <row r="136" s="13" customFormat="1">
      <c r="A136" s="13"/>
      <c r="B136" s="234"/>
      <c r="C136" s="235"/>
      <c r="D136" s="227" t="s">
        <v>144</v>
      </c>
      <c r="E136" s="236" t="s">
        <v>19</v>
      </c>
      <c r="F136" s="237" t="s">
        <v>156</v>
      </c>
      <c r="G136" s="235"/>
      <c r="H136" s="238">
        <v>138.363</v>
      </c>
      <c r="I136" s="239"/>
      <c r="J136" s="235"/>
      <c r="K136" s="235"/>
      <c r="L136" s="240"/>
      <c r="M136" s="241"/>
      <c r="N136" s="242"/>
      <c r="O136" s="242"/>
      <c r="P136" s="242"/>
      <c r="Q136" s="242"/>
      <c r="R136" s="242"/>
      <c r="S136" s="242"/>
      <c r="T136" s="24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4" t="s">
        <v>144</v>
      </c>
      <c r="AU136" s="244" t="s">
        <v>131</v>
      </c>
      <c r="AV136" s="13" t="s">
        <v>81</v>
      </c>
      <c r="AW136" s="13" t="s">
        <v>33</v>
      </c>
      <c r="AX136" s="13" t="s">
        <v>72</v>
      </c>
      <c r="AY136" s="244" t="s">
        <v>130</v>
      </c>
    </row>
    <row r="137" s="14" customFormat="1">
      <c r="A137" s="14"/>
      <c r="B137" s="245"/>
      <c r="C137" s="246"/>
      <c r="D137" s="227" t="s">
        <v>144</v>
      </c>
      <c r="E137" s="247" t="s">
        <v>19</v>
      </c>
      <c r="F137" s="248" t="s">
        <v>146</v>
      </c>
      <c r="G137" s="246"/>
      <c r="H137" s="249">
        <v>138.363</v>
      </c>
      <c r="I137" s="250"/>
      <c r="J137" s="246"/>
      <c r="K137" s="246"/>
      <c r="L137" s="251"/>
      <c r="M137" s="252"/>
      <c r="N137" s="253"/>
      <c r="O137" s="253"/>
      <c r="P137" s="253"/>
      <c r="Q137" s="253"/>
      <c r="R137" s="253"/>
      <c r="S137" s="253"/>
      <c r="T137" s="25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5" t="s">
        <v>144</v>
      </c>
      <c r="AU137" s="255" t="s">
        <v>131</v>
      </c>
      <c r="AV137" s="14" t="s">
        <v>138</v>
      </c>
      <c r="AW137" s="14" t="s">
        <v>33</v>
      </c>
      <c r="AX137" s="14" t="s">
        <v>79</v>
      </c>
      <c r="AY137" s="255" t="s">
        <v>130</v>
      </c>
    </row>
    <row r="138" s="12" customFormat="1" ht="22.8" customHeight="1">
      <c r="A138" s="12"/>
      <c r="B138" s="198"/>
      <c r="C138" s="199"/>
      <c r="D138" s="200" t="s">
        <v>71</v>
      </c>
      <c r="E138" s="212" t="s">
        <v>187</v>
      </c>
      <c r="F138" s="212" t="s">
        <v>188</v>
      </c>
      <c r="G138" s="199"/>
      <c r="H138" s="199"/>
      <c r="I138" s="202"/>
      <c r="J138" s="213">
        <f>BK138</f>
        <v>0</v>
      </c>
      <c r="K138" s="199"/>
      <c r="L138" s="204"/>
      <c r="M138" s="205"/>
      <c r="N138" s="206"/>
      <c r="O138" s="206"/>
      <c r="P138" s="207">
        <f>P139</f>
        <v>0</v>
      </c>
      <c r="Q138" s="206"/>
      <c r="R138" s="207">
        <f>R139</f>
        <v>0</v>
      </c>
      <c r="S138" s="206"/>
      <c r="T138" s="208">
        <f>T139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09" t="s">
        <v>79</v>
      </c>
      <c r="AT138" s="210" t="s">
        <v>71</v>
      </c>
      <c r="AU138" s="210" t="s">
        <v>79</v>
      </c>
      <c r="AY138" s="209" t="s">
        <v>130</v>
      </c>
      <c r="BK138" s="211">
        <f>BK139</f>
        <v>0</v>
      </c>
    </row>
    <row r="139" s="12" customFormat="1" ht="20.88" customHeight="1">
      <c r="A139" s="12"/>
      <c r="B139" s="198"/>
      <c r="C139" s="199"/>
      <c r="D139" s="200" t="s">
        <v>71</v>
      </c>
      <c r="E139" s="212" t="s">
        <v>189</v>
      </c>
      <c r="F139" s="212" t="s">
        <v>190</v>
      </c>
      <c r="G139" s="199"/>
      <c r="H139" s="199"/>
      <c r="I139" s="202"/>
      <c r="J139" s="213">
        <f>BK139</f>
        <v>0</v>
      </c>
      <c r="K139" s="199"/>
      <c r="L139" s="204"/>
      <c r="M139" s="205"/>
      <c r="N139" s="206"/>
      <c r="O139" s="206"/>
      <c r="P139" s="207">
        <f>SUM(P140:P148)</f>
        <v>0</v>
      </c>
      <c r="Q139" s="206"/>
      <c r="R139" s="207">
        <f>SUM(R140:R148)</f>
        <v>0</v>
      </c>
      <c r="S139" s="206"/>
      <c r="T139" s="208">
        <f>SUM(T140:T148)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09" t="s">
        <v>79</v>
      </c>
      <c r="AT139" s="210" t="s">
        <v>71</v>
      </c>
      <c r="AU139" s="210" t="s">
        <v>81</v>
      </c>
      <c r="AY139" s="209" t="s">
        <v>130</v>
      </c>
      <c r="BK139" s="211">
        <f>SUM(BK140:BK148)</f>
        <v>0</v>
      </c>
    </row>
    <row r="140" s="2" customFormat="1" ht="33" customHeight="1">
      <c r="A140" s="40"/>
      <c r="B140" s="41"/>
      <c r="C140" s="214" t="s">
        <v>178</v>
      </c>
      <c r="D140" s="214" t="s">
        <v>133</v>
      </c>
      <c r="E140" s="215" t="s">
        <v>191</v>
      </c>
      <c r="F140" s="216" t="s">
        <v>192</v>
      </c>
      <c r="G140" s="217" t="s">
        <v>193</v>
      </c>
      <c r="H140" s="218">
        <v>1</v>
      </c>
      <c r="I140" s="219"/>
      <c r="J140" s="220">
        <f>ROUND(I140*H140,2)</f>
        <v>0</v>
      </c>
      <c r="K140" s="216" t="s">
        <v>137</v>
      </c>
      <c r="L140" s="46"/>
      <c r="M140" s="221" t="s">
        <v>19</v>
      </c>
      <c r="N140" s="222" t="s">
        <v>43</v>
      </c>
      <c r="O140" s="86"/>
      <c r="P140" s="223">
        <f>O140*H140</f>
        <v>0</v>
      </c>
      <c r="Q140" s="223">
        <v>0</v>
      </c>
      <c r="R140" s="223">
        <f>Q140*H140</f>
        <v>0</v>
      </c>
      <c r="S140" s="223">
        <v>0</v>
      </c>
      <c r="T140" s="224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25" t="s">
        <v>138</v>
      </c>
      <c r="AT140" s="225" t="s">
        <v>133</v>
      </c>
      <c r="AU140" s="225" t="s">
        <v>131</v>
      </c>
      <c r="AY140" s="19" t="s">
        <v>130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9" t="s">
        <v>79</v>
      </c>
      <c r="BK140" s="226">
        <f>ROUND(I140*H140,2)</f>
        <v>0</v>
      </c>
      <c r="BL140" s="19" t="s">
        <v>138</v>
      </c>
      <c r="BM140" s="225" t="s">
        <v>194</v>
      </c>
    </row>
    <row r="141" s="2" customFormat="1">
      <c r="A141" s="40"/>
      <c r="B141" s="41"/>
      <c r="C141" s="42"/>
      <c r="D141" s="227" t="s">
        <v>140</v>
      </c>
      <c r="E141" s="42"/>
      <c r="F141" s="228" t="s">
        <v>195</v>
      </c>
      <c r="G141" s="42"/>
      <c r="H141" s="42"/>
      <c r="I141" s="229"/>
      <c r="J141" s="42"/>
      <c r="K141" s="42"/>
      <c r="L141" s="46"/>
      <c r="M141" s="230"/>
      <c r="N141" s="231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140</v>
      </c>
      <c r="AU141" s="19" t="s">
        <v>131</v>
      </c>
    </row>
    <row r="142" s="2" customFormat="1">
      <c r="A142" s="40"/>
      <c r="B142" s="41"/>
      <c r="C142" s="42"/>
      <c r="D142" s="232" t="s">
        <v>142</v>
      </c>
      <c r="E142" s="42"/>
      <c r="F142" s="233" t="s">
        <v>196</v>
      </c>
      <c r="G142" s="42"/>
      <c r="H142" s="42"/>
      <c r="I142" s="229"/>
      <c r="J142" s="42"/>
      <c r="K142" s="42"/>
      <c r="L142" s="46"/>
      <c r="M142" s="230"/>
      <c r="N142" s="231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142</v>
      </c>
      <c r="AU142" s="19" t="s">
        <v>131</v>
      </c>
    </row>
    <row r="143" s="2" customFormat="1" ht="33" customHeight="1">
      <c r="A143" s="40"/>
      <c r="B143" s="41"/>
      <c r="C143" s="214" t="s">
        <v>187</v>
      </c>
      <c r="D143" s="214" t="s">
        <v>133</v>
      </c>
      <c r="E143" s="215" t="s">
        <v>197</v>
      </c>
      <c r="F143" s="216" t="s">
        <v>198</v>
      </c>
      <c r="G143" s="217" t="s">
        <v>193</v>
      </c>
      <c r="H143" s="218">
        <v>30</v>
      </c>
      <c r="I143" s="219"/>
      <c r="J143" s="220">
        <f>ROUND(I143*H143,2)</f>
        <v>0</v>
      </c>
      <c r="K143" s="216" t="s">
        <v>137</v>
      </c>
      <c r="L143" s="46"/>
      <c r="M143" s="221" t="s">
        <v>19</v>
      </c>
      <c r="N143" s="222" t="s">
        <v>43</v>
      </c>
      <c r="O143" s="86"/>
      <c r="P143" s="223">
        <f>O143*H143</f>
        <v>0</v>
      </c>
      <c r="Q143" s="223">
        <v>0</v>
      </c>
      <c r="R143" s="223">
        <f>Q143*H143</f>
        <v>0</v>
      </c>
      <c r="S143" s="223">
        <v>0</v>
      </c>
      <c r="T143" s="224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5" t="s">
        <v>138</v>
      </c>
      <c r="AT143" s="225" t="s">
        <v>133</v>
      </c>
      <c r="AU143" s="225" t="s">
        <v>131</v>
      </c>
      <c r="AY143" s="19" t="s">
        <v>130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9" t="s">
        <v>79</v>
      </c>
      <c r="BK143" s="226">
        <f>ROUND(I143*H143,2)</f>
        <v>0</v>
      </c>
      <c r="BL143" s="19" t="s">
        <v>138</v>
      </c>
      <c r="BM143" s="225" t="s">
        <v>199</v>
      </c>
    </row>
    <row r="144" s="2" customFormat="1">
      <c r="A144" s="40"/>
      <c r="B144" s="41"/>
      <c r="C144" s="42"/>
      <c r="D144" s="227" t="s">
        <v>140</v>
      </c>
      <c r="E144" s="42"/>
      <c r="F144" s="228" t="s">
        <v>200</v>
      </c>
      <c r="G144" s="42"/>
      <c r="H144" s="42"/>
      <c r="I144" s="229"/>
      <c r="J144" s="42"/>
      <c r="K144" s="42"/>
      <c r="L144" s="46"/>
      <c r="M144" s="230"/>
      <c r="N144" s="231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140</v>
      </c>
      <c r="AU144" s="19" t="s">
        <v>131</v>
      </c>
    </row>
    <row r="145" s="2" customFormat="1">
      <c r="A145" s="40"/>
      <c r="B145" s="41"/>
      <c r="C145" s="42"/>
      <c r="D145" s="232" t="s">
        <v>142</v>
      </c>
      <c r="E145" s="42"/>
      <c r="F145" s="233" t="s">
        <v>201</v>
      </c>
      <c r="G145" s="42"/>
      <c r="H145" s="42"/>
      <c r="I145" s="229"/>
      <c r="J145" s="42"/>
      <c r="K145" s="42"/>
      <c r="L145" s="46"/>
      <c r="M145" s="230"/>
      <c r="N145" s="231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142</v>
      </c>
      <c r="AU145" s="19" t="s">
        <v>131</v>
      </c>
    </row>
    <row r="146" s="2" customFormat="1" ht="33" customHeight="1">
      <c r="A146" s="40"/>
      <c r="B146" s="41"/>
      <c r="C146" s="214" t="s">
        <v>202</v>
      </c>
      <c r="D146" s="214" t="s">
        <v>133</v>
      </c>
      <c r="E146" s="215" t="s">
        <v>203</v>
      </c>
      <c r="F146" s="216" t="s">
        <v>204</v>
      </c>
      <c r="G146" s="217" t="s">
        <v>193</v>
      </c>
      <c r="H146" s="218">
        <v>1</v>
      </c>
      <c r="I146" s="219"/>
      <c r="J146" s="220">
        <f>ROUND(I146*H146,2)</f>
        <v>0</v>
      </c>
      <c r="K146" s="216" t="s">
        <v>137</v>
      </c>
      <c r="L146" s="46"/>
      <c r="M146" s="221" t="s">
        <v>19</v>
      </c>
      <c r="N146" s="222" t="s">
        <v>43</v>
      </c>
      <c r="O146" s="86"/>
      <c r="P146" s="223">
        <f>O146*H146</f>
        <v>0</v>
      </c>
      <c r="Q146" s="223">
        <v>0</v>
      </c>
      <c r="R146" s="223">
        <f>Q146*H146</f>
        <v>0</v>
      </c>
      <c r="S146" s="223">
        <v>0</v>
      </c>
      <c r="T146" s="224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25" t="s">
        <v>138</v>
      </c>
      <c r="AT146" s="225" t="s">
        <v>133</v>
      </c>
      <c r="AU146" s="225" t="s">
        <v>131</v>
      </c>
      <c r="AY146" s="19" t="s">
        <v>130</v>
      </c>
      <c r="BE146" s="226">
        <f>IF(N146="základní",J146,0)</f>
        <v>0</v>
      </c>
      <c r="BF146" s="226">
        <f>IF(N146="snížená",J146,0)</f>
        <v>0</v>
      </c>
      <c r="BG146" s="226">
        <f>IF(N146="zákl. přenesená",J146,0)</f>
        <v>0</v>
      </c>
      <c r="BH146" s="226">
        <f>IF(N146="sníž. přenesená",J146,0)</f>
        <v>0</v>
      </c>
      <c r="BI146" s="226">
        <f>IF(N146="nulová",J146,0)</f>
        <v>0</v>
      </c>
      <c r="BJ146" s="19" t="s">
        <v>79</v>
      </c>
      <c r="BK146" s="226">
        <f>ROUND(I146*H146,2)</f>
        <v>0</v>
      </c>
      <c r="BL146" s="19" t="s">
        <v>138</v>
      </c>
      <c r="BM146" s="225" t="s">
        <v>205</v>
      </c>
    </row>
    <row r="147" s="2" customFormat="1">
      <c r="A147" s="40"/>
      <c r="B147" s="41"/>
      <c r="C147" s="42"/>
      <c r="D147" s="227" t="s">
        <v>140</v>
      </c>
      <c r="E147" s="42"/>
      <c r="F147" s="228" t="s">
        <v>206</v>
      </c>
      <c r="G147" s="42"/>
      <c r="H147" s="42"/>
      <c r="I147" s="229"/>
      <c r="J147" s="42"/>
      <c r="K147" s="42"/>
      <c r="L147" s="46"/>
      <c r="M147" s="230"/>
      <c r="N147" s="231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140</v>
      </c>
      <c r="AU147" s="19" t="s">
        <v>131</v>
      </c>
    </row>
    <row r="148" s="2" customFormat="1">
      <c r="A148" s="40"/>
      <c r="B148" s="41"/>
      <c r="C148" s="42"/>
      <c r="D148" s="232" t="s">
        <v>142</v>
      </c>
      <c r="E148" s="42"/>
      <c r="F148" s="233" t="s">
        <v>207</v>
      </c>
      <c r="G148" s="42"/>
      <c r="H148" s="42"/>
      <c r="I148" s="229"/>
      <c r="J148" s="42"/>
      <c r="K148" s="42"/>
      <c r="L148" s="46"/>
      <c r="M148" s="230"/>
      <c r="N148" s="231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142</v>
      </c>
      <c r="AU148" s="19" t="s">
        <v>131</v>
      </c>
    </row>
    <row r="149" s="12" customFormat="1" ht="22.8" customHeight="1">
      <c r="A149" s="12"/>
      <c r="B149" s="198"/>
      <c r="C149" s="199"/>
      <c r="D149" s="200" t="s">
        <v>71</v>
      </c>
      <c r="E149" s="212" t="s">
        <v>208</v>
      </c>
      <c r="F149" s="212" t="s">
        <v>209</v>
      </c>
      <c r="G149" s="199"/>
      <c r="H149" s="199"/>
      <c r="I149" s="202"/>
      <c r="J149" s="213">
        <f>BK149</f>
        <v>0</v>
      </c>
      <c r="K149" s="199"/>
      <c r="L149" s="204"/>
      <c r="M149" s="205"/>
      <c r="N149" s="206"/>
      <c r="O149" s="206"/>
      <c r="P149" s="207">
        <f>SUM(P150:P162)</f>
        <v>0</v>
      </c>
      <c r="Q149" s="206"/>
      <c r="R149" s="207">
        <f>SUM(R150:R162)</f>
        <v>0</v>
      </c>
      <c r="S149" s="206"/>
      <c r="T149" s="208">
        <f>SUM(T150:T162)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09" t="s">
        <v>79</v>
      </c>
      <c r="AT149" s="210" t="s">
        <v>71</v>
      </c>
      <c r="AU149" s="210" t="s">
        <v>79</v>
      </c>
      <c r="AY149" s="209" t="s">
        <v>130</v>
      </c>
      <c r="BK149" s="211">
        <f>SUM(BK150:BK162)</f>
        <v>0</v>
      </c>
    </row>
    <row r="150" s="2" customFormat="1" ht="24.15" customHeight="1">
      <c r="A150" s="40"/>
      <c r="B150" s="41"/>
      <c r="C150" s="214" t="s">
        <v>210</v>
      </c>
      <c r="D150" s="214" t="s">
        <v>133</v>
      </c>
      <c r="E150" s="215" t="s">
        <v>211</v>
      </c>
      <c r="F150" s="216" t="s">
        <v>212</v>
      </c>
      <c r="G150" s="217" t="s">
        <v>213</v>
      </c>
      <c r="H150" s="218">
        <v>6.0679999999999996</v>
      </c>
      <c r="I150" s="219"/>
      <c r="J150" s="220">
        <f>ROUND(I150*H150,2)</f>
        <v>0</v>
      </c>
      <c r="K150" s="216" t="s">
        <v>137</v>
      </c>
      <c r="L150" s="46"/>
      <c r="M150" s="221" t="s">
        <v>19</v>
      </c>
      <c r="N150" s="222" t="s">
        <v>43</v>
      </c>
      <c r="O150" s="86"/>
      <c r="P150" s="223">
        <f>O150*H150</f>
        <v>0</v>
      </c>
      <c r="Q150" s="223">
        <v>0</v>
      </c>
      <c r="R150" s="223">
        <f>Q150*H150</f>
        <v>0</v>
      </c>
      <c r="S150" s="223">
        <v>0</v>
      </c>
      <c r="T150" s="224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25" t="s">
        <v>138</v>
      </c>
      <c r="AT150" s="225" t="s">
        <v>133</v>
      </c>
      <c r="AU150" s="225" t="s">
        <v>81</v>
      </c>
      <c r="AY150" s="19" t="s">
        <v>130</v>
      </c>
      <c r="BE150" s="226">
        <f>IF(N150="základní",J150,0)</f>
        <v>0</v>
      </c>
      <c r="BF150" s="226">
        <f>IF(N150="snížená",J150,0)</f>
        <v>0</v>
      </c>
      <c r="BG150" s="226">
        <f>IF(N150="zákl. přenesená",J150,0)</f>
        <v>0</v>
      </c>
      <c r="BH150" s="226">
        <f>IF(N150="sníž. přenesená",J150,0)</f>
        <v>0</v>
      </c>
      <c r="BI150" s="226">
        <f>IF(N150="nulová",J150,0)</f>
        <v>0</v>
      </c>
      <c r="BJ150" s="19" t="s">
        <v>79</v>
      </c>
      <c r="BK150" s="226">
        <f>ROUND(I150*H150,2)</f>
        <v>0</v>
      </c>
      <c r="BL150" s="19" t="s">
        <v>138</v>
      </c>
      <c r="BM150" s="225" t="s">
        <v>214</v>
      </c>
    </row>
    <row r="151" s="2" customFormat="1">
      <c r="A151" s="40"/>
      <c r="B151" s="41"/>
      <c r="C151" s="42"/>
      <c r="D151" s="227" t="s">
        <v>140</v>
      </c>
      <c r="E151" s="42"/>
      <c r="F151" s="228" t="s">
        <v>215</v>
      </c>
      <c r="G151" s="42"/>
      <c r="H151" s="42"/>
      <c r="I151" s="229"/>
      <c r="J151" s="42"/>
      <c r="K151" s="42"/>
      <c r="L151" s="46"/>
      <c r="M151" s="230"/>
      <c r="N151" s="231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140</v>
      </c>
      <c r="AU151" s="19" t="s">
        <v>81</v>
      </c>
    </row>
    <row r="152" s="2" customFormat="1">
      <c r="A152" s="40"/>
      <c r="B152" s="41"/>
      <c r="C152" s="42"/>
      <c r="D152" s="232" t="s">
        <v>142</v>
      </c>
      <c r="E152" s="42"/>
      <c r="F152" s="233" t="s">
        <v>216</v>
      </c>
      <c r="G152" s="42"/>
      <c r="H152" s="42"/>
      <c r="I152" s="229"/>
      <c r="J152" s="42"/>
      <c r="K152" s="42"/>
      <c r="L152" s="46"/>
      <c r="M152" s="230"/>
      <c r="N152" s="231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142</v>
      </c>
      <c r="AU152" s="19" t="s">
        <v>81</v>
      </c>
    </row>
    <row r="153" s="2" customFormat="1" ht="24.15" customHeight="1">
      <c r="A153" s="40"/>
      <c r="B153" s="41"/>
      <c r="C153" s="214" t="s">
        <v>8</v>
      </c>
      <c r="D153" s="214" t="s">
        <v>133</v>
      </c>
      <c r="E153" s="215" t="s">
        <v>217</v>
      </c>
      <c r="F153" s="216" t="s">
        <v>218</v>
      </c>
      <c r="G153" s="217" t="s">
        <v>213</v>
      </c>
      <c r="H153" s="218">
        <v>6.0679999999999996</v>
      </c>
      <c r="I153" s="219"/>
      <c r="J153" s="220">
        <f>ROUND(I153*H153,2)</f>
        <v>0</v>
      </c>
      <c r="K153" s="216" t="s">
        <v>137</v>
      </c>
      <c r="L153" s="46"/>
      <c r="M153" s="221" t="s">
        <v>19</v>
      </c>
      <c r="N153" s="222" t="s">
        <v>43</v>
      </c>
      <c r="O153" s="86"/>
      <c r="P153" s="223">
        <f>O153*H153</f>
        <v>0</v>
      </c>
      <c r="Q153" s="223">
        <v>0</v>
      </c>
      <c r="R153" s="223">
        <f>Q153*H153</f>
        <v>0</v>
      </c>
      <c r="S153" s="223">
        <v>0</v>
      </c>
      <c r="T153" s="224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25" t="s">
        <v>138</v>
      </c>
      <c r="AT153" s="225" t="s">
        <v>133</v>
      </c>
      <c r="AU153" s="225" t="s">
        <v>81</v>
      </c>
      <c r="AY153" s="19" t="s">
        <v>130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9" t="s">
        <v>79</v>
      </c>
      <c r="BK153" s="226">
        <f>ROUND(I153*H153,2)</f>
        <v>0</v>
      </c>
      <c r="BL153" s="19" t="s">
        <v>138</v>
      </c>
      <c r="BM153" s="225" t="s">
        <v>219</v>
      </c>
    </row>
    <row r="154" s="2" customFormat="1">
      <c r="A154" s="40"/>
      <c r="B154" s="41"/>
      <c r="C154" s="42"/>
      <c r="D154" s="227" t="s">
        <v>140</v>
      </c>
      <c r="E154" s="42"/>
      <c r="F154" s="228" t="s">
        <v>220</v>
      </c>
      <c r="G154" s="42"/>
      <c r="H154" s="42"/>
      <c r="I154" s="229"/>
      <c r="J154" s="42"/>
      <c r="K154" s="42"/>
      <c r="L154" s="46"/>
      <c r="M154" s="230"/>
      <c r="N154" s="231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140</v>
      </c>
      <c r="AU154" s="19" t="s">
        <v>81</v>
      </c>
    </row>
    <row r="155" s="2" customFormat="1">
      <c r="A155" s="40"/>
      <c r="B155" s="41"/>
      <c r="C155" s="42"/>
      <c r="D155" s="232" t="s">
        <v>142</v>
      </c>
      <c r="E155" s="42"/>
      <c r="F155" s="233" t="s">
        <v>221</v>
      </c>
      <c r="G155" s="42"/>
      <c r="H155" s="42"/>
      <c r="I155" s="229"/>
      <c r="J155" s="42"/>
      <c r="K155" s="42"/>
      <c r="L155" s="46"/>
      <c r="M155" s="230"/>
      <c r="N155" s="231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142</v>
      </c>
      <c r="AU155" s="19" t="s">
        <v>81</v>
      </c>
    </row>
    <row r="156" s="2" customFormat="1" ht="24.15" customHeight="1">
      <c r="A156" s="40"/>
      <c r="B156" s="41"/>
      <c r="C156" s="214" t="s">
        <v>222</v>
      </c>
      <c r="D156" s="214" t="s">
        <v>133</v>
      </c>
      <c r="E156" s="215" t="s">
        <v>223</v>
      </c>
      <c r="F156" s="216" t="s">
        <v>224</v>
      </c>
      <c r="G156" s="217" t="s">
        <v>213</v>
      </c>
      <c r="H156" s="218">
        <v>115.292</v>
      </c>
      <c r="I156" s="219"/>
      <c r="J156" s="220">
        <f>ROUND(I156*H156,2)</f>
        <v>0</v>
      </c>
      <c r="K156" s="216" t="s">
        <v>137</v>
      </c>
      <c r="L156" s="46"/>
      <c r="M156" s="221" t="s">
        <v>19</v>
      </c>
      <c r="N156" s="222" t="s">
        <v>43</v>
      </c>
      <c r="O156" s="86"/>
      <c r="P156" s="223">
        <f>O156*H156</f>
        <v>0</v>
      </c>
      <c r="Q156" s="223">
        <v>0</v>
      </c>
      <c r="R156" s="223">
        <f>Q156*H156</f>
        <v>0</v>
      </c>
      <c r="S156" s="223">
        <v>0</v>
      </c>
      <c r="T156" s="224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25" t="s">
        <v>138</v>
      </c>
      <c r="AT156" s="225" t="s">
        <v>133</v>
      </c>
      <c r="AU156" s="225" t="s">
        <v>81</v>
      </c>
      <c r="AY156" s="19" t="s">
        <v>130</v>
      </c>
      <c r="BE156" s="226">
        <f>IF(N156="základní",J156,0)</f>
        <v>0</v>
      </c>
      <c r="BF156" s="226">
        <f>IF(N156="snížená",J156,0)</f>
        <v>0</v>
      </c>
      <c r="BG156" s="226">
        <f>IF(N156="zákl. přenesená",J156,0)</f>
        <v>0</v>
      </c>
      <c r="BH156" s="226">
        <f>IF(N156="sníž. přenesená",J156,0)</f>
        <v>0</v>
      </c>
      <c r="BI156" s="226">
        <f>IF(N156="nulová",J156,0)</f>
        <v>0</v>
      </c>
      <c r="BJ156" s="19" t="s">
        <v>79</v>
      </c>
      <c r="BK156" s="226">
        <f>ROUND(I156*H156,2)</f>
        <v>0</v>
      </c>
      <c r="BL156" s="19" t="s">
        <v>138</v>
      </c>
      <c r="BM156" s="225" t="s">
        <v>225</v>
      </c>
    </row>
    <row r="157" s="2" customFormat="1">
      <c r="A157" s="40"/>
      <c r="B157" s="41"/>
      <c r="C157" s="42"/>
      <c r="D157" s="227" t="s">
        <v>140</v>
      </c>
      <c r="E157" s="42"/>
      <c r="F157" s="228" t="s">
        <v>226</v>
      </c>
      <c r="G157" s="42"/>
      <c r="H157" s="42"/>
      <c r="I157" s="229"/>
      <c r="J157" s="42"/>
      <c r="K157" s="42"/>
      <c r="L157" s="46"/>
      <c r="M157" s="230"/>
      <c r="N157" s="231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140</v>
      </c>
      <c r="AU157" s="19" t="s">
        <v>81</v>
      </c>
    </row>
    <row r="158" s="2" customFormat="1">
      <c r="A158" s="40"/>
      <c r="B158" s="41"/>
      <c r="C158" s="42"/>
      <c r="D158" s="232" t="s">
        <v>142</v>
      </c>
      <c r="E158" s="42"/>
      <c r="F158" s="233" t="s">
        <v>227</v>
      </c>
      <c r="G158" s="42"/>
      <c r="H158" s="42"/>
      <c r="I158" s="229"/>
      <c r="J158" s="42"/>
      <c r="K158" s="42"/>
      <c r="L158" s="46"/>
      <c r="M158" s="230"/>
      <c r="N158" s="231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142</v>
      </c>
      <c r="AU158" s="19" t="s">
        <v>81</v>
      </c>
    </row>
    <row r="159" s="13" customFormat="1">
      <c r="A159" s="13"/>
      <c r="B159" s="234"/>
      <c r="C159" s="235"/>
      <c r="D159" s="227" t="s">
        <v>144</v>
      </c>
      <c r="E159" s="235"/>
      <c r="F159" s="237" t="s">
        <v>228</v>
      </c>
      <c r="G159" s="235"/>
      <c r="H159" s="238">
        <v>115.292</v>
      </c>
      <c r="I159" s="239"/>
      <c r="J159" s="235"/>
      <c r="K159" s="235"/>
      <c r="L159" s="240"/>
      <c r="M159" s="241"/>
      <c r="N159" s="242"/>
      <c r="O159" s="242"/>
      <c r="P159" s="242"/>
      <c r="Q159" s="242"/>
      <c r="R159" s="242"/>
      <c r="S159" s="242"/>
      <c r="T159" s="24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4" t="s">
        <v>144</v>
      </c>
      <c r="AU159" s="244" t="s">
        <v>81</v>
      </c>
      <c r="AV159" s="13" t="s">
        <v>81</v>
      </c>
      <c r="AW159" s="13" t="s">
        <v>4</v>
      </c>
      <c r="AX159" s="13" t="s">
        <v>79</v>
      </c>
      <c r="AY159" s="244" t="s">
        <v>130</v>
      </c>
    </row>
    <row r="160" s="2" customFormat="1" ht="33" customHeight="1">
      <c r="A160" s="40"/>
      <c r="B160" s="41"/>
      <c r="C160" s="214" t="s">
        <v>229</v>
      </c>
      <c r="D160" s="214" t="s">
        <v>133</v>
      </c>
      <c r="E160" s="215" t="s">
        <v>230</v>
      </c>
      <c r="F160" s="216" t="s">
        <v>231</v>
      </c>
      <c r="G160" s="217" t="s">
        <v>213</v>
      </c>
      <c r="H160" s="218">
        <v>6.0679999999999996</v>
      </c>
      <c r="I160" s="219"/>
      <c r="J160" s="220">
        <f>ROUND(I160*H160,2)</f>
        <v>0</v>
      </c>
      <c r="K160" s="216" t="s">
        <v>137</v>
      </c>
      <c r="L160" s="46"/>
      <c r="M160" s="221" t="s">
        <v>19</v>
      </c>
      <c r="N160" s="222" t="s">
        <v>43</v>
      </c>
      <c r="O160" s="86"/>
      <c r="P160" s="223">
        <f>O160*H160</f>
        <v>0</v>
      </c>
      <c r="Q160" s="223">
        <v>0</v>
      </c>
      <c r="R160" s="223">
        <f>Q160*H160</f>
        <v>0</v>
      </c>
      <c r="S160" s="223">
        <v>0</v>
      </c>
      <c r="T160" s="224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25" t="s">
        <v>138</v>
      </c>
      <c r="AT160" s="225" t="s">
        <v>133</v>
      </c>
      <c r="AU160" s="225" t="s">
        <v>81</v>
      </c>
      <c r="AY160" s="19" t="s">
        <v>130</v>
      </c>
      <c r="BE160" s="226">
        <f>IF(N160="základní",J160,0)</f>
        <v>0</v>
      </c>
      <c r="BF160" s="226">
        <f>IF(N160="snížená",J160,0)</f>
        <v>0</v>
      </c>
      <c r="BG160" s="226">
        <f>IF(N160="zákl. přenesená",J160,0)</f>
        <v>0</v>
      </c>
      <c r="BH160" s="226">
        <f>IF(N160="sníž. přenesená",J160,0)</f>
        <v>0</v>
      </c>
      <c r="BI160" s="226">
        <f>IF(N160="nulová",J160,0)</f>
        <v>0</v>
      </c>
      <c r="BJ160" s="19" t="s">
        <v>79</v>
      </c>
      <c r="BK160" s="226">
        <f>ROUND(I160*H160,2)</f>
        <v>0</v>
      </c>
      <c r="BL160" s="19" t="s">
        <v>138</v>
      </c>
      <c r="BM160" s="225" t="s">
        <v>232</v>
      </c>
    </row>
    <row r="161" s="2" customFormat="1">
      <c r="A161" s="40"/>
      <c r="B161" s="41"/>
      <c r="C161" s="42"/>
      <c r="D161" s="227" t="s">
        <v>140</v>
      </c>
      <c r="E161" s="42"/>
      <c r="F161" s="228" t="s">
        <v>233</v>
      </c>
      <c r="G161" s="42"/>
      <c r="H161" s="42"/>
      <c r="I161" s="229"/>
      <c r="J161" s="42"/>
      <c r="K161" s="42"/>
      <c r="L161" s="46"/>
      <c r="M161" s="230"/>
      <c r="N161" s="231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140</v>
      </c>
      <c r="AU161" s="19" t="s">
        <v>81</v>
      </c>
    </row>
    <row r="162" s="2" customFormat="1">
      <c r="A162" s="40"/>
      <c r="B162" s="41"/>
      <c r="C162" s="42"/>
      <c r="D162" s="232" t="s">
        <v>142</v>
      </c>
      <c r="E162" s="42"/>
      <c r="F162" s="233" t="s">
        <v>234</v>
      </c>
      <c r="G162" s="42"/>
      <c r="H162" s="42"/>
      <c r="I162" s="229"/>
      <c r="J162" s="42"/>
      <c r="K162" s="42"/>
      <c r="L162" s="46"/>
      <c r="M162" s="230"/>
      <c r="N162" s="231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142</v>
      </c>
      <c r="AU162" s="19" t="s">
        <v>81</v>
      </c>
    </row>
    <row r="163" s="12" customFormat="1" ht="22.8" customHeight="1">
      <c r="A163" s="12"/>
      <c r="B163" s="198"/>
      <c r="C163" s="199"/>
      <c r="D163" s="200" t="s">
        <v>71</v>
      </c>
      <c r="E163" s="212" t="s">
        <v>235</v>
      </c>
      <c r="F163" s="212" t="s">
        <v>236</v>
      </c>
      <c r="G163" s="199"/>
      <c r="H163" s="199"/>
      <c r="I163" s="202"/>
      <c r="J163" s="213">
        <f>BK163</f>
        <v>0</v>
      </c>
      <c r="K163" s="199"/>
      <c r="L163" s="204"/>
      <c r="M163" s="205"/>
      <c r="N163" s="206"/>
      <c r="O163" s="206"/>
      <c r="P163" s="207">
        <f>SUM(P164:P166)</f>
        <v>0</v>
      </c>
      <c r="Q163" s="206"/>
      <c r="R163" s="207">
        <f>SUM(R164:R166)</f>
        <v>0</v>
      </c>
      <c r="S163" s="206"/>
      <c r="T163" s="208">
        <f>SUM(T164:T166)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09" t="s">
        <v>79</v>
      </c>
      <c r="AT163" s="210" t="s">
        <v>71</v>
      </c>
      <c r="AU163" s="210" t="s">
        <v>79</v>
      </c>
      <c r="AY163" s="209" t="s">
        <v>130</v>
      </c>
      <c r="BK163" s="211">
        <f>SUM(BK164:BK166)</f>
        <v>0</v>
      </c>
    </row>
    <row r="164" s="2" customFormat="1" ht="24.15" customHeight="1">
      <c r="A164" s="40"/>
      <c r="B164" s="41"/>
      <c r="C164" s="214" t="s">
        <v>237</v>
      </c>
      <c r="D164" s="214" t="s">
        <v>133</v>
      </c>
      <c r="E164" s="215" t="s">
        <v>238</v>
      </c>
      <c r="F164" s="216" t="s">
        <v>239</v>
      </c>
      <c r="G164" s="217" t="s">
        <v>213</v>
      </c>
      <c r="H164" s="218">
        <v>9.2270000000000003</v>
      </c>
      <c r="I164" s="219"/>
      <c r="J164" s="220">
        <f>ROUND(I164*H164,2)</f>
        <v>0</v>
      </c>
      <c r="K164" s="216" t="s">
        <v>137</v>
      </c>
      <c r="L164" s="46"/>
      <c r="M164" s="221" t="s">
        <v>19</v>
      </c>
      <c r="N164" s="222" t="s">
        <v>43</v>
      </c>
      <c r="O164" s="86"/>
      <c r="P164" s="223">
        <f>O164*H164</f>
        <v>0</v>
      </c>
      <c r="Q164" s="223">
        <v>0</v>
      </c>
      <c r="R164" s="223">
        <f>Q164*H164</f>
        <v>0</v>
      </c>
      <c r="S164" s="223">
        <v>0</v>
      </c>
      <c r="T164" s="224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25" t="s">
        <v>138</v>
      </c>
      <c r="AT164" s="225" t="s">
        <v>133</v>
      </c>
      <c r="AU164" s="225" t="s">
        <v>81</v>
      </c>
      <c r="AY164" s="19" t="s">
        <v>130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19" t="s">
        <v>79</v>
      </c>
      <c r="BK164" s="226">
        <f>ROUND(I164*H164,2)</f>
        <v>0</v>
      </c>
      <c r="BL164" s="19" t="s">
        <v>138</v>
      </c>
      <c r="BM164" s="225" t="s">
        <v>240</v>
      </c>
    </row>
    <row r="165" s="2" customFormat="1">
      <c r="A165" s="40"/>
      <c r="B165" s="41"/>
      <c r="C165" s="42"/>
      <c r="D165" s="227" t="s">
        <v>140</v>
      </c>
      <c r="E165" s="42"/>
      <c r="F165" s="228" t="s">
        <v>241</v>
      </c>
      <c r="G165" s="42"/>
      <c r="H165" s="42"/>
      <c r="I165" s="229"/>
      <c r="J165" s="42"/>
      <c r="K165" s="42"/>
      <c r="L165" s="46"/>
      <c r="M165" s="230"/>
      <c r="N165" s="231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140</v>
      </c>
      <c r="AU165" s="19" t="s">
        <v>81</v>
      </c>
    </row>
    <row r="166" s="2" customFormat="1">
      <c r="A166" s="40"/>
      <c r="B166" s="41"/>
      <c r="C166" s="42"/>
      <c r="D166" s="232" t="s">
        <v>142</v>
      </c>
      <c r="E166" s="42"/>
      <c r="F166" s="233" t="s">
        <v>242</v>
      </c>
      <c r="G166" s="42"/>
      <c r="H166" s="42"/>
      <c r="I166" s="229"/>
      <c r="J166" s="42"/>
      <c r="K166" s="42"/>
      <c r="L166" s="46"/>
      <c r="M166" s="230"/>
      <c r="N166" s="231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142</v>
      </c>
      <c r="AU166" s="19" t="s">
        <v>81</v>
      </c>
    </row>
    <row r="167" s="12" customFormat="1" ht="25.92" customHeight="1">
      <c r="A167" s="12"/>
      <c r="B167" s="198"/>
      <c r="C167" s="199"/>
      <c r="D167" s="200" t="s">
        <v>71</v>
      </c>
      <c r="E167" s="201" t="s">
        <v>243</v>
      </c>
      <c r="F167" s="201" t="s">
        <v>244</v>
      </c>
      <c r="G167" s="199"/>
      <c r="H167" s="199"/>
      <c r="I167" s="202"/>
      <c r="J167" s="203">
        <f>BK167</f>
        <v>0</v>
      </c>
      <c r="K167" s="199"/>
      <c r="L167" s="204"/>
      <c r="M167" s="205"/>
      <c r="N167" s="206"/>
      <c r="O167" s="206"/>
      <c r="P167" s="207">
        <f>P168+P185+P248+P291</f>
        <v>0</v>
      </c>
      <c r="Q167" s="206"/>
      <c r="R167" s="207">
        <f>R168+R185+R248+R291</f>
        <v>6.1142737499999997</v>
      </c>
      <c r="S167" s="206"/>
      <c r="T167" s="208">
        <f>T168+T185+T248+T291</f>
        <v>6.0675799999999995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09" t="s">
        <v>81</v>
      </c>
      <c r="AT167" s="210" t="s">
        <v>71</v>
      </c>
      <c r="AU167" s="210" t="s">
        <v>72</v>
      </c>
      <c r="AY167" s="209" t="s">
        <v>130</v>
      </c>
      <c r="BK167" s="211">
        <f>BK168+BK185+BK248+BK291</f>
        <v>0</v>
      </c>
    </row>
    <row r="168" s="12" customFormat="1" ht="22.8" customHeight="1">
      <c r="A168" s="12"/>
      <c r="B168" s="198"/>
      <c r="C168" s="199"/>
      <c r="D168" s="200" t="s">
        <v>71</v>
      </c>
      <c r="E168" s="212" t="s">
        <v>245</v>
      </c>
      <c r="F168" s="212" t="s">
        <v>246</v>
      </c>
      <c r="G168" s="199"/>
      <c r="H168" s="199"/>
      <c r="I168" s="202"/>
      <c r="J168" s="213">
        <f>BK168</f>
        <v>0</v>
      </c>
      <c r="K168" s="199"/>
      <c r="L168" s="204"/>
      <c r="M168" s="205"/>
      <c r="N168" s="206"/>
      <c r="O168" s="206"/>
      <c r="P168" s="207">
        <f>SUM(P169:P184)</f>
        <v>0</v>
      </c>
      <c r="Q168" s="206"/>
      <c r="R168" s="207">
        <f>SUM(R169:R184)</f>
        <v>3.0133619999999999</v>
      </c>
      <c r="S168" s="206"/>
      <c r="T168" s="208">
        <f>SUM(T169:T184)</f>
        <v>0.75239999999999996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09" t="s">
        <v>81</v>
      </c>
      <c r="AT168" s="210" t="s">
        <v>71</v>
      </c>
      <c r="AU168" s="210" t="s">
        <v>79</v>
      </c>
      <c r="AY168" s="209" t="s">
        <v>130</v>
      </c>
      <c r="BK168" s="211">
        <f>SUM(BK169:BK184)</f>
        <v>0</v>
      </c>
    </row>
    <row r="169" s="2" customFormat="1" ht="33" customHeight="1">
      <c r="A169" s="40"/>
      <c r="B169" s="41"/>
      <c r="C169" s="214" t="s">
        <v>247</v>
      </c>
      <c r="D169" s="214" t="s">
        <v>133</v>
      </c>
      <c r="E169" s="215" t="s">
        <v>248</v>
      </c>
      <c r="F169" s="216" t="s">
        <v>249</v>
      </c>
      <c r="G169" s="217" t="s">
        <v>136</v>
      </c>
      <c r="H169" s="218">
        <v>376.19999999999999</v>
      </c>
      <c r="I169" s="219"/>
      <c r="J169" s="220">
        <f>ROUND(I169*H169,2)</f>
        <v>0</v>
      </c>
      <c r="K169" s="216" t="s">
        <v>137</v>
      </c>
      <c r="L169" s="46"/>
      <c r="M169" s="221" t="s">
        <v>19</v>
      </c>
      <c r="N169" s="222" t="s">
        <v>43</v>
      </c>
      <c r="O169" s="86"/>
      <c r="P169" s="223">
        <f>O169*H169</f>
        <v>0</v>
      </c>
      <c r="Q169" s="223">
        <v>0</v>
      </c>
      <c r="R169" s="223">
        <f>Q169*H169</f>
        <v>0</v>
      </c>
      <c r="S169" s="223">
        <v>0.002</v>
      </c>
      <c r="T169" s="224">
        <f>S169*H169</f>
        <v>0.75239999999999996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25" t="s">
        <v>247</v>
      </c>
      <c r="AT169" s="225" t="s">
        <v>133</v>
      </c>
      <c r="AU169" s="225" t="s">
        <v>81</v>
      </c>
      <c r="AY169" s="19" t="s">
        <v>130</v>
      </c>
      <c r="BE169" s="226">
        <f>IF(N169="základní",J169,0)</f>
        <v>0</v>
      </c>
      <c r="BF169" s="226">
        <f>IF(N169="snížená",J169,0)</f>
        <v>0</v>
      </c>
      <c r="BG169" s="226">
        <f>IF(N169="zákl. přenesená",J169,0)</f>
        <v>0</v>
      </c>
      <c r="BH169" s="226">
        <f>IF(N169="sníž. přenesená",J169,0)</f>
        <v>0</v>
      </c>
      <c r="BI169" s="226">
        <f>IF(N169="nulová",J169,0)</f>
        <v>0</v>
      </c>
      <c r="BJ169" s="19" t="s">
        <v>79</v>
      </c>
      <c r="BK169" s="226">
        <f>ROUND(I169*H169,2)</f>
        <v>0</v>
      </c>
      <c r="BL169" s="19" t="s">
        <v>247</v>
      </c>
      <c r="BM169" s="225" t="s">
        <v>250</v>
      </c>
    </row>
    <row r="170" s="2" customFormat="1">
      <c r="A170" s="40"/>
      <c r="B170" s="41"/>
      <c r="C170" s="42"/>
      <c r="D170" s="227" t="s">
        <v>140</v>
      </c>
      <c r="E170" s="42"/>
      <c r="F170" s="228" t="s">
        <v>251</v>
      </c>
      <c r="G170" s="42"/>
      <c r="H170" s="42"/>
      <c r="I170" s="229"/>
      <c r="J170" s="42"/>
      <c r="K170" s="42"/>
      <c r="L170" s="46"/>
      <c r="M170" s="230"/>
      <c r="N170" s="231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140</v>
      </c>
      <c r="AU170" s="19" t="s">
        <v>81</v>
      </c>
    </row>
    <row r="171" s="2" customFormat="1">
      <c r="A171" s="40"/>
      <c r="B171" s="41"/>
      <c r="C171" s="42"/>
      <c r="D171" s="232" t="s">
        <v>142</v>
      </c>
      <c r="E171" s="42"/>
      <c r="F171" s="233" t="s">
        <v>252</v>
      </c>
      <c r="G171" s="42"/>
      <c r="H171" s="42"/>
      <c r="I171" s="229"/>
      <c r="J171" s="42"/>
      <c r="K171" s="42"/>
      <c r="L171" s="46"/>
      <c r="M171" s="230"/>
      <c r="N171" s="231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142</v>
      </c>
      <c r="AU171" s="19" t="s">
        <v>81</v>
      </c>
    </row>
    <row r="172" s="13" customFormat="1">
      <c r="A172" s="13"/>
      <c r="B172" s="234"/>
      <c r="C172" s="235"/>
      <c r="D172" s="227" t="s">
        <v>144</v>
      </c>
      <c r="E172" s="236" t="s">
        <v>19</v>
      </c>
      <c r="F172" s="237" t="s">
        <v>253</v>
      </c>
      <c r="G172" s="235"/>
      <c r="H172" s="238">
        <v>376.19999999999999</v>
      </c>
      <c r="I172" s="239"/>
      <c r="J172" s="235"/>
      <c r="K172" s="235"/>
      <c r="L172" s="240"/>
      <c r="M172" s="241"/>
      <c r="N172" s="242"/>
      <c r="O172" s="242"/>
      <c r="P172" s="242"/>
      <c r="Q172" s="242"/>
      <c r="R172" s="242"/>
      <c r="S172" s="242"/>
      <c r="T172" s="24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4" t="s">
        <v>144</v>
      </c>
      <c r="AU172" s="244" t="s">
        <v>81</v>
      </c>
      <c r="AV172" s="13" t="s">
        <v>81</v>
      </c>
      <c r="AW172" s="13" t="s">
        <v>33</v>
      </c>
      <c r="AX172" s="13" t="s">
        <v>72</v>
      </c>
      <c r="AY172" s="244" t="s">
        <v>130</v>
      </c>
    </row>
    <row r="173" s="14" customFormat="1">
      <c r="A173" s="14"/>
      <c r="B173" s="245"/>
      <c r="C173" s="246"/>
      <c r="D173" s="227" t="s">
        <v>144</v>
      </c>
      <c r="E173" s="247" t="s">
        <v>19</v>
      </c>
      <c r="F173" s="248" t="s">
        <v>146</v>
      </c>
      <c r="G173" s="246"/>
      <c r="H173" s="249">
        <v>376.19999999999999</v>
      </c>
      <c r="I173" s="250"/>
      <c r="J173" s="246"/>
      <c r="K173" s="246"/>
      <c r="L173" s="251"/>
      <c r="M173" s="252"/>
      <c r="N173" s="253"/>
      <c r="O173" s="253"/>
      <c r="P173" s="253"/>
      <c r="Q173" s="253"/>
      <c r="R173" s="253"/>
      <c r="S173" s="253"/>
      <c r="T173" s="25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5" t="s">
        <v>144</v>
      </c>
      <c r="AU173" s="255" t="s">
        <v>81</v>
      </c>
      <c r="AV173" s="14" t="s">
        <v>138</v>
      </c>
      <c r="AW173" s="14" t="s">
        <v>33</v>
      </c>
      <c r="AX173" s="14" t="s">
        <v>79</v>
      </c>
      <c r="AY173" s="255" t="s">
        <v>130</v>
      </c>
    </row>
    <row r="174" s="2" customFormat="1" ht="24.15" customHeight="1">
      <c r="A174" s="40"/>
      <c r="B174" s="41"/>
      <c r="C174" s="214" t="s">
        <v>254</v>
      </c>
      <c r="D174" s="214" t="s">
        <v>133</v>
      </c>
      <c r="E174" s="215" t="s">
        <v>255</v>
      </c>
      <c r="F174" s="216" t="s">
        <v>256</v>
      </c>
      <c r="G174" s="217" t="s">
        <v>136</v>
      </c>
      <c r="H174" s="218">
        <v>376.19999999999999</v>
      </c>
      <c r="I174" s="219"/>
      <c r="J174" s="220">
        <f>ROUND(I174*H174,2)</f>
        <v>0</v>
      </c>
      <c r="K174" s="216" t="s">
        <v>137</v>
      </c>
      <c r="L174" s="46"/>
      <c r="M174" s="221" t="s">
        <v>19</v>
      </c>
      <c r="N174" s="222" t="s">
        <v>43</v>
      </c>
      <c r="O174" s="86"/>
      <c r="P174" s="223">
        <f>O174*H174</f>
        <v>0</v>
      </c>
      <c r="Q174" s="223">
        <v>0.00088000000000000003</v>
      </c>
      <c r="R174" s="223">
        <f>Q174*H174</f>
        <v>0.33105600000000002</v>
      </c>
      <c r="S174" s="223">
        <v>0</v>
      </c>
      <c r="T174" s="224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25" t="s">
        <v>247</v>
      </c>
      <c r="AT174" s="225" t="s">
        <v>133</v>
      </c>
      <c r="AU174" s="225" t="s">
        <v>81</v>
      </c>
      <c r="AY174" s="19" t="s">
        <v>130</v>
      </c>
      <c r="BE174" s="226">
        <f>IF(N174="základní",J174,0)</f>
        <v>0</v>
      </c>
      <c r="BF174" s="226">
        <f>IF(N174="snížená",J174,0)</f>
        <v>0</v>
      </c>
      <c r="BG174" s="226">
        <f>IF(N174="zákl. přenesená",J174,0)</f>
        <v>0</v>
      </c>
      <c r="BH174" s="226">
        <f>IF(N174="sníž. přenesená",J174,0)</f>
        <v>0</v>
      </c>
      <c r="BI174" s="226">
        <f>IF(N174="nulová",J174,0)</f>
        <v>0</v>
      </c>
      <c r="BJ174" s="19" t="s">
        <v>79</v>
      </c>
      <c r="BK174" s="226">
        <f>ROUND(I174*H174,2)</f>
        <v>0</v>
      </c>
      <c r="BL174" s="19" t="s">
        <v>247</v>
      </c>
      <c r="BM174" s="225" t="s">
        <v>257</v>
      </c>
    </row>
    <row r="175" s="2" customFormat="1">
      <c r="A175" s="40"/>
      <c r="B175" s="41"/>
      <c r="C175" s="42"/>
      <c r="D175" s="227" t="s">
        <v>140</v>
      </c>
      <c r="E175" s="42"/>
      <c r="F175" s="228" t="s">
        <v>258</v>
      </c>
      <c r="G175" s="42"/>
      <c r="H175" s="42"/>
      <c r="I175" s="229"/>
      <c r="J175" s="42"/>
      <c r="K175" s="42"/>
      <c r="L175" s="46"/>
      <c r="M175" s="230"/>
      <c r="N175" s="231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140</v>
      </c>
      <c r="AU175" s="19" t="s">
        <v>81</v>
      </c>
    </row>
    <row r="176" s="2" customFormat="1">
      <c r="A176" s="40"/>
      <c r="B176" s="41"/>
      <c r="C176" s="42"/>
      <c r="D176" s="232" t="s">
        <v>142</v>
      </c>
      <c r="E176" s="42"/>
      <c r="F176" s="233" t="s">
        <v>259</v>
      </c>
      <c r="G176" s="42"/>
      <c r="H176" s="42"/>
      <c r="I176" s="229"/>
      <c r="J176" s="42"/>
      <c r="K176" s="42"/>
      <c r="L176" s="46"/>
      <c r="M176" s="230"/>
      <c r="N176" s="231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142</v>
      </c>
      <c r="AU176" s="19" t="s">
        <v>81</v>
      </c>
    </row>
    <row r="177" s="13" customFormat="1">
      <c r="A177" s="13"/>
      <c r="B177" s="234"/>
      <c r="C177" s="235"/>
      <c r="D177" s="227" t="s">
        <v>144</v>
      </c>
      <c r="E177" s="236" t="s">
        <v>19</v>
      </c>
      <c r="F177" s="237" t="s">
        <v>253</v>
      </c>
      <c r="G177" s="235"/>
      <c r="H177" s="238">
        <v>376.19999999999999</v>
      </c>
      <c r="I177" s="239"/>
      <c r="J177" s="235"/>
      <c r="K177" s="235"/>
      <c r="L177" s="240"/>
      <c r="M177" s="241"/>
      <c r="N177" s="242"/>
      <c r="O177" s="242"/>
      <c r="P177" s="242"/>
      <c r="Q177" s="242"/>
      <c r="R177" s="242"/>
      <c r="S177" s="242"/>
      <c r="T177" s="24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4" t="s">
        <v>144</v>
      </c>
      <c r="AU177" s="244" t="s">
        <v>81</v>
      </c>
      <c r="AV177" s="13" t="s">
        <v>81</v>
      </c>
      <c r="AW177" s="13" t="s">
        <v>33</v>
      </c>
      <c r="AX177" s="13" t="s">
        <v>72</v>
      </c>
      <c r="AY177" s="244" t="s">
        <v>130</v>
      </c>
    </row>
    <row r="178" s="14" customFormat="1">
      <c r="A178" s="14"/>
      <c r="B178" s="245"/>
      <c r="C178" s="246"/>
      <c r="D178" s="227" t="s">
        <v>144</v>
      </c>
      <c r="E178" s="247" t="s">
        <v>19</v>
      </c>
      <c r="F178" s="248" t="s">
        <v>146</v>
      </c>
      <c r="G178" s="246"/>
      <c r="H178" s="249">
        <v>376.19999999999999</v>
      </c>
      <c r="I178" s="250"/>
      <c r="J178" s="246"/>
      <c r="K178" s="246"/>
      <c r="L178" s="251"/>
      <c r="M178" s="252"/>
      <c r="N178" s="253"/>
      <c r="O178" s="253"/>
      <c r="P178" s="253"/>
      <c r="Q178" s="253"/>
      <c r="R178" s="253"/>
      <c r="S178" s="253"/>
      <c r="T178" s="25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5" t="s">
        <v>144</v>
      </c>
      <c r="AU178" s="255" t="s">
        <v>81</v>
      </c>
      <c r="AV178" s="14" t="s">
        <v>138</v>
      </c>
      <c r="AW178" s="14" t="s">
        <v>33</v>
      </c>
      <c r="AX178" s="14" t="s">
        <v>79</v>
      </c>
      <c r="AY178" s="255" t="s">
        <v>130</v>
      </c>
    </row>
    <row r="179" s="2" customFormat="1" ht="49.05" customHeight="1">
      <c r="A179" s="40"/>
      <c r="B179" s="41"/>
      <c r="C179" s="266" t="s">
        <v>260</v>
      </c>
      <c r="D179" s="266" t="s">
        <v>175</v>
      </c>
      <c r="E179" s="267" t="s">
        <v>261</v>
      </c>
      <c r="F179" s="268" t="s">
        <v>262</v>
      </c>
      <c r="G179" s="269" t="s">
        <v>136</v>
      </c>
      <c r="H179" s="270">
        <v>432.63</v>
      </c>
      <c r="I179" s="271"/>
      <c r="J179" s="272">
        <f>ROUND(I179*H179,2)</f>
        <v>0</v>
      </c>
      <c r="K179" s="268" t="s">
        <v>137</v>
      </c>
      <c r="L179" s="273"/>
      <c r="M179" s="274" t="s">
        <v>19</v>
      </c>
      <c r="N179" s="275" t="s">
        <v>43</v>
      </c>
      <c r="O179" s="86"/>
      <c r="P179" s="223">
        <f>O179*H179</f>
        <v>0</v>
      </c>
      <c r="Q179" s="223">
        <v>0.0061999999999999998</v>
      </c>
      <c r="R179" s="223">
        <f>Q179*H179</f>
        <v>2.6823060000000001</v>
      </c>
      <c r="S179" s="223">
        <v>0</v>
      </c>
      <c r="T179" s="224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25" t="s">
        <v>263</v>
      </c>
      <c r="AT179" s="225" t="s">
        <v>175</v>
      </c>
      <c r="AU179" s="225" t="s">
        <v>81</v>
      </c>
      <c r="AY179" s="19" t="s">
        <v>130</v>
      </c>
      <c r="BE179" s="226">
        <f>IF(N179="základní",J179,0)</f>
        <v>0</v>
      </c>
      <c r="BF179" s="226">
        <f>IF(N179="snížená",J179,0)</f>
        <v>0</v>
      </c>
      <c r="BG179" s="226">
        <f>IF(N179="zákl. přenesená",J179,0)</f>
        <v>0</v>
      </c>
      <c r="BH179" s="226">
        <f>IF(N179="sníž. přenesená",J179,0)</f>
        <v>0</v>
      </c>
      <c r="BI179" s="226">
        <f>IF(N179="nulová",J179,0)</f>
        <v>0</v>
      </c>
      <c r="BJ179" s="19" t="s">
        <v>79</v>
      </c>
      <c r="BK179" s="226">
        <f>ROUND(I179*H179,2)</f>
        <v>0</v>
      </c>
      <c r="BL179" s="19" t="s">
        <v>247</v>
      </c>
      <c r="BM179" s="225" t="s">
        <v>264</v>
      </c>
    </row>
    <row r="180" s="2" customFormat="1">
      <c r="A180" s="40"/>
      <c r="B180" s="41"/>
      <c r="C180" s="42"/>
      <c r="D180" s="227" t="s">
        <v>140</v>
      </c>
      <c r="E180" s="42"/>
      <c r="F180" s="228" t="s">
        <v>262</v>
      </c>
      <c r="G180" s="42"/>
      <c r="H180" s="42"/>
      <c r="I180" s="229"/>
      <c r="J180" s="42"/>
      <c r="K180" s="42"/>
      <c r="L180" s="46"/>
      <c r="M180" s="230"/>
      <c r="N180" s="231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140</v>
      </c>
      <c r="AU180" s="19" t="s">
        <v>81</v>
      </c>
    </row>
    <row r="181" s="13" customFormat="1">
      <c r="A181" s="13"/>
      <c r="B181" s="234"/>
      <c r="C181" s="235"/>
      <c r="D181" s="227" t="s">
        <v>144</v>
      </c>
      <c r="E181" s="235"/>
      <c r="F181" s="237" t="s">
        <v>265</v>
      </c>
      <c r="G181" s="235"/>
      <c r="H181" s="238">
        <v>432.63</v>
      </c>
      <c r="I181" s="239"/>
      <c r="J181" s="235"/>
      <c r="K181" s="235"/>
      <c r="L181" s="240"/>
      <c r="M181" s="241"/>
      <c r="N181" s="242"/>
      <c r="O181" s="242"/>
      <c r="P181" s="242"/>
      <c r="Q181" s="242"/>
      <c r="R181" s="242"/>
      <c r="S181" s="242"/>
      <c r="T181" s="24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4" t="s">
        <v>144</v>
      </c>
      <c r="AU181" s="244" t="s">
        <v>81</v>
      </c>
      <c r="AV181" s="13" t="s">
        <v>81</v>
      </c>
      <c r="AW181" s="13" t="s">
        <v>4</v>
      </c>
      <c r="AX181" s="13" t="s">
        <v>79</v>
      </c>
      <c r="AY181" s="244" t="s">
        <v>130</v>
      </c>
    </row>
    <row r="182" s="2" customFormat="1" ht="24.15" customHeight="1">
      <c r="A182" s="40"/>
      <c r="B182" s="41"/>
      <c r="C182" s="214" t="s">
        <v>266</v>
      </c>
      <c r="D182" s="214" t="s">
        <v>133</v>
      </c>
      <c r="E182" s="215" t="s">
        <v>267</v>
      </c>
      <c r="F182" s="216" t="s">
        <v>268</v>
      </c>
      <c r="G182" s="217" t="s">
        <v>213</v>
      </c>
      <c r="H182" s="218">
        <v>3.0129999999999999</v>
      </c>
      <c r="I182" s="219"/>
      <c r="J182" s="220">
        <f>ROUND(I182*H182,2)</f>
        <v>0</v>
      </c>
      <c r="K182" s="216" t="s">
        <v>137</v>
      </c>
      <c r="L182" s="46"/>
      <c r="M182" s="221" t="s">
        <v>19</v>
      </c>
      <c r="N182" s="222" t="s">
        <v>43</v>
      </c>
      <c r="O182" s="86"/>
      <c r="P182" s="223">
        <f>O182*H182</f>
        <v>0</v>
      </c>
      <c r="Q182" s="223">
        <v>0</v>
      </c>
      <c r="R182" s="223">
        <f>Q182*H182</f>
        <v>0</v>
      </c>
      <c r="S182" s="223">
        <v>0</v>
      </c>
      <c r="T182" s="224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25" t="s">
        <v>247</v>
      </c>
      <c r="AT182" s="225" t="s">
        <v>133</v>
      </c>
      <c r="AU182" s="225" t="s">
        <v>81</v>
      </c>
      <c r="AY182" s="19" t="s">
        <v>130</v>
      </c>
      <c r="BE182" s="226">
        <f>IF(N182="základní",J182,0)</f>
        <v>0</v>
      </c>
      <c r="BF182" s="226">
        <f>IF(N182="snížená",J182,0)</f>
        <v>0</v>
      </c>
      <c r="BG182" s="226">
        <f>IF(N182="zákl. přenesená",J182,0)</f>
        <v>0</v>
      </c>
      <c r="BH182" s="226">
        <f>IF(N182="sníž. přenesená",J182,0)</f>
        <v>0</v>
      </c>
      <c r="BI182" s="226">
        <f>IF(N182="nulová",J182,0)</f>
        <v>0</v>
      </c>
      <c r="BJ182" s="19" t="s">
        <v>79</v>
      </c>
      <c r="BK182" s="226">
        <f>ROUND(I182*H182,2)</f>
        <v>0</v>
      </c>
      <c r="BL182" s="19" t="s">
        <v>247</v>
      </c>
      <c r="BM182" s="225" t="s">
        <v>269</v>
      </c>
    </row>
    <row r="183" s="2" customFormat="1">
      <c r="A183" s="40"/>
      <c r="B183" s="41"/>
      <c r="C183" s="42"/>
      <c r="D183" s="227" t="s">
        <v>140</v>
      </c>
      <c r="E183" s="42"/>
      <c r="F183" s="228" t="s">
        <v>270</v>
      </c>
      <c r="G183" s="42"/>
      <c r="H183" s="42"/>
      <c r="I183" s="229"/>
      <c r="J183" s="42"/>
      <c r="K183" s="42"/>
      <c r="L183" s="46"/>
      <c r="M183" s="230"/>
      <c r="N183" s="231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140</v>
      </c>
      <c r="AU183" s="19" t="s">
        <v>81</v>
      </c>
    </row>
    <row r="184" s="2" customFormat="1">
      <c r="A184" s="40"/>
      <c r="B184" s="41"/>
      <c r="C184" s="42"/>
      <c r="D184" s="232" t="s">
        <v>142</v>
      </c>
      <c r="E184" s="42"/>
      <c r="F184" s="233" t="s">
        <v>271</v>
      </c>
      <c r="G184" s="42"/>
      <c r="H184" s="42"/>
      <c r="I184" s="229"/>
      <c r="J184" s="42"/>
      <c r="K184" s="42"/>
      <c r="L184" s="46"/>
      <c r="M184" s="230"/>
      <c r="N184" s="231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142</v>
      </c>
      <c r="AU184" s="19" t="s">
        <v>81</v>
      </c>
    </row>
    <row r="185" s="12" customFormat="1" ht="22.8" customHeight="1">
      <c r="A185" s="12"/>
      <c r="B185" s="198"/>
      <c r="C185" s="199"/>
      <c r="D185" s="200" t="s">
        <v>71</v>
      </c>
      <c r="E185" s="212" t="s">
        <v>272</v>
      </c>
      <c r="F185" s="212" t="s">
        <v>273</v>
      </c>
      <c r="G185" s="199"/>
      <c r="H185" s="199"/>
      <c r="I185" s="202"/>
      <c r="J185" s="213">
        <f>BK185</f>
        <v>0</v>
      </c>
      <c r="K185" s="199"/>
      <c r="L185" s="204"/>
      <c r="M185" s="205"/>
      <c r="N185" s="206"/>
      <c r="O185" s="206"/>
      <c r="P185" s="207">
        <f>SUM(P186:P247)</f>
        <v>0</v>
      </c>
      <c r="Q185" s="206"/>
      <c r="R185" s="207">
        <f>SUM(R186:R247)</f>
        <v>2.1697199999999999</v>
      </c>
      <c r="S185" s="206"/>
      <c r="T185" s="208">
        <f>SUM(T186:T247)</f>
        <v>1.42699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09" t="s">
        <v>81</v>
      </c>
      <c r="AT185" s="210" t="s">
        <v>71</v>
      </c>
      <c r="AU185" s="210" t="s">
        <v>79</v>
      </c>
      <c r="AY185" s="209" t="s">
        <v>130</v>
      </c>
      <c r="BK185" s="211">
        <f>SUM(BK186:BK247)</f>
        <v>0</v>
      </c>
    </row>
    <row r="186" s="2" customFormat="1" ht="24.15" customHeight="1">
      <c r="A186" s="40"/>
      <c r="B186" s="41"/>
      <c r="C186" s="214" t="s">
        <v>274</v>
      </c>
      <c r="D186" s="214" t="s">
        <v>133</v>
      </c>
      <c r="E186" s="215" t="s">
        <v>275</v>
      </c>
      <c r="F186" s="216" t="s">
        <v>276</v>
      </c>
      <c r="G186" s="217" t="s">
        <v>277</v>
      </c>
      <c r="H186" s="218">
        <v>119</v>
      </c>
      <c r="I186" s="219"/>
      <c r="J186" s="220">
        <f>ROUND(I186*H186,2)</f>
        <v>0</v>
      </c>
      <c r="K186" s="216" t="s">
        <v>137</v>
      </c>
      <c r="L186" s="46"/>
      <c r="M186" s="221" t="s">
        <v>19</v>
      </c>
      <c r="N186" s="222" t="s">
        <v>43</v>
      </c>
      <c r="O186" s="86"/>
      <c r="P186" s="223">
        <f>O186*H186</f>
        <v>0</v>
      </c>
      <c r="Q186" s="223">
        <v>0</v>
      </c>
      <c r="R186" s="223">
        <f>Q186*H186</f>
        <v>0</v>
      </c>
      <c r="S186" s="223">
        <v>0.00191</v>
      </c>
      <c r="T186" s="224">
        <f>S186*H186</f>
        <v>0.22728999999999999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25" t="s">
        <v>247</v>
      </c>
      <c r="AT186" s="225" t="s">
        <v>133</v>
      </c>
      <c r="AU186" s="225" t="s">
        <v>81</v>
      </c>
      <c r="AY186" s="19" t="s">
        <v>130</v>
      </c>
      <c r="BE186" s="226">
        <f>IF(N186="základní",J186,0)</f>
        <v>0</v>
      </c>
      <c r="BF186" s="226">
        <f>IF(N186="snížená",J186,0)</f>
        <v>0</v>
      </c>
      <c r="BG186" s="226">
        <f>IF(N186="zákl. přenesená",J186,0)</f>
        <v>0</v>
      </c>
      <c r="BH186" s="226">
        <f>IF(N186="sníž. přenesená",J186,0)</f>
        <v>0</v>
      </c>
      <c r="BI186" s="226">
        <f>IF(N186="nulová",J186,0)</f>
        <v>0</v>
      </c>
      <c r="BJ186" s="19" t="s">
        <v>79</v>
      </c>
      <c r="BK186" s="226">
        <f>ROUND(I186*H186,2)</f>
        <v>0</v>
      </c>
      <c r="BL186" s="19" t="s">
        <v>247</v>
      </c>
      <c r="BM186" s="225" t="s">
        <v>278</v>
      </c>
    </row>
    <row r="187" s="2" customFormat="1">
      <c r="A187" s="40"/>
      <c r="B187" s="41"/>
      <c r="C187" s="42"/>
      <c r="D187" s="227" t="s">
        <v>140</v>
      </c>
      <c r="E187" s="42"/>
      <c r="F187" s="228" t="s">
        <v>279</v>
      </c>
      <c r="G187" s="42"/>
      <c r="H187" s="42"/>
      <c r="I187" s="229"/>
      <c r="J187" s="42"/>
      <c r="K187" s="42"/>
      <c r="L187" s="46"/>
      <c r="M187" s="230"/>
      <c r="N187" s="231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140</v>
      </c>
      <c r="AU187" s="19" t="s">
        <v>81</v>
      </c>
    </row>
    <row r="188" s="2" customFormat="1">
      <c r="A188" s="40"/>
      <c r="B188" s="41"/>
      <c r="C188" s="42"/>
      <c r="D188" s="232" t="s">
        <v>142</v>
      </c>
      <c r="E188" s="42"/>
      <c r="F188" s="233" t="s">
        <v>280</v>
      </c>
      <c r="G188" s="42"/>
      <c r="H188" s="42"/>
      <c r="I188" s="229"/>
      <c r="J188" s="42"/>
      <c r="K188" s="42"/>
      <c r="L188" s="46"/>
      <c r="M188" s="230"/>
      <c r="N188" s="231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142</v>
      </c>
      <c r="AU188" s="19" t="s">
        <v>81</v>
      </c>
    </row>
    <row r="189" s="13" customFormat="1">
      <c r="A189" s="13"/>
      <c r="B189" s="234"/>
      <c r="C189" s="235"/>
      <c r="D189" s="227" t="s">
        <v>144</v>
      </c>
      <c r="E189" s="236" t="s">
        <v>19</v>
      </c>
      <c r="F189" s="237" t="s">
        <v>281</v>
      </c>
      <c r="G189" s="235"/>
      <c r="H189" s="238">
        <v>40</v>
      </c>
      <c r="I189" s="239"/>
      <c r="J189" s="235"/>
      <c r="K189" s="235"/>
      <c r="L189" s="240"/>
      <c r="M189" s="241"/>
      <c r="N189" s="242"/>
      <c r="O189" s="242"/>
      <c r="P189" s="242"/>
      <c r="Q189" s="242"/>
      <c r="R189" s="242"/>
      <c r="S189" s="242"/>
      <c r="T189" s="24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4" t="s">
        <v>144</v>
      </c>
      <c r="AU189" s="244" t="s">
        <v>81</v>
      </c>
      <c r="AV189" s="13" t="s">
        <v>81</v>
      </c>
      <c r="AW189" s="13" t="s">
        <v>33</v>
      </c>
      <c r="AX189" s="13" t="s">
        <v>72</v>
      </c>
      <c r="AY189" s="244" t="s">
        <v>130</v>
      </c>
    </row>
    <row r="190" s="13" customFormat="1">
      <c r="A190" s="13"/>
      <c r="B190" s="234"/>
      <c r="C190" s="235"/>
      <c r="D190" s="227" t="s">
        <v>144</v>
      </c>
      <c r="E190" s="236" t="s">
        <v>19</v>
      </c>
      <c r="F190" s="237" t="s">
        <v>282</v>
      </c>
      <c r="G190" s="235"/>
      <c r="H190" s="238">
        <v>26</v>
      </c>
      <c r="I190" s="239"/>
      <c r="J190" s="235"/>
      <c r="K190" s="235"/>
      <c r="L190" s="240"/>
      <c r="M190" s="241"/>
      <c r="N190" s="242"/>
      <c r="O190" s="242"/>
      <c r="P190" s="242"/>
      <c r="Q190" s="242"/>
      <c r="R190" s="242"/>
      <c r="S190" s="242"/>
      <c r="T190" s="24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4" t="s">
        <v>144</v>
      </c>
      <c r="AU190" s="244" t="s">
        <v>81</v>
      </c>
      <c r="AV190" s="13" t="s">
        <v>81</v>
      </c>
      <c r="AW190" s="13" t="s">
        <v>33</v>
      </c>
      <c r="AX190" s="13" t="s">
        <v>72</v>
      </c>
      <c r="AY190" s="244" t="s">
        <v>130</v>
      </c>
    </row>
    <row r="191" s="13" customFormat="1">
      <c r="A191" s="13"/>
      <c r="B191" s="234"/>
      <c r="C191" s="235"/>
      <c r="D191" s="227" t="s">
        <v>144</v>
      </c>
      <c r="E191" s="236" t="s">
        <v>19</v>
      </c>
      <c r="F191" s="237" t="s">
        <v>283</v>
      </c>
      <c r="G191" s="235"/>
      <c r="H191" s="238">
        <v>53</v>
      </c>
      <c r="I191" s="239"/>
      <c r="J191" s="235"/>
      <c r="K191" s="235"/>
      <c r="L191" s="240"/>
      <c r="M191" s="241"/>
      <c r="N191" s="242"/>
      <c r="O191" s="242"/>
      <c r="P191" s="242"/>
      <c r="Q191" s="242"/>
      <c r="R191" s="242"/>
      <c r="S191" s="242"/>
      <c r="T191" s="24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4" t="s">
        <v>144</v>
      </c>
      <c r="AU191" s="244" t="s">
        <v>81</v>
      </c>
      <c r="AV191" s="13" t="s">
        <v>81</v>
      </c>
      <c r="AW191" s="13" t="s">
        <v>33</v>
      </c>
      <c r="AX191" s="13" t="s">
        <v>72</v>
      </c>
      <c r="AY191" s="244" t="s">
        <v>130</v>
      </c>
    </row>
    <row r="192" s="14" customFormat="1">
      <c r="A192" s="14"/>
      <c r="B192" s="245"/>
      <c r="C192" s="246"/>
      <c r="D192" s="227" t="s">
        <v>144</v>
      </c>
      <c r="E192" s="247" t="s">
        <v>19</v>
      </c>
      <c r="F192" s="248" t="s">
        <v>146</v>
      </c>
      <c r="G192" s="246"/>
      <c r="H192" s="249">
        <v>119</v>
      </c>
      <c r="I192" s="250"/>
      <c r="J192" s="246"/>
      <c r="K192" s="246"/>
      <c r="L192" s="251"/>
      <c r="M192" s="252"/>
      <c r="N192" s="253"/>
      <c r="O192" s="253"/>
      <c r="P192" s="253"/>
      <c r="Q192" s="253"/>
      <c r="R192" s="253"/>
      <c r="S192" s="253"/>
      <c r="T192" s="25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5" t="s">
        <v>144</v>
      </c>
      <c r="AU192" s="255" t="s">
        <v>81</v>
      </c>
      <c r="AV192" s="14" t="s">
        <v>138</v>
      </c>
      <c r="AW192" s="14" t="s">
        <v>33</v>
      </c>
      <c r="AX192" s="14" t="s">
        <v>79</v>
      </c>
      <c r="AY192" s="255" t="s">
        <v>130</v>
      </c>
    </row>
    <row r="193" s="2" customFormat="1" ht="16.5" customHeight="1">
      <c r="A193" s="40"/>
      <c r="B193" s="41"/>
      <c r="C193" s="214" t="s">
        <v>7</v>
      </c>
      <c r="D193" s="214" t="s">
        <v>133</v>
      </c>
      <c r="E193" s="215" t="s">
        <v>284</v>
      </c>
      <c r="F193" s="216" t="s">
        <v>285</v>
      </c>
      <c r="G193" s="217" t="s">
        <v>277</v>
      </c>
      <c r="H193" s="218">
        <v>158</v>
      </c>
      <c r="I193" s="219"/>
      <c r="J193" s="220">
        <f>ROUND(I193*H193,2)</f>
        <v>0</v>
      </c>
      <c r="K193" s="216" t="s">
        <v>137</v>
      </c>
      <c r="L193" s="46"/>
      <c r="M193" s="221" t="s">
        <v>19</v>
      </c>
      <c r="N193" s="222" t="s">
        <v>43</v>
      </c>
      <c r="O193" s="86"/>
      <c r="P193" s="223">
        <f>O193*H193</f>
        <v>0</v>
      </c>
      <c r="Q193" s="223">
        <v>0</v>
      </c>
      <c r="R193" s="223">
        <f>Q193*H193</f>
        <v>0</v>
      </c>
      <c r="S193" s="223">
        <v>0.00175</v>
      </c>
      <c r="T193" s="224">
        <f>S193*H193</f>
        <v>0.27650000000000002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25" t="s">
        <v>247</v>
      </c>
      <c r="AT193" s="225" t="s">
        <v>133</v>
      </c>
      <c r="AU193" s="225" t="s">
        <v>81</v>
      </c>
      <c r="AY193" s="19" t="s">
        <v>130</v>
      </c>
      <c r="BE193" s="226">
        <f>IF(N193="základní",J193,0)</f>
        <v>0</v>
      </c>
      <c r="BF193" s="226">
        <f>IF(N193="snížená",J193,0)</f>
        <v>0</v>
      </c>
      <c r="BG193" s="226">
        <f>IF(N193="zákl. přenesená",J193,0)</f>
        <v>0</v>
      </c>
      <c r="BH193" s="226">
        <f>IF(N193="sníž. přenesená",J193,0)</f>
        <v>0</v>
      </c>
      <c r="BI193" s="226">
        <f>IF(N193="nulová",J193,0)</f>
        <v>0</v>
      </c>
      <c r="BJ193" s="19" t="s">
        <v>79</v>
      </c>
      <c r="BK193" s="226">
        <f>ROUND(I193*H193,2)</f>
        <v>0</v>
      </c>
      <c r="BL193" s="19" t="s">
        <v>247</v>
      </c>
      <c r="BM193" s="225" t="s">
        <v>286</v>
      </c>
    </row>
    <row r="194" s="2" customFormat="1">
      <c r="A194" s="40"/>
      <c r="B194" s="41"/>
      <c r="C194" s="42"/>
      <c r="D194" s="227" t="s">
        <v>140</v>
      </c>
      <c r="E194" s="42"/>
      <c r="F194" s="228" t="s">
        <v>287</v>
      </c>
      <c r="G194" s="42"/>
      <c r="H194" s="42"/>
      <c r="I194" s="229"/>
      <c r="J194" s="42"/>
      <c r="K194" s="42"/>
      <c r="L194" s="46"/>
      <c r="M194" s="230"/>
      <c r="N194" s="231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140</v>
      </c>
      <c r="AU194" s="19" t="s">
        <v>81</v>
      </c>
    </row>
    <row r="195" s="2" customFormat="1">
      <c r="A195" s="40"/>
      <c r="B195" s="41"/>
      <c r="C195" s="42"/>
      <c r="D195" s="232" t="s">
        <v>142</v>
      </c>
      <c r="E195" s="42"/>
      <c r="F195" s="233" t="s">
        <v>288</v>
      </c>
      <c r="G195" s="42"/>
      <c r="H195" s="42"/>
      <c r="I195" s="229"/>
      <c r="J195" s="42"/>
      <c r="K195" s="42"/>
      <c r="L195" s="46"/>
      <c r="M195" s="230"/>
      <c r="N195" s="231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142</v>
      </c>
      <c r="AU195" s="19" t="s">
        <v>81</v>
      </c>
    </row>
    <row r="196" s="13" customFormat="1">
      <c r="A196" s="13"/>
      <c r="B196" s="234"/>
      <c r="C196" s="235"/>
      <c r="D196" s="227" t="s">
        <v>144</v>
      </c>
      <c r="E196" s="236" t="s">
        <v>19</v>
      </c>
      <c r="F196" s="237" t="s">
        <v>289</v>
      </c>
      <c r="G196" s="235"/>
      <c r="H196" s="238">
        <v>60</v>
      </c>
      <c r="I196" s="239"/>
      <c r="J196" s="235"/>
      <c r="K196" s="235"/>
      <c r="L196" s="240"/>
      <c r="M196" s="241"/>
      <c r="N196" s="242"/>
      <c r="O196" s="242"/>
      <c r="P196" s="242"/>
      <c r="Q196" s="242"/>
      <c r="R196" s="242"/>
      <c r="S196" s="242"/>
      <c r="T196" s="24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4" t="s">
        <v>144</v>
      </c>
      <c r="AU196" s="244" t="s">
        <v>81</v>
      </c>
      <c r="AV196" s="13" t="s">
        <v>81</v>
      </c>
      <c r="AW196" s="13" t="s">
        <v>33</v>
      </c>
      <c r="AX196" s="13" t="s">
        <v>72</v>
      </c>
      <c r="AY196" s="244" t="s">
        <v>130</v>
      </c>
    </row>
    <row r="197" s="13" customFormat="1">
      <c r="A197" s="13"/>
      <c r="B197" s="234"/>
      <c r="C197" s="235"/>
      <c r="D197" s="227" t="s">
        <v>144</v>
      </c>
      <c r="E197" s="236" t="s">
        <v>19</v>
      </c>
      <c r="F197" s="237" t="s">
        <v>290</v>
      </c>
      <c r="G197" s="235"/>
      <c r="H197" s="238">
        <v>98</v>
      </c>
      <c r="I197" s="239"/>
      <c r="J197" s="235"/>
      <c r="K197" s="235"/>
      <c r="L197" s="240"/>
      <c r="M197" s="241"/>
      <c r="N197" s="242"/>
      <c r="O197" s="242"/>
      <c r="P197" s="242"/>
      <c r="Q197" s="242"/>
      <c r="R197" s="242"/>
      <c r="S197" s="242"/>
      <c r="T197" s="24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4" t="s">
        <v>144</v>
      </c>
      <c r="AU197" s="244" t="s">
        <v>81</v>
      </c>
      <c r="AV197" s="13" t="s">
        <v>81</v>
      </c>
      <c r="AW197" s="13" t="s">
        <v>33</v>
      </c>
      <c r="AX197" s="13" t="s">
        <v>72</v>
      </c>
      <c r="AY197" s="244" t="s">
        <v>130</v>
      </c>
    </row>
    <row r="198" s="14" customFormat="1">
      <c r="A198" s="14"/>
      <c r="B198" s="245"/>
      <c r="C198" s="246"/>
      <c r="D198" s="227" t="s">
        <v>144</v>
      </c>
      <c r="E198" s="247" t="s">
        <v>19</v>
      </c>
      <c r="F198" s="248" t="s">
        <v>146</v>
      </c>
      <c r="G198" s="246"/>
      <c r="H198" s="249">
        <v>158</v>
      </c>
      <c r="I198" s="250"/>
      <c r="J198" s="246"/>
      <c r="K198" s="246"/>
      <c r="L198" s="251"/>
      <c r="M198" s="252"/>
      <c r="N198" s="253"/>
      <c r="O198" s="253"/>
      <c r="P198" s="253"/>
      <c r="Q198" s="253"/>
      <c r="R198" s="253"/>
      <c r="S198" s="253"/>
      <c r="T198" s="25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5" t="s">
        <v>144</v>
      </c>
      <c r="AU198" s="255" t="s">
        <v>81</v>
      </c>
      <c r="AV198" s="14" t="s">
        <v>138</v>
      </c>
      <c r="AW198" s="14" t="s">
        <v>33</v>
      </c>
      <c r="AX198" s="14" t="s">
        <v>79</v>
      </c>
      <c r="AY198" s="255" t="s">
        <v>130</v>
      </c>
    </row>
    <row r="199" s="2" customFormat="1" ht="33" customHeight="1">
      <c r="A199" s="40"/>
      <c r="B199" s="41"/>
      <c r="C199" s="214" t="s">
        <v>291</v>
      </c>
      <c r="D199" s="214" t="s">
        <v>133</v>
      </c>
      <c r="E199" s="215" t="s">
        <v>292</v>
      </c>
      <c r="F199" s="216" t="s">
        <v>293</v>
      </c>
      <c r="G199" s="217" t="s">
        <v>193</v>
      </c>
      <c r="H199" s="218">
        <v>8</v>
      </c>
      <c r="I199" s="219"/>
      <c r="J199" s="220">
        <f>ROUND(I199*H199,2)</f>
        <v>0</v>
      </c>
      <c r="K199" s="216" t="s">
        <v>137</v>
      </c>
      <c r="L199" s="46"/>
      <c r="M199" s="221" t="s">
        <v>19</v>
      </c>
      <c r="N199" s="222" t="s">
        <v>43</v>
      </c>
      <c r="O199" s="86"/>
      <c r="P199" s="223">
        <f>O199*H199</f>
        <v>0</v>
      </c>
      <c r="Q199" s="223">
        <v>0</v>
      </c>
      <c r="R199" s="223">
        <f>Q199*H199</f>
        <v>0</v>
      </c>
      <c r="S199" s="223">
        <v>0.0018799999999999999</v>
      </c>
      <c r="T199" s="224">
        <f>S199*H199</f>
        <v>0.01504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25" t="s">
        <v>247</v>
      </c>
      <c r="AT199" s="225" t="s">
        <v>133</v>
      </c>
      <c r="AU199" s="225" t="s">
        <v>81</v>
      </c>
      <c r="AY199" s="19" t="s">
        <v>130</v>
      </c>
      <c r="BE199" s="226">
        <f>IF(N199="základní",J199,0)</f>
        <v>0</v>
      </c>
      <c r="BF199" s="226">
        <f>IF(N199="snížená",J199,0)</f>
        <v>0</v>
      </c>
      <c r="BG199" s="226">
        <f>IF(N199="zákl. přenesená",J199,0)</f>
        <v>0</v>
      </c>
      <c r="BH199" s="226">
        <f>IF(N199="sníž. přenesená",J199,0)</f>
        <v>0</v>
      </c>
      <c r="BI199" s="226">
        <f>IF(N199="nulová",J199,0)</f>
        <v>0</v>
      </c>
      <c r="BJ199" s="19" t="s">
        <v>79</v>
      </c>
      <c r="BK199" s="226">
        <f>ROUND(I199*H199,2)</f>
        <v>0</v>
      </c>
      <c r="BL199" s="19" t="s">
        <v>247</v>
      </c>
      <c r="BM199" s="225" t="s">
        <v>294</v>
      </c>
    </row>
    <row r="200" s="2" customFormat="1">
      <c r="A200" s="40"/>
      <c r="B200" s="41"/>
      <c r="C200" s="42"/>
      <c r="D200" s="227" t="s">
        <v>140</v>
      </c>
      <c r="E200" s="42"/>
      <c r="F200" s="228" t="s">
        <v>295</v>
      </c>
      <c r="G200" s="42"/>
      <c r="H200" s="42"/>
      <c r="I200" s="229"/>
      <c r="J200" s="42"/>
      <c r="K200" s="42"/>
      <c r="L200" s="46"/>
      <c r="M200" s="230"/>
      <c r="N200" s="231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140</v>
      </c>
      <c r="AU200" s="19" t="s">
        <v>81</v>
      </c>
    </row>
    <row r="201" s="2" customFormat="1">
      <c r="A201" s="40"/>
      <c r="B201" s="41"/>
      <c r="C201" s="42"/>
      <c r="D201" s="232" t="s">
        <v>142</v>
      </c>
      <c r="E201" s="42"/>
      <c r="F201" s="233" t="s">
        <v>296</v>
      </c>
      <c r="G201" s="42"/>
      <c r="H201" s="42"/>
      <c r="I201" s="229"/>
      <c r="J201" s="42"/>
      <c r="K201" s="42"/>
      <c r="L201" s="46"/>
      <c r="M201" s="230"/>
      <c r="N201" s="231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142</v>
      </c>
      <c r="AU201" s="19" t="s">
        <v>81</v>
      </c>
    </row>
    <row r="202" s="2" customFormat="1" ht="16.5" customHeight="1">
      <c r="A202" s="40"/>
      <c r="B202" s="41"/>
      <c r="C202" s="214" t="s">
        <v>297</v>
      </c>
      <c r="D202" s="214" t="s">
        <v>133</v>
      </c>
      <c r="E202" s="215" t="s">
        <v>298</v>
      </c>
      <c r="F202" s="216" t="s">
        <v>299</v>
      </c>
      <c r="G202" s="217" t="s">
        <v>277</v>
      </c>
      <c r="H202" s="218">
        <v>222</v>
      </c>
      <c r="I202" s="219"/>
      <c r="J202" s="220">
        <f>ROUND(I202*H202,2)</f>
        <v>0</v>
      </c>
      <c r="K202" s="216" t="s">
        <v>137</v>
      </c>
      <c r="L202" s="46"/>
      <c r="M202" s="221" t="s">
        <v>19</v>
      </c>
      <c r="N202" s="222" t="s">
        <v>43</v>
      </c>
      <c r="O202" s="86"/>
      <c r="P202" s="223">
        <f>O202*H202</f>
        <v>0</v>
      </c>
      <c r="Q202" s="223">
        <v>0</v>
      </c>
      <c r="R202" s="223">
        <f>Q202*H202</f>
        <v>0</v>
      </c>
      <c r="S202" s="223">
        <v>0.0025999999999999999</v>
      </c>
      <c r="T202" s="224">
        <f>S202*H202</f>
        <v>0.57719999999999994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25" t="s">
        <v>247</v>
      </c>
      <c r="AT202" s="225" t="s">
        <v>133</v>
      </c>
      <c r="AU202" s="225" t="s">
        <v>81</v>
      </c>
      <c r="AY202" s="19" t="s">
        <v>130</v>
      </c>
      <c r="BE202" s="226">
        <f>IF(N202="základní",J202,0)</f>
        <v>0</v>
      </c>
      <c r="BF202" s="226">
        <f>IF(N202="snížená",J202,0)</f>
        <v>0</v>
      </c>
      <c r="BG202" s="226">
        <f>IF(N202="zákl. přenesená",J202,0)</f>
        <v>0</v>
      </c>
      <c r="BH202" s="226">
        <f>IF(N202="sníž. přenesená",J202,0)</f>
        <v>0</v>
      </c>
      <c r="BI202" s="226">
        <f>IF(N202="nulová",J202,0)</f>
        <v>0</v>
      </c>
      <c r="BJ202" s="19" t="s">
        <v>79</v>
      </c>
      <c r="BK202" s="226">
        <f>ROUND(I202*H202,2)</f>
        <v>0</v>
      </c>
      <c r="BL202" s="19" t="s">
        <v>247</v>
      </c>
      <c r="BM202" s="225" t="s">
        <v>300</v>
      </c>
    </row>
    <row r="203" s="2" customFormat="1">
      <c r="A203" s="40"/>
      <c r="B203" s="41"/>
      <c r="C203" s="42"/>
      <c r="D203" s="227" t="s">
        <v>140</v>
      </c>
      <c r="E203" s="42"/>
      <c r="F203" s="228" t="s">
        <v>301</v>
      </c>
      <c r="G203" s="42"/>
      <c r="H203" s="42"/>
      <c r="I203" s="229"/>
      <c r="J203" s="42"/>
      <c r="K203" s="42"/>
      <c r="L203" s="46"/>
      <c r="M203" s="230"/>
      <c r="N203" s="231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140</v>
      </c>
      <c r="AU203" s="19" t="s">
        <v>81</v>
      </c>
    </row>
    <row r="204" s="2" customFormat="1">
      <c r="A204" s="40"/>
      <c r="B204" s="41"/>
      <c r="C204" s="42"/>
      <c r="D204" s="232" t="s">
        <v>142</v>
      </c>
      <c r="E204" s="42"/>
      <c r="F204" s="233" t="s">
        <v>302</v>
      </c>
      <c r="G204" s="42"/>
      <c r="H204" s="42"/>
      <c r="I204" s="229"/>
      <c r="J204" s="42"/>
      <c r="K204" s="42"/>
      <c r="L204" s="46"/>
      <c r="M204" s="230"/>
      <c r="N204" s="231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142</v>
      </c>
      <c r="AU204" s="19" t="s">
        <v>81</v>
      </c>
    </row>
    <row r="205" s="13" customFormat="1">
      <c r="A205" s="13"/>
      <c r="B205" s="234"/>
      <c r="C205" s="235"/>
      <c r="D205" s="227" t="s">
        <v>144</v>
      </c>
      <c r="E205" s="236" t="s">
        <v>19</v>
      </c>
      <c r="F205" s="237" t="s">
        <v>303</v>
      </c>
      <c r="G205" s="235"/>
      <c r="H205" s="238">
        <v>111</v>
      </c>
      <c r="I205" s="239"/>
      <c r="J205" s="235"/>
      <c r="K205" s="235"/>
      <c r="L205" s="240"/>
      <c r="M205" s="241"/>
      <c r="N205" s="242"/>
      <c r="O205" s="242"/>
      <c r="P205" s="242"/>
      <c r="Q205" s="242"/>
      <c r="R205" s="242"/>
      <c r="S205" s="242"/>
      <c r="T205" s="24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4" t="s">
        <v>144</v>
      </c>
      <c r="AU205" s="244" t="s">
        <v>81</v>
      </c>
      <c r="AV205" s="13" t="s">
        <v>81</v>
      </c>
      <c r="AW205" s="13" t="s">
        <v>33</v>
      </c>
      <c r="AX205" s="13" t="s">
        <v>72</v>
      </c>
      <c r="AY205" s="244" t="s">
        <v>130</v>
      </c>
    </row>
    <row r="206" s="13" customFormat="1">
      <c r="A206" s="13"/>
      <c r="B206" s="234"/>
      <c r="C206" s="235"/>
      <c r="D206" s="227" t="s">
        <v>144</v>
      </c>
      <c r="E206" s="236" t="s">
        <v>19</v>
      </c>
      <c r="F206" s="237" t="s">
        <v>304</v>
      </c>
      <c r="G206" s="235"/>
      <c r="H206" s="238">
        <v>111</v>
      </c>
      <c r="I206" s="239"/>
      <c r="J206" s="235"/>
      <c r="K206" s="235"/>
      <c r="L206" s="240"/>
      <c r="M206" s="241"/>
      <c r="N206" s="242"/>
      <c r="O206" s="242"/>
      <c r="P206" s="242"/>
      <c r="Q206" s="242"/>
      <c r="R206" s="242"/>
      <c r="S206" s="242"/>
      <c r="T206" s="24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4" t="s">
        <v>144</v>
      </c>
      <c r="AU206" s="244" t="s">
        <v>81</v>
      </c>
      <c r="AV206" s="13" t="s">
        <v>81</v>
      </c>
      <c r="AW206" s="13" t="s">
        <v>33</v>
      </c>
      <c r="AX206" s="13" t="s">
        <v>72</v>
      </c>
      <c r="AY206" s="244" t="s">
        <v>130</v>
      </c>
    </row>
    <row r="207" s="14" customFormat="1">
      <c r="A207" s="14"/>
      <c r="B207" s="245"/>
      <c r="C207" s="246"/>
      <c r="D207" s="227" t="s">
        <v>144</v>
      </c>
      <c r="E207" s="247" t="s">
        <v>19</v>
      </c>
      <c r="F207" s="248" t="s">
        <v>146</v>
      </c>
      <c r="G207" s="246"/>
      <c r="H207" s="249">
        <v>222</v>
      </c>
      <c r="I207" s="250"/>
      <c r="J207" s="246"/>
      <c r="K207" s="246"/>
      <c r="L207" s="251"/>
      <c r="M207" s="252"/>
      <c r="N207" s="253"/>
      <c r="O207" s="253"/>
      <c r="P207" s="253"/>
      <c r="Q207" s="253"/>
      <c r="R207" s="253"/>
      <c r="S207" s="253"/>
      <c r="T207" s="25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5" t="s">
        <v>144</v>
      </c>
      <c r="AU207" s="255" t="s">
        <v>81</v>
      </c>
      <c r="AV207" s="14" t="s">
        <v>138</v>
      </c>
      <c r="AW207" s="14" t="s">
        <v>33</v>
      </c>
      <c r="AX207" s="14" t="s">
        <v>79</v>
      </c>
      <c r="AY207" s="255" t="s">
        <v>130</v>
      </c>
    </row>
    <row r="208" s="2" customFormat="1" ht="16.5" customHeight="1">
      <c r="A208" s="40"/>
      <c r="B208" s="41"/>
      <c r="C208" s="214" t="s">
        <v>305</v>
      </c>
      <c r="D208" s="214" t="s">
        <v>133</v>
      </c>
      <c r="E208" s="215" t="s">
        <v>306</v>
      </c>
      <c r="F208" s="216" t="s">
        <v>307</v>
      </c>
      <c r="G208" s="217" t="s">
        <v>277</v>
      </c>
      <c r="H208" s="218">
        <v>84</v>
      </c>
      <c r="I208" s="219"/>
      <c r="J208" s="220">
        <f>ROUND(I208*H208,2)</f>
        <v>0</v>
      </c>
      <c r="K208" s="216" t="s">
        <v>137</v>
      </c>
      <c r="L208" s="46"/>
      <c r="M208" s="221" t="s">
        <v>19</v>
      </c>
      <c r="N208" s="222" t="s">
        <v>43</v>
      </c>
      <c r="O208" s="86"/>
      <c r="P208" s="223">
        <f>O208*H208</f>
        <v>0</v>
      </c>
      <c r="Q208" s="223">
        <v>0</v>
      </c>
      <c r="R208" s="223">
        <f>Q208*H208</f>
        <v>0</v>
      </c>
      <c r="S208" s="223">
        <v>0.0039399999999999999</v>
      </c>
      <c r="T208" s="224">
        <f>S208*H208</f>
        <v>0.33095999999999998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25" t="s">
        <v>247</v>
      </c>
      <c r="AT208" s="225" t="s">
        <v>133</v>
      </c>
      <c r="AU208" s="225" t="s">
        <v>81</v>
      </c>
      <c r="AY208" s="19" t="s">
        <v>130</v>
      </c>
      <c r="BE208" s="226">
        <f>IF(N208="základní",J208,0)</f>
        <v>0</v>
      </c>
      <c r="BF208" s="226">
        <f>IF(N208="snížená",J208,0)</f>
        <v>0</v>
      </c>
      <c r="BG208" s="226">
        <f>IF(N208="zákl. přenesená",J208,0)</f>
        <v>0</v>
      </c>
      <c r="BH208" s="226">
        <f>IF(N208="sníž. přenesená",J208,0)</f>
        <v>0</v>
      </c>
      <c r="BI208" s="226">
        <f>IF(N208="nulová",J208,0)</f>
        <v>0</v>
      </c>
      <c r="BJ208" s="19" t="s">
        <v>79</v>
      </c>
      <c r="BK208" s="226">
        <f>ROUND(I208*H208,2)</f>
        <v>0</v>
      </c>
      <c r="BL208" s="19" t="s">
        <v>247</v>
      </c>
      <c r="BM208" s="225" t="s">
        <v>308</v>
      </c>
    </row>
    <row r="209" s="2" customFormat="1">
      <c r="A209" s="40"/>
      <c r="B209" s="41"/>
      <c r="C209" s="42"/>
      <c r="D209" s="227" t="s">
        <v>140</v>
      </c>
      <c r="E209" s="42"/>
      <c r="F209" s="228" t="s">
        <v>309</v>
      </c>
      <c r="G209" s="42"/>
      <c r="H209" s="42"/>
      <c r="I209" s="229"/>
      <c r="J209" s="42"/>
      <c r="K209" s="42"/>
      <c r="L209" s="46"/>
      <c r="M209" s="230"/>
      <c r="N209" s="231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140</v>
      </c>
      <c r="AU209" s="19" t="s">
        <v>81</v>
      </c>
    </row>
    <row r="210" s="2" customFormat="1">
      <c r="A210" s="40"/>
      <c r="B210" s="41"/>
      <c r="C210" s="42"/>
      <c r="D210" s="232" t="s">
        <v>142</v>
      </c>
      <c r="E210" s="42"/>
      <c r="F210" s="233" t="s">
        <v>310</v>
      </c>
      <c r="G210" s="42"/>
      <c r="H210" s="42"/>
      <c r="I210" s="229"/>
      <c r="J210" s="42"/>
      <c r="K210" s="42"/>
      <c r="L210" s="46"/>
      <c r="M210" s="230"/>
      <c r="N210" s="231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142</v>
      </c>
      <c r="AU210" s="19" t="s">
        <v>81</v>
      </c>
    </row>
    <row r="211" s="13" customFormat="1">
      <c r="A211" s="13"/>
      <c r="B211" s="234"/>
      <c r="C211" s="235"/>
      <c r="D211" s="227" t="s">
        <v>144</v>
      </c>
      <c r="E211" s="236" t="s">
        <v>19</v>
      </c>
      <c r="F211" s="237" t="s">
        <v>311</v>
      </c>
      <c r="G211" s="235"/>
      <c r="H211" s="238">
        <v>18</v>
      </c>
      <c r="I211" s="239"/>
      <c r="J211" s="235"/>
      <c r="K211" s="235"/>
      <c r="L211" s="240"/>
      <c r="M211" s="241"/>
      <c r="N211" s="242"/>
      <c r="O211" s="242"/>
      <c r="P211" s="242"/>
      <c r="Q211" s="242"/>
      <c r="R211" s="242"/>
      <c r="S211" s="242"/>
      <c r="T211" s="24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4" t="s">
        <v>144</v>
      </c>
      <c r="AU211" s="244" t="s">
        <v>81</v>
      </c>
      <c r="AV211" s="13" t="s">
        <v>81</v>
      </c>
      <c r="AW211" s="13" t="s">
        <v>33</v>
      </c>
      <c r="AX211" s="13" t="s">
        <v>72</v>
      </c>
      <c r="AY211" s="244" t="s">
        <v>130</v>
      </c>
    </row>
    <row r="212" s="13" customFormat="1">
      <c r="A212" s="13"/>
      <c r="B212" s="234"/>
      <c r="C212" s="235"/>
      <c r="D212" s="227" t="s">
        <v>144</v>
      </c>
      <c r="E212" s="236" t="s">
        <v>19</v>
      </c>
      <c r="F212" s="237" t="s">
        <v>312</v>
      </c>
      <c r="G212" s="235"/>
      <c r="H212" s="238">
        <v>66</v>
      </c>
      <c r="I212" s="239"/>
      <c r="J212" s="235"/>
      <c r="K212" s="235"/>
      <c r="L212" s="240"/>
      <c r="M212" s="241"/>
      <c r="N212" s="242"/>
      <c r="O212" s="242"/>
      <c r="P212" s="242"/>
      <c r="Q212" s="242"/>
      <c r="R212" s="242"/>
      <c r="S212" s="242"/>
      <c r="T212" s="24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4" t="s">
        <v>144</v>
      </c>
      <c r="AU212" s="244" t="s">
        <v>81</v>
      </c>
      <c r="AV212" s="13" t="s">
        <v>81</v>
      </c>
      <c r="AW212" s="13" t="s">
        <v>33</v>
      </c>
      <c r="AX212" s="13" t="s">
        <v>72</v>
      </c>
      <c r="AY212" s="244" t="s">
        <v>130</v>
      </c>
    </row>
    <row r="213" s="14" customFormat="1">
      <c r="A213" s="14"/>
      <c r="B213" s="245"/>
      <c r="C213" s="246"/>
      <c r="D213" s="227" t="s">
        <v>144</v>
      </c>
      <c r="E213" s="247" t="s">
        <v>19</v>
      </c>
      <c r="F213" s="248" t="s">
        <v>146</v>
      </c>
      <c r="G213" s="246"/>
      <c r="H213" s="249">
        <v>84</v>
      </c>
      <c r="I213" s="250"/>
      <c r="J213" s="246"/>
      <c r="K213" s="246"/>
      <c r="L213" s="251"/>
      <c r="M213" s="252"/>
      <c r="N213" s="253"/>
      <c r="O213" s="253"/>
      <c r="P213" s="253"/>
      <c r="Q213" s="253"/>
      <c r="R213" s="253"/>
      <c r="S213" s="253"/>
      <c r="T213" s="25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5" t="s">
        <v>144</v>
      </c>
      <c r="AU213" s="255" t="s">
        <v>81</v>
      </c>
      <c r="AV213" s="14" t="s">
        <v>138</v>
      </c>
      <c r="AW213" s="14" t="s">
        <v>33</v>
      </c>
      <c r="AX213" s="14" t="s">
        <v>79</v>
      </c>
      <c r="AY213" s="255" t="s">
        <v>130</v>
      </c>
    </row>
    <row r="214" s="2" customFormat="1" ht="33" customHeight="1">
      <c r="A214" s="40"/>
      <c r="B214" s="41"/>
      <c r="C214" s="214" t="s">
        <v>313</v>
      </c>
      <c r="D214" s="214" t="s">
        <v>133</v>
      </c>
      <c r="E214" s="215" t="s">
        <v>314</v>
      </c>
      <c r="F214" s="216" t="s">
        <v>315</v>
      </c>
      <c r="G214" s="217" t="s">
        <v>277</v>
      </c>
      <c r="H214" s="218">
        <v>119</v>
      </c>
      <c r="I214" s="219"/>
      <c r="J214" s="220">
        <f>ROUND(I214*H214,2)</f>
        <v>0</v>
      </c>
      <c r="K214" s="216" t="s">
        <v>137</v>
      </c>
      <c r="L214" s="46"/>
      <c r="M214" s="221" t="s">
        <v>19</v>
      </c>
      <c r="N214" s="222" t="s">
        <v>43</v>
      </c>
      <c r="O214" s="86"/>
      <c r="P214" s="223">
        <f>O214*H214</f>
        <v>0</v>
      </c>
      <c r="Q214" s="223">
        <v>0.0058399999999999997</v>
      </c>
      <c r="R214" s="223">
        <f>Q214*H214</f>
        <v>0.69495999999999991</v>
      </c>
      <c r="S214" s="223">
        <v>0</v>
      </c>
      <c r="T214" s="224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25" t="s">
        <v>247</v>
      </c>
      <c r="AT214" s="225" t="s">
        <v>133</v>
      </c>
      <c r="AU214" s="225" t="s">
        <v>81</v>
      </c>
      <c r="AY214" s="19" t="s">
        <v>130</v>
      </c>
      <c r="BE214" s="226">
        <f>IF(N214="základní",J214,0)</f>
        <v>0</v>
      </c>
      <c r="BF214" s="226">
        <f>IF(N214="snížená",J214,0)</f>
        <v>0</v>
      </c>
      <c r="BG214" s="226">
        <f>IF(N214="zákl. přenesená",J214,0)</f>
        <v>0</v>
      </c>
      <c r="BH214" s="226">
        <f>IF(N214="sníž. přenesená",J214,0)</f>
        <v>0</v>
      </c>
      <c r="BI214" s="226">
        <f>IF(N214="nulová",J214,0)</f>
        <v>0</v>
      </c>
      <c r="BJ214" s="19" t="s">
        <v>79</v>
      </c>
      <c r="BK214" s="226">
        <f>ROUND(I214*H214,2)</f>
        <v>0</v>
      </c>
      <c r="BL214" s="19" t="s">
        <v>247</v>
      </c>
      <c r="BM214" s="225" t="s">
        <v>316</v>
      </c>
    </row>
    <row r="215" s="2" customFormat="1">
      <c r="A215" s="40"/>
      <c r="B215" s="41"/>
      <c r="C215" s="42"/>
      <c r="D215" s="227" t="s">
        <v>140</v>
      </c>
      <c r="E215" s="42"/>
      <c r="F215" s="228" t="s">
        <v>317</v>
      </c>
      <c r="G215" s="42"/>
      <c r="H215" s="42"/>
      <c r="I215" s="229"/>
      <c r="J215" s="42"/>
      <c r="K215" s="42"/>
      <c r="L215" s="46"/>
      <c r="M215" s="230"/>
      <c r="N215" s="231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140</v>
      </c>
      <c r="AU215" s="19" t="s">
        <v>81</v>
      </c>
    </row>
    <row r="216" s="2" customFormat="1">
      <c r="A216" s="40"/>
      <c r="B216" s="41"/>
      <c r="C216" s="42"/>
      <c r="D216" s="232" t="s">
        <v>142</v>
      </c>
      <c r="E216" s="42"/>
      <c r="F216" s="233" t="s">
        <v>318</v>
      </c>
      <c r="G216" s="42"/>
      <c r="H216" s="42"/>
      <c r="I216" s="229"/>
      <c r="J216" s="42"/>
      <c r="K216" s="42"/>
      <c r="L216" s="46"/>
      <c r="M216" s="230"/>
      <c r="N216" s="231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142</v>
      </c>
      <c r="AU216" s="19" t="s">
        <v>81</v>
      </c>
    </row>
    <row r="217" s="13" customFormat="1">
      <c r="A217" s="13"/>
      <c r="B217" s="234"/>
      <c r="C217" s="235"/>
      <c r="D217" s="227" t="s">
        <v>144</v>
      </c>
      <c r="E217" s="236" t="s">
        <v>19</v>
      </c>
      <c r="F217" s="237" t="s">
        <v>281</v>
      </c>
      <c r="G217" s="235"/>
      <c r="H217" s="238">
        <v>40</v>
      </c>
      <c r="I217" s="239"/>
      <c r="J217" s="235"/>
      <c r="K217" s="235"/>
      <c r="L217" s="240"/>
      <c r="M217" s="241"/>
      <c r="N217" s="242"/>
      <c r="O217" s="242"/>
      <c r="P217" s="242"/>
      <c r="Q217" s="242"/>
      <c r="R217" s="242"/>
      <c r="S217" s="242"/>
      <c r="T217" s="24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4" t="s">
        <v>144</v>
      </c>
      <c r="AU217" s="244" t="s">
        <v>81</v>
      </c>
      <c r="AV217" s="13" t="s">
        <v>81</v>
      </c>
      <c r="AW217" s="13" t="s">
        <v>33</v>
      </c>
      <c r="AX217" s="13" t="s">
        <v>72</v>
      </c>
      <c r="AY217" s="244" t="s">
        <v>130</v>
      </c>
    </row>
    <row r="218" s="13" customFormat="1">
      <c r="A218" s="13"/>
      <c r="B218" s="234"/>
      <c r="C218" s="235"/>
      <c r="D218" s="227" t="s">
        <v>144</v>
      </c>
      <c r="E218" s="236" t="s">
        <v>19</v>
      </c>
      <c r="F218" s="237" t="s">
        <v>282</v>
      </c>
      <c r="G218" s="235"/>
      <c r="H218" s="238">
        <v>26</v>
      </c>
      <c r="I218" s="239"/>
      <c r="J218" s="235"/>
      <c r="K218" s="235"/>
      <c r="L218" s="240"/>
      <c r="M218" s="241"/>
      <c r="N218" s="242"/>
      <c r="O218" s="242"/>
      <c r="P218" s="242"/>
      <c r="Q218" s="242"/>
      <c r="R218" s="242"/>
      <c r="S218" s="242"/>
      <c r="T218" s="24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4" t="s">
        <v>144</v>
      </c>
      <c r="AU218" s="244" t="s">
        <v>81</v>
      </c>
      <c r="AV218" s="13" t="s">
        <v>81</v>
      </c>
      <c r="AW218" s="13" t="s">
        <v>33</v>
      </c>
      <c r="AX218" s="13" t="s">
        <v>72</v>
      </c>
      <c r="AY218" s="244" t="s">
        <v>130</v>
      </c>
    </row>
    <row r="219" s="13" customFormat="1">
      <c r="A219" s="13"/>
      <c r="B219" s="234"/>
      <c r="C219" s="235"/>
      <c r="D219" s="227" t="s">
        <v>144</v>
      </c>
      <c r="E219" s="236" t="s">
        <v>19</v>
      </c>
      <c r="F219" s="237" t="s">
        <v>283</v>
      </c>
      <c r="G219" s="235"/>
      <c r="H219" s="238">
        <v>53</v>
      </c>
      <c r="I219" s="239"/>
      <c r="J219" s="235"/>
      <c r="K219" s="235"/>
      <c r="L219" s="240"/>
      <c r="M219" s="241"/>
      <c r="N219" s="242"/>
      <c r="O219" s="242"/>
      <c r="P219" s="242"/>
      <c r="Q219" s="242"/>
      <c r="R219" s="242"/>
      <c r="S219" s="242"/>
      <c r="T219" s="24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4" t="s">
        <v>144</v>
      </c>
      <c r="AU219" s="244" t="s">
        <v>81</v>
      </c>
      <c r="AV219" s="13" t="s">
        <v>81</v>
      </c>
      <c r="AW219" s="13" t="s">
        <v>33</v>
      </c>
      <c r="AX219" s="13" t="s">
        <v>72</v>
      </c>
      <c r="AY219" s="244" t="s">
        <v>130</v>
      </c>
    </row>
    <row r="220" s="14" customFormat="1">
      <c r="A220" s="14"/>
      <c r="B220" s="245"/>
      <c r="C220" s="246"/>
      <c r="D220" s="227" t="s">
        <v>144</v>
      </c>
      <c r="E220" s="247" t="s">
        <v>19</v>
      </c>
      <c r="F220" s="248" t="s">
        <v>146</v>
      </c>
      <c r="G220" s="246"/>
      <c r="H220" s="249">
        <v>119</v>
      </c>
      <c r="I220" s="250"/>
      <c r="J220" s="246"/>
      <c r="K220" s="246"/>
      <c r="L220" s="251"/>
      <c r="M220" s="252"/>
      <c r="N220" s="253"/>
      <c r="O220" s="253"/>
      <c r="P220" s="253"/>
      <c r="Q220" s="253"/>
      <c r="R220" s="253"/>
      <c r="S220" s="253"/>
      <c r="T220" s="25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5" t="s">
        <v>144</v>
      </c>
      <c r="AU220" s="255" t="s">
        <v>81</v>
      </c>
      <c r="AV220" s="14" t="s">
        <v>138</v>
      </c>
      <c r="AW220" s="14" t="s">
        <v>33</v>
      </c>
      <c r="AX220" s="14" t="s">
        <v>79</v>
      </c>
      <c r="AY220" s="255" t="s">
        <v>130</v>
      </c>
    </row>
    <row r="221" s="2" customFormat="1" ht="33" customHeight="1">
      <c r="A221" s="40"/>
      <c r="B221" s="41"/>
      <c r="C221" s="214" t="s">
        <v>319</v>
      </c>
      <c r="D221" s="214" t="s">
        <v>133</v>
      </c>
      <c r="E221" s="215" t="s">
        <v>320</v>
      </c>
      <c r="F221" s="216" t="s">
        <v>321</v>
      </c>
      <c r="G221" s="217" t="s">
        <v>277</v>
      </c>
      <c r="H221" s="218">
        <v>158</v>
      </c>
      <c r="I221" s="219"/>
      <c r="J221" s="220">
        <f>ROUND(I221*H221,2)</f>
        <v>0</v>
      </c>
      <c r="K221" s="216" t="s">
        <v>137</v>
      </c>
      <c r="L221" s="46"/>
      <c r="M221" s="221" t="s">
        <v>19</v>
      </c>
      <c r="N221" s="222" t="s">
        <v>43</v>
      </c>
      <c r="O221" s="86"/>
      <c r="P221" s="223">
        <f>O221*H221</f>
        <v>0</v>
      </c>
      <c r="Q221" s="223">
        <v>0.0043600000000000002</v>
      </c>
      <c r="R221" s="223">
        <f>Q221*H221</f>
        <v>0.68888000000000005</v>
      </c>
      <c r="S221" s="223">
        <v>0</v>
      </c>
      <c r="T221" s="224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25" t="s">
        <v>247</v>
      </c>
      <c r="AT221" s="225" t="s">
        <v>133</v>
      </c>
      <c r="AU221" s="225" t="s">
        <v>81</v>
      </c>
      <c r="AY221" s="19" t="s">
        <v>130</v>
      </c>
      <c r="BE221" s="226">
        <f>IF(N221="základní",J221,0)</f>
        <v>0</v>
      </c>
      <c r="BF221" s="226">
        <f>IF(N221="snížená",J221,0)</f>
        <v>0</v>
      </c>
      <c r="BG221" s="226">
        <f>IF(N221="zákl. přenesená",J221,0)</f>
        <v>0</v>
      </c>
      <c r="BH221" s="226">
        <f>IF(N221="sníž. přenesená",J221,0)</f>
        <v>0</v>
      </c>
      <c r="BI221" s="226">
        <f>IF(N221="nulová",J221,0)</f>
        <v>0</v>
      </c>
      <c r="BJ221" s="19" t="s">
        <v>79</v>
      </c>
      <c r="BK221" s="226">
        <f>ROUND(I221*H221,2)</f>
        <v>0</v>
      </c>
      <c r="BL221" s="19" t="s">
        <v>247</v>
      </c>
      <c r="BM221" s="225" t="s">
        <v>322</v>
      </c>
    </row>
    <row r="222" s="2" customFormat="1">
      <c r="A222" s="40"/>
      <c r="B222" s="41"/>
      <c r="C222" s="42"/>
      <c r="D222" s="227" t="s">
        <v>140</v>
      </c>
      <c r="E222" s="42"/>
      <c r="F222" s="228" t="s">
        <v>323</v>
      </c>
      <c r="G222" s="42"/>
      <c r="H222" s="42"/>
      <c r="I222" s="229"/>
      <c r="J222" s="42"/>
      <c r="K222" s="42"/>
      <c r="L222" s="46"/>
      <c r="M222" s="230"/>
      <c r="N222" s="231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140</v>
      </c>
      <c r="AU222" s="19" t="s">
        <v>81</v>
      </c>
    </row>
    <row r="223" s="2" customFormat="1">
      <c r="A223" s="40"/>
      <c r="B223" s="41"/>
      <c r="C223" s="42"/>
      <c r="D223" s="232" t="s">
        <v>142</v>
      </c>
      <c r="E223" s="42"/>
      <c r="F223" s="233" t="s">
        <v>324</v>
      </c>
      <c r="G223" s="42"/>
      <c r="H223" s="42"/>
      <c r="I223" s="229"/>
      <c r="J223" s="42"/>
      <c r="K223" s="42"/>
      <c r="L223" s="46"/>
      <c r="M223" s="230"/>
      <c r="N223" s="231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142</v>
      </c>
      <c r="AU223" s="19" t="s">
        <v>81</v>
      </c>
    </row>
    <row r="224" s="13" customFormat="1">
      <c r="A224" s="13"/>
      <c r="B224" s="234"/>
      <c r="C224" s="235"/>
      <c r="D224" s="227" t="s">
        <v>144</v>
      </c>
      <c r="E224" s="236" t="s">
        <v>19</v>
      </c>
      <c r="F224" s="237" t="s">
        <v>289</v>
      </c>
      <c r="G224" s="235"/>
      <c r="H224" s="238">
        <v>60</v>
      </c>
      <c r="I224" s="239"/>
      <c r="J224" s="235"/>
      <c r="K224" s="235"/>
      <c r="L224" s="240"/>
      <c r="M224" s="241"/>
      <c r="N224" s="242"/>
      <c r="O224" s="242"/>
      <c r="P224" s="242"/>
      <c r="Q224" s="242"/>
      <c r="R224" s="242"/>
      <c r="S224" s="242"/>
      <c r="T224" s="24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4" t="s">
        <v>144</v>
      </c>
      <c r="AU224" s="244" t="s">
        <v>81</v>
      </c>
      <c r="AV224" s="13" t="s">
        <v>81</v>
      </c>
      <c r="AW224" s="13" t="s">
        <v>33</v>
      </c>
      <c r="AX224" s="13" t="s">
        <v>72</v>
      </c>
      <c r="AY224" s="244" t="s">
        <v>130</v>
      </c>
    </row>
    <row r="225" s="13" customFormat="1">
      <c r="A225" s="13"/>
      <c r="B225" s="234"/>
      <c r="C225" s="235"/>
      <c r="D225" s="227" t="s">
        <v>144</v>
      </c>
      <c r="E225" s="236" t="s">
        <v>19</v>
      </c>
      <c r="F225" s="237" t="s">
        <v>290</v>
      </c>
      <c r="G225" s="235"/>
      <c r="H225" s="238">
        <v>98</v>
      </c>
      <c r="I225" s="239"/>
      <c r="J225" s="235"/>
      <c r="K225" s="235"/>
      <c r="L225" s="240"/>
      <c r="M225" s="241"/>
      <c r="N225" s="242"/>
      <c r="O225" s="242"/>
      <c r="P225" s="242"/>
      <c r="Q225" s="242"/>
      <c r="R225" s="242"/>
      <c r="S225" s="242"/>
      <c r="T225" s="24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4" t="s">
        <v>144</v>
      </c>
      <c r="AU225" s="244" t="s">
        <v>81</v>
      </c>
      <c r="AV225" s="13" t="s">
        <v>81</v>
      </c>
      <c r="AW225" s="13" t="s">
        <v>33</v>
      </c>
      <c r="AX225" s="13" t="s">
        <v>72</v>
      </c>
      <c r="AY225" s="244" t="s">
        <v>130</v>
      </c>
    </row>
    <row r="226" s="14" customFormat="1">
      <c r="A226" s="14"/>
      <c r="B226" s="245"/>
      <c r="C226" s="246"/>
      <c r="D226" s="227" t="s">
        <v>144</v>
      </c>
      <c r="E226" s="247" t="s">
        <v>19</v>
      </c>
      <c r="F226" s="248" t="s">
        <v>146</v>
      </c>
      <c r="G226" s="246"/>
      <c r="H226" s="249">
        <v>158</v>
      </c>
      <c r="I226" s="250"/>
      <c r="J226" s="246"/>
      <c r="K226" s="246"/>
      <c r="L226" s="251"/>
      <c r="M226" s="252"/>
      <c r="N226" s="253"/>
      <c r="O226" s="253"/>
      <c r="P226" s="253"/>
      <c r="Q226" s="253"/>
      <c r="R226" s="253"/>
      <c r="S226" s="253"/>
      <c r="T226" s="254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5" t="s">
        <v>144</v>
      </c>
      <c r="AU226" s="255" t="s">
        <v>81</v>
      </c>
      <c r="AV226" s="14" t="s">
        <v>138</v>
      </c>
      <c r="AW226" s="14" t="s">
        <v>33</v>
      </c>
      <c r="AX226" s="14" t="s">
        <v>79</v>
      </c>
      <c r="AY226" s="255" t="s">
        <v>130</v>
      </c>
    </row>
    <row r="227" s="2" customFormat="1" ht="24.15" customHeight="1">
      <c r="A227" s="40"/>
      <c r="B227" s="41"/>
      <c r="C227" s="214" t="s">
        <v>325</v>
      </c>
      <c r="D227" s="214" t="s">
        <v>133</v>
      </c>
      <c r="E227" s="215" t="s">
        <v>326</v>
      </c>
      <c r="F227" s="216" t="s">
        <v>327</v>
      </c>
      <c r="G227" s="217" t="s">
        <v>277</v>
      </c>
      <c r="H227" s="218">
        <v>222</v>
      </c>
      <c r="I227" s="219"/>
      <c r="J227" s="220">
        <f>ROUND(I227*H227,2)</f>
        <v>0</v>
      </c>
      <c r="K227" s="216" t="s">
        <v>137</v>
      </c>
      <c r="L227" s="46"/>
      <c r="M227" s="221" t="s">
        <v>19</v>
      </c>
      <c r="N227" s="222" t="s">
        <v>43</v>
      </c>
      <c r="O227" s="86"/>
      <c r="P227" s="223">
        <f>O227*H227</f>
        <v>0</v>
      </c>
      <c r="Q227" s="223">
        <v>0.0027399999999999998</v>
      </c>
      <c r="R227" s="223">
        <f>Q227*H227</f>
        <v>0.60827999999999993</v>
      </c>
      <c r="S227" s="223">
        <v>0</v>
      </c>
      <c r="T227" s="224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25" t="s">
        <v>247</v>
      </c>
      <c r="AT227" s="225" t="s">
        <v>133</v>
      </c>
      <c r="AU227" s="225" t="s">
        <v>81</v>
      </c>
      <c r="AY227" s="19" t="s">
        <v>130</v>
      </c>
      <c r="BE227" s="226">
        <f>IF(N227="základní",J227,0)</f>
        <v>0</v>
      </c>
      <c r="BF227" s="226">
        <f>IF(N227="snížená",J227,0)</f>
        <v>0</v>
      </c>
      <c r="BG227" s="226">
        <f>IF(N227="zákl. přenesená",J227,0)</f>
        <v>0</v>
      </c>
      <c r="BH227" s="226">
        <f>IF(N227="sníž. přenesená",J227,0)</f>
        <v>0</v>
      </c>
      <c r="BI227" s="226">
        <f>IF(N227="nulová",J227,0)</f>
        <v>0</v>
      </c>
      <c r="BJ227" s="19" t="s">
        <v>79</v>
      </c>
      <c r="BK227" s="226">
        <f>ROUND(I227*H227,2)</f>
        <v>0</v>
      </c>
      <c r="BL227" s="19" t="s">
        <v>247</v>
      </c>
      <c r="BM227" s="225" t="s">
        <v>328</v>
      </c>
    </row>
    <row r="228" s="2" customFormat="1">
      <c r="A228" s="40"/>
      <c r="B228" s="41"/>
      <c r="C228" s="42"/>
      <c r="D228" s="227" t="s">
        <v>140</v>
      </c>
      <c r="E228" s="42"/>
      <c r="F228" s="228" t="s">
        <v>329</v>
      </c>
      <c r="G228" s="42"/>
      <c r="H228" s="42"/>
      <c r="I228" s="229"/>
      <c r="J228" s="42"/>
      <c r="K228" s="42"/>
      <c r="L228" s="46"/>
      <c r="M228" s="230"/>
      <c r="N228" s="231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140</v>
      </c>
      <c r="AU228" s="19" t="s">
        <v>81</v>
      </c>
    </row>
    <row r="229" s="2" customFormat="1">
      <c r="A229" s="40"/>
      <c r="B229" s="41"/>
      <c r="C229" s="42"/>
      <c r="D229" s="232" t="s">
        <v>142</v>
      </c>
      <c r="E229" s="42"/>
      <c r="F229" s="233" t="s">
        <v>330</v>
      </c>
      <c r="G229" s="42"/>
      <c r="H229" s="42"/>
      <c r="I229" s="229"/>
      <c r="J229" s="42"/>
      <c r="K229" s="42"/>
      <c r="L229" s="46"/>
      <c r="M229" s="230"/>
      <c r="N229" s="231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142</v>
      </c>
      <c r="AU229" s="19" t="s">
        <v>81</v>
      </c>
    </row>
    <row r="230" s="13" customFormat="1">
      <c r="A230" s="13"/>
      <c r="B230" s="234"/>
      <c r="C230" s="235"/>
      <c r="D230" s="227" t="s">
        <v>144</v>
      </c>
      <c r="E230" s="236" t="s">
        <v>19</v>
      </c>
      <c r="F230" s="237" t="s">
        <v>303</v>
      </c>
      <c r="G230" s="235"/>
      <c r="H230" s="238">
        <v>111</v>
      </c>
      <c r="I230" s="239"/>
      <c r="J230" s="235"/>
      <c r="K230" s="235"/>
      <c r="L230" s="240"/>
      <c r="M230" s="241"/>
      <c r="N230" s="242"/>
      <c r="O230" s="242"/>
      <c r="P230" s="242"/>
      <c r="Q230" s="242"/>
      <c r="R230" s="242"/>
      <c r="S230" s="242"/>
      <c r="T230" s="24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4" t="s">
        <v>144</v>
      </c>
      <c r="AU230" s="244" t="s">
        <v>81</v>
      </c>
      <c r="AV230" s="13" t="s">
        <v>81</v>
      </c>
      <c r="AW230" s="13" t="s">
        <v>33</v>
      </c>
      <c r="AX230" s="13" t="s">
        <v>72</v>
      </c>
      <c r="AY230" s="244" t="s">
        <v>130</v>
      </c>
    </row>
    <row r="231" s="13" customFormat="1">
      <c r="A231" s="13"/>
      <c r="B231" s="234"/>
      <c r="C231" s="235"/>
      <c r="D231" s="227" t="s">
        <v>144</v>
      </c>
      <c r="E231" s="236" t="s">
        <v>19</v>
      </c>
      <c r="F231" s="237" t="s">
        <v>304</v>
      </c>
      <c r="G231" s="235"/>
      <c r="H231" s="238">
        <v>111</v>
      </c>
      <c r="I231" s="239"/>
      <c r="J231" s="235"/>
      <c r="K231" s="235"/>
      <c r="L231" s="240"/>
      <c r="M231" s="241"/>
      <c r="N231" s="242"/>
      <c r="O231" s="242"/>
      <c r="P231" s="242"/>
      <c r="Q231" s="242"/>
      <c r="R231" s="242"/>
      <c r="S231" s="242"/>
      <c r="T231" s="24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4" t="s">
        <v>144</v>
      </c>
      <c r="AU231" s="244" t="s">
        <v>81</v>
      </c>
      <c r="AV231" s="13" t="s">
        <v>81</v>
      </c>
      <c r="AW231" s="13" t="s">
        <v>33</v>
      </c>
      <c r="AX231" s="13" t="s">
        <v>72</v>
      </c>
      <c r="AY231" s="244" t="s">
        <v>130</v>
      </c>
    </row>
    <row r="232" s="14" customFormat="1">
      <c r="A232" s="14"/>
      <c r="B232" s="245"/>
      <c r="C232" s="246"/>
      <c r="D232" s="227" t="s">
        <v>144</v>
      </c>
      <c r="E232" s="247" t="s">
        <v>19</v>
      </c>
      <c r="F232" s="248" t="s">
        <v>146</v>
      </c>
      <c r="G232" s="246"/>
      <c r="H232" s="249">
        <v>222</v>
      </c>
      <c r="I232" s="250"/>
      <c r="J232" s="246"/>
      <c r="K232" s="246"/>
      <c r="L232" s="251"/>
      <c r="M232" s="252"/>
      <c r="N232" s="253"/>
      <c r="O232" s="253"/>
      <c r="P232" s="253"/>
      <c r="Q232" s="253"/>
      <c r="R232" s="253"/>
      <c r="S232" s="253"/>
      <c r="T232" s="25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5" t="s">
        <v>144</v>
      </c>
      <c r="AU232" s="255" t="s">
        <v>81</v>
      </c>
      <c r="AV232" s="14" t="s">
        <v>138</v>
      </c>
      <c r="AW232" s="14" t="s">
        <v>33</v>
      </c>
      <c r="AX232" s="14" t="s">
        <v>79</v>
      </c>
      <c r="AY232" s="255" t="s">
        <v>130</v>
      </c>
    </row>
    <row r="233" s="2" customFormat="1" ht="24.15" customHeight="1">
      <c r="A233" s="40"/>
      <c r="B233" s="41"/>
      <c r="C233" s="214" t="s">
        <v>331</v>
      </c>
      <c r="D233" s="214" t="s">
        <v>133</v>
      </c>
      <c r="E233" s="215" t="s">
        <v>332</v>
      </c>
      <c r="F233" s="216" t="s">
        <v>333</v>
      </c>
      <c r="G233" s="217" t="s">
        <v>277</v>
      </c>
      <c r="H233" s="218">
        <v>84</v>
      </c>
      <c r="I233" s="219"/>
      <c r="J233" s="220">
        <f>ROUND(I233*H233,2)</f>
        <v>0</v>
      </c>
      <c r="K233" s="216" t="s">
        <v>137</v>
      </c>
      <c r="L233" s="46"/>
      <c r="M233" s="221" t="s">
        <v>19</v>
      </c>
      <c r="N233" s="222" t="s">
        <v>43</v>
      </c>
      <c r="O233" s="86"/>
      <c r="P233" s="223">
        <f>O233*H233</f>
        <v>0</v>
      </c>
      <c r="Q233" s="223">
        <v>0.0020600000000000002</v>
      </c>
      <c r="R233" s="223">
        <f>Q233*H233</f>
        <v>0.17304000000000003</v>
      </c>
      <c r="S233" s="223">
        <v>0</v>
      </c>
      <c r="T233" s="224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25" t="s">
        <v>247</v>
      </c>
      <c r="AT233" s="225" t="s">
        <v>133</v>
      </c>
      <c r="AU233" s="225" t="s">
        <v>81</v>
      </c>
      <c r="AY233" s="19" t="s">
        <v>130</v>
      </c>
      <c r="BE233" s="226">
        <f>IF(N233="základní",J233,0)</f>
        <v>0</v>
      </c>
      <c r="BF233" s="226">
        <f>IF(N233="snížená",J233,0)</f>
        <v>0</v>
      </c>
      <c r="BG233" s="226">
        <f>IF(N233="zákl. přenesená",J233,0)</f>
        <v>0</v>
      </c>
      <c r="BH233" s="226">
        <f>IF(N233="sníž. přenesená",J233,0)</f>
        <v>0</v>
      </c>
      <c r="BI233" s="226">
        <f>IF(N233="nulová",J233,0)</f>
        <v>0</v>
      </c>
      <c r="BJ233" s="19" t="s">
        <v>79</v>
      </c>
      <c r="BK233" s="226">
        <f>ROUND(I233*H233,2)</f>
        <v>0</v>
      </c>
      <c r="BL233" s="19" t="s">
        <v>247</v>
      </c>
      <c r="BM233" s="225" t="s">
        <v>334</v>
      </c>
    </row>
    <row r="234" s="2" customFormat="1">
      <c r="A234" s="40"/>
      <c r="B234" s="41"/>
      <c r="C234" s="42"/>
      <c r="D234" s="227" t="s">
        <v>140</v>
      </c>
      <c r="E234" s="42"/>
      <c r="F234" s="228" t="s">
        <v>335</v>
      </c>
      <c r="G234" s="42"/>
      <c r="H234" s="42"/>
      <c r="I234" s="229"/>
      <c r="J234" s="42"/>
      <c r="K234" s="42"/>
      <c r="L234" s="46"/>
      <c r="M234" s="230"/>
      <c r="N234" s="231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140</v>
      </c>
      <c r="AU234" s="19" t="s">
        <v>81</v>
      </c>
    </row>
    <row r="235" s="2" customFormat="1">
      <c r="A235" s="40"/>
      <c r="B235" s="41"/>
      <c r="C235" s="42"/>
      <c r="D235" s="232" t="s">
        <v>142</v>
      </c>
      <c r="E235" s="42"/>
      <c r="F235" s="233" t="s">
        <v>336</v>
      </c>
      <c r="G235" s="42"/>
      <c r="H235" s="42"/>
      <c r="I235" s="229"/>
      <c r="J235" s="42"/>
      <c r="K235" s="42"/>
      <c r="L235" s="46"/>
      <c r="M235" s="230"/>
      <c r="N235" s="231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142</v>
      </c>
      <c r="AU235" s="19" t="s">
        <v>81</v>
      </c>
    </row>
    <row r="236" s="13" customFormat="1">
      <c r="A236" s="13"/>
      <c r="B236" s="234"/>
      <c r="C236" s="235"/>
      <c r="D236" s="227" t="s">
        <v>144</v>
      </c>
      <c r="E236" s="236" t="s">
        <v>19</v>
      </c>
      <c r="F236" s="237" t="s">
        <v>311</v>
      </c>
      <c r="G236" s="235"/>
      <c r="H236" s="238">
        <v>18</v>
      </c>
      <c r="I236" s="239"/>
      <c r="J236" s="235"/>
      <c r="K236" s="235"/>
      <c r="L236" s="240"/>
      <c r="M236" s="241"/>
      <c r="N236" s="242"/>
      <c r="O236" s="242"/>
      <c r="P236" s="242"/>
      <c r="Q236" s="242"/>
      <c r="R236" s="242"/>
      <c r="S236" s="242"/>
      <c r="T236" s="24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4" t="s">
        <v>144</v>
      </c>
      <c r="AU236" s="244" t="s">
        <v>81</v>
      </c>
      <c r="AV236" s="13" t="s">
        <v>81</v>
      </c>
      <c r="AW236" s="13" t="s">
        <v>33</v>
      </c>
      <c r="AX236" s="13" t="s">
        <v>72</v>
      </c>
      <c r="AY236" s="244" t="s">
        <v>130</v>
      </c>
    </row>
    <row r="237" s="13" customFormat="1">
      <c r="A237" s="13"/>
      <c r="B237" s="234"/>
      <c r="C237" s="235"/>
      <c r="D237" s="227" t="s">
        <v>144</v>
      </c>
      <c r="E237" s="236" t="s">
        <v>19</v>
      </c>
      <c r="F237" s="237" t="s">
        <v>312</v>
      </c>
      <c r="G237" s="235"/>
      <c r="H237" s="238">
        <v>66</v>
      </c>
      <c r="I237" s="239"/>
      <c r="J237" s="235"/>
      <c r="K237" s="235"/>
      <c r="L237" s="240"/>
      <c r="M237" s="241"/>
      <c r="N237" s="242"/>
      <c r="O237" s="242"/>
      <c r="P237" s="242"/>
      <c r="Q237" s="242"/>
      <c r="R237" s="242"/>
      <c r="S237" s="242"/>
      <c r="T237" s="24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4" t="s">
        <v>144</v>
      </c>
      <c r="AU237" s="244" t="s">
        <v>81</v>
      </c>
      <c r="AV237" s="13" t="s">
        <v>81</v>
      </c>
      <c r="AW237" s="13" t="s">
        <v>33</v>
      </c>
      <c r="AX237" s="13" t="s">
        <v>72</v>
      </c>
      <c r="AY237" s="244" t="s">
        <v>130</v>
      </c>
    </row>
    <row r="238" s="14" customFormat="1">
      <c r="A238" s="14"/>
      <c r="B238" s="245"/>
      <c r="C238" s="246"/>
      <c r="D238" s="227" t="s">
        <v>144</v>
      </c>
      <c r="E238" s="247" t="s">
        <v>19</v>
      </c>
      <c r="F238" s="248" t="s">
        <v>146</v>
      </c>
      <c r="G238" s="246"/>
      <c r="H238" s="249">
        <v>84</v>
      </c>
      <c r="I238" s="250"/>
      <c r="J238" s="246"/>
      <c r="K238" s="246"/>
      <c r="L238" s="251"/>
      <c r="M238" s="252"/>
      <c r="N238" s="253"/>
      <c r="O238" s="253"/>
      <c r="P238" s="253"/>
      <c r="Q238" s="253"/>
      <c r="R238" s="253"/>
      <c r="S238" s="253"/>
      <c r="T238" s="254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5" t="s">
        <v>144</v>
      </c>
      <c r="AU238" s="255" t="s">
        <v>81</v>
      </c>
      <c r="AV238" s="14" t="s">
        <v>138</v>
      </c>
      <c r="AW238" s="14" t="s">
        <v>33</v>
      </c>
      <c r="AX238" s="14" t="s">
        <v>79</v>
      </c>
      <c r="AY238" s="255" t="s">
        <v>130</v>
      </c>
    </row>
    <row r="239" s="2" customFormat="1" ht="24.15" customHeight="1">
      <c r="A239" s="40"/>
      <c r="B239" s="41"/>
      <c r="C239" s="214" t="s">
        <v>337</v>
      </c>
      <c r="D239" s="214" t="s">
        <v>133</v>
      </c>
      <c r="E239" s="215" t="s">
        <v>338</v>
      </c>
      <c r="F239" s="216" t="s">
        <v>339</v>
      </c>
      <c r="G239" s="217" t="s">
        <v>193</v>
      </c>
      <c r="H239" s="218">
        <v>24</v>
      </c>
      <c r="I239" s="219"/>
      <c r="J239" s="220">
        <f>ROUND(I239*H239,2)</f>
        <v>0</v>
      </c>
      <c r="K239" s="216" t="s">
        <v>137</v>
      </c>
      <c r="L239" s="46"/>
      <c r="M239" s="221" t="s">
        <v>19</v>
      </c>
      <c r="N239" s="222" t="s">
        <v>43</v>
      </c>
      <c r="O239" s="86"/>
      <c r="P239" s="223">
        <f>O239*H239</f>
        <v>0</v>
      </c>
      <c r="Q239" s="223">
        <v>0.00019000000000000001</v>
      </c>
      <c r="R239" s="223">
        <f>Q239*H239</f>
        <v>0.0045599999999999998</v>
      </c>
      <c r="S239" s="223">
        <v>0</v>
      </c>
      <c r="T239" s="224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25" t="s">
        <v>247</v>
      </c>
      <c r="AT239" s="225" t="s">
        <v>133</v>
      </c>
      <c r="AU239" s="225" t="s">
        <v>81</v>
      </c>
      <c r="AY239" s="19" t="s">
        <v>130</v>
      </c>
      <c r="BE239" s="226">
        <f>IF(N239="základní",J239,0)</f>
        <v>0</v>
      </c>
      <c r="BF239" s="226">
        <f>IF(N239="snížená",J239,0)</f>
        <v>0</v>
      </c>
      <c r="BG239" s="226">
        <f>IF(N239="zákl. přenesená",J239,0)</f>
        <v>0</v>
      </c>
      <c r="BH239" s="226">
        <f>IF(N239="sníž. přenesená",J239,0)</f>
        <v>0</v>
      </c>
      <c r="BI239" s="226">
        <f>IF(N239="nulová",J239,0)</f>
        <v>0</v>
      </c>
      <c r="BJ239" s="19" t="s">
        <v>79</v>
      </c>
      <c r="BK239" s="226">
        <f>ROUND(I239*H239,2)</f>
        <v>0</v>
      </c>
      <c r="BL239" s="19" t="s">
        <v>247</v>
      </c>
      <c r="BM239" s="225" t="s">
        <v>340</v>
      </c>
    </row>
    <row r="240" s="2" customFormat="1">
      <c r="A240" s="40"/>
      <c r="B240" s="41"/>
      <c r="C240" s="42"/>
      <c r="D240" s="227" t="s">
        <v>140</v>
      </c>
      <c r="E240" s="42"/>
      <c r="F240" s="228" t="s">
        <v>341</v>
      </c>
      <c r="G240" s="42"/>
      <c r="H240" s="42"/>
      <c r="I240" s="229"/>
      <c r="J240" s="42"/>
      <c r="K240" s="42"/>
      <c r="L240" s="46"/>
      <c r="M240" s="230"/>
      <c r="N240" s="231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140</v>
      </c>
      <c r="AU240" s="19" t="s">
        <v>81</v>
      </c>
    </row>
    <row r="241" s="2" customFormat="1">
      <c r="A241" s="40"/>
      <c r="B241" s="41"/>
      <c r="C241" s="42"/>
      <c r="D241" s="232" t="s">
        <v>142</v>
      </c>
      <c r="E241" s="42"/>
      <c r="F241" s="233" t="s">
        <v>342</v>
      </c>
      <c r="G241" s="42"/>
      <c r="H241" s="42"/>
      <c r="I241" s="229"/>
      <c r="J241" s="42"/>
      <c r="K241" s="42"/>
      <c r="L241" s="46"/>
      <c r="M241" s="230"/>
      <c r="N241" s="231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142</v>
      </c>
      <c r="AU241" s="19" t="s">
        <v>81</v>
      </c>
    </row>
    <row r="242" s="13" customFormat="1">
      <c r="A242" s="13"/>
      <c r="B242" s="234"/>
      <c r="C242" s="235"/>
      <c r="D242" s="227" t="s">
        <v>144</v>
      </c>
      <c r="E242" s="236" t="s">
        <v>19</v>
      </c>
      <c r="F242" s="237" t="s">
        <v>343</v>
      </c>
      <c r="G242" s="235"/>
      <c r="H242" s="238">
        <v>12</v>
      </c>
      <c r="I242" s="239"/>
      <c r="J242" s="235"/>
      <c r="K242" s="235"/>
      <c r="L242" s="240"/>
      <c r="M242" s="241"/>
      <c r="N242" s="242"/>
      <c r="O242" s="242"/>
      <c r="P242" s="242"/>
      <c r="Q242" s="242"/>
      <c r="R242" s="242"/>
      <c r="S242" s="242"/>
      <c r="T242" s="24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4" t="s">
        <v>144</v>
      </c>
      <c r="AU242" s="244" t="s">
        <v>81</v>
      </c>
      <c r="AV242" s="13" t="s">
        <v>81</v>
      </c>
      <c r="AW242" s="13" t="s">
        <v>33</v>
      </c>
      <c r="AX242" s="13" t="s">
        <v>72</v>
      </c>
      <c r="AY242" s="244" t="s">
        <v>130</v>
      </c>
    </row>
    <row r="243" s="13" customFormat="1">
      <c r="A243" s="13"/>
      <c r="B243" s="234"/>
      <c r="C243" s="235"/>
      <c r="D243" s="227" t="s">
        <v>144</v>
      </c>
      <c r="E243" s="236" t="s">
        <v>19</v>
      </c>
      <c r="F243" s="237" t="s">
        <v>344</v>
      </c>
      <c r="G243" s="235"/>
      <c r="H243" s="238">
        <v>12</v>
      </c>
      <c r="I243" s="239"/>
      <c r="J243" s="235"/>
      <c r="K243" s="235"/>
      <c r="L243" s="240"/>
      <c r="M243" s="241"/>
      <c r="N243" s="242"/>
      <c r="O243" s="242"/>
      <c r="P243" s="242"/>
      <c r="Q243" s="242"/>
      <c r="R243" s="242"/>
      <c r="S243" s="242"/>
      <c r="T243" s="24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4" t="s">
        <v>144</v>
      </c>
      <c r="AU243" s="244" t="s">
        <v>81</v>
      </c>
      <c r="AV243" s="13" t="s">
        <v>81</v>
      </c>
      <c r="AW243" s="13" t="s">
        <v>33</v>
      </c>
      <c r="AX243" s="13" t="s">
        <v>72</v>
      </c>
      <c r="AY243" s="244" t="s">
        <v>130</v>
      </c>
    </row>
    <row r="244" s="14" customFormat="1">
      <c r="A244" s="14"/>
      <c r="B244" s="245"/>
      <c r="C244" s="246"/>
      <c r="D244" s="227" t="s">
        <v>144</v>
      </c>
      <c r="E244" s="247" t="s">
        <v>19</v>
      </c>
      <c r="F244" s="248" t="s">
        <v>146</v>
      </c>
      <c r="G244" s="246"/>
      <c r="H244" s="249">
        <v>24</v>
      </c>
      <c r="I244" s="250"/>
      <c r="J244" s="246"/>
      <c r="K244" s="246"/>
      <c r="L244" s="251"/>
      <c r="M244" s="252"/>
      <c r="N244" s="253"/>
      <c r="O244" s="253"/>
      <c r="P244" s="253"/>
      <c r="Q244" s="253"/>
      <c r="R244" s="253"/>
      <c r="S244" s="253"/>
      <c r="T244" s="254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5" t="s">
        <v>144</v>
      </c>
      <c r="AU244" s="255" t="s">
        <v>81</v>
      </c>
      <c r="AV244" s="14" t="s">
        <v>138</v>
      </c>
      <c r="AW244" s="14" t="s">
        <v>33</v>
      </c>
      <c r="AX244" s="14" t="s">
        <v>79</v>
      </c>
      <c r="AY244" s="255" t="s">
        <v>130</v>
      </c>
    </row>
    <row r="245" s="2" customFormat="1" ht="24.15" customHeight="1">
      <c r="A245" s="40"/>
      <c r="B245" s="41"/>
      <c r="C245" s="214" t="s">
        <v>345</v>
      </c>
      <c r="D245" s="214" t="s">
        <v>133</v>
      </c>
      <c r="E245" s="215" t="s">
        <v>346</v>
      </c>
      <c r="F245" s="216" t="s">
        <v>347</v>
      </c>
      <c r="G245" s="217" t="s">
        <v>213</v>
      </c>
      <c r="H245" s="218">
        <v>2.1699999999999999</v>
      </c>
      <c r="I245" s="219"/>
      <c r="J245" s="220">
        <f>ROUND(I245*H245,2)</f>
        <v>0</v>
      </c>
      <c r="K245" s="216" t="s">
        <v>137</v>
      </c>
      <c r="L245" s="46"/>
      <c r="M245" s="221" t="s">
        <v>19</v>
      </c>
      <c r="N245" s="222" t="s">
        <v>43</v>
      </c>
      <c r="O245" s="86"/>
      <c r="P245" s="223">
        <f>O245*H245</f>
        <v>0</v>
      </c>
      <c r="Q245" s="223">
        <v>0</v>
      </c>
      <c r="R245" s="223">
        <f>Q245*H245</f>
        <v>0</v>
      </c>
      <c r="S245" s="223">
        <v>0</v>
      </c>
      <c r="T245" s="224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25" t="s">
        <v>247</v>
      </c>
      <c r="AT245" s="225" t="s">
        <v>133</v>
      </c>
      <c r="AU245" s="225" t="s">
        <v>81</v>
      </c>
      <c r="AY245" s="19" t="s">
        <v>130</v>
      </c>
      <c r="BE245" s="226">
        <f>IF(N245="základní",J245,0)</f>
        <v>0</v>
      </c>
      <c r="BF245" s="226">
        <f>IF(N245="snížená",J245,0)</f>
        <v>0</v>
      </c>
      <c r="BG245" s="226">
        <f>IF(N245="zákl. přenesená",J245,0)</f>
        <v>0</v>
      </c>
      <c r="BH245" s="226">
        <f>IF(N245="sníž. přenesená",J245,0)</f>
        <v>0</v>
      </c>
      <c r="BI245" s="226">
        <f>IF(N245="nulová",J245,0)</f>
        <v>0</v>
      </c>
      <c r="BJ245" s="19" t="s">
        <v>79</v>
      </c>
      <c r="BK245" s="226">
        <f>ROUND(I245*H245,2)</f>
        <v>0</v>
      </c>
      <c r="BL245" s="19" t="s">
        <v>247</v>
      </c>
      <c r="BM245" s="225" t="s">
        <v>348</v>
      </c>
    </row>
    <row r="246" s="2" customFormat="1">
      <c r="A246" s="40"/>
      <c r="B246" s="41"/>
      <c r="C246" s="42"/>
      <c r="D246" s="227" t="s">
        <v>140</v>
      </c>
      <c r="E246" s="42"/>
      <c r="F246" s="228" t="s">
        <v>349</v>
      </c>
      <c r="G246" s="42"/>
      <c r="H246" s="42"/>
      <c r="I246" s="229"/>
      <c r="J246" s="42"/>
      <c r="K246" s="42"/>
      <c r="L246" s="46"/>
      <c r="M246" s="230"/>
      <c r="N246" s="231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140</v>
      </c>
      <c r="AU246" s="19" t="s">
        <v>81</v>
      </c>
    </row>
    <row r="247" s="2" customFormat="1">
      <c r="A247" s="40"/>
      <c r="B247" s="41"/>
      <c r="C247" s="42"/>
      <c r="D247" s="232" t="s">
        <v>142</v>
      </c>
      <c r="E247" s="42"/>
      <c r="F247" s="233" t="s">
        <v>350</v>
      </c>
      <c r="G247" s="42"/>
      <c r="H247" s="42"/>
      <c r="I247" s="229"/>
      <c r="J247" s="42"/>
      <c r="K247" s="42"/>
      <c r="L247" s="46"/>
      <c r="M247" s="230"/>
      <c r="N247" s="231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142</v>
      </c>
      <c r="AU247" s="19" t="s">
        <v>81</v>
      </c>
    </row>
    <row r="248" s="12" customFormat="1" ht="22.8" customHeight="1">
      <c r="A248" s="12"/>
      <c r="B248" s="198"/>
      <c r="C248" s="199"/>
      <c r="D248" s="200" t="s">
        <v>71</v>
      </c>
      <c r="E248" s="212" t="s">
        <v>351</v>
      </c>
      <c r="F248" s="212" t="s">
        <v>352</v>
      </c>
      <c r="G248" s="199"/>
      <c r="H248" s="199"/>
      <c r="I248" s="202"/>
      <c r="J248" s="213">
        <f>BK248</f>
        <v>0</v>
      </c>
      <c r="K248" s="199"/>
      <c r="L248" s="204"/>
      <c r="M248" s="205"/>
      <c r="N248" s="206"/>
      <c r="O248" s="206"/>
      <c r="P248" s="207">
        <f>SUM(P249:P290)</f>
        <v>0</v>
      </c>
      <c r="Q248" s="206"/>
      <c r="R248" s="207">
        <f>SUM(R249:R290)</f>
        <v>0.93119174999999998</v>
      </c>
      <c r="S248" s="206"/>
      <c r="T248" s="208">
        <f>SUM(T249:T290)</f>
        <v>3.8881900000000003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09" t="s">
        <v>81</v>
      </c>
      <c r="AT248" s="210" t="s">
        <v>71</v>
      </c>
      <c r="AU248" s="210" t="s">
        <v>79</v>
      </c>
      <c r="AY248" s="209" t="s">
        <v>130</v>
      </c>
      <c r="BK248" s="211">
        <f>SUM(BK249:BK290)</f>
        <v>0</v>
      </c>
    </row>
    <row r="249" s="2" customFormat="1" ht="24.15" customHeight="1">
      <c r="A249" s="40"/>
      <c r="B249" s="41"/>
      <c r="C249" s="214" t="s">
        <v>353</v>
      </c>
      <c r="D249" s="214" t="s">
        <v>133</v>
      </c>
      <c r="E249" s="215" t="s">
        <v>354</v>
      </c>
      <c r="F249" s="216" t="s">
        <v>355</v>
      </c>
      <c r="G249" s="217" t="s">
        <v>136</v>
      </c>
      <c r="H249" s="218">
        <v>136.39500000000001</v>
      </c>
      <c r="I249" s="219"/>
      <c r="J249" s="220">
        <f>ROUND(I249*H249,2)</f>
        <v>0</v>
      </c>
      <c r="K249" s="216" t="s">
        <v>137</v>
      </c>
      <c r="L249" s="46"/>
      <c r="M249" s="221" t="s">
        <v>19</v>
      </c>
      <c r="N249" s="222" t="s">
        <v>43</v>
      </c>
      <c r="O249" s="86"/>
      <c r="P249" s="223">
        <f>O249*H249</f>
        <v>0</v>
      </c>
      <c r="Q249" s="223">
        <v>0</v>
      </c>
      <c r="R249" s="223">
        <f>Q249*H249</f>
        <v>0</v>
      </c>
      <c r="S249" s="223">
        <v>0.021999999999999999</v>
      </c>
      <c r="T249" s="224">
        <f>S249*H249</f>
        <v>3.0006900000000001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25" t="s">
        <v>247</v>
      </c>
      <c r="AT249" s="225" t="s">
        <v>133</v>
      </c>
      <c r="AU249" s="225" t="s">
        <v>81</v>
      </c>
      <c r="AY249" s="19" t="s">
        <v>130</v>
      </c>
      <c r="BE249" s="226">
        <f>IF(N249="základní",J249,0)</f>
        <v>0</v>
      </c>
      <c r="BF249" s="226">
        <f>IF(N249="snížená",J249,0)</f>
        <v>0</v>
      </c>
      <c r="BG249" s="226">
        <f>IF(N249="zákl. přenesená",J249,0)</f>
        <v>0</v>
      </c>
      <c r="BH249" s="226">
        <f>IF(N249="sníž. přenesená",J249,0)</f>
        <v>0</v>
      </c>
      <c r="BI249" s="226">
        <f>IF(N249="nulová",J249,0)</f>
        <v>0</v>
      </c>
      <c r="BJ249" s="19" t="s">
        <v>79</v>
      </c>
      <c r="BK249" s="226">
        <f>ROUND(I249*H249,2)</f>
        <v>0</v>
      </c>
      <c r="BL249" s="19" t="s">
        <v>247</v>
      </c>
      <c r="BM249" s="225" t="s">
        <v>356</v>
      </c>
    </row>
    <row r="250" s="2" customFormat="1">
      <c r="A250" s="40"/>
      <c r="B250" s="41"/>
      <c r="C250" s="42"/>
      <c r="D250" s="227" t="s">
        <v>140</v>
      </c>
      <c r="E250" s="42"/>
      <c r="F250" s="228" t="s">
        <v>357</v>
      </c>
      <c r="G250" s="42"/>
      <c r="H250" s="42"/>
      <c r="I250" s="229"/>
      <c r="J250" s="42"/>
      <c r="K250" s="42"/>
      <c r="L250" s="46"/>
      <c r="M250" s="230"/>
      <c r="N250" s="231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140</v>
      </c>
      <c r="AU250" s="19" t="s">
        <v>81</v>
      </c>
    </row>
    <row r="251" s="2" customFormat="1">
      <c r="A251" s="40"/>
      <c r="B251" s="41"/>
      <c r="C251" s="42"/>
      <c r="D251" s="232" t="s">
        <v>142</v>
      </c>
      <c r="E251" s="42"/>
      <c r="F251" s="233" t="s">
        <v>358</v>
      </c>
      <c r="G251" s="42"/>
      <c r="H251" s="42"/>
      <c r="I251" s="229"/>
      <c r="J251" s="42"/>
      <c r="K251" s="42"/>
      <c r="L251" s="46"/>
      <c r="M251" s="230"/>
      <c r="N251" s="231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142</v>
      </c>
      <c r="AU251" s="19" t="s">
        <v>81</v>
      </c>
    </row>
    <row r="252" s="15" customFormat="1">
      <c r="A252" s="15"/>
      <c r="B252" s="256"/>
      <c r="C252" s="257"/>
      <c r="D252" s="227" t="s">
        <v>144</v>
      </c>
      <c r="E252" s="258" t="s">
        <v>19</v>
      </c>
      <c r="F252" s="259" t="s">
        <v>359</v>
      </c>
      <c r="G252" s="257"/>
      <c r="H252" s="258" t="s">
        <v>19</v>
      </c>
      <c r="I252" s="260"/>
      <c r="J252" s="257"/>
      <c r="K252" s="257"/>
      <c r="L252" s="261"/>
      <c r="M252" s="262"/>
      <c r="N252" s="263"/>
      <c r="O252" s="263"/>
      <c r="P252" s="263"/>
      <c r="Q252" s="263"/>
      <c r="R252" s="263"/>
      <c r="S252" s="263"/>
      <c r="T252" s="264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65" t="s">
        <v>144</v>
      </c>
      <c r="AU252" s="265" t="s">
        <v>81</v>
      </c>
      <c r="AV252" s="15" t="s">
        <v>79</v>
      </c>
      <c r="AW252" s="15" t="s">
        <v>33</v>
      </c>
      <c r="AX252" s="15" t="s">
        <v>72</v>
      </c>
      <c r="AY252" s="265" t="s">
        <v>130</v>
      </c>
    </row>
    <row r="253" s="13" customFormat="1">
      <c r="A253" s="13"/>
      <c r="B253" s="234"/>
      <c r="C253" s="235"/>
      <c r="D253" s="227" t="s">
        <v>144</v>
      </c>
      <c r="E253" s="236" t="s">
        <v>19</v>
      </c>
      <c r="F253" s="237" t="s">
        <v>360</v>
      </c>
      <c r="G253" s="235"/>
      <c r="H253" s="238">
        <v>136.39500000000001</v>
      </c>
      <c r="I253" s="239"/>
      <c r="J253" s="235"/>
      <c r="K253" s="235"/>
      <c r="L253" s="240"/>
      <c r="M253" s="241"/>
      <c r="N253" s="242"/>
      <c r="O253" s="242"/>
      <c r="P253" s="242"/>
      <c r="Q253" s="242"/>
      <c r="R253" s="242"/>
      <c r="S253" s="242"/>
      <c r="T253" s="24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4" t="s">
        <v>144</v>
      </c>
      <c r="AU253" s="244" t="s">
        <v>81</v>
      </c>
      <c r="AV253" s="13" t="s">
        <v>81</v>
      </c>
      <c r="AW253" s="13" t="s">
        <v>33</v>
      </c>
      <c r="AX253" s="13" t="s">
        <v>72</v>
      </c>
      <c r="AY253" s="244" t="s">
        <v>130</v>
      </c>
    </row>
    <row r="254" s="14" customFormat="1">
      <c r="A254" s="14"/>
      <c r="B254" s="245"/>
      <c r="C254" s="246"/>
      <c r="D254" s="227" t="s">
        <v>144</v>
      </c>
      <c r="E254" s="247" t="s">
        <v>19</v>
      </c>
      <c r="F254" s="248" t="s">
        <v>146</v>
      </c>
      <c r="G254" s="246"/>
      <c r="H254" s="249">
        <v>136.39500000000001</v>
      </c>
      <c r="I254" s="250"/>
      <c r="J254" s="246"/>
      <c r="K254" s="246"/>
      <c r="L254" s="251"/>
      <c r="M254" s="252"/>
      <c r="N254" s="253"/>
      <c r="O254" s="253"/>
      <c r="P254" s="253"/>
      <c r="Q254" s="253"/>
      <c r="R254" s="253"/>
      <c r="S254" s="253"/>
      <c r="T254" s="254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5" t="s">
        <v>144</v>
      </c>
      <c r="AU254" s="255" t="s">
        <v>81</v>
      </c>
      <c r="AV254" s="14" t="s">
        <v>138</v>
      </c>
      <c r="AW254" s="14" t="s">
        <v>33</v>
      </c>
      <c r="AX254" s="14" t="s">
        <v>79</v>
      </c>
      <c r="AY254" s="255" t="s">
        <v>130</v>
      </c>
    </row>
    <row r="255" s="2" customFormat="1" ht="24.15" customHeight="1">
      <c r="A255" s="40"/>
      <c r="B255" s="41"/>
      <c r="C255" s="214" t="s">
        <v>263</v>
      </c>
      <c r="D255" s="214" t="s">
        <v>133</v>
      </c>
      <c r="E255" s="215" t="s">
        <v>361</v>
      </c>
      <c r="F255" s="216" t="s">
        <v>362</v>
      </c>
      <c r="G255" s="217" t="s">
        <v>277</v>
      </c>
      <c r="H255" s="218">
        <v>45.465000000000003</v>
      </c>
      <c r="I255" s="219"/>
      <c r="J255" s="220">
        <f>ROUND(I255*H255,2)</f>
        <v>0</v>
      </c>
      <c r="K255" s="216" t="s">
        <v>363</v>
      </c>
      <c r="L255" s="46"/>
      <c r="M255" s="221" t="s">
        <v>19</v>
      </c>
      <c r="N255" s="222" t="s">
        <v>43</v>
      </c>
      <c r="O255" s="86"/>
      <c r="P255" s="223">
        <f>O255*H255</f>
        <v>0</v>
      </c>
      <c r="Q255" s="223">
        <v>0.00095</v>
      </c>
      <c r="R255" s="223">
        <f>Q255*H255</f>
        <v>0.043191750000000001</v>
      </c>
      <c r="S255" s="223">
        <v>0</v>
      </c>
      <c r="T255" s="224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25" t="s">
        <v>247</v>
      </c>
      <c r="AT255" s="225" t="s">
        <v>133</v>
      </c>
      <c r="AU255" s="225" t="s">
        <v>81</v>
      </c>
      <c r="AY255" s="19" t="s">
        <v>130</v>
      </c>
      <c r="BE255" s="226">
        <f>IF(N255="základní",J255,0)</f>
        <v>0</v>
      </c>
      <c r="BF255" s="226">
        <f>IF(N255="snížená",J255,0)</f>
        <v>0</v>
      </c>
      <c r="BG255" s="226">
        <f>IF(N255="zákl. přenesená",J255,0)</f>
        <v>0</v>
      </c>
      <c r="BH255" s="226">
        <f>IF(N255="sníž. přenesená",J255,0)</f>
        <v>0</v>
      </c>
      <c r="BI255" s="226">
        <f>IF(N255="nulová",J255,0)</f>
        <v>0</v>
      </c>
      <c r="BJ255" s="19" t="s">
        <v>79</v>
      </c>
      <c r="BK255" s="226">
        <f>ROUND(I255*H255,2)</f>
        <v>0</v>
      </c>
      <c r="BL255" s="19" t="s">
        <v>247</v>
      </c>
      <c r="BM255" s="225" t="s">
        <v>364</v>
      </c>
    </row>
    <row r="256" s="2" customFormat="1">
      <c r="A256" s="40"/>
      <c r="B256" s="41"/>
      <c r="C256" s="42"/>
      <c r="D256" s="227" t="s">
        <v>140</v>
      </c>
      <c r="E256" s="42"/>
      <c r="F256" s="228" t="s">
        <v>362</v>
      </c>
      <c r="G256" s="42"/>
      <c r="H256" s="42"/>
      <c r="I256" s="229"/>
      <c r="J256" s="42"/>
      <c r="K256" s="42"/>
      <c r="L256" s="46"/>
      <c r="M256" s="230"/>
      <c r="N256" s="231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140</v>
      </c>
      <c r="AU256" s="19" t="s">
        <v>81</v>
      </c>
    </row>
    <row r="257" s="2" customFormat="1" ht="24.15" customHeight="1">
      <c r="A257" s="40"/>
      <c r="B257" s="41"/>
      <c r="C257" s="266" t="s">
        <v>365</v>
      </c>
      <c r="D257" s="266" t="s">
        <v>175</v>
      </c>
      <c r="E257" s="267" t="s">
        <v>366</v>
      </c>
      <c r="F257" s="268" t="s">
        <v>367</v>
      </c>
      <c r="G257" s="269" t="s">
        <v>193</v>
      </c>
      <c r="H257" s="270">
        <v>1</v>
      </c>
      <c r="I257" s="271"/>
      <c r="J257" s="272">
        <f>ROUND(I257*H257,2)</f>
        <v>0</v>
      </c>
      <c r="K257" s="268" t="s">
        <v>363</v>
      </c>
      <c r="L257" s="273"/>
      <c r="M257" s="274" t="s">
        <v>19</v>
      </c>
      <c r="N257" s="275" t="s">
        <v>43</v>
      </c>
      <c r="O257" s="86"/>
      <c r="P257" s="223">
        <f>O257*H257</f>
        <v>0</v>
      </c>
      <c r="Q257" s="223">
        <v>0</v>
      </c>
      <c r="R257" s="223">
        <f>Q257*H257</f>
        <v>0</v>
      </c>
      <c r="S257" s="223">
        <v>0</v>
      </c>
      <c r="T257" s="224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25" t="s">
        <v>263</v>
      </c>
      <c r="AT257" s="225" t="s">
        <v>175</v>
      </c>
      <c r="AU257" s="225" t="s">
        <v>81</v>
      </c>
      <c r="AY257" s="19" t="s">
        <v>130</v>
      </c>
      <c r="BE257" s="226">
        <f>IF(N257="základní",J257,0)</f>
        <v>0</v>
      </c>
      <c r="BF257" s="226">
        <f>IF(N257="snížená",J257,0)</f>
        <v>0</v>
      </c>
      <c r="BG257" s="226">
        <f>IF(N257="zákl. přenesená",J257,0)</f>
        <v>0</v>
      </c>
      <c r="BH257" s="226">
        <f>IF(N257="sníž. přenesená",J257,0)</f>
        <v>0</v>
      </c>
      <c r="BI257" s="226">
        <f>IF(N257="nulová",J257,0)</f>
        <v>0</v>
      </c>
      <c r="BJ257" s="19" t="s">
        <v>79</v>
      </c>
      <c r="BK257" s="226">
        <f>ROUND(I257*H257,2)</f>
        <v>0</v>
      </c>
      <c r="BL257" s="19" t="s">
        <v>247</v>
      </c>
      <c r="BM257" s="225" t="s">
        <v>368</v>
      </c>
    </row>
    <row r="258" s="2" customFormat="1">
      <c r="A258" s="40"/>
      <c r="B258" s="41"/>
      <c r="C258" s="42"/>
      <c r="D258" s="227" t="s">
        <v>140</v>
      </c>
      <c r="E258" s="42"/>
      <c r="F258" s="228" t="s">
        <v>367</v>
      </c>
      <c r="G258" s="42"/>
      <c r="H258" s="42"/>
      <c r="I258" s="229"/>
      <c r="J258" s="42"/>
      <c r="K258" s="42"/>
      <c r="L258" s="46"/>
      <c r="M258" s="230"/>
      <c r="N258" s="231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140</v>
      </c>
      <c r="AU258" s="19" t="s">
        <v>81</v>
      </c>
    </row>
    <row r="259" s="2" customFormat="1" ht="24.15" customHeight="1">
      <c r="A259" s="40"/>
      <c r="B259" s="41"/>
      <c r="C259" s="266" t="s">
        <v>369</v>
      </c>
      <c r="D259" s="266" t="s">
        <v>175</v>
      </c>
      <c r="E259" s="267" t="s">
        <v>370</v>
      </c>
      <c r="F259" s="268" t="s">
        <v>371</v>
      </c>
      <c r="G259" s="269" t="s">
        <v>193</v>
      </c>
      <c r="H259" s="270">
        <v>1</v>
      </c>
      <c r="I259" s="271"/>
      <c r="J259" s="272">
        <f>ROUND(I259*H259,2)</f>
        <v>0</v>
      </c>
      <c r="K259" s="268" t="s">
        <v>363</v>
      </c>
      <c r="L259" s="273"/>
      <c r="M259" s="274" t="s">
        <v>19</v>
      </c>
      <c r="N259" s="275" t="s">
        <v>43</v>
      </c>
      <c r="O259" s="86"/>
      <c r="P259" s="223">
        <f>O259*H259</f>
        <v>0</v>
      </c>
      <c r="Q259" s="223">
        <v>0</v>
      </c>
      <c r="R259" s="223">
        <f>Q259*H259</f>
        <v>0</v>
      </c>
      <c r="S259" s="223">
        <v>0</v>
      </c>
      <c r="T259" s="224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25" t="s">
        <v>263</v>
      </c>
      <c r="AT259" s="225" t="s">
        <v>175</v>
      </c>
      <c r="AU259" s="225" t="s">
        <v>81</v>
      </c>
      <c r="AY259" s="19" t="s">
        <v>130</v>
      </c>
      <c r="BE259" s="226">
        <f>IF(N259="základní",J259,0)</f>
        <v>0</v>
      </c>
      <c r="BF259" s="226">
        <f>IF(N259="snížená",J259,0)</f>
        <v>0</v>
      </c>
      <c r="BG259" s="226">
        <f>IF(N259="zákl. přenesená",J259,0)</f>
        <v>0</v>
      </c>
      <c r="BH259" s="226">
        <f>IF(N259="sníž. přenesená",J259,0)</f>
        <v>0</v>
      </c>
      <c r="BI259" s="226">
        <f>IF(N259="nulová",J259,0)</f>
        <v>0</v>
      </c>
      <c r="BJ259" s="19" t="s">
        <v>79</v>
      </c>
      <c r="BK259" s="226">
        <f>ROUND(I259*H259,2)</f>
        <v>0</v>
      </c>
      <c r="BL259" s="19" t="s">
        <v>247</v>
      </c>
      <c r="BM259" s="225" t="s">
        <v>372</v>
      </c>
    </row>
    <row r="260" s="2" customFormat="1">
      <c r="A260" s="40"/>
      <c r="B260" s="41"/>
      <c r="C260" s="42"/>
      <c r="D260" s="227" t="s">
        <v>140</v>
      </c>
      <c r="E260" s="42"/>
      <c r="F260" s="228" t="s">
        <v>371</v>
      </c>
      <c r="G260" s="42"/>
      <c r="H260" s="42"/>
      <c r="I260" s="229"/>
      <c r="J260" s="42"/>
      <c r="K260" s="42"/>
      <c r="L260" s="46"/>
      <c r="M260" s="230"/>
      <c r="N260" s="231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9" t="s">
        <v>140</v>
      </c>
      <c r="AU260" s="19" t="s">
        <v>81</v>
      </c>
    </row>
    <row r="261" s="2" customFormat="1" ht="21.75" customHeight="1">
      <c r="A261" s="40"/>
      <c r="B261" s="41"/>
      <c r="C261" s="266" t="s">
        <v>373</v>
      </c>
      <c r="D261" s="266" t="s">
        <v>175</v>
      </c>
      <c r="E261" s="267" t="s">
        <v>374</v>
      </c>
      <c r="F261" s="268" t="s">
        <v>375</v>
      </c>
      <c r="G261" s="269" t="s">
        <v>193</v>
      </c>
      <c r="H261" s="270">
        <v>6</v>
      </c>
      <c r="I261" s="271"/>
      <c r="J261" s="272">
        <f>ROUND(I261*H261,2)</f>
        <v>0</v>
      </c>
      <c r="K261" s="268" t="s">
        <v>363</v>
      </c>
      <c r="L261" s="273"/>
      <c r="M261" s="274" t="s">
        <v>19</v>
      </c>
      <c r="N261" s="275" t="s">
        <v>43</v>
      </c>
      <c r="O261" s="86"/>
      <c r="P261" s="223">
        <f>O261*H261</f>
        <v>0</v>
      </c>
      <c r="Q261" s="223">
        <v>0</v>
      </c>
      <c r="R261" s="223">
        <f>Q261*H261</f>
        <v>0</v>
      </c>
      <c r="S261" s="223">
        <v>0</v>
      </c>
      <c r="T261" s="224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25" t="s">
        <v>263</v>
      </c>
      <c r="AT261" s="225" t="s">
        <v>175</v>
      </c>
      <c r="AU261" s="225" t="s">
        <v>81</v>
      </c>
      <c r="AY261" s="19" t="s">
        <v>130</v>
      </c>
      <c r="BE261" s="226">
        <f>IF(N261="základní",J261,0)</f>
        <v>0</v>
      </c>
      <c r="BF261" s="226">
        <f>IF(N261="snížená",J261,0)</f>
        <v>0</v>
      </c>
      <c r="BG261" s="226">
        <f>IF(N261="zákl. přenesená",J261,0)</f>
        <v>0</v>
      </c>
      <c r="BH261" s="226">
        <f>IF(N261="sníž. přenesená",J261,0)</f>
        <v>0</v>
      </c>
      <c r="BI261" s="226">
        <f>IF(N261="nulová",J261,0)</f>
        <v>0</v>
      </c>
      <c r="BJ261" s="19" t="s">
        <v>79</v>
      </c>
      <c r="BK261" s="226">
        <f>ROUND(I261*H261,2)</f>
        <v>0</v>
      </c>
      <c r="BL261" s="19" t="s">
        <v>247</v>
      </c>
      <c r="BM261" s="225" t="s">
        <v>376</v>
      </c>
    </row>
    <row r="262" s="2" customFormat="1">
      <c r="A262" s="40"/>
      <c r="B262" s="41"/>
      <c r="C262" s="42"/>
      <c r="D262" s="227" t="s">
        <v>140</v>
      </c>
      <c r="E262" s="42"/>
      <c r="F262" s="228" t="s">
        <v>375</v>
      </c>
      <c r="G262" s="42"/>
      <c r="H262" s="42"/>
      <c r="I262" s="229"/>
      <c r="J262" s="42"/>
      <c r="K262" s="42"/>
      <c r="L262" s="46"/>
      <c r="M262" s="230"/>
      <c r="N262" s="231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140</v>
      </c>
      <c r="AU262" s="19" t="s">
        <v>81</v>
      </c>
    </row>
    <row r="263" s="2" customFormat="1" ht="21.75" customHeight="1">
      <c r="A263" s="40"/>
      <c r="B263" s="41"/>
      <c r="C263" s="266" t="s">
        <v>377</v>
      </c>
      <c r="D263" s="266" t="s">
        <v>175</v>
      </c>
      <c r="E263" s="267" t="s">
        <v>378</v>
      </c>
      <c r="F263" s="268" t="s">
        <v>379</v>
      </c>
      <c r="G263" s="269" t="s">
        <v>193</v>
      </c>
      <c r="H263" s="270">
        <v>1</v>
      </c>
      <c r="I263" s="271"/>
      <c r="J263" s="272">
        <f>ROUND(I263*H263,2)</f>
        <v>0</v>
      </c>
      <c r="K263" s="268" t="s">
        <v>363</v>
      </c>
      <c r="L263" s="273"/>
      <c r="M263" s="274" t="s">
        <v>19</v>
      </c>
      <c r="N263" s="275" t="s">
        <v>43</v>
      </c>
      <c r="O263" s="86"/>
      <c r="P263" s="223">
        <f>O263*H263</f>
        <v>0</v>
      </c>
      <c r="Q263" s="223">
        <v>0</v>
      </c>
      <c r="R263" s="223">
        <f>Q263*H263</f>
        <v>0</v>
      </c>
      <c r="S263" s="223">
        <v>0</v>
      </c>
      <c r="T263" s="224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25" t="s">
        <v>263</v>
      </c>
      <c r="AT263" s="225" t="s">
        <v>175</v>
      </c>
      <c r="AU263" s="225" t="s">
        <v>81</v>
      </c>
      <c r="AY263" s="19" t="s">
        <v>130</v>
      </c>
      <c r="BE263" s="226">
        <f>IF(N263="základní",J263,0)</f>
        <v>0</v>
      </c>
      <c r="BF263" s="226">
        <f>IF(N263="snížená",J263,0)</f>
        <v>0</v>
      </c>
      <c r="BG263" s="226">
        <f>IF(N263="zákl. přenesená",J263,0)</f>
        <v>0</v>
      </c>
      <c r="BH263" s="226">
        <f>IF(N263="sníž. přenesená",J263,0)</f>
        <v>0</v>
      </c>
      <c r="BI263" s="226">
        <f>IF(N263="nulová",J263,0)</f>
        <v>0</v>
      </c>
      <c r="BJ263" s="19" t="s">
        <v>79</v>
      </c>
      <c r="BK263" s="226">
        <f>ROUND(I263*H263,2)</f>
        <v>0</v>
      </c>
      <c r="BL263" s="19" t="s">
        <v>247</v>
      </c>
      <c r="BM263" s="225" t="s">
        <v>380</v>
      </c>
    </row>
    <row r="264" s="2" customFormat="1">
      <c r="A264" s="40"/>
      <c r="B264" s="41"/>
      <c r="C264" s="42"/>
      <c r="D264" s="227" t="s">
        <v>140</v>
      </c>
      <c r="E264" s="42"/>
      <c r="F264" s="228" t="s">
        <v>379</v>
      </c>
      <c r="G264" s="42"/>
      <c r="H264" s="42"/>
      <c r="I264" s="229"/>
      <c r="J264" s="42"/>
      <c r="K264" s="42"/>
      <c r="L264" s="46"/>
      <c r="M264" s="230"/>
      <c r="N264" s="231"/>
      <c r="O264" s="86"/>
      <c r="P264" s="86"/>
      <c r="Q264" s="86"/>
      <c r="R264" s="86"/>
      <c r="S264" s="86"/>
      <c r="T264" s="87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19" t="s">
        <v>140</v>
      </c>
      <c r="AU264" s="19" t="s">
        <v>81</v>
      </c>
    </row>
    <row r="265" s="2" customFormat="1" ht="24.15" customHeight="1">
      <c r="A265" s="40"/>
      <c r="B265" s="41"/>
      <c r="C265" s="214" t="s">
        <v>381</v>
      </c>
      <c r="D265" s="214" t="s">
        <v>133</v>
      </c>
      <c r="E265" s="215" t="s">
        <v>382</v>
      </c>
      <c r="F265" s="216" t="s">
        <v>383</v>
      </c>
      <c r="G265" s="217" t="s">
        <v>277</v>
      </c>
      <c r="H265" s="218">
        <v>23.050000000000001</v>
      </c>
      <c r="I265" s="219"/>
      <c r="J265" s="220">
        <f>ROUND(I265*H265,2)</f>
        <v>0</v>
      </c>
      <c r="K265" s="216" t="s">
        <v>137</v>
      </c>
      <c r="L265" s="46"/>
      <c r="M265" s="221" t="s">
        <v>19</v>
      </c>
      <c r="N265" s="222" t="s">
        <v>43</v>
      </c>
      <c r="O265" s="86"/>
      <c r="P265" s="223">
        <f>O265*H265</f>
        <v>0</v>
      </c>
      <c r="Q265" s="223">
        <v>0</v>
      </c>
      <c r="R265" s="223">
        <f>Q265*H265</f>
        <v>0</v>
      </c>
      <c r="S265" s="223">
        <v>0</v>
      </c>
      <c r="T265" s="224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25" t="s">
        <v>247</v>
      </c>
      <c r="AT265" s="225" t="s">
        <v>133</v>
      </c>
      <c r="AU265" s="225" t="s">
        <v>81</v>
      </c>
      <c r="AY265" s="19" t="s">
        <v>130</v>
      </c>
      <c r="BE265" s="226">
        <f>IF(N265="základní",J265,0)</f>
        <v>0</v>
      </c>
      <c r="BF265" s="226">
        <f>IF(N265="snížená",J265,0)</f>
        <v>0</v>
      </c>
      <c r="BG265" s="226">
        <f>IF(N265="zákl. přenesená",J265,0)</f>
        <v>0</v>
      </c>
      <c r="BH265" s="226">
        <f>IF(N265="sníž. přenesená",J265,0)</f>
        <v>0</v>
      </c>
      <c r="BI265" s="226">
        <f>IF(N265="nulová",J265,0)</f>
        <v>0</v>
      </c>
      <c r="BJ265" s="19" t="s">
        <v>79</v>
      </c>
      <c r="BK265" s="226">
        <f>ROUND(I265*H265,2)</f>
        <v>0</v>
      </c>
      <c r="BL265" s="19" t="s">
        <v>247</v>
      </c>
      <c r="BM265" s="225" t="s">
        <v>384</v>
      </c>
    </row>
    <row r="266" s="2" customFormat="1">
      <c r="A266" s="40"/>
      <c r="B266" s="41"/>
      <c r="C266" s="42"/>
      <c r="D266" s="227" t="s">
        <v>140</v>
      </c>
      <c r="E266" s="42"/>
      <c r="F266" s="228" t="s">
        <v>383</v>
      </c>
      <c r="G266" s="42"/>
      <c r="H266" s="42"/>
      <c r="I266" s="229"/>
      <c r="J266" s="42"/>
      <c r="K266" s="42"/>
      <c r="L266" s="46"/>
      <c r="M266" s="230"/>
      <c r="N266" s="231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9" t="s">
        <v>140</v>
      </c>
      <c r="AU266" s="19" t="s">
        <v>81</v>
      </c>
    </row>
    <row r="267" s="2" customFormat="1">
      <c r="A267" s="40"/>
      <c r="B267" s="41"/>
      <c r="C267" s="42"/>
      <c r="D267" s="232" t="s">
        <v>142</v>
      </c>
      <c r="E267" s="42"/>
      <c r="F267" s="233" t="s">
        <v>385</v>
      </c>
      <c r="G267" s="42"/>
      <c r="H267" s="42"/>
      <c r="I267" s="229"/>
      <c r="J267" s="42"/>
      <c r="K267" s="42"/>
      <c r="L267" s="46"/>
      <c r="M267" s="230"/>
      <c r="N267" s="231"/>
      <c r="O267" s="86"/>
      <c r="P267" s="86"/>
      <c r="Q267" s="86"/>
      <c r="R267" s="86"/>
      <c r="S267" s="86"/>
      <c r="T267" s="87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9" t="s">
        <v>142</v>
      </c>
      <c r="AU267" s="19" t="s">
        <v>81</v>
      </c>
    </row>
    <row r="268" s="13" customFormat="1">
      <c r="A268" s="13"/>
      <c r="B268" s="234"/>
      <c r="C268" s="235"/>
      <c r="D268" s="227" t="s">
        <v>144</v>
      </c>
      <c r="E268" s="236" t="s">
        <v>19</v>
      </c>
      <c r="F268" s="237" t="s">
        <v>386</v>
      </c>
      <c r="G268" s="235"/>
      <c r="H268" s="238">
        <v>9.8000000000000007</v>
      </c>
      <c r="I268" s="239"/>
      <c r="J268" s="235"/>
      <c r="K268" s="235"/>
      <c r="L268" s="240"/>
      <c r="M268" s="241"/>
      <c r="N268" s="242"/>
      <c r="O268" s="242"/>
      <c r="P268" s="242"/>
      <c r="Q268" s="242"/>
      <c r="R268" s="242"/>
      <c r="S268" s="242"/>
      <c r="T268" s="24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4" t="s">
        <v>144</v>
      </c>
      <c r="AU268" s="244" t="s">
        <v>81</v>
      </c>
      <c r="AV268" s="13" t="s">
        <v>81</v>
      </c>
      <c r="AW268" s="13" t="s">
        <v>33</v>
      </c>
      <c r="AX268" s="13" t="s">
        <v>72</v>
      </c>
      <c r="AY268" s="244" t="s">
        <v>130</v>
      </c>
    </row>
    <row r="269" s="13" customFormat="1">
      <c r="A269" s="13"/>
      <c r="B269" s="234"/>
      <c r="C269" s="235"/>
      <c r="D269" s="227" t="s">
        <v>144</v>
      </c>
      <c r="E269" s="236" t="s">
        <v>19</v>
      </c>
      <c r="F269" s="237" t="s">
        <v>387</v>
      </c>
      <c r="G269" s="235"/>
      <c r="H269" s="238">
        <v>6.0499999999999998</v>
      </c>
      <c r="I269" s="239"/>
      <c r="J269" s="235"/>
      <c r="K269" s="235"/>
      <c r="L269" s="240"/>
      <c r="M269" s="241"/>
      <c r="N269" s="242"/>
      <c r="O269" s="242"/>
      <c r="P269" s="242"/>
      <c r="Q269" s="242"/>
      <c r="R269" s="242"/>
      <c r="S269" s="242"/>
      <c r="T269" s="24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4" t="s">
        <v>144</v>
      </c>
      <c r="AU269" s="244" t="s">
        <v>81</v>
      </c>
      <c r="AV269" s="13" t="s">
        <v>81</v>
      </c>
      <c r="AW269" s="13" t="s">
        <v>33</v>
      </c>
      <c r="AX269" s="13" t="s">
        <v>72</v>
      </c>
      <c r="AY269" s="244" t="s">
        <v>130</v>
      </c>
    </row>
    <row r="270" s="13" customFormat="1">
      <c r="A270" s="13"/>
      <c r="B270" s="234"/>
      <c r="C270" s="235"/>
      <c r="D270" s="227" t="s">
        <v>144</v>
      </c>
      <c r="E270" s="236" t="s">
        <v>19</v>
      </c>
      <c r="F270" s="237" t="s">
        <v>388</v>
      </c>
      <c r="G270" s="235"/>
      <c r="H270" s="238">
        <v>7.2000000000000002</v>
      </c>
      <c r="I270" s="239"/>
      <c r="J270" s="235"/>
      <c r="K270" s="235"/>
      <c r="L270" s="240"/>
      <c r="M270" s="241"/>
      <c r="N270" s="242"/>
      <c r="O270" s="242"/>
      <c r="P270" s="242"/>
      <c r="Q270" s="242"/>
      <c r="R270" s="242"/>
      <c r="S270" s="242"/>
      <c r="T270" s="24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4" t="s">
        <v>144</v>
      </c>
      <c r="AU270" s="244" t="s">
        <v>81</v>
      </c>
      <c r="AV270" s="13" t="s">
        <v>81</v>
      </c>
      <c r="AW270" s="13" t="s">
        <v>33</v>
      </c>
      <c r="AX270" s="13" t="s">
        <v>72</v>
      </c>
      <c r="AY270" s="244" t="s">
        <v>130</v>
      </c>
    </row>
    <row r="271" s="14" customFormat="1">
      <c r="A271" s="14"/>
      <c r="B271" s="245"/>
      <c r="C271" s="246"/>
      <c r="D271" s="227" t="s">
        <v>144</v>
      </c>
      <c r="E271" s="247" t="s">
        <v>19</v>
      </c>
      <c r="F271" s="248" t="s">
        <v>146</v>
      </c>
      <c r="G271" s="246"/>
      <c r="H271" s="249">
        <v>23.050000000000001</v>
      </c>
      <c r="I271" s="250"/>
      <c r="J271" s="246"/>
      <c r="K271" s="246"/>
      <c r="L271" s="251"/>
      <c r="M271" s="252"/>
      <c r="N271" s="253"/>
      <c r="O271" s="253"/>
      <c r="P271" s="253"/>
      <c r="Q271" s="253"/>
      <c r="R271" s="253"/>
      <c r="S271" s="253"/>
      <c r="T271" s="25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5" t="s">
        <v>144</v>
      </c>
      <c r="AU271" s="255" t="s">
        <v>81</v>
      </c>
      <c r="AV271" s="14" t="s">
        <v>138</v>
      </c>
      <c r="AW271" s="14" t="s">
        <v>33</v>
      </c>
      <c r="AX271" s="14" t="s">
        <v>79</v>
      </c>
      <c r="AY271" s="255" t="s">
        <v>130</v>
      </c>
    </row>
    <row r="272" s="2" customFormat="1" ht="62.7" customHeight="1">
      <c r="A272" s="40"/>
      <c r="B272" s="41"/>
      <c r="C272" s="266" t="s">
        <v>389</v>
      </c>
      <c r="D272" s="266" t="s">
        <v>175</v>
      </c>
      <c r="E272" s="267" t="s">
        <v>390</v>
      </c>
      <c r="F272" s="268" t="s">
        <v>391</v>
      </c>
      <c r="G272" s="269" t="s">
        <v>193</v>
      </c>
      <c r="H272" s="270">
        <v>1</v>
      </c>
      <c r="I272" s="271"/>
      <c r="J272" s="272">
        <f>ROUND(I272*H272,2)</f>
        <v>0</v>
      </c>
      <c r="K272" s="268" t="s">
        <v>363</v>
      </c>
      <c r="L272" s="273"/>
      <c r="M272" s="274" t="s">
        <v>19</v>
      </c>
      <c r="N272" s="275" t="s">
        <v>43</v>
      </c>
      <c r="O272" s="86"/>
      <c r="P272" s="223">
        <f>O272*H272</f>
        <v>0</v>
      </c>
      <c r="Q272" s="223">
        <v>0.48999999999999999</v>
      </c>
      <c r="R272" s="223">
        <f>Q272*H272</f>
        <v>0.48999999999999999</v>
      </c>
      <c r="S272" s="223">
        <v>0</v>
      </c>
      <c r="T272" s="224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25" t="s">
        <v>263</v>
      </c>
      <c r="AT272" s="225" t="s">
        <v>175</v>
      </c>
      <c r="AU272" s="225" t="s">
        <v>81</v>
      </c>
      <c r="AY272" s="19" t="s">
        <v>130</v>
      </c>
      <c r="BE272" s="226">
        <f>IF(N272="základní",J272,0)</f>
        <v>0</v>
      </c>
      <c r="BF272" s="226">
        <f>IF(N272="snížená",J272,0)</f>
        <v>0</v>
      </c>
      <c r="BG272" s="226">
        <f>IF(N272="zákl. přenesená",J272,0)</f>
        <v>0</v>
      </c>
      <c r="BH272" s="226">
        <f>IF(N272="sníž. přenesená",J272,0)</f>
        <v>0</v>
      </c>
      <c r="BI272" s="226">
        <f>IF(N272="nulová",J272,0)</f>
        <v>0</v>
      </c>
      <c r="BJ272" s="19" t="s">
        <v>79</v>
      </c>
      <c r="BK272" s="226">
        <f>ROUND(I272*H272,2)</f>
        <v>0</v>
      </c>
      <c r="BL272" s="19" t="s">
        <v>247</v>
      </c>
      <c r="BM272" s="225" t="s">
        <v>392</v>
      </c>
    </row>
    <row r="273" s="2" customFormat="1">
      <c r="A273" s="40"/>
      <c r="B273" s="41"/>
      <c r="C273" s="42"/>
      <c r="D273" s="227" t="s">
        <v>140</v>
      </c>
      <c r="E273" s="42"/>
      <c r="F273" s="228" t="s">
        <v>391</v>
      </c>
      <c r="G273" s="42"/>
      <c r="H273" s="42"/>
      <c r="I273" s="229"/>
      <c r="J273" s="42"/>
      <c r="K273" s="42"/>
      <c r="L273" s="46"/>
      <c r="M273" s="230"/>
      <c r="N273" s="231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140</v>
      </c>
      <c r="AU273" s="19" t="s">
        <v>81</v>
      </c>
    </row>
    <row r="274" s="2" customFormat="1" ht="49.05" customHeight="1">
      <c r="A274" s="40"/>
      <c r="B274" s="41"/>
      <c r="C274" s="266" t="s">
        <v>393</v>
      </c>
      <c r="D274" s="266" t="s">
        <v>175</v>
      </c>
      <c r="E274" s="267" t="s">
        <v>394</v>
      </c>
      <c r="F274" s="268" t="s">
        <v>395</v>
      </c>
      <c r="G274" s="269" t="s">
        <v>193</v>
      </c>
      <c r="H274" s="270">
        <v>1</v>
      </c>
      <c r="I274" s="271"/>
      <c r="J274" s="272">
        <f>ROUND(I274*H274,2)</f>
        <v>0</v>
      </c>
      <c r="K274" s="268" t="s">
        <v>363</v>
      </c>
      <c r="L274" s="273"/>
      <c r="M274" s="274" t="s">
        <v>19</v>
      </c>
      <c r="N274" s="275" t="s">
        <v>43</v>
      </c>
      <c r="O274" s="86"/>
      <c r="P274" s="223">
        <f>O274*H274</f>
        <v>0</v>
      </c>
      <c r="Q274" s="223">
        <v>0.185</v>
      </c>
      <c r="R274" s="223">
        <f>Q274*H274</f>
        <v>0.185</v>
      </c>
      <c r="S274" s="223">
        <v>0</v>
      </c>
      <c r="T274" s="224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25" t="s">
        <v>263</v>
      </c>
      <c r="AT274" s="225" t="s">
        <v>175</v>
      </c>
      <c r="AU274" s="225" t="s">
        <v>81</v>
      </c>
      <c r="AY274" s="19" t="s">
        <v>130</v>
      </c>
      <c r="BE274" s="226">
        <f>IF(N274="základní",J274,0)</f>
        <v>0</v>
      </c>
      <c r="BF274" s="226">
        <f>IF(N274="snížená",J274,0)</f>
        <v>0</v>
      </c>
      <c r="BG274" s="226">
        <f>IF(N274="zákl. přenesená",J274,0)</f>
        <v>0</v>
      </c>
      <c r="BH274" s="226">
        <f>IF(N274="sníž. přenesená",J274,0)</f>
        <v>0</v>
      </c>
      <c r="BI274" s="226">
        <f>IF(N274="nulová",J274,0)</f>
        <v>0</v>
      </c>
      <c r="BJ274" s="19" t="s">
        <v>79</v>
      </c>
      <c r="BK274" s="226">
        <f>ROUND(I274*H274,2)</f>
        <v>0</v>
      </c>
      <c r="BL274" s="19" t="s">
        <v>247</v>
      </c>
      <c r="BM274" s="225" t="s">
        <v>396</v>
      </c>
    </row>
    <row r="275" s="2" customFormat="1">
      <c r="A275" s="40"/>
      <c r="B275" s="41"/>
      <c r="C275" s="42"/>
      <c r="D275" s="227" t="s">
        <v>140</v>
      </c>
      <c r="E275" s="42"/>
      <c r="F275" s="228" t="s">
        <v>395</v>
      </c>
      <c r="G275" s="42"/>
      <c r="H275" s="42"/>
      <c r="I275" s="229"/>
      <c r="J275" s="42"/>
      <c r="K275" s="42"/>
      <c r="L275" s="46"/>
      <c r="M275" s="230"/>
      <c r="N275" s="231"/>
      <c r="O275" s="86"/>
      <c r="P275" s="86"/>
      <c r="Q275" s="86"/>
      <c r="R275" s="86"/>
      <c r="S275" s="86"/>
      <c r="T275" s="87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9" t="s">
        <v>140</v>
      </c>
      <c r="AU275" s="19" t="s">
        <v>81</v>
      </c>
    </row>
    <row r="276" s="2" customFormat="1" ht="49.05" customHeight="1">
      <c r="A276" s="40"/>
      <c r="B276" s="41"/>
      <c r="C276" s="266" t="s">
        <v>397</v>
      </c>
      <c r="D276" s="266" t="s">
        <v>175</v>
      </c>
      <c r="E276" s="267" t="s">
        <v>398</v>
      </c>
      <c r="F276" s="268" t="s">
        <v>399</v>
      </c>
      <c r="G276" s="269" t="s">
        <v>193</v>
      </c>
      <c r="H276" s="270">
        <v>2</v>
      </c>
      <c r="I276" s="271"/>
      <c r="J276" s="272">
        <f>ROUND(I276*H276,2)</f>
        <v>0</v>
      </c>
      <c r="K276" s="268" t="s">
        <v>363</v>
      </c>
      <c r="L276" s="273"/>
      <c r="M276" s="274" t="s">
        <v>19</v>
      </c>
      <c r="N276" s="275" t="s">
        <v>43</v>
      </c>
      <c r="O276" s="86"/>
      <c r="P276" s="223">
        <f>O276*H276</f>
        <v>0</v>
      </c>
      <c r="Q276" s="223">
        <v>0.1065</v>
      </c>
      <c r="R276" s="223">
        <f>Q276*H276</f>
        <v>0.213</v>
      </c>
      <c r="S276" s="223">
        <v>0</v>
      </c>
      <c r="T276" s="224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25" t="s">
        <v>263</v>
      </c>
      <c r="AT276" s="225" t="s">
        <v>175</v>
      </c>
      <c r="AU276" s="225" t="s">
        <v>81</v>
      </c>
      <c r="AY276" s="19" t="s">
        <v>130</v>
      </c>
      <c r="BE276" s="226">
        <f>IF(N276="základní",J276,0)</f>
        <v>0</v>
      </c>
      <c r="BF276" s="226">
        <f>IF(N276="snížená",J276,0)</f>
        <v>0</v>
      </c>
      <c r="BG276" s="226">
        <f>IF(N276="zákl. přenesená",J276,0)</f>
        <v>0</v>
      </c>
      <c r="BH276" s="226">
        <f>IF(N276="sníž. přenesená",J276,0)</f>
        <v>0</v>
      </c>
      <c r="BI276" s="226">
        <f>IF(N276="nulová",J276,0)</f>
        <v>0</v>
      </c>
      <c r="BJ276" s="19" t="s">
        <v>79</v>
      </c>
      <c r="BK276" s="226">
        <f>ROUND(I276*H276,2)</f>
        <v>0</v>
      </c>
      <c r="BL276" s="19" t="s">
        <v>247</v>
      </c>
      <c r="BM276" s="225" t="s">
        <v>400</v>
      </c>
    </row>
    <row r="277" s="2" customFormat="1">
      <c r="A277" s="40"/>
      <c r="B277" s="41"/>
      <c r="C277" s="42"/>
      <c r="D277" s="227" t="s">
        <v>140</v>
      </c>
      <c r="E277" s="42"/>
      <c r="F277" s="228" t="s">
        <v>399</v>
      </c>
      <c r="G277" s="42"/>
      <c r="H277" s="42"/>
      <c r="I277" s="229"/>
      <c r="J277" s="42"/>
      <c r="K277" s="42"/>
      <c r="L277" s="46"/>
      <c r="M277" s="230"/>
      <c r="N277" s="231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9" t="s">
        <v>140</v>
      </c>
      <c r="AU277" s="19" t="s">
        <v>81</v>
      </c>
    </row>
    <row r="278" s="2" customFormat="1" ht="24.15" customHeight="1">
      <c r="A278" s="40"/>
      <c r="B278" s="41"/>
      <c r="C278" s="214" t="s">
        <v>401</v>
      </c>
      <c r="D278" s="214" t="s">
        <v>133</v>
      </c>
      <c r="E278" s="215" t="s">
        <v>402</v>
      </c>
      <c r="F278" s="216" t="s">
        <v>403</v>
      </c>
      <c r="G278" s="217" t="s">
        <v>277</v>
      </c>
      <c r="H278" s="218">
        <v>9.8000000000000007</v>
      </c>
      <c r="I278" s="219"/>
      <c r="J278" s="220">
        <f>ROUND(I278*H278,2)</f>
        <v>0</v>
      </c>
      <c r="K278" s="216" t="s">
        <v>137</v>
      </c>
      <c r="L278" s="46"/>
      <c r="M278" s="221" t="s">
        <v>19</v>
      </c>
      <c r="N278" s="222" t="s">
        <v>43</v>
      </c>
      <c r="O278" s="86"/>
      <c r="P278" s="223">
        <f>O278*H278</f>
        <v>0</v>
      </c>
      <c r="Q278" s="223">
        <v>0</v>
      </c>
      <c r="R278" s="223">
        <f>Q278*H278</f>
        <v>0</v>
      </c>
      <c r="S278" s="223">
        <v>0.050000000000000003</v>
      </c>
      <c r="T278" s="224">
        <f>S278*H278</f>
        <v>0.49000000000000005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25" t="s">
        <v>247</v>
      </c>
      <c r="AT278" s="225" t="s">
        <v>133</v>
      </c>
      <c r="AU278" s="225" t="s">
        <v>81</v>
      </c>
      <c r="AY278" s="19" t="s">
        <v>130</v>
      </c>
      <c r="BE278" s="226">
        <f>IF(N278="základní",J278,0)</f>
        <v>0</v>
      </c>
      <c r="BF278" s="226">
        <f>IF(N278="snížená",J278,0)</f>
        <v>0</v>
      </c>
      <c r="BG278" s="226">
        <f>IF(N278="zákl. přenesená",J278,0)</f>
        <v>0</v>
      </c>
      <c r="BH278" s="226">
        <f>IF(N278="sníž. přenesená",J278,0)</f>
        <v>0</v>
      </c>
      <c r="BI278" s="226">
        <f>IF(N278="nulová",J278,0)</f>
        <v>0</v>
      </c>
      <c r="BJ278" s="19" t="s">
        <v>79</v>
      </c>
      <c r="BK278" s="226">
        <f>ROUND(I278*H278,2)</f>
        <v>0</v>
      </c>
      <c r="BL278" s="19" t="s">
        <v>247</v>
      </c>
      <c r="BM278" s="225" t="s">
        <v>404</v>
      </c>
    </row>
    <row r="279" s="2" customFormat="1">
      <c r="A279" s="40"/>
      <c r="B279" s="41"/>
      <c r="C279" s="42"/>
      <c r="D279" s="227" t="s">
        <v>140</v>
      </c>
      <c r="E279" s="42"/>
      <c r="F279" s="228" t="s">
        <v>403</v>
      </c>
      <c r="G279" s="42"/>
      <c r="H279" s="42"/>
      <c r="I279" s="229"/>
      <c r="J279" s="42"/>
      <c r="K279" s="42"/>
      <c r="L279" s="46"/>
      <c r="M279" s="230"/>
      <c r="N279" s="231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140</v>
      </c>
      <c r="AU279" s="19" t="s">
        <v>81</v>
      </c>
    </row>
    <row r="280" s="2" customFormat="1">
      <c r="A280" s="40"/>
      <c r="B280" s="41"/>
      <c r="C280" s="42"/>
      <c r="D280" s="232" t="s">
        <v>142</v>
      </c>
      <c r="E280" s="42"/>
      <c r="F280" s="233" t="s">
        <v>405</v>
      </c>
      <c r="G280" s="42"/>
      <c r="H280" s="42"/>
      <c r="I280" s="229"/>
      <c r="J280" s="42"/>
      <c r="K280" s="42"/>
      <c r="L280" s="46"/>
      <c r="M280" s="230"/>
      <c r="N280" s="231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142</v>
      </c>
      <c r="AU280" s="19" t="s">
        <v>81</v>
      </c>
    </row>
    <row r="281" s="13" customFormat="1">
      <c r="A281" s="13"/>
      <c r="B281" s="234"/>
      <c r="C281" s="235"/>
      <c r="D281" s="227" t="s">
        <v>144</v>
      </c>
      <c r="E281" s="236" t="s">
        <v>19</v>
      </c>
      <c r="F281" s="237" t="s">
        <v>406</v>
      </c>
      <c r="G281" s="235"/>
      <c r="H281" s="238">
        <v>9.8000000000000007</v>
      </c>
      <c r="I281" s="239"/>
      <c r="J281" s="235"/>
      <c r="K281" s="235"/>
      <c r="L281" s="240"/>
      <c r="M281" s="241"/>
      <c r="N281" s="242"/>
      <c r="O281" s="242"/>
      <c r="P281" s="242"/>
      <c r="Q281" s="242"/>
      <c r="R281" s="242"/>
      <c r="S281" s="242"/>
      <c r="T281" s="24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4" t="s">
        <v>144</v>
      </c>
      <c r="AU281" s="244" t="s">
        <v>81</v>
      </c>
      <c r="AV281" s="13" t="s">
        <v>81</v>
      </c>
      <c r="AW281" s="13" t="s">
        <v>33</v>
      </c>
      <c r="AX281" s="13" t="s">
        <v>79</v>
      </c>
      <c r="AY281" s="244" t="s">
        <v>130</v>
      </c>
    </row>
    <row r="282" s="2" customFormat="1" ht="24.15" customHeight="1">
      <c r="A282" s="40"/>
      <c r="B282" s="41"/>
      <c r="C282" s="214" t="s">
        <v>407</v>
      </c>
      <c r="D282" s="214" t="s">
        <v>133</v>
      </c>
      <c r="E282" s="215" t="s">
        <v>408</v>
      </c>
      <c r="F282" s="216" t="s">
        <v>409</v>
      </c>
      <c r="G282" s="217" t="s">
        <v>277</v>
      </c>
      <c r="H282" s="218">
        <v>13.25</v>
      </c>
      <c r="I282" s="219"/>
      <c r="J282" s="220">
        <f>ROUND(I282*H282,2)</f>
        <v>0</v>
      </c>
      <c r="K282" s="216" t="s">
        <v>137</v>
      </c>
      <c r="L282" s="46"/>
      <c r="M282" s="221" t="s">
        <v>19</v>
      </c>
      <c r="N282" s="222" t="s">
        <v>43</v>
      </c>
      <c r="O282" s="86"/>
      <c r="P282" s="223">
        <f>O282*H282</f>
        <v>0</v>
      </c>
      <c r="Q282" s="223">
        <v>0</v>
      </c>
      <c r="R282" s="223">
        <f>Q282*H282</f>
        <v>0</v>
      </c>
      <c r="S282" s="223">
        <v>0.029999999999999999</v>
      </c>
      <c r="T282" s="224">
        <f>S282*H282</f>
        <v>0.39749999999999996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25" t="s">
        <v>247</v>
      </c>
      <c r="AT282" s="225" t="s">
        <v>133</v>
      </c>
      <c r="AU282" s="225" t="s">
        <v>81</v>
      </c>
      <c r="AY282" s="19" t="s">
        <v>130</v>
      </c>
      <c r="BE282" s="226">
        <f>IF(N282="základní",J282,0)</f>
        <v>0</v>
      </c>
      <c r="BF282" s="226">
        <f>IF(N282="snížená",J282,0)</f>
        <v>0</v>
      </c>
      <c r="BG282" s="226">
        <f>IF(N282="zákl. přenesená",J282,0)</f>
        <v>0</v>
      </c>
      <c r="BH282" s="226">
        <f>IF(N282="sníž. přenesená",J282,0)</f>
        <v>0</v>
      </c>
      <c r="BI282" s="226">
        <f>IF(N282="nulová",J282,0)</f>
        <v>0</v>
      </c>
      <c r="BJ282" s="19" t="s">
        <v>79</v>
      </c>
      <c r="BK282" s="226">
        <f>ROUND(I282*H282,2)</f>
        <v>0</v>
      </c>
      <c r="BL282" s="19" t="s">
        <v>247</v>
      </c>
      <c r="BM282" s="225" t="s">
        <v>410</v>
      </c>
    </row>
    <row r="283" s="2" customFormat="1">
      <c r="A283" s="40"/>
      <c r="B283" s="41"/>
      <c r="C283" s="42"/>
      <c r="D283" s="227" t="s">
        <v>140</v>
      </c>
      <c r="E283" s="42"/>
      <c r="F283" s="228" t="s">
        <v>409</v>
      </c>
      <c r="G283" s="42"/>
      <c r="H283" s="42"/>
      <c r="I283" s="229"/>
      <c r="J283" s="42"/>
      <c r="K283" s="42"/>
      <c r="L283" s="46"/>
      <c r="M283" s="230"/>
      <c r="N283" s="231"/>
      <c r="O283" s="86"/>
      <c r="P283" s="86"/>
      <c r="Q283" s="86"/>
      <c r="R283" s="86"/>
      <c r="S283" s="86"/>
      <c r="T283" s="87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9" t="s">
        <v>140</v>
      </c>
      <c r="AU283" s="19" t="s">
        <v>81</v>
      </c>
    </row>
    <row r="284" s="2" customFormat="1">
      <c r="A284" s="40"/>
      <c r="B284" s="41"/>
      <c r="C284" s="42"/>
      <c r="D284" s="232" t="s">
        <v>142</v>
      </c>
      <c r="E284" s="42"/>
      <c r="F284" s="233" t="s">
        <v>411</v>
      </c>
      <c r="G284" s="42"/>
      <c r="H284" s="42"/>
      <c r="I284" s="229"/>
      <c r="J284" s="42"/>
      <c r="K284" s="42"/>
      <c r="L284" s="46"/>
      <c r="M284" s="230"/>
      <c r="N284" s="231"/>
      <c r="O284" s="86"/>
      <c r="P284" s="86"/>
      <c r="Q284" s="86"/>
      <c r="R284" s="86"/>
      <c r="S284" s="86"/>
      <c r="T284" s="87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T284" s="19" t="s">
        <v>142</v>
      </c>
      <c r="AU284" s="19" t="s">
        <v>81</v>
      </c>
    </row>
    <row r="285" s="13" customFormat="1">
      <c r="A285" s="13"/>
      <c r="B285" s="234"/>
      <c r="C285" s="235"/>
      <c r="D285" s="227" t="s">
        <v>144</v>
      </c>
      <c r="E285" s="236" t="s">
        <v>19</v>
      </c>
      <c r="F285" s="237" t="s">
        <v>412</v>
      </c>
      <c r="G285" s="235"/>
      <c r="H285" s="238">
        <v>6.0499999999999998</v>
      </c>
      <c r="I285" s="239"/>
      <c r="J285" s="235"/>
      <c r="K285" s="235"/>
      <c r="L285" s="240"/>
      <c r="M285" s="241"/>
      <c r="N285" s="242"/>
      <c r="O285" s="242"/>
      <c r="P285" s="242"/>
      <c r="Q285" s="242"/>
      <c r="R285" s="242"/>
      <c r="S285" s="242"/>
      <c r="T285" s="24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4" t="s">
        <v>144</v>
      </c>
      <c r="AU285" s="244" t="s">
        <v>81</v>
      </c>
      <c r="AV285" s="13" t="s">
        <v>81</v>
      </c>
      <c r="AW285" s="13" t="s">
        <v>33</v>
      </c>
      <c r="AX285" s="13" t="s">
        <v>72</v>
      </c>
      <c r="AY285" s="244" t="s">
        <v>130</v>
      </c>
    </row>
    <row r="286" s="13" customFormat="1">
      <c r="A286" s="13"/>
      <c r="B286" s="234"/>
      <c r="C286" s="235"/>
      <c r="D286" s="227" t="s">
        <v>144</v>
      </c>
      <c r="E286" s="236" t="s">
        <v>19</v>
      </c>
      <c r="F286" s="237" t="s">
        <v>413</v>
      </c>
      <c r="G286" s="235"/>
      <c r="H286" s="238">
        <v>7.2000000000000002</v>
      </c>
      <c r="I286" s="239"/>
      <c r="J286" s="235"/>
      <c r="K286" s="235"/>
      <c r="L286" s="240"/>
      <c r="M286" s="241"/>
      <c r="N286" s="242"/>
      <c r="O286" s="242"/>
      <c r="P286" s="242"/>
      <c r="Q286" s="242"/>
      <c r="R286" s="242"/>
      <c r="S286" s="242"/>
      <c r="T286" s="24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4" t="s">
        <v>144</v>
      </c>
      <c r="AU286" s="244" t="s">
        <v>81</v>
      </c>
      <c r="AV286" s="13" t="s">
        <v>81</v>
      </c>
      <c r="AW286" s="13" t="s">
        <v>33</v>
      </c>
      <c r="AX286" s="13" t="s">
        <v>72</v>
      </c>
      <c r="AY286" s="244" t="s">
        <v>130</v>
      </c>
    </row>
    <row r="287" s="14" customFormat="1">
      <c r="A287" s="14"/>
      <c r="B287" s="245"/>
      <c r="C287" s="246"/>
      <c r="D287" s="227" t="s">
        <v>144</v>
      </c>
      <c r="E287" s="247" t="s">
        <v>19</v>
      </c>
      <c r="F287" s="248" t="s">
        <v>146</v>
      </c>
      <c r="G287" s="246"/>
      <c r="H287" s="249">
        <v>13.25</v>
      </c>
      <c r="I287" s="250"/>
      <c r="J287" s="246"/>
      <c r="K287" s="246"/>
      <c r="L287" s="251"/>
      <c r="M287" s="252"/>
      <c r="N287" s="253"/>
      <c r="O287" s="253"/>
      <c r="P287" s="253"/>
      <c r="Q287" s="253"/>
      <c r="R287" s="253"/>
      <c r="S287" s="253"/>
      <c r="T287" s="254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5" t="s">
        <v>144</v>
      </c>
      <c r="AU287" s="255" t="s">
        <v>81</v>
      </c>
      <c r="AV287" s="14" t="s">
        <v>138</v>
      </c>
      <c r="AW287" s="14" t="s">
        <v>33</v>
      </c>
      <c r="AX287" s="14" t="s">
        <v>79</v>
      </c>
      <c r="AY287" s="255" t="s">
        <v>130</v>
      </c>
    </row>
    <row r="288" s="2" customFormat="1" ht="24.15" customHeight="1">
      <c r="A288" s="40"/>
      <c r="B288" s="41"/>
      <c r="C288" s="214" t="s">
        <v>414</v>
      </c>
      <c r="D288" s="214" t="s">
        <v>133</v>
      </c>
      <c r="E288" s="215" t="s">
        <v>415</v>
      </c>
      <c r="F288" s="216" t="s">
        <v>416</v>
      </c>
      <c r="G288" s="217" t="s">
        <v>213</v>
      </c>
      <c r="H288" s="218">
        <v>0.93100000000000005</v>
      </c>
      <c r="I288" s="219"/>
      <c r="J288" s="220">
        <f>ROUND(I288*H288,2)</f>
        <v>0</v>
      </c>
      <c r="K288" s="216" t="s">
        <v>137</v>
      </c>
      <c r="L288" s="46"/>
      <c r="M288" s="221" t="s">
        <v>19</v>
      </c>
      <c r="N288" s="222" t="s">
        <v>43</v>
      </c>
      <c r="O288" s="86"/>
      <c r="P288" s="223">
        <f>O288*H288</f>
        <v>0</v>
      </c>
      <c r="Q288" s="223">
        <v>0</v>
      </c>
      <c r="R288" s="223">
        <f>Q288*H288</f>
        <v>0</v>
      </c>
      <c r="S288" s="223">
        <v>0</v>
      </c>
      <c r="T288" s="224">
        <f>S288*H288</f>
        <v>0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25" t="s">
        <v>247</v>
      </c>
      <c r="AT288" s="225" t="s">
        <v>133</v>
      </c>
      <c r="AU288" s="225" t="s">
        <v>81</v>
      </c>
      <c r="AY288" s="19" t="s">
        <v>130</v>
      </c>
      <c r="BE288" s="226">
        <f>IF(N288="základní",J288,0)</f>
        <v>0</v>
      </c>
      <c r="BF288" s="226">
        <f>IF(N288="snížená",J288,0)</f>
        <v>0</v>
      </c>
      <c r="BG288" s="226">
        <f>IF(N288="zákl. přenesená",J288,0)</f>
        <v>0</v>
      </c>
      <c r="BH288" s="226">
        <f>IF(N288="sníž. přenesená",J288,0)</f>
        <v>0</v>
      </c>
      <c r="BI288" s="226">
        <f>IF(N288="nulová",J288,0)</f>
        <v>0</v>
      </c>
      <c r="BJ288" s="19" t="s">
        <v>79</v>
      </c>
      <c r="BK288" s="226">
        <f>ROUND(I288*H288,2)</f>
        <v>0</v>
      </c>
      <c r="BL288" s="19" t="s">
        <v>247</v>
      </c>
      <c r="BM288" s="225" t="s">
        <v>417</v>
      </c>
    </row>
    <row r="289" s="2" customFormat="1">
      <c r="A289" s="40"/>
      <c r="B289" s="41"/>
      <c r="C289" s="42"/>
      <c r="D289" s="227" t="s">
        <v>140</v>
      </c>
      <c r="E289" s="42"/>
      <c r="F289" s="228" t="s">
        <v>418</v>
      </c>
      <c r="G289" s="42"/>
      <c r="H289" s="42"/>
      <c r="I289" s="229"/>
      <c r="J289" s="42"/>
      <c r="K289" s="42"/>
      <c r="L289" s="46"/>
      <c r="M289" s="230"/>
      <c r="N289" s="231"/>
      <c r="O289" s="86"/>
      <c r="P289" s="86"/>
      <c r="Q289" s="86"/>
      <c r="R289" s="86"/>
      <c r="S289" s="86"/>
      <c r="T289" s="87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T289" s="19" t="s">
        <v>140</v>
      </c>
      <c r="AU289" s="19" t="s">
        <v>81</v>
      </c>
    </row>
    <row r="290" s="2" customFormat="1">
      <c r="A290" s="40"/>
      <c r="B290" s="41"/>
      <c r="C290" s="42"/>
      <c r="D290" s="232" t="s">
        <v>142</v>
      </c>
      <c r="E290" s="42"/>
      <c r="F290" s="233" t="s">
        <v>419</v>
      </c>
      <c r="G290" s="42"/>
      <c r="H290" s="42"/>
      <c r="I290" s="229"/>
      <c r="J290" s="42"/>
      <c r="K290" s="42"/>
      <c r="L290" s="46"/>
      <c r="M290" s="230"/>
      <c r="N290" s="231"/>
      <c r="O290" s="86"/>
      <c r="P290" s="86"/>
      <c r="Q290" s="86"/>
      <c r="R290" s="86"/>
      <c r="S290" s="86"/>
      <c r="T290" s="87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T290" s="19" t="s">
        <v>142</v>
      </c>
      <c r="AU290" s="19" t="s">
        <v>81</v>
      </c>
    </row>
    <row r="291" s="12" customFormat="1" ht="22.8" customHeight="1">
      <c r="A291" s="12"/>
      <c r="B291" s="198"/>
      <c r="C291" s="199"/>
      <c r="D291" s="200" t="s">
        <v>71</v>
      </c>
      <c r="E291" s="212" t="s">
        <v>420</v>
      </c>
      <c r="F291" s="212" t="s">
        <v>421</v>
      </c>
      <c r="G291" s="199"/>
      <c r="H291" s="199"/>
      <c r="I291" s="202"/>
      <c r="J291" s="213">
        <f>BK291</f>
        <v>0</v>
      </c>
      <c r="K291" s="199"/>
      <c r="L291" s="204"/>
      <c r="M291" s="205"/>
      <c r="N291" s="206"/>
      <c r="O291" s="206"/>
      <c r="P291" s="207">
        <f>SUM(P292:P297)</f>
        <v>0</v>
      </c>
      <c r="Q291" s="206"/>
      <c r="R291" s="207">
        <f>SUM(R292:R297)</f>
        <v>0</v>
      </c>
      <c r="S291" s="206"/>
      <c r="T291" s="208">
        <f>SUM(T292:T297)</f>
        <v>0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209" t="s">
        <v>81</v>
      </c>
      <c r="AT291" s="210" t="s">
        <v>71</v>
      </c>
      <c r="AU291" s="210" t="s">
        <v>79</v>
      </c>
      <c r="AY291" s="209" t="s">
        <v>130</v>
      </c>
      <c r="BK291" s="211">
        <f>SUM(BK292:BK297)</f>
        <v>0</v>
      </c>
    </row>
    <row r="292" s="2" customFormat="1" ht="16.5" customHeight="1">
      <c r="A292" s="40"/>
      <c r="B292" s="41"/>
      <c r="C292" s="214" t="s">
        <v>422</v>
      </c>
      <c r="D292" s="214" t="s">
        <v>133</v>
      </c>
      <c r="E292" s="215" t="s">
        <v>423</v>
      </c>
      <c r="F292" s="216" t="s">
        <v>424</v>
      </c>
      <c r="G292" s="217" t="s">
        <v>136</v>
      </c>
      <c r="H292" s="218">
        <v>138</v>
      </c>
      <c r="I292" s="219"/>
      <c r="J292" s="220">
        <f>ROUND(I292*H292,2)</f>
        <v>0</v>
      </c>
      <c r="K292" s="216" t="s">
        <v>137</v>
      </c>
      <c r="L292" s="46"/>
      <c r="M292" s="221" t="s">
        <v>19</v>
      </c>
      <c r="N292" s="222" t="s">
        <v>43</v>
      </c>
      <c r="O292" s="86"/>
      <c r="P292" s="223">
        <f>O292*H292</f>
        <v>0</v>
      </c>
      <c r="Q292" s="223">
        <v>0</v>
      </c>
      <c r="R292" s="223">
        <f>Q292*H292</f>
        <v>0</v>
      </c>
      <c r="S292" s="223">
        <v>0</v>
      </c>
      <c r="T292" s="224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25" t="s">
        <v>247</v>
      </c>
      <c r="AT292" s="225" t="s">
        <v>133</v>
      </c>
      <c r="AU292" s="225" t="s">
        <v>81</v>
      </c>
      <c r="AY292" s="19" t="s">
        <v>130</v>
      </c>
      <c r="BE292" s="226">
        <f>IF(N292="základní",J292,0)</f>
        <v>0</v>
      </c>
      <c r="BF292" s="226">
        <f>IF(N292="snížená",J292,0)</f>
        <v>0</v>
      </c>
      <c r="BG292" s="226">
        <f>IF(N292="zákl. přenesená",J292,0)</f>
        <v>0</v>
      </c>
      <c r="BH292" s="226">
        <f>IF(N292="sníž. přenesená",J292,0)</f>
        <v>0</v>
      </c>
      <c r="BI292" s="226">
        <f>IF(N292="nulová",J292,0)</f>
        <v>0</v>
      </c>
      <c r="BJ292" s="19" t="s">
        <v>79</v>
      </c>
      <c r="BK292" s="226">
        <f>ROUND(I292*H292,2)</f>
        <v>0</v>
      </c>
      <c r="BL292" s="19" t="s">
        <v>247</v>
      </c>
      <c r="BM292" s="225" t="s">
        <v>425</v>
      </c>
    </row>
    <row r="293" s="2" customFormat="1">
      <c r="A293" s="40"/>
      <c r="B293" s="41"/>
      <c r="C293" s="42"/>
      <c r="D293" s="227" t="s">
        <v>140</v>
      </c>
      <c r="E293" s="42"/>
      <c r="F293" s="228" t="s">
        <v>424</v>
      </c>
      <c r="G293" s="42"/>
      <c r="H293" s="42"/>
      <c r="I293" s="229"/>
      <c r="J293" s="42"/>
      <c r="K293" s="42"/>
      <c r="L293" s="46"/>
      <c r="M293" s="230"/>
      <c r="N293" s="231"/>
      <c r="O293" s="86"/>
      <c r="P293" s="86"/>
      <c r="Q293" s="86"/>
      <c r="R293" s="86"/>
      <c r="S293" s="86"/>
      <c r="T293" s="87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9" t="s">
        <v>140</v>
      </c>
      <c r="AU293" s="19" t="s">
        <v>81</v>
      </c>
    </row>
    <row r="294" s="2" customFormat="1">
      <c r="A294" s="40"/>
      <c r="B294" s="41"/>
      <c r="C294" s="42"/>
      <c r="D294" s="232" t="s">
        <v>142</v>
      </c>
      <c r="E294" s="42"/>
      <c r="F294" s="233" t="s">
        <v>426</v>
      </c>
      <c r="G294" s="42"/>
      <c r="H294" s="42"/>
      <c r="I294" s="229"/>
      <c r="J294" s="42"/>
      <c r="K294" s="42"/>
      <c r="L294" s="46"/>
      <c r="M294" s="230"/>
      <c r="N294" s="231"/>
      <c r="O294" s="86"/>
      <c r="P294" s="86"/>
      <c r="Q294" s="86"/>
      <c r="R294" s="86"/>
      <c r="S294" s="86"/>
      <c r="T294" s="87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T294" s="19" t="s">
        <v>142</v>
      </c>
      <c r="AU294" s="19" t="s">
        <v>81</v>
      </c>
    </row>
    <row r="295" s="15" customFormat="1">
      <c r="A295" s="15"/>
      <c r="B295" s="256"/>
      <c r="C295" s="257"/>
      <c r="D295" s="227" t="s">
        <v>144</v>
      </c>
      <c r="E295" s="258" t="s">
        <v>19</v>
      </c>
      <c r="F295" s="259" t="s">
        <v>427</v>
      </c>
      <c r="G295" s="257"/>
      <c r="H295" s="258" t="s">
        <v>19</v>
      </c>
      <c r="I295" s="260"/>
      <c r="J295" s="257"/>
      <c r="K295" s="257"/>
      <c r="L295" s="261"/>
      <c r="M295" s="262"/>
      <c r="N295" s="263"/>
      <c r="O295" s="263"/>
      <c r="P295" s="263"/>
      <c r="Q295" s="263"/>
      <c r="R295" s="263"/>
      <c r="S295" s="263"/>
      <c r="T295" s="264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65" t="s">
        <v>144</v>
      </c>
      <c r="AU295" s="265" t="s">
        <v>81</v>
      </c>
      <c r="AV295" s="15" t="s">
        <v>79</v>
      </c>
      <c r="AW295" s="15" t="s">
        <v>33</v>
      </c>
      <c r="AX295" s="15" t="s">
        <v>72</v>
      </c>
      <c r="AY295" s="265" t="s">
        <v>130</v>
      </c>
    </row>
    <row r="296" s="13" customFormat="1">
      <c r="A296" s="13"/>
      <c r="B296" s="234"/>
      <c r="C296" s="235"/>
      <c r="D296" s="227" t="s">
        <v>144</v>
      </c>
      <c r="E296" s="236" t="s">
        <v>19</v>
      </c>
      <c r="F296" s="237" t="s">
        <v>428</v>
      </c>
      <c r="G296" s="235"/>
      <c r="H296" s="238">
        <v>138</v>
      </c>
      <c r="I296" s="239"/>
      <c r="J296" s="235"/>
      <c r="K296" s="235"/>
      <c r="L296" s="240"/>
      <c r="M296" s="241"/>
      <c r="N296" s="242"/>
      <c r="O296" s="242"/>
      <c r="P296" s="242"/>
      <c r="Q296" s="242"/>
      <c r="R296" s="242"/>
      <c r="S296" s="242"/>
      <c r="T296" s="24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4" t="s">
        <v>144</v>
      </c>
      <c r="AU296" s="244" t="s">
        <v>81</v>
      </c>
      <c r="AV296" s="13" t="s">
        <v>81</v>
      </c>
      <c r="AW296" s="13" t="s">
        <v>33</v>
      </c>
      <c r="AX296" s="13" t="s">
        <v>72</v>
      </c>
      <c r="AY296" s="244" t="s">
        <v>130</v>
      </c>
    </row>
    <row r="297" s="14" customFormat="1">
      <c r="A297" s="14"/>
      <c r="B297" s="245"/>
      <c r="C297" s="246"/>
      <c r="D297" s="227" t="s">
        <v>144</v>
      </c>
      <c r="E297" s="247" t="s">
        <v>19</v>
      </c>
      <c r="F297" s="248" t="s">
        <v>146</v>
      </c>
      <c r="G297" s="246"/>
      <c r="H297" s="249">
        <v>138</v>
      </c>
      <c r="I297" s="250"/>
      <c r="J297" s="246"/>
      <c r="K297" s="246"/>
      <c r="L297" s="251"/>
      <c r="M297" s="276"/>
      <c r="N297" s="277"/>
      <c r="O297" s="277"/>
      <c r="P297" s="277"/>
      <c r="Q297" s="277"/>
      <c r="R297" s="277"/>
      <c r="S297" s="277"/>
      <c r="T297" s="278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5" t="s">
        <v>144</v>
      </c>
      <c r="AU297" s="255" t="s">
        <v>81</v>
      </c>
      <c r="AV297" s="14" t="s">
        <v>138</v>
      </c>
      <c r="AW297" s="14" t="s">
        <v>33</v>
      </c>
      <c r="AX297" s="14" t="s">
        <v>79</v>
      </c>
      <c r="AY297" s="255" t="s">
        <v>130</v>
      </c>
    </row>
    <row r="298" s="2" customFormat="1" ht="6.96" customHeight="1">
      <c r="A298" s="40"/>
      <c r="B298" s="61"/>
      <c r="C298" s="62"/>
      <c r="D298" s="62"/>
      <c r="E298" s="62"/>
      <c r="F298" s="62"/>
      <c r="G298" s="62"/>
      <c r="H298" s="62"/>
      <c r="I298" s="62"/>
      <c r="J298" s="62"/>
      <c r="K298" s="62"/>
      <c r="L298" s="46"/>
      <c r="M298" s="40"/>
      <c r="O298" s="40"/>
      <c r="P298" s="40"/>
      <c r="Q298" s="40"/>
      <c r="R298" s="40"/>
      <c r="S298" s="40"/>
      <c r="T298" s="40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</row>
  </sheetData>
  <sheetProtection sheet="1" autoFilter="0" formatColumns="0" formatRows="0" objects="1" scenarios="1" spinCount="100000" saltValue="1ySE7TUX0uM/IFLWU7d8QiySWvI81vhfjablbEiO7wXsdGlPQ4G2Tpq4VMjOSpXMwDPkxIgJnYa8C0LAaAjG7A==" hashValue="kApVZQ+hFYmgdIzsvTA1Ut8s+RIKvDfRWgOIEJRVcHTFv+RG16K4z/OLF42db87gJ/VO/a1C9esnwJYKATtZ0w==" algorithmName="SHA-512" password="C635"/>
  <autoFilter ref="C97:K29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6:H86"/>
    <mergeCell ref="E88:H88"/>
    <mergeCell ref="E90:H90"/>
    <mergeCell ref="L2:V2"/>
  </mergeCells>
  <hyperlinks>
    <hyperlink ref="F103" r:id="rId1" display="https://podminky.urs.cz/item/CS_URS_2024_02/340271025"/>
    <hyperlink ref="F110" r:id="rId2" display="https://podminky.urs.cz/item/CS_URS_2024_02/622131121"/>
    <hyperlink ref="F115" r:id="rId3" display="https://podminky.urs.cz/item/CS_URS_2024_02/622142001"/>
    <hyperlink ref="F122" r:id="rId4" display="https://podminky.urs.cz/item/CS_URS_2024_02/622151011"/>
    <hyperlink ref="F127" r:id="rId5" display="https://podminky.urs.cz/item/CS_URS_2024_02/622221032"/>
    <hyperlink ref="F135" r:id="rId6" display="https://podminky.urs.cz/item/CS_URS_2024_02/622521012"/>
    <hyperlink ref="F142" r:id="rId7" display="https://podminky.urs.cz/item/CS_URS_2024_02/946111116"/>
    <hyperlink ref="F145" r:id="rId8" display="https://podminky.urs.cz/item/CS_URS_2024_02/946111216"/>
    <hyperlink ref="F148" r:id="rId9" display="https://podminky.urs.cz/item/CS_URS_2024_02/946111816"/>
    <hyperlink ref="F152" r:id="rId10" display="https://podminky.urs.cz/item/CS_URS_2024_02/997013212"/>
    <hyperlink ref="F155" r:id="rId11" display="https://podminky.urs.cz/item/CS_URS_2024_02/997013501"/>
    <hyperlink ref="F158" r:id="rId12" display="https://podminky.urs.cz/item/CS_URS_2024_02/997013509"/>
    <hyperlink ref="F162" r:id="rId13" display="https://podminky.urs.cz/item/CS_URS_2024_02/997013631"/>
    <hyperlink ref="F166" r:id="rId14" display="https://podminky.urs.cz/item/CS_URS_2024_02/998021021"/>
    <hyperlink ref="F171" r:id="rId15" display="https://podminky.urs.cz/item/CS_URS_2024_02/712300841"/>
    <hyperlink ref="F176" r:id="rId16" display="https://podminky.urs.cz/item/CS_URS_2024_02/712341559"/>
    <hyperlink ref="F184" r:id="rId17" display="https://podminky.urs.cz/item/CS_URS_2024_02/998712102"/>
    <hyperlink ref="F188" r:id="rId18" display="https://podminky.urs.cz/item/CS_URS_2024_02/764002841"/>
    <hyperlink ref="F195" r:id="rId19" display="https://podminky.urs.cz/item/CS_URS_2024_02/764002871"/>
    <hyperlink ref="F201" r:id="rId20" display="https://podminky.urs.cz/item/CS_URS_2024_02/764003801"/>
    <hyperlink ref="F204" r:id="rId21" display="https://podminky.urs.cz/item/CS_URS_2024_02/764004801"/>
    <hyperlink ref="F210" r:id="rId22" display="https://podminky.urs.cz/item/CS_URS_2024_02/764004861"/>
    <hyperlink ref="F216" r:id="rId23" display="https://podminky.urs.cz/item/CS_URS_2024_02/764214607"/>
    <hyperlink ref="F223" r:id="rId24" display="https://podminky.urs.cz/item/CS_URS_2024_02/764311606"/>
    <hyperlink ref="F229" r:id="rId25" display="https://podminky.urs.cz/item/CS_URS_2024_02/764511602"/>
    <hyperlink ref="F235" r:id="rId26" display="https://podminky.urs.cz/item/CS_URS_2024_02/764518623"/>
    <hyperlink ref="F241" r:id="rId27" display="https://podminky.urs.cz/item/CS_URS_2024_02/764521444"/>
    <hyperlink ref="F247" r:id="rId28" display="https://podminky.urs.cz/item/CS_URS_2024_02/998764122"/>
    <hyperlink ref="F251" r:id="rId29" display="https://podminky.urs.cz/item/CS_URS_2024_02/767311841"/>
    <hyperlink ref="F267" r:id="rId30" display="https://podminky.urs.cz/item/CS_URS_2024_02/767832102"/>
    <hyperlink ref="F280" r:id="rId31" display="https://podminky.urs.cz/item/CS_URS_2024_02/767832801"/>
    <hyperlink ref="F284" r:id="rId32" display="https://podminky.urs.cz/item/CS_URS_2024_02/767832802"/>
    <hyperlink ref="F290" r:id="rId33" display="https://podminky.urs.cz/item/CS_URS_2024_02/998767122"/>
    <hyperlink ref="F294" r:id="rId34" display="https://podminky.urs.cz/item/CS_URS_2024_02/7878008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5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89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81</v>
      </c>
    </row>
    <row r="4" s="1" customFormat="1" ht="24.96" customHeight="1">
      <c r="B4" s="22"/>
      <c r="D4" s="142" t="s">
        <v>93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STŘECHY A SVĚTLÍKY SPŠD, PLZEŇ - KŘIMICE</v>
      </c>
      <c r="F7" s="144"/>
      <c r="G7" s="144"/>
      <c r="H7" s="144"/>
      <c r="L7" s="22"/>
    </row>
    <row r="8" s="1" customFormat="1" ht="12" customHeight="1">
      <c r="B8" s="22"/>
      <c r="D8" s="144" t="s">
        <v>94</v>
      </c>
      <c r="L8" s="22"/>
    </row>
    <row r="9" s="2" customFormat="1" ht="16.5" customHeight="1">
      <c r="A9" s="40"/>
      <c r="B9" s="46"/>
      <c r="C9" s="40"/>
      <c r="D9" s="40"/>
      <c r="E9" s="145" t="s">
        <v>95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96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429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11. 11. 2024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19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27</v>
      </c>
      <c r="F17" s="40"/>
      <c r="G17" s="40"/>
      <c r="H17" s="40"/>
      <c r="I17" s="144" t="s">
        <v>28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">
        <v>19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32</v>
      </c>
      <c r="F23" s="40"/>
      <c r="G23" s="40"/>
      <c r="H23" s="40"/>
      <c r="I23" s="144" t="s">
        <v>28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34</v>
      </c>
      <c r="E25" s="40"/>
      <c r="F25" s="40"/>
      <c r="G25" s="40"/>
      <c r="H25" s="40"/>
      <c r="I25" s="144" t="s">
        <v>26</v>
      </c>
      <c r="J25" s="135" t="s">
        <v>19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35</v>
      </c>
      <c r="F26" s="40"/>
      <c r="G26" s="40"/>
      <c r="H26" s="40"/>
      <c r="I26" s="144" t="s">
        <v>28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36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71.25" customHeight="1">
      <c r="A29" s="149"/>
      <c r="B29" s="150"/>
      <c r="C29" s="149"/>
      <c r="D29" s="149"/>
      <c r="E29" s="151" t="s">
        <v>37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38</v>
      </c>
      <c r="E32" s="40"/>
      <c r="F32" s="40"/>
      <c r="G32" s="40"/>
      <c r="H32" s="40"/>
      <c r="I32" s="40"/>
      <c r="J32" s="155">
        <f>ROUND(J89,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40</v>
      </c>
      <c r="G34" s="40"/>
      <c r="H34" s="40"/>
      <c r="I34" s="156" t="s">
        <v>39</v>
      </c>
      <c r="J34" s="156" t="s">
        <v>41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42</v>
      </c>
      <c r="E35" s="144" t="s">
        <v>43</v>
      </c>
      <c r="F35" s="158">
        <f>ROUND((SUM(BE89:BE227)),  2)</f>
        <v>0</v>
      </c>
      <c r="G35" s="40"/>
      <c r="H35" s="40"/>
      <c r="I35" s="159">
        <v>0.20999999999999999</v>
      </c>
      <c r="J35" s="158">
        <f>ROUND(((SUM(BE89:BE227))*I35),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44</v>
      </c>
      <c r="F36" s="158">
        <f>ROUND((SUM(BF89:BF227)),  2)</f>
        <v>0</v>
      </c>
      <c r="G36" s="40"/>
      <c r="H36" s="40"/>
      <c r="I36" s="159">
        <v>0.12</v>
      </c>
      <c r="J36" s="158">
        <f>ROUND(((SUM(BF89:BF227))*I36),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45</v>
      </c>
      <c r="F37" s="158">
        <f>ROUND((SUM(BG89:BG227)),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46</v>
      </c>
      <c r="F38" s="158">
        <f>ROUND((SUM(BH89:BH227)),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47</v>
      </c>
      <c r="F39" s="158">
        <f>ROUND((SUM(BI89:BI227)),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98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STŘECHY A SVĚTLÍKY SPŠD, PLZEŇ - KŘIMICE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94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95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96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D.1.4. - Elektroinstalace - hromosvod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SPŠD, Plzeň - Křimice</v>
      </c>
      <c r="G56" s="42"/>
      <c r="H56" s="42"/>
      <c r="I56" s="34" t="s">
        <v>23</v>
      </c>
      <c r="J56" s="74" t="str">
        <f>IF(J14="","",J14)</f>
        <v>11. 11. 2024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SPŠD Plzeň, Karlovarská1210/66, 323 00 Plzeň</v>
      </c>
      <c r="G58" s="42"/>
      <c r="H58" s="42"/>
      <c r="I58" s="34" t="s">
        <v>31</v>
      </c>
      <c r="J58" s="38" t="str">
        <f>E23</f>
        <v xml:space="preserve">PLANSTAV a.s. 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>Michal Jirka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99</v>
      </c>
      <c r="D61" s="173"/>
      <c r="E61" s="173"/>
      <c r="F61" s="173"/>
      <c r="G61" s="173"/>
      <c r="H61" s="173"/>
      <c r="I61" s="173"/>
      <c r="J61" s="174" t="s">
        <v>100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70</v>
      </c>
      <c r="D63" s="42"/>
      <c r="E63" s="42"/>
      <c r="F63" s="42"/>
      <c r="G63" s="42"/>
      <c r="H63" s="42"/>
      <c r="I63" s="42"/>
      <c r="J63" s="104">
        <f>J89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101</v>
      </c>
    </row>
    <row r="64" s="9" customFormat="1" ht="24.96" customHeight="1">
      <c r="A64" s="9"/>
      <c r="B64" s="176"/>
      <c r="C64" s="177"/>
      <c r="D64" s="178" t="s">
        <v>430</v>
      </c>
      <c r="E64" s="179"/>
      <c r="F64" s="179"/>
      <c r="G64" s="179"/>
      <c r="H64" s="179"/>
      <c r="I64" s="179"/>
      <c r="J64" s="180">
        <f>J90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6"/>
      <c r="C65" s="177"/>
      <c r="D65" s="178" t="s">
        <v>431</v>
      </c>
      <c r="E65" s="179"/>
      <c r="F65" s="179"/>
      <c r="G65" s="179"/>
      <c r="H65" s="179"/>
      <c r="I65" s="179"/>
      <c r="J65" s="180">
        <f>J163</f>
        <v>0</v>
      </c>
      <c r="K65" s="177"/>
      <c r="L65" s="18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6"/>
      <c r="C66" s="177"/>
      <c r="D66" s="178" t="s">
        <v>432</v>
      </c>
      <c r="E66" s="179"/>
      <c r="F66" s="179"/>
      <c r="G66" s="179"/>
      <c r="H66" s="179"/>
      <c r="I66" s="179"/>
      <c r="J66" s="180">
        <f>J218</f>
        <v>0</v>
      </c>
      <c r="K66" s="177"/>
      <c r="L66" s="18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76"/>
      <c r="C67" s="177"/>
      <c r="D67" s="178" t="s">
        <v>433</v>
      </c>
      <c r="E67" s="179"/>
      <c r="F67" s="179"/>
      <c r="G67" s="179"/>
      <c r="H67" s="179"/>
      <c r="I67" s="179"/>
      <c r="J67" s="180">
        <f>J223</f>
        <v>0</v>
      </c>
      <c r="K67" s="177"/>
      <c r="L67" s="181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2" customFormat="1" ht="21.84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4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4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3" s="2" customFormat="1" ht="6.96" customHeight="1">
      <c r="A73" s="40"/>
      <c r="B73" s="63"/>
      <c r="C73" s="64"/>
      <c r="D73" s="64"/>
      <c r="E73" s="64"/>
      <c r="F73" s="64"/>
      <c r="G73" s="64"/>
      <c r="H73" s="64"/>
      <c r="I73" s="64"/>
      <c r="J73" s="64"/>
      <c r="K73" s="64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4.96" customHeight="1">
      <c r="A74" s="40"/>
      <c r="B74" s="41"/>
      <c r="C74" s="25" t="s">
        <v>115</v>
      </c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16</v>
      </c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171" t="str">
        <f>E7</f>
        <v>STŘECHY A SVĚTLÍKY SPŠD, PLZEŇ - KŘIMICE</v>
      </c>
      <c r="F77" s="34"/>
      <c r="G77" s="34"/>
      <c r="H77" s="34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1" customFormat="1" ht="12" customHeight="1">
      <c r="B78" s="23"/>
      <c r="C78" s="34" t="s">
        <v>94</v>
      </c>
      <c r="D78" s="24"/>
      <c r="E78" s="24"/>
      <c r="F78" s="24"/>
      <c r="G78" s="24"/>
      <c r="H78" s="24"/>
      <c r="I78" s="24"/>
      <c r="J78" s="24"/>
      <c r="K78" s="24"/>
      <c r="L78" s="22"/>
    </row>
    <row r="79" s="2" customFormat="1" ht="16.5" customHeight="1">
      <c r="A79" s="40"/>
      <c r="B79" s="41"/>
      <c r="C79" s="42"/>
      <c r="D79" s="42"/>
      <c r="E79" s="171" t="s">
        <v>95</v>
      </c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96</v>
      </c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71" t="str">
        <f>E11</f>
        <v>D.1.4. - Elektroinstalace - hromosvod</v>
      </c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21</v>
      </c>
      <c r="D83" s="42"/>
      <c r="E83" s="42"/>
      <c r="F83" s="29" t="str">
        <f>F14</f>
        <v>SPŠD, Plzeň - Křimice</v>
      </c>
      <c r="G83" s="42"/>
      <c r="H83" s="42"/>
      <c r="I83" s="34" t="s">
        <v>23</v>
      </c>
      <c r="J83" s="74" t="str">
        <f>IF(J14="","",J14)</f>
        <v>11. 11. 2024</v>
      </c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25</v>
      </c>
      <c r="D85" s="42"/>
      <c r="E85" s="42"/>
      <c r="F85" s="29" t="str">
        <f>E17</f>
        <v>SPŠD Plzeň, Karlovarská1210/66, 323 00 Plzeň</v>
      </c>
      <c r="G85" s="42"/>
      <c r="H85" s="42"/>
      <c r="I85" s="34" t="s">
        <v>31</v>
      </c>
      <c r="J85" s="38" t="str">
        <f>E23</f>
        <v xml:space="preserve">PLANSTAV a.s. </v>
      </c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15" customHeight="1">
      <c r="A86" s="40"/>
      <c r="B86" s="41"/>
      <c r="C86" s="34" t="s">
        <v>29</v>
      </c>
      <c r="D86" s="42"/>
      <c r="E86" s="42"/>
      <c r="F86" s="29" t="str">
        <f>IF(E20="","",E20)</f>
        <v>Vyplň údaj</v>
      </c>
      <c r="G86" s="42"/>
      <c r="H86" s="42"/>
      <c r="I86" s="34" t="s">
        <v>34</v>
      </c>
      <c r="J86" s="38" t="str">
        <f>E26</f>
        <v>Michal Jirka</v>
      </c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0.32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11" customFormat="1" ht="29.28" customHeight="1">
      <c r="A88" s="187"/>
      <c r="B88" s="188"/>
      <c r="C88" s="189" t="s">
        <v>116</v>
      </c>
      <c r="D88" s="190" t="s">
        <v>57</v>
      </c>
      <c r="E88" s="190" t="s">
        <v>53</v>
      </c>
      <c r="F88" s="190" t="s">
        <v>54</v>
      </c>
      <c r="G88" s="190" t="s">
        <v>117</v>
      </c>
      <c r="H88" s="190" t="s">
        <v>118</v>
      </c>
      <c r="I88" s="190" t="s">
        <v>119</v>
      </c>
      <c r="J88" s="190" t="s">
        <v>100</v>
      </c>
      <c r="K88" s="191" t="s">
        <v>120</v>
      </c>
      <c r="L88" s="192"/>
      <c r="M88" s="94" t="s">
        <v>19</v>
      </c>
      <c r="N88" s="95" t="s">
        <v>42</v>
      </c>
      <c r="O88" s="95" t="s">
        <v>121</v>
      </c>
      <c r="P88" s="95" t="s">
        <v>122</v>
      </c>
      <c r="Q88" s="95" t="s">
        <v>123</v>
      </c>
      <c r="R88" s="95" t="s">
        <v>124</v>
      </c>
      <c r="S88" s="95" t="s">
        <v>125</v>
      </c>
      <c r="T88" s="96" t="s">
        <v>126</v>
      </c>
      <c r="U88" s="187"/>
      <c r="V88" s="187"/>
      <c r="W88" s="187"/>
      <c r="X88" s="187"/>
      <c r="Y88" s="187"/>
      <c r="Z88" s="187"/>
      <c r="AA88" s="187"/>
      <c r="AB88" s="187"/>
      <c r="AC88" s="187"/>
      <c r="AD88" s="187"/>
      <c r="AE88" s="187"/>
    </row>
    <row r="89" s="2" customFormat="1" ht="22.8" customHeight="1">
      <c r="A89" s="40"/>
      <c r="B89" s="41"/>
      <c r="C89" s="101" t="s">
        <v>127</v>
      </c>
      <c r="D89" s="42"/>
      <c r="E89" s="42"/>
      <c r="F89" s="42"/>
      <c r="G89" s="42"/>
      <c r="H89" s="42"/>
      <c r="I89" s="42"/>
      <c r="J89" s="193">
        <f>BK89</f>
        <v>0</v>
      </c>
      <c r="K89" s="42"/>
      <c r="L89" s="46"/>
      <c r="M89" s="97"/>
      <c r="N89" s="194"/>
      <c r="O89" s="98"/>
      <c r="P89" s="195">
        <f>P90+P163+P218+P223</f>
        <v>0</v>
      </c>
      <c r="Q89" s="98"/>
      <c r="R89" s="195">
        <f>R90+R163+R218+R223</f>
        <v>0</v>
      </c>
      <c r="S89" s="98"/>
      <c r="T89" s="196">
        <f>T90+T163+T218+T223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71</v>
      </c>
      <c r="AU89" s="19" t="s">
        <v>101</v>
      </c>
      <c r="BK89" s="197">
        <f>BK90+BK163+BK218+BK223</f>
        <v>0</v>
      </c>
    </row>
    <row r="90" s="12" customFormat="1" ht="25.92" customHeight="1">
      <c r="A90" s="12"/>
      <c r="B90" s="198"/>
      <c r="C90" s="199"/>
      <c r="D90" s="200" t="s">
        <v>71</v>
      </c>
      <c r="E90" s="201" t="s">
        <v>434</v>
      </c>
      <c r="F90" s="201" t="s">
        <v>435</v>
      </c>
      <c r="G90" s="199"/>
      <c r="H90" s="199"/>
      <c r="I90" s="202"/>
      <c r="J90" s="203">
        <f>BK90</f>
        <v>0</v>
      </c>
      <c r="K90" s="199"/>
      <c r="L90" s="204"/>
      <c r="M90" s="205"/>
      <c r="N90" s="206"/>
      <c r="O90" s="206"/>
      <c r="P90" s="207">
        <f>SUM(P91:P162)</f>
        <v>0</v>
      </c>
      <c r="Q90" s="206"/>
      <c r="R90" s="207">
        <f>SUM(R91:R162)</f>
        <v>0</v>
      </c>
      <c r="S90" s="206"/>
      <c r="T90" s="208">
        <f>SUM(T91:T162)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9" t="s">
        <v>79</v>
      </c>
      <c r="AT90" s="210" t="s">
        <v>71</v>
      </c>
      <c r="AU90" s="210" t="s">
        <v>72</v>
      </c>
      <c r="AY90" s="209" t="s">
        <v>130</v>
      </c>
      <c r="BK90" s="211">
        <f>SUM(BK91:BK162)</f>
        <v>0</v>
      </c>
    </row>
    <row r="91" s="2" customFormat="1" ht="16.5" customHeight="1">
      <c r="A91" s="40"/>
      <c r="B91" s="41"/>
      <c r="C91" s="266" t="s">
        <v>79</v>
      </c>
      <c r="D91" s="266" t="s">
        <v>175</v>
      </c>
      <c r="E91" s="267" t="s">
        <v>436</v>
      </c>
      <c r="F91" s="268" t="s">
        <v>437</v>
      </c>
      <c r="G91" s="269" t="s">
        <v>277</v>
      </c>
      <c r="H91" s="270">
        <v>120</v>
      </c>
      <c r="I91" s="271"/>
      <c r="J91" s="272">
        <f>ROUND(I91*H91,2)</f>
        <v>0</v>
      </c>
      <c r="K91" s="268" t="s">
        <v>363</v>
      </c>
      <c r="L91" s="273"/>
      <c r="M91" s="274" t="s">
        <v>19</v>
      </c>
      <c r="N91" s="275" t="s">
        <v>43</v>
      </c>
      <c r="O91" s="86"/>
      <c r="P91" s="223">
        <f>O91*H91</f>
        <v>0</v>
      </c>
      <c r="Q91" s="223">
        <v>0</v>
      </c>
      <c r="R91" s="223">
        <f>Q91*H91</f>
        <v>0</v>
      </c>
      <c r="S91" s="223">
        <v>0</v>
      </c>
      <c r="T91" s="224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25" t="s">
        <v>178</v>
      </c>
      <c r="AT91" s="225" t="s">
        <v>175</v>
      </c>
      <c r="AU91" s="225" t="s">
        <v>79</v>
      </c>
      <c r="AY91" s="19" t="s">
        <v>130</v>
      </c>
      <c r="BE91" s="226">
        <f>IF(N91="základní",J91,0)</f>
        <v>0</v>
      </c>
      <c r="BF91" s="226">
        <f>IF(N91="snížená",J91,0)</f>
        <v>0</v>
      </c>
      <c r="BG91" s="226">
        <f>IF(N91="zákl. přenesená",J91,0)</f>
        <v>0</v>
      </c>
      <c r="BH91" s="226">
        <f>IF(N91="sníž. přenesená",J91,0)</f>
        <v>0</v>
      </c>
      <c r="BI91" s="226">
        <f>IF(N91="nulová",J91,0)</f>
        <v>0</v>
      </c>
      <c r="BJ91" s="19" t="s">
        <v>79</v>
      </c>
      <c r="BK91" s="226">
        <f>ROUND(I91*H91,2)</f>
        <v>0</v>
      </c>
      <c r="BL91" s="19" t="s">
        <v>138</v>
      </c>
      <c r="BM91" s="225" t="s">
        <v>81</v>
      </c>
    </row>
    <row r="92" s="2" customFormat="1">
      <c r="A92" s="40"/>
      <c r="B92" s="41"/>
      <c r="C92" s="42"/>
      <c r="D92" s="227" t="s">
        <v>140</v>
      </c>
      <c r="E92" s="42"/>
      <c r="F92" s="228" t="s">
        <v>437</v>
      </c>
      <c r="G92" s="42"/>
      <c r="H92" s="42"/>
      <c r="I92" s="229"/>
      <c r="J92" s="42"/>
      <c r="K92" s="42"/>
      <c r="L92" s="46"/>
      <c r="M92" s="230"/>
      <c r="N92" s="231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140</v>
      </c>
      <c r="AU92" s="19" t="s">
        <v>79</v>
      </c>
    </row>
    <row r="93" s="2" customFormat="1" ht="16.5" customHeight="1">
      <c r="A93" s="40"/>
      <c r="B93" s="41"/>
      <c r="C93" s="266" t="s">
        <v>81</v>
      </c>
      <c r="D93" s="266" t="s">
        <v>175</v>
      </c>
      <c r="E93" s="267" t="s">
        <v>438</v>
      </c>
      <c r="F93" s="268" t="s">
        <v>439</v>
      </c>
      <c r="G93" s="269" t="s">
        <v>277</v>
      </c>
      <c r="H93" s="270">
        <v>120</v>
      </c>
      <c r="I93" s="271"/>
      <c r="J93" s="272">
        <f>ROUND(I93*H93,2)</f>
        <v>0</v>
      </c>
      <c r="K93" s="268" t="s">
        <v>363</v>
      </c>
      <c r="L93" s="273"/>
      <c r="M93" s="274" t="s">
        <v>19</v>
      </c>
      <c r="N93" s="275" t="s">
        <v>43</v>
      </c>
      <c r="O93" s="86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4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5" t="s">
        <v>178</v>
      </c>
      <c r="AT93" s="225" t="s">
        <v>175</v>
      </c>
      <c r="AU93" s="225" t="s">
        <v>79</v>
      </c>
      <c r="AY93" s="19" t="s">
        <v>130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19" t="s">
        <v>79</v>
      </c>
      <c r="BK93" s="226">
        <f>ROUND(I93*H93,2)</f>
        <v>0</v>
      </c>
      <c r="BL93" s="19" t="s">
        <v>138</v>
      </c>
      <c r="BM93" s="225" t="s">
        <v>138</v>
      </c>
    </row>
    <row r="94" s="2" customFormat="1">
      <c r="A94" s="40"/>
      <c r="B94" s="41"/>
      <c r="C94" s="42"/>
      <c r="D94" s="227" t="s">
        <v>140</v>
      </c>
      <c r="E94" s="42"/>
      <c r="F94" s="228" t="s">
        <v>439</v>
      </c>
      <c r="G94" s="42"/>
      <c r="H94" s="42"/>
      <c r="I94" s="229"/>
      <c r="J94" s="42"/>
      <c r="K94" s="42"/>
      <c r="L94" s="46"/>
      <c r="M94" s="230"/>
      <c r="N94" s="231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140</v>
      </c>
      <c r="AU94" s="19" t="s">
        <v>79</v>
      </c>
    </row>
    <row r="95" s="2" customFormat="1" ht="16.5" customHeight="1">
      <c r="A95" s="40"/>
      <c r="B95" s="41"/>
      <c r="C95" s="266" t="s">
        <v>131</v>
      </c>
      <c r="D95" s="266" t="s">
        <v>175</v>
      </c>
      <c r="E95" s="267" t="s">
        <v>440</v>
      </c>
      <c r="F95" s="268" t="s">
        <v>441</v>
      </c>
      <c r="G95" s="269" t="s">
        <v>442</v>
      </c>
      <c r="H95" s="270">
        <v>12</v>
      </c>
      <c r="I95" s="271"/>
      <c r="J95" s="272">
        <f>ROUND(I95*H95,2)</f>
        <v>0</v>
      </c>
      <c r="K95" s="268" t="s">
        <v>363</v>
      </c>
      <c r="L95" s="273"/>
      <c r="M95" s="274" t="s">
        <v>19</v>
      </c>
      <c r="N95" s="275" t="s">
        <v>43</v>
      </c>
      <c r="O95" s="86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4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5" t="s">
        <v>178</v>
      </c>
      <c r="AT95" s="225" t="s">
        <v>175</v>
      </c>
      <c r="AU95" s="225" t="s">
        <v>79</v>
      </c>
      <c r="AY95" s="19" t="s">
        <v>130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9" t="s">
        <v>79</v>
      </c>
      <c r="BK95" s="226">
        <f>ROUND(I95*H95,2)</f>
        <v>0</v>
      </c>
      <c r="BL95" s="19" t="s">
        <v>138</v>
      </c>
      <c r="BM95" s="225" t="s">
        <v>147</v>
      </c>
    </row>
    <row r="96" s="2" customFormat="1">
      <c r="A96" s="40"/>
      <c r="B96" s="41"/>
      <c r="C96" s="42"/>
      <c r="D96" s="227" t="s">
        <v>140</v>
      </c>
      <c r="E96" s="42"/>
      <c r="F96" s="228" t="s">
        <v>441</v>
      </c>
      <c r="G96" s="42"/>
      <c r="H96" s="42"/>
      <c r="I96" s="229"/>
      <c r="J96" s="42"/>
      <c r="K96" s="42"/>
      <c r="L96" s="46"/>
      <c r="M96" s="230"/>
      <c r="N96" s="231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140</v>
      </c>
      <c r="AU96" s="19" t="s">
        <v>79</v>
      </c>
    </row>
    <row r="97" s="2" customFormat="1" ht="16.5" customHeight="1">
      <c r="A97" s="40"/>
      <c r="B97" s="41"/>
      <c r="C97" s="266" t="s">
        <v>138</v>
      </c>
      <c r="D97" s="266" t="s">
        <v>175</v>
      </c>
      <c r="E97" s="267" t="s">
        <v>443</v>
      </c>
      <c r="F97" s="268" t="s">
        <v>444</v>
      </c>
      <c r="G97" s="269" t="s">
        <v>442</v>
      </c>
      <c r="H97" s="270">
        <v>20</v>
      </c>
      <c r="I97" s="271"/>
      <c r="J97" s="272">
        <f>ROUND(I97*H97,2)</f>
        <v>0</v>
      </c>
      <c r="K97" s="268" t="s">
        <v>363</v>
      </c>
      <c r="L97" s="273"/>
      <c r="M97" s="274" t="s">
        <v>19</v>
      </c>
      <c r="N97" s="275" t="s">
        <v>43</v>
      </c>
      <c r="O97" s="86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4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5" t="s">
        <v>178</v>
      </c>
      <c r="AT97" s="225" t="s">
        <v>175</v>
      </c>
      <c r="AU97" s="225" t="s">
        <v>79</v>
      </c>
      <c r="AY97" s="19" t="s">
        <v>130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9" t="s">
        <v>79</v>
      </c>
      <c r="BK97" s="226">
        <f>ROUND(I97*H97,2)</f>
        <v>0</v>
      </c>
      <c r="BL97" s="19" t="s">
        <v>138</v>
      </c>
      <c r="BM97" s="225" t="s">
        <v>178</v>
      </c>
    </row>
    <row r="98" s="2" customFormat="1">
      <c r="A98" s="40"/>
      <c r="B98" s="41"/>
      <c r="C98" s="42"/>
      <c r="D98" s="227" t="s">
        <v>140</v>
      </c>
      <c r="E98" s="42"/>
      <c r="F98" s="228" t="s">
        <v>444</v>
      </c>
      <c r="G98" s="42"/>
      <c r="H98" s="42"/>
      <c r="I98" s="229"/>
      <c r="J98" s="42"/>
      <c r="K98" s="42"/>
      <c r="L98" s="46"/>
      <c r="M98" s="230"/>
      <c r="N98" s="231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140</v>
      </c>
      <c r="AU98" s="19" t="s">
        <v>79</v>
      </c>
    </row>
    <row r="99" s="2" customFormat="1" ht="16.5" customHeight="1">
      <c r="A99" s="40"/>
      <c r="B99" s="41"/>
      <c r="C99" s="266" t="s">
        <v>169</v>
      </c>
      <c r="D99" s="266" t="s">
        <v>175</v>
      </c>
      <c r="E99" s="267" t="s">
        <v>445</v>
      </c>
      <c r="F99" s="268" t="s">
        <v>446</v>
      </c>
      <c r="G99" s="269" t="s">
        <v>442</v>
      </c>
      <c r="H99" s="270">
        <v>7</v>
      </c>
      <c r="I99" s="271"/>
      <c r="J99" s="272">
        <f>ROUND(I99*H99,2)</f>
        <v>0</v>
      </c>
      <c r="K99" s="268" t="s">
        <v>363</v>
      </c>
      <c r="L99" s="273"/>
      <c r="M99" s="274" t="s">
        <v>19</v>
      </c>
      <c r="N99" s="275" t="s">
        <v>43</v>
      </c>
      <c r="O99" s="86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5" t="s">
        <v>178</v>
      </c>
      <c r="AT99" s="225" t="s">
        <v>175</v>
      </c>
      <c r="AU99" s="225" t="s">
        <v>79</v>
      </c>
      <c r="AY99" s="19" t="s">
        <v>130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9" t="s">
        <v>79</v>
      </c>
      <c r="BK99" s="226">
        <f>ROUND(I99*H99,2)</f>
        <v>0</v>
      </c>
      <c r="BL99" s="19" t="s">
        <v>138</v>
      </c>
      <c r="BM99" s="225" t="s">
        <v>202</v>
      </c>
    </row>
    <row r="100" s="2" customFormat="1">
      <c r="A100" s="40"/>
      <c r="B100" s="41"/>
      <c r="C100" s="42"/>
      <c r="D100" s="227" t="s">
        <v>140</v>
      </c>
      <c r="E100" s="42"/>
      <c r="F100" s="228" t="s">
        <v>446</v>
      </c>
      <c r="G100" s="42"/>
      <c r="H100" s="42"/>
      <c r="I100" s="229"/>
      <c r="J100" s="42"/>
      <c r="K100" s="42"/>
      <c r="L100" s="46"/>
      <c r="M100" s="230"/>
      <c r="N100" s="231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140</v>
      </c>
      <c r="AU100" s="19" t="s">
        <v>79</v>
      </c>
    </row>
    <row r="101" s="2" customFormat="1" ht="16.5" customHeight="1">
      <c r="A101" s="40"/>
      <c r="B101" s="41"/>
      <c r="C101" s="266" t="s">
        <v>147</v>
      </c>
      <c r="D101" s="266" t="s">
        <v>175</v>
      </c>
      <c r="E101" s="267" t="s">
        <v>447</v>
      </c>
      <c r="F101" s="268" t="s">
        <v>448</v>
      </c>
      <c r="G101" s="269" t="s">
        <v>442</v>
      </c>
      <c r="H101" s="270">
        <v>50</v>
      </c>
      <c r="I101" s="271"/>
      <c r="J101" s="272">
        <f>ROUND(I101*H101,2)</f>
        <v>0</v>
      </c>
      <c r="K101" s="268" t="s">
        <v>363</v>
      </c>
      <c r="L101" s="273"/>
      <c r="M101" s="274" t="s">
        <v>19</v>
      </c>
      <c r="N101" s="275" t="s">
        <v>43</v>
      </c>
      <c r="O101" s="86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5" t="s">
        <v>178</v>
      </c>
      <c r="AT101" s="225" t="s">
        <v>175</v>
      </c>
      <c r="AU101" s="225" t="s">
        <v>79</v>
      </c>
      <c r="AY101" s="19" t="s">
        <v>130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9" t="s">
        <v>79</v>
      </c>
      <c r="BK101" s="226">
        <f>ROUND(I101*H101,2)</f>
        <v>0</v>
      </c>
      <c r="BL101" s="19" t="s">
        <v>138</v>
      </c>
      <c r="BM101" s="225" t="s">
        <v>8</v>
      </c>
    </row>
    <row r="102" s="2" customFormat="1">
      <c r="A102" s="40"/>
      <c r="B102" s="41"/>
      <c r="C102" s="42"/>
      <c r="D102" s="227" t="s">
        <v>140</v>
      </c>
      <c r="E102" s="42"/>
      <c r="F102" s="228" t="s">
        <v>448</v>
      </c>
      <c r="G102" s="42"/>
      <c r="H102" s="42"/>
      <c r="I102" s="229"/>
      <c r="J102" s="42"/>
      <c r="K102" s="42"/>
      <c r="L102" s="46"/>
      <c r="M102" s="230"/>
      <c r="N102" s="231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140</v>
      </c>
      <c r="AU102" s="19" t="s">
        <v>79</v>
      </c>
    </row>
    <row r="103" s="2" customFormat="1" ht="16.5" customHeight="1">
      <c r="A103" s="40"/>
      <c r="B103" s="41"/>
      <c r="C103" s="266" t="s">
        <v>181</v>
      </c>
      <c r="D103" s="266" t="s">
        <v>175</v>
      </c>
      <c r="E103" s="267" t="s">
        <v>449</v>
      </c>
      <c r="F103" s="268" t="s">
        <v>450</v>
      </c>
      <c r="G103" s="269" t="s">
        <v>442</v>
      </c>
      <c r="H103" s="270">
        <v>18</v>
      </c>
      <c r="I103" s="271"/>
      <c r="J103" s="272">
        <f>ROUND(I103*H103,2)</f>
        <v>0</v>
      </c>
      <c r="K103" s="268" t="s">
        <v>363</v>
      </c>
      <c r="L103" s="273"/>
      <c r="M103" s="274" t="s">
        <v>19</v>
      </c>
      <c r="N103" s="275" t="s">
        <v>43</v>
      </c>
      <c r="O103" s="86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5" t="s">
        <v>178</v>
      </c>
      <c r="AT103" s="225" t="s">
        <v>175</v>
      </c>
      <c r="AU103" s="225" t="s">
        <v>79</v>
      </c>
      <c r="AY103" s="19" t="s">
        <v>130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9" t="s">
        <v>79</v>
      </c>
      <c r="BK103" s="226">
        <f>ROUND(I103*H103,2)</f>
        <v>0</v>
      </c>
      <c r="BL103" s="19" t="s">
        <v>138</v>
      </c>
      <c r="BM103" s="225" t="s">
        <v>229</v>
      </c>
    </row>
    <row r="104" s="2" customFormat="1">
      <c r="A104" s="40"/>
      <c r="B104" s="41"/>
      <c r="C104" s="42"/>
      <c r="D104" s="227" t="s">
        <v>140</v>
      </c>
      <c r="E104" s="42"/>
      <c r="F104" s="228" t="s">
        <v>450</v>
      </c>
      <c r="G104" s="42"/>
      <c r="H104" s="42"/>
      <c r="I104" s="229"/>
      <c r="J104" s="42"/>
      <c r="K104" s="42"/>
      <c r="L104" s="46"/>
      <c r="M104" s="230"/>
      <c r="N104" s="231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140</v>
      </c>
      <c r="AU104" s="19" t="s">
        <v>79</v>
      </c>
    </row>
    <row r="105" s="2" customFormat="1" ht="24.15" customHeight="1">
      <c r="A105" s="40"/>
      <c r="B105" s="41"/>
      <c r="C105" s="266" t="s">
        <v>178</v>
      </c>
      <c r="D105" s="266" t="s">
        <v>175</v>
      </c>
      <c r="E105" s="267" t="s">
        <v>451</v>
      </c>
      <c r="F105" s="268" t="s">
        <v>452</v>
      </c>
      <c r="G105" s="269" t="s">
        <v>442</v>
      </c>
      <c r="H105" s="270">
        <v>3</v>
      </c>
      <c r="I105" s="271"/>
      <c r="J105" s="272">
        <f>ROUND(I105*H105,2)</f>
        <v>0</v>
      </c>
      <c r="K105" s="268" t="s">
        <v>363</v>
      </c>
      <c r="L105" s="273"/>
      <c r="M105" s="274" t="s">
        <v>19</v>
      </c>
      <c r="N105" s="275" t="s">
        <v>43</v>
      </c>
      <c r="O105" s="86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5" t="s">
        <v>178</v>
      </c>
      <c r="AT105" s="225" t="s">
        <v>175</v>
      </c>
      <c r="AU105" s="225" t="s">
        <v>79</v>
      </c>
      <c r="AY105" s="19" t="s">
        <v>130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9" t="s">
        <v>79</v>
      </c>
      <c r="BK105" s="226">
        <f>ROUND(I105*H105,2)</f>
        <v>0</v>
      </c>
      <c r="BL105" s="19" t="s">
        <v>138</v>
      </c>
      <c r="BM105" s="225" t="s">
        <v>247</v>
      </c>
    </row>
    <row r="106" s="2" customFormat="1">
      <c r="A106" s="40"/>
      <c r="B106" s="41"/>
      <c r="C106" s="42"/>
      <c r="D106" s="227" t="s">
        <v>140</v>
      </c>
      <c r="E106" s="42"/>
      <c r="F106" s="228" t="s">
        <v>452</v>
      </c>
      <c r="G106" s="42"/>
      <c r="H106" s="42"/>
      <c r="I106" s="229"/>
      <c r="J106" s="42"/>
      <c r="K106" s="42"/>
      <c r="L106" s="46"/>
      <c r="M106" s="230"/>
      <c r="N106" s="231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140</v>
      </c>
      <c r="AU106" s="19" t="s">
        <v>79</v>
      </c>
    </row>
    <row r="107" s="2" customFormat="1" ht="16.5" customHeight="1">
      <c r="A107" s="40"/>
      <c r="B107" s="41"/>
      <c r="C107" s="266" t="s">
        <v>187</v>
      </c>
      <c r="D107" s="266" t="s">
        <v>175</v>
      </c>
      <c r="E107" s="267" t="s">
        <v>453</v>
      </c>
      <c r="F107" s="268" t="s">
        <v>454</v>
      </c>
      <c r="G107" s="269" t="s">
        <v>442</v>
      </c>
      <c r="H107" s="270">
        <v>6</v>
      </c>
      <c r="I107" s="271"/>
      <c r="J107" s="272">
        <f>ROUND(I107*H107,2)</f>
        <v>0</v>
      </c>
      <c r="K107" s="268" t="s">
        <v>363</v>
      </c>
      <c r="L107" s="273"/>
      <c r="M107" s="274" t="s">
        <v>19</v>
      </c>
      <c r="N107" s="275" t="s">
        <v>43</v>
      </c>
      <c r="O107" s="86"/>
      <c r="P107" s="223">
        <f>O107*H107</f>
        <v>0</v>
      </c>
      <c r="Q107" s="223">
        <v>0</v>
      </c>
      <c r="R107" s="223">
        <f>Q107*H107</f>
        <v>0</v>
      </c>
      <c r="S107" s="223">
        <v>0</v>
      </c>
      <c r="T107" s="224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5" t="s">
        <v>178</v>
      </c>
      <c r="AT107" s="225" t="s">
        <v>175</v>
      </c>
      <c r="AU107" s="225" t="s">
        <v>79</v>
      </c>
      <c r="AY107" s="19" t="s">
        <v>130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9" t="s">
        <v>79</v>
      </c>
      <c r="BK107" s="226">
        <f>ROUND(I107*H107,2)</f>
        <v>0</v>
      </c>
      <c r="BL107" s="19" t="s">
        <v>138</v>
      </c>
      <c r="BM107" s="225" t="s">
        <v>260</v>
      </c>
    </row>
    <row r="108" s="2" customFormat="1">
      <c r="A108" s="40"/>
      <c r="B108" s="41"/>
      <c r="C108" s="42"/>
      <c r="D108" s="227" t="s">
        <v>140</v>
      </c>
      <c r="E108" s="42"/>
      <c r="F108" s="228" t="s">
        <v>454</v>
      </c>
      <c r="G108" s="42"/>
      <c r="H108" s="42"/>
      <c r="I108" s="229"/>
      <c r="J108" s="42"/>
      <c r="K108" s="42"/>
      <c r="L108" s="46"/>
      <c r="M108" s="230"/>
      <c r="N108" s="231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140</v>
      </c>
      <c r="AU108" s="19" t="s">
        <v>79</v>
      </c>
    </row>
    <row r="109" s="2" customFormat="1" ht="16.5" customHeight="1">
      <c r="A109" s="40"/>
      <c r="B109" s="41"/>
      <c r="C109" s="266" t="s">
        <v>202</v>
      </c>
      <c r="D109" s="266" t="s">
        <v>175</v>
      </c>
      <c r="E109" s="267" t="s">
        <v>455</v>
      </c>
      <c r="F109" s="268" t="s">
        <v>456</v>
      </c>
      <c r="G109" s="269" t="s">
        <v>442</v>
      </c>
      <c r="H109" s="270">
        <v>1</v>
      </c>
      <c r="I109" s="271"/>
      <c r="J109" s="272">
        <f>ROUND(I109*H109,2)</f>
        <v>0</v>
      </c>
      <c r="K109" s="268" t="s">
        <v>363</v>
      </c>
      <c r="L109" s="273"/>
      <c r="M109" s="274" t="s">
        <v>19</v>
      </c>
      <c r="N109" s="275" t="s">
        <v>43</v>
      </c>
      <c r="O109" s="86"/>
      <c r="P109" s="223">
        <f>O109*H109</f>
        <v>0</v>
      </c>
      <c r="Q109" s="223">
        <v>0</v>
      </c>
      <c r="R109" s="223">
        <f>Q109*H109</f>
        <v>0</v>
      </c>
      <c r="S109" s="223">
        <v>0</v>
      </c>
      <c r="T109" s="224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5" t="s">
        <v>178</v>
      </c>
      <c r="AT109" s="225" t="s">
        <v>175</v>
      </c>
      <c r="AU109" s="225" t="s">
        <v>79</v>
      </c>
      <c r="AY109" s="19" t="s">
        <v>130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9" t="s">
        <v>79</v>
      </c>
      <c r="BK109" s="226">
        <f>ROUND(I109*H109,2)</f>
        <v>0</v>
      </c>
      <c r="BL109" s="19" t="s">
        <v>138</v>
      </c>
      <c r="BM109" s="225" t="s">
        <v>274</v>
      </c>
    </row>
    <row r="110" s="2" customFormat="1">
      <c r="A110" s="40"/>
      <c r="B110" s="41"/>
      <c r="C110" s="42"/>
      <c r="D110" s="227" t="s">
        <v>140</v>
      </c>
      <c r="E110" s="42"/>
      <c r="F110" s="228" t="s">
        <v>456</v>
      </c>
      <c r="G110" s="42"/>
      <c r="H110" s="42"/>
      <c r="I110" s="229"/>
      <c r="J110" s="42"/>
      <c r="K110" s="42"/>
      <c r="L110" s="46"/>
      <c r="M110" s="230"/>
      <c r="N110" s="231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140</v>
      </c>
      <c r="AU110" s="19" t="s">
        <v>79</v>
      </c>
    </row>
    <row r="111" s="2" customFormat="1" ht="24.15" customHeight="1">
      <c r="A111" s="40"/>
      <c r="B111" s="41"/>
      <c r="C111" s="266" t="s">
        <v>210</v>
      </c>
      <c r="D111" s="266" t="s">
        <v>175</v>
      </c>
      <c r="E111" s="267" t="s">
        <v>457</v>
      </c>
      <c r="F111" s="268" t="s">
        <v>458</v>
      </c>
      <c r="G111" s="269" t="s">
        <v>459</v>
      </c>
      <c r="H111" s="270">
        <v>2</v>
      </c>
      <c r="I111" s="271"/>
      <c r="J111" s="272">
        <f>ROUND(I111*H111,2)</f>
        <v>0</v>
      </c>
      <c r="K111" s="268" t="s">
        <v>363</v>
      </c>
      <c r="L111" s="273"/>
      <c r="M111" s="274" t="s">
        <v>19</v>
      </c>
      <c r="N111" s="275" t="s">
        <v>43</v>
      </c>
      <c r="O111" s="86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5" t="s">
        <v>178</v>
      </c>
      <c r="AT111" s="225" t="s">
        <v>175</v>
      </c>
      <c r="AU111" s="225" t="s">
        <v>79</v>
      </c>
      <c r="AY111" s="19" t="s">
        <v>130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9" t="s">
        <v>79</v>
      </c>
      <c r="BK111" s="226">
        <f>ROUND(I111*H111,2)</f>
        <v>0</v>
      </c>
      <c r="BL111" s="19" t="s">
        <v>138</v>
      </c>
      <c r="BM111" s="225" t="s">
        <v>291</v>
      </c>
    </row>
    <row r="112" s="2" customFormat="1">
      <c r="A112" s="40"/>
      <c r="B112" s="41"/>
      <c r="C112" s="42"/>
      <c r="D112" s="227" t="s">
        <v>140</v>
      </c>
      <c r="E112" s="42"/>
      <c r="F112" s="228" t="s">
        <v>458</v>
      </c>
      <c r="G112" s="42"/>
      <c r="H112" s="42"/>
      <c r="I112" s="229"/>
      <c r="J112" s="42"/>
      <c r="K112" s="42"/>
      <c r="L112" s="46"/>
      <c r="M112" s="230"/>
      <c r="N112" s="231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140</v>
      </c>
      <c r="AU112" s="19" t="s">
        <v>79</v>
      </c>
    </row>
    <row r="113" s="2" customFormat="1" ht="21.75" customHeight="1">
      <c r="A113" s="40"/>
      <c r="B113" s="41"/>
      <c r="C113" s="266" t="s">
        <v>8</v>
      </c>
      <c r="D113" s="266" t="s">
        <v>175</v>
      </c>
      <c r="E113" s="267" t="s">
        <v>460</v>
      </c>
      <c r="F113" s="268" t="s">
        <v>461</v>
      </c>
      <c r="G113" s="269" t="s">
        <v>442</v>
      </c>
      <c r="H113" s="270">
        <v>4</v>
      </c>
      <c r="I113" s="271"/>
      <c r="J113" s="272">
        <f>ROUND(I113*H113,2)</f>
        <v>0</v>
      </c>
      <c r="K113" s="268" t="s">
        <v>363</v>
      </c>
      <c r="L113" s="273"/>
      <c r="M113" s="274" t="s">
        <v>19</v>
      </c>
      <c r="N113" s="275" t="s">
        <v>43</v>
      </c>
      <c r="O113" s="86"/>
      <c r="P113" s="223">
        <f>O113*H113</f>
        <v>0</v>
      </c>
      <c r="Q113" s="223">
        <v>0</v>
      </c>
      <c r="R113" s="223">
        <f>Q113*H113</f>
        <v>0</v>
      </c>
      <c r="S113" s="223">
        <v>0</v>
      </c>
      <c r="T113" s="224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5" t="s">
        <v>178</v>
      </c>
      <c r="AT113" s="225" t="s">
        <v>175</v>
      </c>
      <c r="AU113" s="225" t="s">
        <v>79</v>
      </c>
      <c r="AY113" s="19" t="s">
        <v>130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9" t="s">
        <v>79</v>
      </c>
      <c r="BK113" s="226">
        <f>ROUND(I113*H113,2)</f>
        <v>0</v>
      </c>
      <c r="BL113" s="19" t="s">
        <v>138</v>
      </c>
      <c r="BM113" s="225" t="s">
        <v>305</v>
      </c>
    </row>
    <row r="114" s="2" customFormat="1">
      <c r="A114" s="40"/>
      <c r="B114" s="41"/>
      <c r="C114" s="42"/>
      <c r="D114" s="227" t="s">
        <v>140</v>
      </c>
      <c r="E114" s="42"/>
      <c r="F114" s="228" t="s">
        <v>461</v>
      </c>
      <c r="G114" s="42"/>
      <c r="H114" s="42"/>
      <c r="I114" s="229"/>
      <c r="J114" s="42"/>
      <c r="K114" s="42"/>
      <c r="L114" s="46"/>
      <c r="M114" s="230"/>
      <c r="N114" s="231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140</v>
      </c>
      <c r="AU114" s="19" t="s">
        <v>79</v>
      </c>
    </row>
    <row r="115" s="2" customFormat="1" ht="24.15" customHeight="1">
      <c r="A115" s="40"/>
      <c r="B115" s="41"/>
      <c r="C115" s="266" t="s">
        <v>222</v>
      </c>
      <c r="D115" s="266" t="s">
        <v>175</v>
      </c>
      <c r="E115" s="267" t="s">
        <v>462</v>
      </c>
      <c r="F115" s="268" t="s">
        <v>463</v>
      </c>
      <c r="G115" s="269" t="s">
        <v>442</v>
      </c>
      <c r="H115" s="270">
        <v>8</v>
      </c>
      <c r="I115" s="271"/>
      <c r="J115" s="272">
        <f>ROUND(I115*H115,2)</f>
        <v>0</v>
      </c>
      <c r="K115" s="268" t="s">
        <v>363</v>
      </c>
      <c r="L115" s="273"/>
      <c r="M115" s="274" t="s">
        <v>19</v>
      </c>
      <c r="N115" s="275" t="s">
        <v>43</v>
      </c>
      <c r="O115" s="86"/>
      <c r="P115" s="223">
        <f>O115*H115</f>
        <v>0</v>
      </c>
      <c r="Q115" s="223">
        <v>0</v>
      </c>
      <c r="R115" s="223">
        <f>Q115*H115</f>
        <v>0</v>
      </c>
      <c r="S115" s="223">
        <v>0</v>
      </c>
      <c r="T115" s="224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5" t="s">
        <v>178</v>
      </c>
      <c r="AT115" s="225" t="s">
        <v>175</v>
      </c>
      <c r="AU115" s="225" t="s">
        <v>79</v>
      </c>
      <c r="AY115" s="19" t="s">
        <v>130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9" t="s">
        <v>79</v>
      </c>
      <c r="BK115" s="226">
        <f>ROUND(I115*H115,2)</f>
        <v>0</v>
      </c>
      <c r="BL115" s="19" t="s">
        <v>138</v>
      </c>
      <c r="BM115" s="225" t="s">
        <v>319</v>
      </c>
    </row>
    <row r="116" s="2" customFormat="1">
      <c r="A116" s="40"/>
      <c r="B116" s="41"/>
      <c r="C116" s="42"/>
      <c r="D116" s="227" t="s">
        <v>140</v>
      </c>
      <c r="E116" s="42"/>
      <c r="F116" s="228" t="s">
        <v>463</v>
      </c>
      <c r="G116" s="42"/>
      <c r="H116" s="42"/>
      <c r="I116" s="229"/>
      <c r="J116" s="42"/>
      <c r="K116" s="42"/>
      <c r="L116" s="46"/>
      <c r="M116" s="230"/>
      <c r="N116" s="231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140</v>
      </c>
      <c r="AU116" s="19" t="s">
        <v>79</v>
      </c>
    </row>
    <row r="117" s="2" customFormat="1" ht="24.15" customHeight="1">
      <c r="A117" s="40"/>
      <c r="B117" s="41"/>
      <c r="C117" s="266" t="s">
        <v>229</v>
      </c>
      <c r="D117" s="266" t="s">
        <v>175</v>
      </c>
      <c r="E117" s="267" t="s">
        <v>464</v>
      </c>
      <c r="F117" s="268" t="s">
        <v>465</v>
      </c>
      <c r="G117" s="269" t="s">
        <v>459</v>
      </c>
      <c r="H117" s="270">
        <v>6</v>
      </c>
      <c r="I117" s="271"/>
      <c r="J117" s="272">
        <f>ROUND(I117*H117,2)</f>
        <v>0</v>
      </c>
      <c r="K117" s="268" t="s">
        <v>363</v>
      </c>
      <c r="L117" s="273"/>
      <c r="M117" s="274" t="s">
        <v>19</v>
      </c>
      <c r="N117" s="275" t="s">
        <v>43</v>
      </c>
      <c r="O117" s="86"/>
      <c r="P117" s="223">
        <f>O117*H117</f>
        <v>0</v>
      </c>
      <c r="Q117" s="223">
        <v>0</v>
      </c>
      <c r="R117" s="223">
        <f>Q117*H117</f>
        <v>0</v>
      </c>
      <c r="S117" s="223">
        <v>0</v>
      </c>
      <c r="T117" s="224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5" t="s">
        <v>178</v>
      </c>
      <c r="AT117" s="225" t="s">
        <v>175</v>
      </c>
      <c r="AU117" s="225" t="s">
        <v>79</v>
      </c>
      <c r="AY117" s="19" t="s">
        <v>130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9" t="s">
        <v>79</v>
      </c>
      <c r="BK117" s="226">
        <f>ROUND(I117*H117,2)</f>
        <v>0</v>
      </c>
      <c r="BL117" s="19" t="s">
        <v>138</v>
      </c>
      <c r="BM117" s="225" t="s">
        <v>331</v>
      </c>
    </row>
    <row r="118" s="2" customFormat="1">
      <c r="A118" s="40"/>
      <c r="B118" s="41"/>
      <c r="C118" s="42"/>
      <c r="D118" s="227" t="s">
        <v>140</v>
      </c>
      <c r="E118" s="42"/>
      <c r="F118" s="228" t="s">
        <v>465</v>
      </c>
      <c r="G118" s="42"/>
      <c r="H118" s="42"/>
      <c r="I118" s="229"/>
      <c r="J118" s="42"/>
      <c r="K118" s="42"/>
      <c r="L118" s="46"/>
      <c r="M118" s="230"/>
      <c r="N118" s="231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140</v>
      </c>
      <c r="AU118" s="19" t="s">
        <v>79</v>
      </c>
    </row>
    <row r="119" s="2" customFormat="1" ht="24.15" customHeight="1">
      <c r="A119" s="40"/>
      <c r="B119" s="41"/>
      <c r="C119" s="266" t="s">
        <v>237</v>
      </c>
      <c r="D119" s="266" t="s">
        <v>175</v>
      </c>
      <c r="E119" s="267" t="s">
        <v>466</v>
      </c>
      <c r="F119" s="268" t="s">
        <v>467</v>
      </c>
      <c r="G119" s="269" t="s">
        <v>277</v>
      </c>
      <c r="H119" s="270">
        <v>130</v>
      </c>
      <c r="I119" s="271"/>
      <c r="J119" s="272">
        <f>ROUND(I119*H119,2)</f>
        <v>0</v>
      </c>
      <c r="K119" s="268" t="s">
        <v>363</v>
      </c>
      <c r="L119" s="273"/>
      <c r="M119" s="274" t="s">
        <v>19</v>
      </c>
      <c r="N119" s="275" t="s">
        <v>43</v>
      </c>
      <c r="O119" s="86"/>
      <c r="P119" s="223">
        <f>O119*H119</f>
        <v>0</v>
      </c>
      <c r="Q119" s="223">
        <v>0</v>
      </c>
      <c r="R119" s="223">
        <f>Q119*H119</f>
        <v>0</v>
      </c>
      <c r="S119" s="223">
        <v>0</v>
      </c>
      <c r="T119" s="224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5" t="s">
        <v>178</v>
      </c>
      <c r="AT119" s="225" t="s">
        <v>175</v>
      </c>
      <c r="AU119" s="225" t="s">
        <v>79</v>
      </c>
      <c r="AY119" s="19" t="s">
        <v>130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9" t="s">
        <v>79</v>
      </c>
      <c r="BK119" s="226">
        <f>ROUND(I119*H119,2)</f>
        <v>0</v>
      </c>
      <c r="BL119" s="19" t="s">
        <v>138</v>
      </c>
      <c r="BM119" s="225" t="s">
        <v>345</v>
      </c>
    </row>
    <row r="120" s="2" customFormat="1">
      <c r="A120" s="40"/>
      <c r="B120" s="41"/>
      <c r="C120" s="42"/>
      <c r="D120" s="227" t="s">
        <v>140</v>
      </c>
      <c r="E120" s="42"/>
      <c r="F120" s="228" t="s">
        <v>467</v>
      </c>
      <c r="G120" s="42"/>
      <c r="H120" s="42"/>
      <c r="I120" s="229"/>
      <c r="J120" s="42"/>
      <c r="K120" s="42"/>
      <c r="L120" s="46"/>
      <c r="M120" s="230"/>
      <c r="N120" s="231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140</v>
      </c>
      <c r="AU120" s="19" t="s">
        <v>79</v>
      </c>
    </row>
    <row r="121" s="2" customFormat="1" ht="21.75" customHeight="1">
      <c r="A121" s="40"/>
      <c r="B121" s="41"/>
      <c r="C121" s="266" t="s">
        <v>247</v>
      </c>
      <c r="D121" s="266" t="s">
        <v>175</v>
      </c>
      <c r="E121" s="267" t="s">
        <v>468</v>
      </c>
      <c r="F121" s="268" t="s">
        <v>469</v>
      </c>
      <c r="G121" s="269" t="s">
        <v>459</v>
      </c>
      <c r="H121" s="270">
        <v>8</v>
      </c>
      <c r="I121" s="271"/>
      <c r="J121" s="272">
        <f>ROUND(I121*H121,2)</f>
        <v>0</v>
      </c>
      <c r="K121" s="268" t="s">
        <v>363</v>
      </c>
      <c r="L121" s="273"/>
      <c r="M121" s="274" t="s">
        <v>19</v>
      </c>
      <c r="N121" s="275" t="s">
        <v>43</v>
      </c>
      <c r="O121" s="86"/>
      <c r="P121" s="223">
        <f>O121*H121</f>
        <v>0</v>
      </c>
      <c r="Q121" s="223">
        <v>0</v>
      </c>
      <c r="R121" s="223">
        <f>Q121*H121</f>
        <v>0</v>
      </c>
      <c r="S121" s="223">
        <v>0</v>
      </c>
      <c r="T121" s="224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5" t="s">
        <v>178</v>
      </c>
      <c r="AT121" s="225" t="s">
        <v>175</v>
      </c>
      <c r="AU121" s="225" t="s">
        <v>79</v>
      </c>
      <c r="AY121" s="19" t="s">
        <v>130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9" t="s">
        <v>79</v>
      </c>
      <c r="BK121" s="226">
        <f>ROUND(I121*H121,2)</f>
        <v>0</v>
      </c>
      <c r="BL121" s="19" t="s">
        <v>138</v>
      </c>
      <c r="BM121" s="225" t="s">
        <v>263</v>
      </c>
    </row>
    <row r="122" s="2" customFormat="1">
      <c r="A122" s="40"/>
      <c r="B122" s="41"/>
      <c r="C122" s="42"/>
      <c r="D122" s="227" t="s">
        <v>140</v>
      </c>
      <c r="E122" s="42"/>
      <c r="F122" s="228" t="s">
        <v>469</v>
      </c>
      <c r="G122" s="42"/>
      <c r="H122" s="42"/>
      <c r="I122" s="229"/>
      <c r="J122" s="42"/>
      <c r="K122" s="42"/>
      <c r="L122" s="46"/>
      <c r="M122" s="230"/>
      <c r="N122" s="231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140</v>
      </c>
      <c r="AU122" s="19" t="s">
        <v>79</v>
      </c>
    </row>
    <row r="123" s="2" customFormat="1" ht="24.15" customHeight="1">
      <c r="A123" s="40"/>
      <c r="B123" s="41"/>
      <c r="C123" s="266" t="s">
        <v>254</v>
      </c>
      <c r="D123" s="266" t="s">
        <v>175</v>
      </c>
      <c r="E123" s="267" t="s">
        <v>470</v>
      </c>
      <c r="F123" s="268" t="s">
        <v>471</v>
      </c>
      <c r="G123" s="269" t="s">
        <v>459</v>
      </c>
      <c r="H123" s="270">
        <v>72</v>
      </c>
      <c r="I123" s="271"/>
      <c r="J123" s="272">
        <f>ROUND(I123*H123,2)</f>
        <v>0</v>
      </c>
      <c r="K123" s="268" t="s">
        <v>363</v>
      </c>
      <c r="L123" s="273"/>
      <c r="M123" s="274" t="s">
        <v>19</v>
      </c>
      <c r="N123" s="275" t="s">
        <v>43</v>
      </c>
      <c r="O123" s="86"/>
      <c r="P123" s="223">
        <f>O123*H123</f>
        <v>0</v>
      </c>
      <c r="Q123" s="223">
        <v>0</v>
      </c>
      <c r="R123" s="223">
        <f>Q123*H123</f>
        <v>0</v>
      </c>
      <c r="S123" s="223">
        <v>0</v>
      </c>
      <c r="T123" s="224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5" t="s">
        <v>178</v>
      </c>
      <c r="AT123" s="225" t="s">
        <v>175</v>
      </c>
      <c r="AU123" s="225" t="s">
        <v>79</v>
      </c>
      <c r="AY123" s="19" t="s">
        <v>130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9" t="s">
        <v>79</v>
      </c>
      <c r="BK123" s="226">
        <f>ROUND(I123*H123,2)</f>
        <v>0</v>
      </c>
      <c r="BL123" s="19" t="s">
        <v>138</v>
      </c>
      <c r="BM123" s="225" t="s">
        <v>369</v>
      </c>
    </row>
    <row r="124" s="2" customFormat="1">
      <c r="A124" s="40"/>
      <c r="B124" s="41"/>
      <c r="C124" s="42"/>
      <c r="D124" s="227" t="s">
        <v>140</v>
      </c>
      <c r="E124" s="42"/>
      <c r="F124" s="228" t="s">
        <v>471</v>
      </c>
      <c r="G124" s="42"/>
      <c r="H124" s="42"/>
      <c r="I124" s="229"/>
      <c r="J124" s="42"/>
      <c r="K124" s="42"/>
      <c r="L124" s="46"/>
      <c r="M124" s="230"/>
      <c r="N124" s="231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140</v>
      </c>
      <c r="AU124" s="19" t="s">
        <v>79</v>
      </c>
    </row>
    <row r="125" s="2" customFormat="1" ht="21.75" customHeight="1">
      <c r="A125" s="40"/>
      <c r="B125" s="41"/>
      <c r="C125" s="266" t="s">
        <v>260</v>
      </c>
      <c r="D125" s="266" t="s">
        <v>175</v>
      </c>
      <c r="E125" s="267" t="s">
        <v>472</v>
      </c>
      <c r="F125" s="268" t="s">
        <v>473</v>
      </c>
      <c r="G125" s="269" t="s">
        <v>442</v>
      </c>
      <c r="H125" s="270">
        <v>6</v>
      </c>
      <c r="I125" s="271"/>
      <c r="J125" s="272">
        <f>ROUND(I125*H125,2)</f>
        <v>0</v>
      </c>
      <c r="K125" s="268" t="s">
        <v>363</v>
      </c>
      <c r="L125" s="273"/>
      <c r="M125" s="274" t="s">
        <v>19</v>
      </c>
      <c r="N125" s="275" t="s">
        <v>43</v>
      </c>
      <c r="O125" s="86"/>
      <c r="P125" s="223">
        <f>O125*H125</f>
        <v>0</v>
      </c>
      <c r="Q125" s="223">
        <v>0</v>
      </c>
      <c r="R125" s="223">
        <f>Q125*H125</f>
        <v>0</v>
      </c>
      <c r="S125" s="223">
        <v>0</v>
      </c>
      <c r="T125" s="224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5" t="s">
        <v>178</v>
      </c>
      <c r="AT125" s="225" t="s">
        <v>175</v>
      </c>
      <c r="AU125" s="225" t="s">
        <v>79</v>
      </c>
      <c r="AY125" s="19" t="s">
        <v>130</v>
      </c>
      <c r="BE125" s="226">
        <f>IF(N125="základní",J125,0)</f>
        <v>0</v>
      </c>
      <c r="BF125" s="226">
        <f>IF(N125="snížená",J125,0)</f>
        <v>0</v>
      </c>
      <c r="BG125" s="226">
        <f>IF(N125="zákl. přenesená",J125,0)</f>
        <v>0</v>
      </c>
      <c r="BH125" s="226">
        <f>IF(N125="sníž. přenesená",J125,0)</f>
        <v>0</v>
      </c>
      <c r="BI125" s="226">
        <f>IF(N125="nulová",J125,0)</f>
        <v>0</v>
      </c>
      <c r="BJ125" s="19" t="s">
        <v>79</v>
      </c>
      <c r="BK125" s="226">
        <f>ROUND(I125*H125,2)</f>
        <v>0</v>
      </c>
      <c r="BL125" s="19" t="s">
        <v>138</v>
      </c>
      <c r="BM125" s="225" t="s">
        <v>377</v>
      </c>
    </row>
    <row r="126" s="2" customFormat="1">
      <c r="A126" s="40"/>
      <c r="B126" s="41"/>
      <c r="C126" s="42"/>
      <c r="D126" s="227" t="s">
        <v>140</v>
      </c>
      <c r="E126" s="42"/>
      <c r="F126" s="228" t="s">
        <v>473</v>
      </c>
      <c r="G126" s="42"/>
      <c r="H126" s="42"/>
      <c r="I126" s="229"/>
      <c r="J126" s="42"/>
      <c r="K126" s="42"/>
      <c r="L126" s="46"/>
      <c r="M126" s="230"/>
      <c r="N126" s="231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140</v>
      </c>
      <c r="AU126" s="19" t="s">
        <v>79</v>
      </c>
    </row>
    <row r="127" s="2" customFormat="1" ht="24.15" customHeight="1">
      <c r="A127" s="40"/>
      <c r="B127" s="41"/>
      <c r="C127" s="266" t="s">
        <v>266</v>
      </c>
      <c r="D127" s="266" t="s">
        <v>175</v>
      </c>
      <c r="E127" s="267" t="s">
        <v>470</v>
      </c>
      <c r="F127" s="268" t="s">
        <v>471</v>
      </c>
      <c r="G127" s="269" t="s">
        <v>459</v>
      </c>
      <c r="H127" s="270">
        <v>18</v>
      </c>
      <c r="I127" s="271"/>
      <c r="J127" s="272">
        <f>ROUND(I127*H127,2)</f>
        <v>0</v>
      </c>
      <c r="K127" s="268" t="s">
        <v>363</v>
      </c>
      <c r="L127" s="273"/>
      <c r="M127" s="274" t="s">
        <v>19</v>
      </c>
      <c r="N127" s="275" t="s">
        <v>43</v>
      </c>
      <c r="O127" s="86"/>
      <c r="P127" s="223">
        <f>O127*H127</f>
        <v>0</v>
      </c>
      <c r="Q127" s="223">
        <v>0</v>
      </c>
      <c r="R127" s="223">
        <f>Q127*H127</f>
        <v>0</v>
      </c>
      <c r="S127" s="223">
        <v>0</v>
      </c>
      <c r="T127" s="224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5" t="s">
        <v>178</v>
      </c>
      <c r="AT127" s="225" t="s">
        <v>175</v>
      </c>
      <c r="AU127" s="225" t="s">
        <v>79</v>
      </c>
      <c r="AY127" s="19" t="s">
        <v>130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9" t="s">
        <v>79</v>
      </c>
      <c r="BK127" s="226">
        <f>ROUND(I127*H127,2)</f>
        <v>0</v>
      </c>
      <c r="BL127" s="19" t="s">
        <v>138</v>
      </c>
      <c r="BM127" s="225" t="s">
        <v>389</v>
      </c>
    </row>
    <row r="128" s="2" customFormat="1">
      <c r="A128" s="40"/>
      <c r="B128" s="41"/>
      <c r="C128" s="42"/>
      <c r="D128" s="227" t="s">
        <v>140</v>
      </c>
      <c r="E128" s="42"/>
      <c r="F128" s="228" t="s">
        <v>471</v>
      </c>
      <c r="G128" s="42"/>
      <c r="H128" s="42"/>
      <c r="I128" s="229"/>
      <c r="J128" s="42"/>
      <c r="K128" s="42"/>
      <c r="L128" s="46"/>
      <c r="M128" s="230"/>
      <c r="N128" s="231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140</v>
      </c>
      <c r="AU128" s="19" t="s">
        <v>79</v>
      </c>
    </row>
    <row r="129" s="2" customFormat="1" ht="21.75" customHeight="1">
      <c r="A129" s="40"/>
      <c r="B129" s="41"/>
      <c r="C129" s="266" t="s">
        <v>274</v>
      </c>
      <c r="D129" s="266" t="s">
        <v>175</v>
      </c>
      <c r="E129" s="267" t="s">
        <v>474</v>
      </c>
      <c r="F129" s="268" t="s">
        <v>475</v>
      </c>
      <c r="G129" s="269" t="s">
        <v>442</v>
      </c>
      <c r="H129" s="270">
        <v>18</v>
      </c>
      <c r="I129" s="271"/>
      <c r="J129" s="272">
        <f>ROUND(I129*H129,2)</f>
        <v>0</v>
      </c>
      <c r="K129" s="268" t="s">
        <v>363</v>
      </c>
      <c r="L129" s="273"/>
      <c r="M129" s="274" t="s">
        <v>19</v>
      </c>
      <c r="N129" s="275" t="s">
        <v>43</v>
      </c>
      <c r="O129" s="86"/>
      <c r="P129" s="223">
        <f>O129*H129</f>
        <v>0</v>
      </c>
      <c r="Q129" s="223">
        <v>0</v>
      </c>
      <c r="R129" s="223">
        <f>Q129*H129</f>
        <v>0</v>
      </c>
      <c r="S129" s="223">
        <v>0</v>
      </c>
      <c r="T129" s="224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5" t="s">
        <v>178</v>
      </c>
      <c r="AT129" s="225" t="s">
        <v>175</v>
      </c>
      <c r="AU129" s="225" t="s">
        <v>79</v>
      </c>
      <c r="AY129" s="19" t="s">
        <v>130</v>
      </c>
      <c r="BE129" s="226">
        <f>IF(N129="základní",J129,0)</f>
        <v>0</v>
      </c>
      <c r="BF129" s="226">
        <f>IF(N129="snížená",J129,0)</f>
        <v>0</v>
      </c>
      <c r="BG129" s="226">
        <f>IF(N129="zákl. přenesená",J129,0)</f>
        <v>0</v>
      </c>
      <c r="BH129" s="226">
        <f>IF(N129="sníž. přenesená",J129,0)</f>
        <v>0</v>
      </c>
      <c r="BI129" s="226">
        <f>IF(N129="nulová",J129,0)</f>
        <v>0</v>
      </c>
      <c r="BJ129" s="19" t="s">
        <v>79</v>
      </c>
      <c r="BK129" s="226">
        <f>ROUND(I129*H129,2)</f>
        <v>0</v>
      </c>
      <c r="BL129" s="19" t="s">
        <v>138</v>
      </c>
      <c r="BM129" s="225" t="s">
        <v>397</v>
      </c>
    </row>
    <row r="130" s="2" customFormat="1">
      <c r="A130" s="40"/>
      <c r="B130" s="41"/>
      <c r="C130" s="42"/>
      <c r="D130" s="227" t="s">
        <v>140</v>
      </c>
      <c r="E130" s="42"/>
      <c r="F130" s="228" t="s">
        <v>475</v>
      </c>
      <c r="G130" s="42"/>
      <c r="H130" s="42"/>
      <c r="I130" s="229"/>
      <c r="J130" s="42"/>
      <c r="K130" s="42"/>
      <c r="L130" s="46"/>
      <c r="M130" s="230"/>
      <c r="N130" s="231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140</v>
      </c>
      <c r="AU130" s="19" t="s">
        <v>79</v>
      </c>
    </row>
    <row r="131" s="2" customFormat="1" ht="21.75" customHeight="1">
      <c r="A131" s="40"/>
      <c r="B131" s="41"/>
      <c r="C131" s="266" t="s">
        <v>7</v>
      </c>
      <c r="D131" s="266" t="s">
        <v>175</v>
      </c>
      <c r="E131" s="267" t="s">
        <v>476</v>
      </c>
      <c r="F131" s="268" t="s">
        <v>477</v>
      </c>
      <c r="G131" s="269" t="s">
        <v>442</v>
      </c>
      <c r="H131" s="270">
        <v>6</v>
      </c>
      <c r="I131" s="271"/>
      <c r="J131" s="272">
        <f>ROUND(I131*H131,2)</f>
        <v>0</v>
      </c>
      <c r="K131" s="268" t="s">
        <v>363</v>
      </c>
      <c r="L131" s="273"/>
      <c r="M131" s="274" t="s">
        <v>19</v>
      </c>
      <c r="N131" s="275" t="s">
        <v>43</v>
      </c>
      <c r="O131" s="86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5" t="s">
        <v>178</v>
      </c>
      <c r="AT131" s="225" t="s">
        <v>175</v>
      </c>
      <c r="AU131" s="225" t="s">
        <v>79</v>
      </c>
      <c r="AY131" s="19" t="s">
        <v>130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9" t="s">
        <v>79</v>
      </c>
      <c r="BK131" s="226">
        <f>ROUND(I131*H131,2)</f>
        <v>0</v>
      </c>
      <c r="BL131" s="19" t="s">
        <v>138</v>
      </c>
      <c r="BM131" s="225" t="s">
        <v>407</v>
      </c>
    </row>
    <row r="132" s="2" customFormat="1">
      <c r="A132" s="40"/>
      <c r="B132" s="41"/>
      <c r="C132" s="42"/>
      <c r="D132" s="227" t="s">
        <v>140</v>
      </c>
      <c r="E132" s="42"/>
      <c r="F132" s="228" t="s">
        <v>477</v>
      </c>
      <c r="G132" s="42"/>
      <c r="H132" s="42"/>
      <c r="I132" s="229"/>
      <c r="J132" s="42"/>
      <c r="K132" s="42"/>
      <c r="L132" s="46"/>
      <c r="M132" s="230"/>
      <c r="N132" s="231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140</v>
      </c>
      <c r="AU132" s="19" t="s">
        <v>79</v>
      </c>
    </row>
    <row r="133" s="2" customFormat="1" ht="21.75" customHeight="1">
      <c r="A133" s="40"/>
      <c r="B133" s="41"/>
      <c r="C133" s="266" t="s">
        <v>291</v>
      </c>
      <c r="D133" s="266" t="s">
        <v>175</v>
      </c>
      <c r="E133" s="267" t="s">
        <v>478</v>
      </c>
      <c r="F133" s="268" t="s">
        <v>479</v>
      </c>
      <c r="G133" s="269" t="s">
        <v>442</v>
      </c>
      <c r="H133" s="270">
        <v>36</v>
      </c>
      <c r="I133" s="271"/>
      <c r="J133" s="272">
        <f>ROUND(I133*H133,2)</f>
        <v>0</v>
      </c>
      <c r="K133" s="268" t="s">
        <v>363</v>
      </c>
      <c r="L133" s="273"/>
      <c r="M133" s="274" t="s">
        <v>19</v>
      </c>
      <c r="N133" s="275" t="s">
        <v>43</v>
      </c>
      <c r="O133" s="86"/>
      <c r="P133" s="223">
        <f>O133*H133</f>
        <v>0</v>
      </c>
      <c r="Q133" s="223">
        <v>0</v>
      </c>
      <c r="R133" s="223">
        <f>Q133*H133</f>
        <v>0</v>
      </c>
      <c r="S133" s="223">
        <v>0</v>
      </c>
      <c r="T133" s="224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5" t="s">
        <v>178</v>
      </c>
      <c r="AT133" s="225" t="s">
        <v>175</v>
      </c>
      <c r="AU133" s="225" t="s">
        <v>79</v>
      </c>
      <c r="AY133" s="19" t="s">
        <v>130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9" t="s">
        <v>79</v>
      </c>
      <c r="BK133" s="226">
        <f>ROUND(I133*H133,2)</f>
        <v>0</v>
      </c>
      <c r="BL133" s="19" t="s">
        <v>138</v>
      </c>
      <c r="BM133" s="225" t="s">
        <v>422</v>
      </c>
    </row>
    <row r="134" s="2" customFormat="1">
      <c r="A134" s="40"/>
      <c r="B134" s="41"/>
      <c r="C134" s="42"/>
      <c r="D134" s="227" t="s">
        <v>140</v>
      </c>
      <c r="E134" s="42"/>
      <c r="F134" s="228" t="s">
        <v>479</v>
      </c>
      <c r="G134" s="42"/>
      <c r="H134" s="42"/>
      <c r="I134" s="229"/>
      <c r="J134" s="42"/>
      <c r="K134" s="42"/>
      <c r="L134" s="46"/>
      <c r="M134" s="230"/>
      <c r="N134" s="231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140</v>
      </c>
      <c r="AU134" s="19" t="s">
        <v>79</v>
      </c>
    </row>
    <row r="135" s="2" customFormat="1" ht="21.75" customHeight="1">
      <c r="A135" s="40"/>
      <c r="B135" s="41"/>
      <c r="C135" s="266" t="s">
        <v>297</v>
      </c>
      <c r="D135" s="266" t="s">
        <v>175</v>
      </c>
      <c r="E135" s="267" t="s">
        <v>480</v>
      </c>
      <c r="F135" s="268" t="s">
        <v>481</v>
      </c>
      <c r="G135" s="269" t="s">
        <v>442</v>
      </c>
      <c r="H135" s="270">
        <v>8</v>
      </c>
      <c r="I135" s="271"/>
      <c r="J135" s="272">
        <f>ROUND(I135*H135,2)</f>
        <v>0</v>
      </c>
      <c r="K135" s="268" t="s">
        <v>363</v>
      </c>
      <c r="L135" s="273"/>
      <c r="M135" s="274" t="s">
        <v>19</v>
      </c>
      <c r="N135" s="275" t="s">
        <v>43</v>
      </c>
      <c r="O135" s="86"/>
      <c r="P135" s="223">
        <f>O135*H135</f>
        <v>0</v>
      </c>
      <c r="Q135" s="223">
        <v>0</v>
      </c>
      <c r="R135" s="223">
        <f>Q135*H135</f>
        <v>0</v>
      </c>
      <c r="S135" s="223">
        <v>0</v>
      </c>
      <c r="T135" s="224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25" t="s">
        <v>178</v>
      </c>
      <c r="AT135" s="225" t="s">
        <v>175</v>
      </c>
      <c r="AU135" s="225" t="s">
        <v>79</v>
      </c>
      <c r="AY135" s="19" t="s">
        <v>130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19" t="s">
        <v>79</v>
      </c>
      <c r="BK135" s="226">
        <f>ROUND(I135*H135,2)</f>
        <v>0</v>
      </c>
      <c r="BL135" s="19" t="s">
        <v>138</v>
      </c>
      <c r="BM135" s="225" t="s">
        <v>482</v>
      </c>
    </row>
    <row r="136" s="2" customFormat="1">
      <c r="A136" s="40"/>
      <c r="B136" s="41"/>
      <c r="C136" s="42"/>
      <c r="D136" s="227" t="s">
        <v>140</v>
      </c>
      <c r="E136" s="42"/>
      <c r="F136" s="228" t="s">
        <v>481</v>
      </c>
      <c r="G136" s="42"/>
      <c r="H136" s="42"/>
      <c r="I136" s="229"/>
      <c r="J136" s="42"/>
      <c r="K136" s="42"/>
      <c r="L136" s="46"/>
      <c r="M136" s="230"/>
      <c r="N136" s="231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140</v>
      </c>
      <c r="AU136" s="19" t="s">
        <v>79</v>
      </c>
    </row>
    <row r="137" s="2" customFormat="1" ht="21.75" customHeight="1">
      <c r="A137" s="40"/>
      <c r="B137" s="41"/>
      <c r="C137" s="266" t="s">
        <v>305</v>
      </c>
      <c r="D137" s="266" t="s">
        <v>175</v>
      </c>
      <c r="E137" s="267" t="s">
        <v>474</v>
      </c>
      <c r="F137" s="268" t="s">
        <v>475</v>
      </c>
      <c r="G137" s="269" t="s">
        <v>442</v>
      </c>
      <c r="H137" s="270">
        <v>18</v>
      </c>
      <c r="I137" s="271"/>
      <c r="J137" s="272">
        <f>ROUND(I137*H137,2)</f>
        <v>0</v>
      </c>
      <c r="K137" s="268" t="s">
        <v>363</v>
      </c>
      <c r="L137" s="273"/>
      <c r="M137" s="274" t="s">
        <v>19</v>
      </c>
      <c r="N137" s="275" t="s">
        <v>43</v>
      </c>
      <c r="O137" s="86"/>
      <c r="P137" s="223">
        <f>O137*H137</f>
        <v>0</v>
      </c>
      <c r="Q137" s="223">
        <v>0</v>
      </c>
      <c r="R137" s="223">
        <f>Q137*H137</f>
        <v>0</v>
      </c>
      <c r="S137" s="223">
        <v>0</v>
      </c>
      <c r="T137" s="224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5" t="s">
        <v>178</v>
      </c>
      <c r="AT137" s="225" t="s">
        <v>175</v>
      </c>
      <c r="AU137" s="225" t="s">
        <v>79</v>
      </c>
      <c r="AY137" s="19" t="s">
        <v>130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9" t="s">
        <v>79</v>
      </c>
      <c r="BK137" s="226">
        <f>ROUND(I137*H137,2)</f>
        <v>0</v>
      </c>
      <c r="BL137" s="19" t="s">
        <v>138</v>
      </c>
      <c r="BM137" s="225" t="s">
        <v>483</v>
      </c>
    </row>
    <row r="138" s="2" customFormat="1">
      <c r="A138" s="40"/>
      <c r="B138" s="41"/>
      <c r="C138" s="42"/>
      <c r="D138" s="227" t="s">
        <v>140</v>
      </c>
      <c r="E138" s="42"/>
      <c r="F138" s="228" t="s">
        <v>475</v>
      </c>
      <c r="G138" s="42"/>
      <c r="H138" s="42"/>
      <c r="I138" s="229"/>
      <c r="J138" s="42"/>
      <c r="K138" s="42"/>
      <c r="L138" s="46"/>
      <c r="M138" s="230"/>
      <c r="N138" s="231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140</v>
      </c>
      <c r="AU138" s="19" t="s">
        <v>79</v>
      </c>
    </row>
    <row r="139" s="2" customFormat="1" ht="21.75" customHeight="1">
      <c r="A139" s="40"/>
      <c r="B139" s="41"/>
      <c r="C139" s="266" t="s">
        <v>313</v>
      </c>
      <c r="D139" s="266" t="s">
        <v>175</v>
      </c>
      <c r="E139" s="267" t="s">
        <v>484</v>
      </c>
      <c r="F139" s="268" t="s">
        <v>485</v>
      </c>
      <c r="G139" s="269" t="s">
        <v>442</v>
      </c>
      <c r="H139" s="270">
        <v>24</v>
      </c>
      <c r="I139" s="271"/>
      <c r="J139" s="272">
        <f>ROUND(I139*H139,2)</f>
        <v>0</v>
      </c>
      <c r="K139" s="268" t="s">
        <v>363</v>
      </c>
      <c r="L139" s="273"/>
      <c r="M139" s="274" t="s">
        <v>19</v>
      </c>
      <c r="N139" s="275" t="s">
        <v>43</v>
      </c>
      <c r="O139" s="86"/>
      <c r="P139" s="223">
        <f>O139*H139</f>
        <v>0</v>
      </c>
      <c r="Q139" s="223">
        <v>0</v>
      </c>
      <c r="R139" s="223">
        <f>Q139*H139</f>
        <v>0</v>
      </c>
      <c r="S139" s="223">
        <v>0</v>
      </c>
      <c r="T139" s="224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5" t="s">
        <v>178</v>
      </c>
      <c r="AT139" s="225" t="s">
        <v>175</v>
      </c>
      <c r="AU139" s="225" t="s">
        <v>79</v>
      </c>
      <c r="AY139" s="19" t="s">
        <v>130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9" t="s">
        <v>79</v>
      </c>
      <c r="BK139" s="226">
        <f>ROUND(I139*H139,2)</f>
        <v>0</v>
      </c>
      <c r="BL139" s="19" t="s">
        <v>138</v>
      </c>
      <c r="BM139" s="225" t="s">
        <v>486</v>
      </c>
    </row>
    <row r="140" s="2" customFormat="1">
      <c r="A140" s="40"/>
      <c r="B140" s="41"/>
      <c r="C140" s="42"/>
      <c r="D140" s="227" t="s">
        <v>140</v>
      </c>
      <c r="E140" s="42"/>
      <c r="F140" s="228" t="s">
        <v>485</v>
      </c>
      <c r="G140" s="42"/>
      <c r="H140" s="42"/>
      <c r="I140" s="229"/>
      <c r="J140" s="42"/>
      <c r="K140" s="42"/>
      <c r="L140" s="46"/>
      <c r="M140" s="230"/>
      <c r="N140" s="231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140</v>
      </c>
      <c r="AU140" s="19" t="s">
        <v>79</v>
      </c>
    </row>
    <row r="141" s="2" customFormat="1" ht="21.75" customHeight="1">
      <c r="A141" s="40"/>
      <c r="B141" s="41"/>
      <c r="C141" s="266" t="s">
        <v>319</v>
      </c>
      <c r="D141" s="266" t="s">
        <v>175</v>
      </c>
      <c r="E141" s="267" t="s">
        <v>487</v>
      </c>
      <c r="F141" s="268" t="s">
        <v>488</v>
      </c>
      <c r="G141" s="269" t="s">
        <v>442</v>
      </c>
      <c r="H141" s="270">
        <v>24</v>
      </c>
      <c r="I141" s="271"/>
      <c r="J141" s="272">
        <f>ROUND(I141*H141,2)</f>
        <v>0</v>
      </c>
      <c r="K141" s="268" t="s">
        <v>363</v>
      </c>
      <c r="L141" s="273"/>
      <c r="M141" s="274" t="s">
        <v>19</v>
      </c>
      <c r="N141" s="275" t="s">
        <v>43</v>
      </c>
      <c r="O141" s="86"/>
      <c r="P141" s="223">
        <f>O141*H141</f>
        <v>0</v>
      </c>
      <c r="Q141" s="223">
        <v>0</v>
      </c>
      <c r="R141" s="223">
        <f>Q141*H141</f>
        <v>0</v>
      </c>
      <c r="S141" s="223">
        <v>0</v>
      </c>
      <c r="T141" s="224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25" t="s">
        <v>178</v>
      </c>
      <c r="AT141" s="225" t="s">
        <v>175</v>
      </c>
      <c r="AU141" s="225" t="s">
        <v>79</v>
      </c>
      <c r="AY141" s="19" t="s">
        <v>130</v>
      </c>
      <c r="BE141" s="226">
        <f>IF(N141="základní",J141,0)</f>
        <v>0</v>
      </c>
      <c r="BF141" s="226">
        <f>IF(N141="snížená",J141,0)</f>
        <v>0</v>
      </c>
      <c r="BG141" s="226">
        <f>IF(N141="zákl. přenesená",J141,0)</f>
        <v>0</v>
      </c>
      <c r="BH141" s="226">
        <f>IF(N141="sníž. přenesená",J141,0)</f>
        <v>0</v>
      </c>
      <c r="BI141" s="226">
        <f>IF(N141="nulová",J141,0)</f>
        <v>0</v>
      </c>
      <c r="BJ141" s="19" t="s">
        <v>79</v>
      </c>
      <c r="BK141" s="226">
        <f>ROUND(I141*H141,2)</f>
        <v>0</v>
      </c>
      <c r="BL141" s="19" t="s">
        <v>138</v>
      </c>
      <c r="BM141" s="225" t="s">
        <v>489</v>
      </c>
    </row>
    <row r="142" s="2" customFormat="1">
      <c r="A142" s="40"/>
      <c r="B142" s="41"/>
      <c r="C142" s="42"/>
      <c r="D142" s="227" t="s">
        <v>140</v>
      </c>
      <c r="E142" s="42"/>
      <c r="F142" s="228" t="s">
        <v>488</v>
      </c>
      <c r="G142" s="42"/>
      <c r="H142" s="42"/>
      <c r="I142" s="229"/>
      <c r="J142" s="42"/>
      <c r="K142" s="42"/>
      <c r="L142" s="46"/>
      <c r="M142" s="230"/>
      <c r="N142" s="231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140</v>
      </c>
      <c r="AU142" s="19" t="s">
        <v>79</v>
      </c>
    </row>
    <row r="143" s="2" customFormat="1" ht="16.5" customHeight="1">
      <c r="A143" s="40"/>
      <c r="B143" s="41"/>
      <c r="C143" s="266" t="s">
        <v>325</v>
      </c>
      <c r="D143" s="266" t="s">
        <v>175</v>
      </c>
      <c r="E143" s="267" t="s">
        <v>490</v>
      </c>
      <c r="F143" s="268" t="s">
        <v>491</v>
      </c>
      <c r="G143" s="269" t="s">
        <v>442</v>
      </c>
      <c r="H143" s="270">
        <v>10</v>
      </c>
      <c r="I143" s="271"/>
      <c r="J143" s="272">
        <f>ROUND(I143*H143,2)</f>
        <v>0</v>
      </c>
      <c r="K143" s="268" t="s">
        <v>363</v>
      </c>
      <c r="L143" s="273"/>
      <c r="M143" s="274" t="s">
        <v>19</v>
      </c>
      <c r="N143" s="275" t="s">
        <v>43</v>
      </c>
      <c r="O143" s="86"/>
      <c r="P143" s="223">
        <f>O143*H143</f>
        <v>0</v>
      </c>
      <c r="Q143" s="223">
        <v>0</v>
      </c>
      <c r="R143" s="223">
        <f>Q143*H143</f>
        <v>0</v>
      </c>
      <c r="S143" s="223">
        <v>0</v>
      </c>
      <c r="T143" s="224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5" t="s">
        <v>178</v>
      </c>
      <c r="AT143" s="225" t="s">
        <v>175</v>
      </c>
      <c r="AU143" s="225" t="s">
        <v>79</v>
      </c>
      <c r="AY143" s="19" t="s">
        <v>130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9" t="s">
        <v>79</v>
      </c>
      <c r="BK143" s="226">
        <f>ROUND(I143*H143,2)</f>
        <v>0</v>
      </c>
      <c r="BL143" s="19" t="s">
        <v>138</v>
      </c>
      <c r="BM143" s="225" t="s">
        <v>492</v>
      </c>
    </row>
    <row r="144" s="2" customFormat="1">
      <c r="A144" s="40"/>
      <c r="B144" s="41"/>
      <c r="C144" s="42"/>
      <c r="D144" s="227" t="s">
        <v>140</v>
      </c>
      <c r="E144" s="42"/>
      <c r="F144" s="228" t="s">
        <v>491</v>
      </c>
      <c r="G144" s="42"/>
      <c r="H144" s="42"/>
      <c r="I144" s="229"/>
      <c r="J144" s="42"/>
      <c r="K144" s="42"/>
      <c r="L144" s="46"/>
      <c r="M144" s="230"/>
      <c r="N144" s="231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140</v>
      </c>
      <c r="AU144" s="19" t="s">
        <v>79</v>
      </c>
    </row>
    <row r="145" s="2" customFormat="1" ht="16.5" customHeight="1">
      <c r="A145" s="40"/>
      <c r="B145" s="41"/>
      <c r="C145" s="266" t="s">
        <v>331</v>
      </c>
      <c r="D145" s="266" t="s">
        <v>175</v>
      </c>
      <c r="E145" s="267" t="s">
        <v>493</v>
      </c>
      <c r="F145" s="268" t="s">
        <v>494</v>
      </c>
      <c r="G145" s="269" t="s">
        <v>442</v>
      </c>
      <c r="H145" s="270">
        <v>20</v>
      </c>
      <c r="I145" s="271"/>
      <c r="J145" s="272">
        <f>ROUND(I145*H145,2)</f>
        <v>0</v>
      </c>
      <c r="K145" s="268" t="s">
        <v>363</v>
      </c>
      <c r="L145" s="273"/>
      <c r="M145" s="274" t="s">
        <v>19</v>
      </c>
      <c r="N145" s="275" t="s">
        <v>43</v>
      </c>
      <c r="O145" s="86"/>
      <c r="P145" s="223">
        <f>O145*H145</f>
        <v>0</v>
      </c>
      <c r="Q145" s="223">
        <v>0</v>
      </c>
      <c r="R145" s="223">
        <f>Q145*H145</f>
        <v>0</v>
      </c>
      <c r="S145" s="223">
        <v>0</v>
      </c>
      <c r="T145" s="224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25" t="s">
        <v>178</v>
      </c>
      <c r="AT145" s="225" t="s">
        <v>175</v>
      </c>
      <c r="AU145" s="225" t="s">
        <v>79</v>
      </c>
      <c r="AY145" s="19" t="s">
        <v>130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9" t="s">
        <v>79</v>
      </c>
      <c r="BK145" s="226">
        <f>ROUND(I145*H145,2)</f>
        <v>0</v>
      </c>
      <c r="BL145" s="19" t="s">
        <v>138</v>
      </c>
      <c r="BM145" s="225" t="s">
        <v>495</v>
      </c>
    </row>
    <row r="146" s="2" customFormat="1">
      <c r="A146" s="40"/>
      <c r="B146" s="41"/>
      <c r="C146" s="42"/>
      <c r="D146" s="227" t="s">
        <v>140</v>
      </c>
      <c r="E146" s="42"/>
      <c r="F146" s="228" t="s">
        <v>494</v>
      </c>
      <c r="G146" s="42"/>
      <c r="H146" s="42"/>
      <c r="I146" s="229"/>
      <c r="J146" s="42"/>
      <c r="K146" s="42"/>
      <c r="L146" s="46"/>
      <c r="M146" s="230"/>
      <c r="N146" s="231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140</v>
      </c>
      <c r="AU146" s="19" t="s">
        <v>79</v>
      </c>
    </row>
    <row r="147" s="2" customFormat="1" ht="16.5" customHeight="1">
      <c r="A147" s="40"/>
      <c r="B147" s="41"/>
      <c r="C147" s="266" t="s">
        <v>337</v>
      </c>
      <c r="D147" s="266" t="s">
        <v>175</v>
      </c>
      <c r="E147" s="267" t="s">
        <v>496</v>
      </c>
      <c r="F147" s="268" t="s">
        <v>497</v>
      </c>
      <c r="G147" s="269" t="s">
        <v>277</v>
      </c>
      <c r="H147" s="270">
        <v>30</v>
      </c>
      <c r="I147" s="271"/>
      <c r="J147" s="272">
        <f>ROUND(I147*H147,2)</f>
        <v>0</v>
      </c>
      <c r="K147" s="268" t="s">
        <v>363</v>
      </c>
      <c r="L147" s="273"/>
      <c r="M147" s="274" t="s">
        <v>19</v>
      </c>
      <c r="N147" s="275" t="s">
        <v>43</v>
      </c>
      <c r="O147" s="86"/>
      <c r="P147" s="223">
        <f>O147*H147</f>
        <v>0</v>
      </c>
      <c r="Q147" s="223">
        <v>0</v>
      </c>
      <c r="R147" s="223">
        <f>Q147*H147</f>
        <v>0</v>
      </c>
      <c r="S147" s="223">
        <v>0</v>
      </c>
      <c r="T147" s="224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5" t="s">
        <v>178</v>
      </c>
      <c r="AT147" s="225" t="s">
        <v>175</v>
      </c>
      <c r="AU147" s="225" t="s">
        <v>79</v>
      </c>
      <c r="AY147" s="19" t="s">
        <v>130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9" t="s">
        <v>79</v>
      </c>
      <c r="BK147" s="226">
        <f>ROUND(I147*H147,2)</f>
        <v>0</v>
      </c>
      <c r="BL147" s="19" t="s">
        <v>138</v>
      </c>
      <c r="BM147" s="225" t="s">
        <v>498</v>
      </c>
    </row>
    <row r="148" s="2" customFormat="1">
      <c r="A148" s="40"/>
      <c r="B148" s="41"/>
      <c r="C148" s="42"/>
      <c r="D148" s="227" t="s">
        <v>140</v>
      </c>
      <c r="E148" s="42"/>
      <c r="F148" s="228" t="s">
        <v>497</v>
      </c>
      <c r="G148" s="42"/>
      <c r="H148" s="42"/>
      <c r="I148" s="229"/>
      <c r="J148" s="42"/>
      <c r="K148" s="42"/>
      <c r="L148" s="46"/>
      <c r="M148" s="230"/>
      <c r="N148" s="231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140</v>
      </c>
      <c r="AU148" s="19" t="s">
        <v>79</v>
      </c>
    </row>
    <row r="149" s="2" customFormat="1" ht="16.5" customHeight="1">
      <c r="A149" s="40"/>
      <c r="B149" s="41"/>
      <c r="C149" s="266" t="s">
        <v>345</v>
      </c>
      <c r="D149" s="266" t="s">
        <v>175</v>
      </c>
      <c r="E149" s="267" t="s">
        <v>499</v>
      </c>
      <c r="F149" s="268" t="s">
        <v>500</v>
      </c>
      <c r="G149" s="269" t="s">
        <v>277</v>
      </c>
      <c r="H149" s="270">
        <v>100</v>
      </c>
      <c r="I149" s="271"/>
      <c r="J149" s="272">
        <f>ROUND(I149*H149,2)</f>
        <v>0</v>
      </c>
      <c r="K149" s="268" t="s">
        <v>363</v>
      </c>
      <c r="L149" s="273"/>
      <c r="M149" s="274" t="s">
        <v>19</v>
      </c>
      <c r="N149" s="275" t="s">
        <v>43</v>
      </c>
      <c r="O149" s="86"/>
      <c r="P149" s="223">
        <f>O149*H149</f>
        <v>0</v>
      </c>
      <c r="Q149" s="223">
        <v>0</v>
      </c>
      <c r="R149" s="223">
        <f>Q149*H149</f>
        <v>0</v>
      </c>
      <c r="S149" s="223">
        <v>0</v>
      </c>
      <c r="T149" s="224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25" t="s">
        <v>178</v>
      </c>
      <c r="AT149" s="225" t="s">
        <v>175</v>
      </c>
      <c r="AU149" s="225" t="s">
        <v>79</v>
      </c>
      <c r="AY149" s="19" t="s">
        <v>130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9" t="s">
        <v>79</v>
      </c>
      <c r="BK149" s="226">
        <f>ROUND(I149*H149,2)</f>
        <v>0</v>
      </c>
      <c r="BL149" s="19" t="s">
        <v>138</v>
      </c>
      <c r="BM149" s="225" t="s">
        <v>501</v>
      </c>
    </row>
    <row r="150" s="2" customFormat="1">
      <c r="A150" s="40"/>
      <c r="B150" s="41"/>
      <c r="C150" s="42"/>
      <c r="D150" s="227" t="s">
        <v>140</v>
      </c>
      <c r="E150" s="42"/>
      <c r="F150" s="228" t="s">
        <v>500</v>
      </c>
      <c r="G150" s="42"/>
      <c r="H150" s="42"/>
      <c r="I150" s="229"/>
      <c r="J150" s="42"/>
      <c r="K150" s="42"/>
      <c r="L150" s="46"/>
      <c r="M150" s="230"/>
      <c r="N150" s="231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140</v>
      </c>
      <c r="AU150" s="19" t="s">
        <v>79</v>
      </c>
    </row>
    <row r="151" s="2" customFormat="1" ht="16.5" customHeight="1">
      <c r="A151" s="40"/>
      <c r="B151" s="41"/>
      <c r="C151" s="266" t="s">
        <v>353</v>
      </c>
      <c r="D151" s="266" t="s">
        <v>175</v>
      </c>
      <c r="E151" s="267" t="s">
        <v>502</v>
      </c>
      <c r="F151" s="268" t="s">
        <v>503</v>
      </c>
      <c r="G151" s="269" t="s">
        <v>442</v>
      </c>
      <c r="H151" s="270">
        <v>10</v>
      </c>
      <c r="I151" s="271"/>
      <c r="J151" s="272">
        <f>ROUND(I151*H151,2)</f>
        <v>0</v>
      </c>
      <c r="K151" s="268" t="s">
        <v>363</v>
      </c>
      <c r="L151" s="273"/>
      <c r="M151" s="274" t="s">
        <v>19</v>
      </c>
      <c r="N151" s="275" t="s">
        <v>43</v>
      </c>
      <c r="O151" s="86"/>
      <c r="P151" s="223">
        <f>O151*H151</f>
        <v>0</v>
      </c>
      <c r="Q151" s="223">
        <v>0</v>
      </c>
      <c r="R151" s="223">
        <f>Q151*H151</f>
        <v>0</v>
      </c>
      <c r="S151" s="223">
        <v>0</v>
      </c>
      <c r="T151" s="224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5" t="s">
        <v>178</v>
      </c>
      <c r="AT151" s="225" t="s">
        <v>175</v>
      </c>
      <c r="AU151" s="225" t="s">
        <v>79</v>
      </c>
      <c r="AY151" s="19" t="s">
        <v>130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9" t="s">
        <v>79</v>
      </c>
      <c r="BK151" s="226">
        <f>ROUND(I151*H151,2)</f>
        <v>0</v>
      </c>
      <c r="BL151" s="19" t="s">
        <v>138</v>
      </c>
      <c r="BM151" s="225" t="s">
        <v>149</v>
      </c>
    </row>
    <row r="152" s="2" customFormat="1">
      <c r="A152" s="40"/>
      <c r="B152" s="41"/>
      <c r="C152" s="42"/>
      <c r="D152" s="227" t="s">
        <v>140</v>
      </c>
      <c r="E152" s="42"/>
      <c r="F152" s="228" t="s">
        <v>503</v>
      </c>
      <c r="G152" s="42"/>
      <c r="H152" s="42"/>
      <c r="I152" s="229"/>
      <c r="J152" s="42"/>
      <c r="K152" s="42"/>
      <c r="L152" s="46"/>
      <c r="M152" s="230"/>
      <c r="N152" s="231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140</v>
      </c>
      <c r="AU152" s="19" t="s">
        <v>79</v>
      </c>
    </row>
    <row r="153" s="2" customFormat="1" ht="16.5" customHeight="1">
      <c r="A153" s="40"/>
      <c r="B153" s="41"/>
      <c r="C153" s="266" t="s">
        <v>263</v>
      </c>
      <c r="D153" s="266" t="s">
        <v>175</v>
      </c>
      <c r="E153" s="267" t="s">
        <v>504</v>
      </c>
      <c r="F153" s="268" t="s">
        <v>505</v>
      </c>
      <c r="G153" s="269" t="s">
        <v>277</v>
      </c>
      <c r="H153" s="270">
        <v>200</v>
      </c>
      <c r="I153" s="271"/>
      <c r="J153" s="272">
        <f>ROUND(I153*H153,2)</f>
        <v>0</v>
      </c>
      <c r="K153" s="268" t="s">
        <v>363</v>
      </c>
      <c r="L153" s="273"/>
      <c r="M153" s="274" t="s">
        <v>19</v>
      </c>
      <c r="N153" s="275" t="s">
        <v>43</v>
      </c>
      <c r="O153" s="86"/>
      <c r="P153" s="223">
        <f>O153*H153</f>
        <v>0</v>
      </c>
      <c r="Q153" s="223">
        <v>0</v>
      </c>
      <c r="R153" s="223">
        <f>Q153*H153</f>
        <v>0</v>
      </c>
      <c r="S153" s="223">
        <v>0</v>
      </c>
      <c r="T153" s="224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25" t="s">
        <v>178</v>
      </c>
      <c r="AT153" s="225" t="s">
        <v>175</v>
      </c>
      <c r="AU153" s="225" t="s">
        <v>79</v>
      </c>
      <c r="AY153" s="19" t="s">
        <v>130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9" t="s">
        <v>79</v>
      </c>
      <c r="BK153" s="226">
        <f>ROUND(I153*H153,2)</f>
        <v>0</v>
      </c>
      <c r="BL153" s="19" t="s">
        <v>138</v>
      </c>
      <c r="BM153" s="225" t="s">
        <v>506</v>
      </c>
    </row>
    <row r="154" s="2" customFormat="1">
      <c r="A154" s="40"/>
      <c r="B154" s="41"/>
      <c r="C154" s="42"/>
      <c r="D154" s="227" t="s">
        <v>140</v>
      </c>
      <c r="E154" s="42"/>
      <c r="F154" s="228" t="s">
        <v>505</v>
      </c>
      <c r="G154" s="42"/>
      <c r="H154" s="42"/>
      <c r="I154" s="229"/>
      <c r="J154" s="42"/>
      <c r="K154" s="42"/>
      <c r="L154" s="46"/>
      <c r="M154" s="230"/>
      <c r="N154" s="231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140</v>
      </c>
      <c r="AU154" s="19" t="s">
        <v>79</v>
      </c>
    </row>
    <row r="155" s="2" customFormat="1" ht="16.5" customHeight="1">
      <c r="A155" s="40"/>
      <c r="B155" s="41"/>
      <c r="C155" s="266" t="s">
        <v>365</v>
      </c>
      <c r="D155" s="266" t="s">
        <v>175</v>
      </c>
      <c r="E155" s="267" t="s">
        <v>507</v>
      </c>
      <c r="F155" s="268" t="s">
        <v>508</v>
      </c>
      <c r="G155" s="269" t="s">
        <v>442</v>
      </c>
      <c r="H155" s="270">
        <v>10</v>
      </c>
      <c r="I155" s="271"/>
      <c r="J155" s="272">
        <f>ROUND(I155*H155,2)</f>
        <v>0</v>
      </c>
      <c r="K155" s="268" t="s">
        <v>363</v>
      </c>
      <c r="L155" s="273"/>
      <c r="M155" s="274" t="s">
        <v>19</v>
      </c>
      <c r="N155" s="275" t="s">
        <v>43</v>
      </c>
      <c r="O155" s="86"/>
      <c r="P155" s="223">
        <f>O155*H155</f>
        <v>0</v>
      </c>
      <c r="Q155" s="223">
        <v>0</v>
      </c>
      <c r="R155" s="223">
        <f>Q155*H155</f>
        <v>0</v>
      </c>
      <c r="S155" s="223">
        <v>0</v>
      </c>
      <c r="T155" s="224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25" t="s">
        <v>178</v>
      </c>
      <c r="AT155" s="225" t="s">
        <v>175</v>
      </c>
      <c r="AU155" s="225" t="s">
        <v>79</v>
      </c>
      <c r="AY155" s="19" t="s">
        <v>130</v>
      </c>
      <c r="BE155" s="226">
        <f>IF(N155="základní",J155,0)</f>
        <v>0</v>
      </c>
      <c r="BF155" s="226">
        <f>IF(N155="snížená",J155,0)</f>
        <v>0</v>
      </c>
      <c r="BG155" s="226">
        <f>IF(N155="zákl. přenesená",J155,0)</f>
        <v>0</v>
      </c>
      <c r="BH155" s="226">
        <f>IF(N155="sníž. přenesená",J155,0)</f>
        <v>0</v>
      </c>
      <c r="BI155" s="226">
        <f>IF(N155="nulová",J155,0)</f>
        <v>0</v>
      </c>
      <c r="BJ155" s="19" t="s">
        <v>79</v>
      </c>
      <c r="BK155" s="226">
        <f>ROUND(I155*H155,2)</f>
        <v>0</v>
      </c>
      <c r="BL155" s="19" t="s">
        <v>138</v>
      </c>
      <c r="BM155" s="225" t="s">
        <v>509</v>
      </c>
    </row>
    <row r="156" s="2" customFormat="1">
      <c r="A156" s="40"/>
      <c r="B156" s="41"/>
      <c r="C156" s="42"/>
      <c r="D156" s="227" t="s">
        <v>140</v>
      </c>
      <c r="E156" s="42"/>
      <c r="F156" s="228" t="s">
        <v>508</v>
      </c>
      <c r="G156" s="42"/>
      <c r="H156" s="42"/>
      <c r="I156" s="229"/>
      <c r="J156" s="42"/>
      <c r="K156" s="42"/>
      <c r="L156" s="46"/>
      <c r="M156" s="230"/>
      <c r="N156" s="231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140</v>
      </c>
      <c r="AU156" s="19" t="s">
        <v>79</v>
      </c>
    </row>
    <row r="157" s="2" customFormat="1" ht="16.5" customHeight="1">
      <c r="A157" s="40"/>
      <c r="B157" s="41"/>
      <c r="C157" s="266" t="s">
        <v>369</v>
      </c>
      <c r="D157" s="266" t="s">
        <v>175</v>
      </c>
      <c r="E157" s="267" t="s">
        <v>510</v>
      </c>
      <c r="F157" s="268" t="s">
        <v>511</v>
      </c>
      <c r="G157" s="269" t="s">
        <v>442</v>
      </c>
      <c r="H157" s="270">
        <v>1</v>
      </c>
      <c r="I157" s="271"/>
      <c r="J157" s="272">
        <f>ROUND(I157*H157,2)</f>
        <v>0</v>
      </c>
      <c r="K157" s="268" t="s">
        <v>363</v>
      </c>
      <c r="L157" s="273"/>
      <c r="M157" s="274" t="s">
        <v>19</v>
      </c>
      <c r="N157" s="275" t="s">
        <v>43</v>
      </c>
      <c r="O157" s="86"/>
      <c r="P157" s="223">
        <f>O157*H157</f>
        <v>0</v>
      </c>
      <c r="Q157" s="223">
        <v>0</v>
      </c>
      <c r="R157" s="223">
        <f>Q157*H157</f>
        <v>0</v>
      </c>
      <c r="S157" s="223">
        <v>0</v>
      </c>
      <c r="T157" s="224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25" t="s">
        <v>178</v>
      </c>
      <c r="AT157" s="225" t="s">
        <v>175</v>
      </c>
      <c r="AU157" s="225" t="s">
        <v>79</v>
      </c>
      <c r="AY157" s="19" t="s">
        <v>130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9" t="s">
        <v>79</v>
      </c>
      <c r="BK157" s="226">
        <f>ROUND(I157*H157,2)</f>
        <v>0</v>
      </c>
      <c r="BL157" s="19" t="s">
        <v>138</v>
      </c>
      <c r="BM157" s="225" t="s">
        <v>512</v>
      </c>
    </row>
    <row r="158" s="2" customFormat="1">
      <c r="A158" s="40"/>
      <c r="B158" s="41"/>
      <c r="C158" s="42"/>
      <c r="D158" s="227" t="s">
        <v>140</v>
      </c>
      <c r="E158" s="42"/>
      <c r="F158" s="228" t="s">
        <v>511</v>
      </c>
      <c r="G158" s="42"/>
      <c r="H158" s="42"/>
      <c r="I158" s="229"/>
      <c r="J158" s="42"/>
      <c r="K158" s="42"/>
      <c r="L158" s="46"/>
      <c r="M158" s="230"/>
      <c r="N158" s="231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140</v>
      </c>
      <c r="AU158" s="19" t="s">
        <v>79</v>
      </c>
    </row>
    <row r="159" s="2" customFormat="1" ht="16.5" customHeight="1">
      <c r="A159" s="40"/>
      <c r="B159" s="41"/>
      <c r="C159" s="266" t="s">
        <v>373</v>
      </c>
      <c r="D159" s="266" t="s">
        <v>175</v>
      </c>
      <c r="E159" s="267" t="s">
        <v>513</v>
      </c>
      <c r="F159" s="268" t="s">
        <v>514</v>
      </c>
      <c r="G159" s="269" t="s">
        <v>442</v>
      </c>
      <c r="H159" s="270">
        <v>1</v>
      </c>
      <c r="I159" s="271"/>
      <c r="J159" s="272">
        <f>ROUND(I159*H159,2)</f>
        <v>0</v>
      </c>
      <c r="K159" s="268" t="s">
        <v>363</v>
      </c>
      <c r="L159" s="273"/>
      <c r="M159" s="274" t="s">
        <v>19</v>
      </c>
      <c r="N159" s="275" t="s">
        <v>43</v>
      </c>
      <c r="O159" s="86"/>
      <c r="P159" s="223">
        <f>O159*H159</f>
        <v>0</v>
      </c>
      <c r="Q159" s="223">
        <v>0</v>
      </c>
      <c r="R159" s="223">
        <f>Q159*H159</f>
        <v>0</v>
      </c>
      <c r="S159" s="223">
        <v>0</v>
      </c>
      <c r="T159" s="224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25" t="s">
        <v>178</v>
      </c>
      <c r="AT159" s="225" t="s">
        <v>175</v>
      </c>
      <c r="AU159" s="225" t="s">
        <v>79</v>
      </c>
      <c r="AY159" s="19" t="s">
        <v>130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19" t="s">
        <v>79</v>
      </c>
      <c r="BK159" s="226">
        <f>ROUND(I159*H159,2)</f>
        <v>0</v>
      </c>
      <c r="BL159" s="19" t="s">
        <v>138</v>
      </c>
      <c r="BM159" s="225" t="s">
        <v>515</v>
      </c>
    </row>
    <row r="160" s="2" customFormat="1">
      <c r="A160" s="40"/>
      <c r="B160" s="41"/>
      <c r="C160" s="42"/>
      <c r="D160" s="227" t="s">
        <v>140</v>
      </c>
      <c r="E160" s="42"/>
      <c r="F160" s="228" t="s">
        <v>514</v>
      </c>
      <c r="G160" s="42"/>
      <c r="H160" s="42"/>
      <c r="I160" s="229"/>
      <c r="J160" s="42"/>
      <c r="K160" s="42"/>
      <c r="L160" s="46"/>
      <c r="M160" s="230"/>
      <c r="N160" s="231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140</v>
      </c>
      <c r="AU160" s="19" t="s">
        <v>79</v>
      </c>
    </row>
    <row r="161" s="2" customFormat="1" ht="16.5" customHeight="1">
      <c r="A161" s="40"/>
      <c r="B161" s="41"/>
      <c r="C161" s="266" t="s">
        <v>377</v>
      </c>
      <c r="D161" s="266" t="s">
        <v>175</v>
      </c>
      <c r="E161" s="267" t="s">
        <v>516</v>
      </c>
      <c r="F161" s="268" t="s">
        <v>517</v>
      </c>
      <c r="G161" s="269" t="s">
        <v>442</v>
      </c>
      <c r="H161" s="270">
        <v>1</v>
      </c>
      <c r="I161" s="271"/>
      <c r="J161" s="272">
        <f>ROUND(I161*H161,2)</f>
        <v>0</v>
      </c>
      <c r="K161" s="268" t="s">
        <v>363</v>
      </c>
      <c r="L161" s="273"/>
      <c r="M161" s="274" t="s">
        <v>19</v>
      </c>
      <c r="N161" s="275" t="s">
        <v>43</v>
      </c>
      <c r="O161" s="86"/>
      <c r="P161" s="223">
        <f>O161*H161</f>
        <v>0</v>
      </c>
      <c r="Q161" s="223">
        <v>0</v>
      </c>
      <c r="R161" s="223">
        <f>Q161*H161</f>
        <v>0</v>
      </c>
      <c r="S161" s="223">
        <v>0</v>
      </c>
      <c r="T161" s="224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25" t="s">
        <v>178</v>
      </c>
      <c r="AT161" s="225" t="s">
        <v>175</v>
      </c>
      <c r="AU161" s="225" t="s">
        <v>79</v>
      </c>
      <c r="AY161" s="19" t="s">
        <v>130</v>
      </c>
      <c r="BE161" s="226">
        <f>IF(N161="základní",J161,0)</f>
        <v>0</v>
      </c>
      <c r="BF161" s="226">
        <f>IF(N161="snížená",J161,0)</f>
        <v>0</v>
      </c>
      <c r="BG161" s="226">
        <f>IF(N161="zákl. přenesená",J161,0)</f>
        <v>0</v>
      </c>
      <c r="BH161" s="226">
        <f>IF(N161="sníž. přenesená",J161,0)</f>
        <v>0</v>
      </c>
      <c r="BI161" s="226">
        <f>IF(N161="nulová",J161,0)</f>
        <v>0</v>
      </c>
      <c r="BJ161" s="19" t="s">
        <v>79</v>
      </c>
      <c r="BK161" s="226">
        <f>ROUND(I161*H161,2)</f>
        <v>0</v>
      </c>
      <c r="BL161" s="19" t="s">
        <v>138</v>
      </c>
      <c r="BM161" s="225" t="s">
        <v>518</v>
      </c>
    </row>
    <row r="162" s="2" customFormat="1">
      <c r="A162" s="40"/>
      <c r="B162" s="41"/>
      <c r="C162" s="42"/>
      <c r="D162" s="227" t="s">
        <v>140</v>
      </c>
      <c r="E162" s="42"/>
      <c r="F162" s="228" t="s">
        <v>517</v>
      </c>
      <c r="G162" s="42"/>
      <c r="H162" s="42"/>
      <c r="I162" s="229"/>
      <c r="J162" s="42"/>
      <c r="K162" s="42"/>
      <c r="L162" s="46"/>
      <c r="M162" s="230"/>
      <c r="N162" s="231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140</v>
      </c>
      <c r="AU162" s="19" t="s">
        <v>79</v>
      </c>
    </row>
    <row r="163" s="12" customFormat="1" ht="25.92" customHeight="1">
      <c r="A163" s="12"/>
      <c r="B163" s="198"/>
      <c r="C163" s="199"/>
      <c r="D163" s="200" t="s">
        <v>71</v>
      </c>
      <c r="E163" s="201" t="s">
        <v>519</v>
      </c>
      <c r="F163" s="201" t="s">
        <v>520</v>
      </c>
      <c r="G163" s="199"/>
      <c r="H163" s="199"/>
      <c r="I163" s="202"/>
      <c r="J163" s="203">
        <f>BK163</f>
        <v>0</v>
      </c>
      <c r="K163" s="199"/>
      <c r="L163" s="204"/>
      <c r="M163" s="205"/>
      <c r="N163" s="206"/>
      <c r="O163" s="206"/>
      <c r="P163" s="207">
        <f>SUM(P164:P217)</f>
        <v>0</v>
      </c>
      <c r="Q163" s="206"/>
      <c r="R163" s="207">
        <f>SUM(R164:R217)</f>
        <v>0</v>
      </c>
      <c r="S163" s="206"/>
      <c r="T163" s="208">
        <f>SUM(T164:T217)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09" t="s">
        <v>79</v>
      </c>
      <c r="AT163" s="210" t="s">
        <v>71</v>
      </c>
      <c r="AU163" s="210" t="s">
        <v>72</v>
      </c>
      <c r="AY163" s="209" t="s">
        <v>130</v>
      </c>
      <c r="BK163" s="211">
        <f>SUM(BK164:BK217)</f>
        <v>0</v>
      </c>
    </row>
    <row r="164" s="2" customFormat="1" ht="16.5" customHeight="1">
      <c r="A164" s="40"/>
      <c r="B164" s="41"/>
      <c r="C164" s="214" t="s">
        <v>381</v>
      </c>
      <c r="D164" s="214" t="s">
        <v>133</v>
      </c>
      <c r="E164" s="215" t="s">
        <v>521</v>
      </c>
      <c r="F164" s="216" t="s">
        <v>522</v>
      </c>
      <c r="G164" s="217" t="s">
        <v>277</v>
      </c>
      <c r="H164" s="218">
        <v>120</v>
      </c>
      <c r="I164" s="219"/>
      <c r="J164" s="220">
        <f>ROUND(I164*H164,2)</f>
        <v>0</v>
      </c>
      <c r="K164" s="216" t="s">
        <v>363</v>
      </c>
      <c r="L164" s="46"/>
      <c r="M164" s="221" t="s">
        <v>19</v>
      </c>
      <c r="N164" s="222" t="s">
        <v>43</v>
      </c>
      <c r="O164" s="86"/>
      <c r="P164" s="223">
        <f>O164*H164</f>
        <v>0</v>
      </c>
      <c r="Q164" s="223">
        <v>0</v>
      </c>
      <c r="R164" s="223">
        <f>Q164*H164</f>
        <v>0</v>
      </c>
      <c r="S164" s="223">
        <v>0</v>
      </c>
      <c r="T164" s="224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25" t="s">
        <v>138</v>
      </c>
      <c r="AT164" s="225" t="s">
        <v>133</v>
      </c>
      <c r="AU164" s="225" t="s">
        <v>79</v>
      </c>
      <c r="AY164" s="19" t="s">
        <v>130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19" t="s">
        <v>79</v>
      </c>
      <c r="BK164" s="226">
        <f>ROUND(I164*H164,2)</f>
        <v>0</v>
      </c>
      <c r="BL164" s="19" t="s">
        <v>138</v>
      </c>
      <c r="BM164" s="225" t="s">
        <v>523</v>
      </c>
    </row>
    <row r="165" s="2" customFormat="1">
      <c r="A165" s="40"/>
      <c r="B165" s="41"/>
      <c r="C165" s="42"/>
      <c r="D165" s="227" t="s">
        <v>140</v>
      </c>
      <c r="E165" s="42"/>
      <c r="F165" s="228" t="s">
        <v>522</v>
      </c>
      <c r="G165" s="42"/>
      <c r="H165" s="42"/>
      <c r="I165" s="229"/>
      <c r="J165" s="42"/>
      <c r="K165" s="42"/>
      <c r="L165" s="46"/>
      <c r="M165" s="230"/>
      <c r="N165" s="231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140</v>
      </c>
      <c r="AU165" s="19" t="s">
        <v>79</v>
      </c>
    </row>
    <row r="166" s="2" customFormat="1" ht="16.5" customHeight="1">
      <c r="A166" s="40"/>
      <c r="B166" s="41"/>
      <c r="C166" s="214" t="s">
        <v>389</v>
      </c>
      <c r="D166" s="214" t="s">
        <v>133</v>
      </c>
      <c r="E166" s="215" t="s">
        <v>521</v>
      </c>
      <c r="F166" s="216" t="s">
        <v>522</v>
      </c>
      <c r="G166" s="217" t="s">
        <v>277</v>
      </c>
      <c r="H166" s="218">
        <v>120</v>
      </c>
      <c r="I166" s="219"/>
      <c r="J166" s="220">
        <f>ROUND(I166*H166,2)</f>
        <v>0</v>
      </c>
      <c r="K166" s="216" t="s">
        <v>363</v>
      </c>
      <c r="L166" s="46"/>
      <c r="M166" s="221" t="s">
        <v>19</v>
      </c>
      <c r="N166" s="222" t="s">
        <v>43</v>
      </c>
      <c r="O166" s="86"/>
      <c r="P166" s="223">
        <f>O166*H166</f>
        <v>0</v>
      </c>
      <c r="Q166" s="223">
        <v>0</v>
      </c>
      <c r="R166" s="223">
        <f>Q166*H166</f>
        <v>0</v>
      </c>
      <c r="S166" s="223">
        <v>0</v>
      </c>
      <c r="T166" s="224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25" t="s">
        <v>138</v>
      </c>
      <c r="AT166" s="225" t="s">
        <v>133</v>
      </c>
      <c r="AU166" s="225" t="s">
        <v>79</v>
      </c>
      <c r="AY166" s="19" t="s">
        <v>130</v>
      </c>
      <c r="BE166" s="226">
        <f>IF(N166="základní",J166,0)</f>
        <v>0</v>
      </c>
      <c r="BF166" s="226">
        <f>IF(N166="snížená",J166,0)</f>
        <v>0</v>
      </c>
      <c r="BG166" s="226">
        <f>IF(N166="zákl. přenesená",J166,0)</f>
        <v>0</v>
      </c>
      <c r="BH166" s="226">
        <f>IF(N166="sníž. přenesená",J166,0)</f>
        <v>0</v>
      </c>
      <c r="BI166" s="226">
        <f>IF(N166="nulová",J166,0)</f>
        <v>0</v>
      </c>
      <c r="BJ166" s="19" t="s">
        <v>79</v>
      </c>
      <c r="BK166" s="226">
        <f>ROUND(I166*H166,2)</f>
        <v>0</v>
      </c>
      <c r="BL166" s="19" t="s">
        <v>138</v>
      </c>
      <c r="BM166" s="225" t="s">
        <v>524</v>
      </c>
    </row>
    <row r="167" s="2" customFormat="1">
      <c r="A167" s="40"/>
      <c r="B167" s="41"/>
      <c r="C167" s="42"/>
      <c r="D167" s="227" t="s">
        <v>140</v>
      </c>
      <c r="E167" s="42"/>
      <c r="F167" s="228" t="s">
        <v>522</v>
      </c>
      <c r="G167" s="42"/>
      <c r="H167" s="42"/>
      <c r="I167" s="229"/>
      <c r="J167" s="42"/>
      <c r="K167" s="42"/>
      <c r="L167" s="46"/>
      <c r="M167" s="230"/>
      <c r="N167" s="231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140</v>
      </c>
      <c r="AU167" s="19" t="s">
        <v>79</v>
      </c>
    </row>
    <row r="168" s="2" customFormat="1" ht="21.75" customHeight="1">
      <c r="A168" s="40"/>
      <c r="B168" s="41"/>
      <c r="C168" s="214" t="s">
        <v>393</v>
      </c>
      <c r="D168" s="214" t="s">
        <v>133</v>
      </c>
      <c r="E168" s="215" t="s">
        <v>525</v>
      </c>
      <c r="F168" s="216" t="s">
        <v>526</v>
      </c>
      <c r="G168" s="217" t="s">
        <v>442</v>
      </c>
      <c r="H168" s="218">
        <v>8</v>
      </c>
      <c r="I168" s="219"/>
      <c r="J168" s="220">
        <f>ROUND(I168*H168,2)</f>
        <v>0</v>
      </c>
      <c r="K168" s="216" t="s">
        <v>363</v>
      </c>
      <c r="L168" s="46"/>
      <c r="M168" s="221" t="s">
        <v>19</v>
      </c>
      <c r="N168" s="222" t="s">
        <v>43</v>
      </c>
      <c r="O168" s="86"/>
      <c r="P168" s="223">
        <f>O168*H168</f>
        <v>0</v>
      </c>
      <c r="Q168" s="223">
        <v>0</v>
      </c>
      <c r="R168" s="223">
        <f>Q168*H168</f>
        <v>0</v>
      </c>
      <c r="S168" s="223">
        <v>0</v>
      </c>
      <c r="T168" s="224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25" t="s">
        <v>138</v>
      </c>
      <c r="AT168" s="225" t="s">
        <v>133</v>
      </c>
      <c r="AU168" s="225" t="s">
        <v>79</v>
      </c>
      <c r="AY168" s="19" t="s">
        <v>130</v>
      </c>
      <c r="BE168" s="226">
        <f>IF(N168="základní",J168,0)</f>
        <v>0</v>
      </c>
      <c r="BF168" s="226">
        <f>IF(N168="snížená",J168,0)</f>
        <v>0</v>
      </c>
      <c r="BG168" s="226">
        <f>IF(N168="zákl. přenesená",J168,0)</f>
        <v>0</v>
      </c>
      <c r="BH168" s="226">
        <f>IF(N168="sníž. přenesená",J168,0)</f>
        <v>0</v>
      </c>
      <c r="BI168" s="226">
        <f>IF(N168="nulová",J168,0)</f>
        <v>0</v>
      </c>
      <c r="BJ168" s="19" t="s">
        <v>79</v>
      </c>
      <c r="BK168" s="226">
        <f>ROUND(I168*H168,2)</f>
        <v>0</v>
      </c>
      <c r="BL168" s="19" t="s">
        <v>138</v>
      </c>
      <c r="BM168" s="225" t="s">
        <v>527</v>
      </c>
    </row>
    <row r="169" s="2" customFormat="1">
      <c r="A169" s="40"/>
      <c r="B169" s="41"/>
      <c r="C169" s="42"/>
      <c r="D169" s="227" t="s">
        <v>140</v>
      </c>
      <c r="E169" s="42"/>
      <c r="F169" s="228" t="s">
        <v>526</v>
      </c>
      <c r="G169" s="42"/>
      <c r="H169" s="42"/>
      <c r="I169" s="229"/>
      <c r="J169" s="42"/>
      <c r="K169" s="42"/>
      <c r="L169" s="46"/>
      <c r="M169" s="230"/>
      <c r="N169" s="231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140</v>
      </c>
      <c r="AU169" s="19" t="s">
        <v>79</v>
      </c>
    </row>
    <row r="170" s="2" customFormat="1" ht="16.5" customHeight="1">
      <c r="A170" s="40"/>
      <c r="B170" s="41"/>
      <c r="C170" s="214" t="s">
        <v>397</v>
      </c>
      <c r="D170" s="214" t="s">
        <v>133</v>
      </c>
      <c r="E170" s="215" t="s">
        <v>528</v>
      </c>
      <c r="F170" s="216" t="s">
        <v>529</v>
      </c>
      <c r="G170" s="217" t="s">
        <v>442</v>
      </c>
      <c r="H170" s="218">
        <v>12</v>
      </c>
      <c r="I170" s="219"/>
      <c r="J170" s="220">
        <f>ROUND(I170*H170,2)</f>
        <v>0</v>
      </c>
      <c r="K170" s="216" t="s">
        <v>363</v>
      </c>
      <c r="L170" s="46"/>
      <c r="M170" s="221" t="s">
        <v>19</v>
      </c>
      <c r="N170" s="222" t="s">
        <v>43</v>
      </c>
      <c r="O170" s="86"/>
      <c r="P170" s="223">
        <f>O170*H170</f>
        <v>0</v>
      </c>
      <c r="Q170" s="223">
        <v>0</v>
      </c>
      <c r="R170" s="223">
        <f>Q170*H170</f>
        <v>0</v>
      </c>
      <c r="S170" s="223">
        <v>0</v>
      </c>
      <c r="T170" s="224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25" t="s">
        <v>138</v>
      </c>
      <c r="AT170" s="225" t="s">
        <v>133</v>
      </c>
      <c r="AU170" s="225" t="s">
        <v>79</v>
      </c>
      <c r="AY170" s="19" t="s">
        <v>130</v>
      </c>
      <c r="BE170" s="226">
        <f>IF(N170="základní",J170,0)</f>
        <v>0</v>
      </c>
      <c r="BF170" s="226">
        <f>IF(N170="snížená",J170,0)</f>
        <v>0</v>
      </c>
      <c r="BG170" s="226">
        <f>IF(N170="zákl. přenesená",J170,0)</f>
        <v>0</v>
      </c>
      <c r="BH170" s="226">
        <f>IF(N170="sníž. přenesená",J170,0)</f>
        <v>0</v>
      </c>
      <c r="BI170" s="226">
        <f>IF(N170="nulová",J170,0)</f>
        <v>0</v>
      </c>
      <c r="BJ170" s="19" t="s">
        <v>79</v>
      </c>
      <c r="BK170" s="226">
        <f>ROUND(I170*H170,2)</f>
        <v>0</v>
      </c>
      <c r="BL170" s="19" t="s">
        <v>138</v>
      </c>
      <c r="BM170" s="225" t="s">
        <v>530</v>
      </c>
    </row>
    <row r="171" s="2" customFormat="1">
      <c r="A171" s="40"/>
      <c r="B171" s="41"/>
      <c r="C171" s="42"/>
      <c r="D171" s="227" t="s">
        <v>140</v>
      </c>
      <c r="E171" s="42"/>
      <c r="F171" s="228" t="s">
        <v>529</v>
      </c>
      <c r="G171" s="42"/>
      <c r="H171" s="42"/>
      <c r="I171" s="229"/>
      <c r="J171" s="42"/>
      <c r="K171" s="42"/>
      <c r="L171" s="46"/>
      <c r="M171" s="230"/>
      <c r="N171" s="231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140</v>
      </c>
      <c r="AU171" s="19" t="s">
        <v>79</v>
      </c>
    </row>
    <row r="172" s="2" customFormat="1" ht="16.5" customHeight="1">
      <c r="A172" s="40"/>
      <c r="B172" s="41"/>
      <c r="C172" s="214" t="s">
        <v>401</v>
      </c>
      <c r="D172" s="214" t="s">
        <v>133</v>
      </c>
      <c r="E172" s="215" t="s">
        <v>531</v>
      </c>
      <c r="F172" s="216" t="s">
        <v>532</v>
      </c>
      <c r="G172" s="217" t="s">
        <v>277</v>
      </c>
      <c r="H172" s="218">
        <v>20</v>
      </c>
      <c r="I172" s="219"/>
      <c r="J172" s="220">
        <f>ROUND(I172*H172,2)</f>
        <v>0</v>
      </c>
      <c r="K172" s="216" t="s">
        <v>363</v>
      </c>
      <c r="L172" s="46"/>
      <c r="M172" s="221" t="s">
        <v>19</v>
      </c>
      <c r="N172" s="222" t="s">
        <v>43</v>
      </c>
      <c r="O172" s="86"/>
      <c r="P172" s="223">
        <f>O172*H172</f>
        <v>0</v>
      </c>
      <c r="Q172" s="223">
        <v>0</v>
      </c>
      <c r="R172" s="223">
        <f>Q172*H172</f>
        <v>0</v>
      </c>
      <c r="S172" s="223">
        <v>0</v>
      </c>
      <c r="T172" s="224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25" t="s">
        <v>138</v>
      </c>
      <c r="AT172" s="225" t="s">
        <v>133</v>
      </c>
      <c r="AU172" s="225" t="s">
        <v>79</v>
      </c>
      <c r="AY172" s="19" t="s">
        <v>130</v>
      </c>
      <c r="BE172" s="226">
        <f>IF(N172="základní",J172,0)</f>
        <v>0</v>
      </c>
      <c r="BF172" s="226">
        <f>IF(N172="snížená",J172,0)</f>
        <v>0</v>
      </c>
      <c r="BG172" s="226">
        <f>IF(N172="zákl. přenesená",J172,0)</f>
        <v>0</v>
      </c>
      <c r="BH172" s="226">
        <f>IF(N172="sníž. přenesená",J172,0)</f>
        <v>0</v>
      </c>
      <c r="BI172" s="226">
        <f>IF(N172="nulová",J172,0)</f>
        <v>0</v>
      </c>
      <c r="BJ172" s="19" t="s">
        <v>79</v>
      </c>
      <c r="BK172" s="226">
        <f>ROUND(I172*H172,2)</f>
        <v>0</v>
      </c>
      <c r="BL172" s="19" t="s">
        <v>138</v>
      </c>
      <c r="BM172" s="225" t="s">
        <v>533</v>
      </c>
    </row>
    <row r="173" s="2" customFormat="1">
      <c r="A173" s="40"/>
      <c r="B173" s="41"/>
      <c r="C173" s="42"/>
      <c r="D173" s="227" t="s">
        <v>140</v>
      </c>
      <c r="E173" s="42"/>
      <c r="F173" s="228" t="s">
        <v>532</v>
      </c>
      <c r="G173" s="42"/>
      <c r="H173" s="42"/>
      <c r="I173" s="229"/>
      <c r="J173" s="42"/>
      <c r="K173" s="42"/>
      <c r="L173" s="46"/>
      <c r="M173" s="230"/>
      <c r="N173" s="231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140</v>
      </c>
      <c r="AU173" s="19" t="s">
        <v>79</v>
      </c>
    </row>
    <row r="174" s="2" customFormat="1" ht="16.5" customHeight="1">
      <c r="A174" s="40"/>
      <c r="B174" s="41"/>
      <c r="C174" s="214" t="s">
        <v>407</v>
      </c>
      <c r="D174" s="214" t="s">
        <v>133</v>
      </c>
      <c r="E174" s="215" t="s">
        <v>534</v>
      </c>
      <c r="F174" s="216" t="s">
        <v>535</v>
      </c>
      <c r="G174" s="217" t="s">
        <v>277</v>
      </c>
      <c r="H174" s="218">
        <v>7</v>
      </c>
      <c r="I174" s="219"/>
      <c r="J174" s="220">
        <f>ROUND(I174*H174,2)</f>
        <v>0</v>
      </c>
      <c r="K174" s="216" t="s">
        <v>363</v>
      </c>
      <c r="L174" s="46"/>
      <c r="M174" s="221" t="s">
        <v>19</v>
      </c>
      <c r="N174" s="222" t="s">
        <v>43</v>
      </c>
      <c r="O174" s="86"/>
      <c r="P174" s="223">
        <f>O174*H174</f>
        <v>0</v>
      </c>
      <c r="Q174" s="223">
        <v>0</v>
      </c>
      <c r="R174" s="223">
        <f>Q174*H174</f>
        <v>0</v>
      </c>
      <c r="S174" s="223">
        <v>0</v>
      </c>
      <c r="T174" s="224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25" t="s">
        <v>138</v>
      </c>
      <c r="AT174" s="225" t="s">
        <v>133</v>
      </c>
      <c r="AU174" s="225" t="s">
        <v>79</v>
      </c>
      <c r="AY174" s="19" t="s">
        <v>130</v>
      </c>
      <c r="BE174" s="226">
        <f>IF(N174="základní",J174,0)</f>
        <v>0</v>
      </c>
      <c r="BF174" s="226">
        <f>IF(N174="snížená",J174,0)</f>
        <v>0</v>
      </c>
      <c r="BG174" s="226">
        <f>IF(N174="zákl. přenesená",J174,0)</f>
        <v>0</v>
      </c>
      <c r="BH174" s="226">
        <f>IF(N174="sníž. přenesená",J174,0)</f>
        <v>0</v>
      </c>
      <c r="BI174" s="226">
        <f>IF(N174="nulová",J174,0)</f>
        <v>0</v>
      </c>
      <c r="BJ174" s="19" t="s">
        <v>79</v>
      </c>
      <c r="BK174" s="226">
        <f>ROUND(I174*H174,2)</f>
        <v>0</v>
      </c>
      <c r="BL174" s="19" t="s">
        <v>138</v>
      </c>
      <c r="BM174" s="225" t="s">
        <v>536</v>
      </c>
    </row>
    <row r="175" s="2" customFormat="1">
      <c r="A175" s="40"/>
      <c r="B175" s="41"/>
      <c r="C175" s="42"/>
      <c r="D175" s="227" t="s">
        <v>140</v>
      </c>
      <c r="E175" s="42"/>
      <c r="F175" s="228" t="s">
        <v>535</v>
      </c>
      <c r="G175" s="42"/>
      <c r="H175" s="42"/>
      <c r="I175" s="229"/>
      <c r="J175" s="42"/>
      <c r="K175" s="42"/>
      <c r="L175" s="46"/>
      <c r="M175" s="230"/>
      <c r="N175" s="231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140</v>
      </c>
      <c r="AU175" s="19" t="s">
        <v>79</v>
      </c>
    </row>
    <row r="176" s="2" customFormat="1" ht="16.5" customHeight="1">
      <c r="A176" s="40"/>
      <c r="B176" s="41"/>
      <c r="C176" s="214" t="s">
        <v>414</v>
      </c>
      <c r="D176" s="214" t="s">
        <v>133</v>
      </c>
      <c r="E176" s="215" t="s">
        <v>537</v>
      </c>
      <c r="F176" s="216" t="s">
        <v>538</v>
      </c>
      <c r="G176" s="217" t="s">
        <v>442</v>
      </c>
      <c r="H176" s="218">
        <v>3</v>
      </c>
      <c r="I176" s="219"/>
      <c r="J176" s="220">
        <f>ROUND(I176*H176,2)</f>
        <v>0</v>
      </c>
      <c r="K176" s="216" t="s">
        <v>363</v>
      </c>
      <c r="L176" s="46"/>
      <c r="M176" s="221" t="s">
        <v>19</v>
      </c>
      <c r="N176" s="222" t="s">
        <v>43</v>
      </c>
      <c r="O176" s="86"/>
      <c r="P176" s="223">
        <f>O176*H176</f>
        <v>0</v>
      </c>
      <c r="Q176" s="223">
        <v>0</v>
      </c>
      <c r="R176" s="223">
        <f>Q176*H176</f>
        <v>0</v>
      </c>
      <c r="S176" s="223">
        <v>0</v>
      </c>
      <c r="T176" s="224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25" t="s">
        <v>138</v>
      </c>
      <c r="AT176" s="225" t="s">
        <v>133</v>
      </c>
      <c r="AU176" s="225" t="s">
        <v>79</v>
      </c>
      <c r="AY176" s="19" t="s">
        <v>130</v>
      </c>
      <c r="BE176" s="226">
        <f>IF(N176="základní",J176,0)</f>
        <v>0</v>
      </c>
      <c r="BF176" s="226">
        <f>IF(N176="snížená",J176,0)</f>
        <v>0</v>
      </c>
      <c r="BG176" s="226">
        <f>IF(N176="zákl. přenesená",J176,0)</f>
        <v>0</v>
      </c>
      <c r="BH176" s="226">
        <f>IF(N176="sníž. přenesená",J176,0)</f>
        <v>0</v>
      </c>
      <c r="BI176" s="226">
        <f>IF(N176="nulová",J176,0)</f>
        <v>0</v>
      </c>
      <c r="BJ176" s="19" t="s">
        <v>79</v>
      </c>
      <c r="BK176" s="226">
        <f>ROUND(I176*H176,2)</f>
        <v>0</v>
      </c>
      <c r="BL176" s="19" t="s">
        <v>138</v>
      </c>
      <c r="BM176" s="225" t="s">
        <v>539</v>
      </c>
    </row>
    <row r="177" s="2" customFormat="1">
      <c r="A177" s="40"/>
      <c r="B177" s="41"/>
      <c r="C177" s="42"/>
      <c r="D177" s="227" t="s">
        <v>140</v>
      </c>
      <c r="E177" s="42"/>
      <c r="F177" s="228" t="s">
        <v>540</v>
      </c>
      <c r="G177" s="42"/>
      <c r="H177" s="42"/>
      <c r="I177" s="229"/>
      <c r="J177" s="42"/>
      <c r="K177" s="42"/>
      <c r="L177" s="46"/>
      <c r="M177" s="230"/>
      <c r="N177" s="231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140</v>
      </c>
      <c r="AU177" s="19" t="s">
        <v>79</v>
      </c>
    </row>
    <row r="178" s="2" customFormat="1" ht="16.5" customHeight="1">
      <c r="A178" s="40"/>
      <c r="B178" s="41"/>
      <c r="C178" s="214" t="s">
        <v>422</v>
      </c>
      <c r="D178" s="214" t="s">
        <v>133</v>
      </c>
      <c r="E178" s="215" t="s">
        <v>541</v>
      </c>
      <c r="F178" s="216" t="s">
        <v>542</v>
      </c>
      <c r="G178" s="217" t="s">
        <v>442</v>
      </c>
      <c r="H178" s="218">
        <v>6</v>
      </c>
      <c r="I178" s="219"/>
      <c r="J178" s="220">
        <f>ROUND(I178*H178,2)</f>
        <v>0</v>
      </c>
      <c r="K178" s="216" t="s">
        <v>363</v>
      </c>
      <c r="L178" s="46"/>
      <c r="M178" s="221" t="s">
        <v>19</v>
      </c>
      <c r="N178" s="222" t="s">
        <v>43</v>
      </c>
      <c r="O178" s="86"/>
      <c r="P178" s="223">
        <f>O178*H178</f>
        <v>0</v>
      </c>
      <c r="Q178" s="223">
        <v>0</v>
      </c>
      <c r="R178" s="223">
        <f>Q178*H178</f>
        <v>0</v>
      </c>
      <c r="S178" s="223">
        <v>0</v>
      </c>
      <c r="T178" s="224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25" t="s">
        <v>138</v>
      </c>
      <c r="AT178" s="225" t="s">
        <v>133</v>
      </c>
      <c r="AU178" s="225" t="s">
        <v>79</v>
      </c>
      <c r="AY178" s="19" t="s">
        <v>130</v>
      </c>
      <c r="BE178" s="226">
        <f>IF(N178="základní",J178,0)</f>
        <v>0</v>
      </c>
      <c r="BF178" s="226">
        <f>IF(N178="snížená",J178,0)</f>
        <v>0</v>
      </c>
      <c r="BG178" s="226">
        <f>IF(N178="zákl. přenesená",J178,0)</f>
        <v>0</v>
      </c>
      <c r="BH178" s="226">
        <f>IF(N178="sníž. přenesená",J178,0)</f>
        <v>0</v>
      </c>
      <c r="BI178" s="226">
        <f>IF(N178="nulová",J178,0)</f>
        <v>0</v>
      </c>
      <c r="BJ178" s="19" t="s">
        <v>79</v>
      </c>
      <c r="BK178" s="226">
        <f>ROUND(I178*H178,2)</f>
        <v>0</v>
      </c>
      <c r="BL178" s="19" t="s">
        <v>138</v>
      </c>
      <c r="BM178" s="225" t="s">
        <v>543</v>
      </c>
    </row>
    <row r="179" s="2" customFormat="1">
      <c r="A179" s="40"/>
      <c r="B179" s="41"/>
      <c r="C179" s="42"/>
      <c r="D179" s="227" t="s">
        <v>140</v>
      </c>
      <c r="E179" s="42"/>
      <c r="F179" s="228" t="s">
        <v>542</v>
      </c>
      <c r="G179" s="42"/>
      <c r="H179" s="42"/>
      <c r="I179" s="229"/>
      <c r="J179" s="42"/>
      <c r="K179" s="42"/>
      <c r="L179" s="46"/>
      <c r="M179" s="230"/>
      <c r="N179" s="231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140</v>
      </c>
      <c r="AU179" s="19" t="s">
        <v>79</v>
      </c>
    </row>
    <row r="180" s="2" customFormat="1" ht="16.5" customHeight="1">
      <c r="A180" s="40"/>
      <c r="B180" s="41"/>
      <c r="C180" s="214" t="s">
        <v>544</v>
      </c>
      <c r="D180" s="214" t="s">
        <v>133</v>
      </c>
      <c r="E180" s="215" t="s">
        <v>545</v>
      </c>
      <c r="F180" s="216" t="s">
        <v>546</v>
      </c>
      <c r="G180" s="217" t="s">
        <v>442</v>
      </c>
      <c r="H180" s="218">
        <v>1</v>
      </c>
      <c r="I180" s="219"/>
      <c r="J180" s="220">
        <f>ROUND(I180*H180,2)</f>
        <v>0</v>
      </c>
      <c r="K180" s="216" t="s">
        <v>363</v>
      </c>
      <c r="L180" s="46"/>
      <c r="M180" s="221" t="s">
        <v>19</v>
      </c>
      <c r="N180" s="222" t="s">
        <v>43</v>
      </c>
      <c r="O180" s="86"/>
      <c r="P180" s="223">
        <f>O180*H180</f>
        <v>0</v>
      </c>
      <c r="Q180" s="223">
        <v>0</v>
      </c>
      <c r="R180" s="223">
        <f>Q180*H180</f>
        <v>0</v>
      </c>
      <c r="S180" s="223">
        <v>0</v>
      </c>
      <c r="T180" s="224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25" t="s">
        <v>138</v>
      </c>
      <c r="AT180" s="225" t="s">
        <v>133</v>
      </c>
      <c r="AU180" s="225" t="s">
        <v>79</v>
      </c>
      <c r="AY180" s="19" t="s">
        <v>130</v>
      </c>
      <c r="BE180" s="226">
        <f>IF(N180="základní",J180,0)</f>
        <v>0</v>
      </c>
      <c r="BF180" s="226">
        <f>IF(N180="snížená",J180,0)</f>
        <v>0</v>
      </c>
      <c r="BG180" s="226">
        <f>IF(N180="zákl. přenesená",J180,0)</f>
        <v>0</v>
      </c>
      <c r="BH180" s="226">
        <f>IF(N180="sníž. přenesená",J180,0)</f>
        <v>0</v>
      </c>
      <c r="BI180" s="226">
        <f>IF(N180="nulová",J180,0)</f>
        <v>0</v>
      </c>
      <c r="BJ180" s="19" t="s">
        <v>79</v>
      </c>
      <c r="BK180" s="226">
        <f>ROUND(I180*H180,2)</f>
        <v>0</v>
      </c>
      <c r="BL180" s="19" t="s">
        <v>138</v>
      </c>
      <c r="BM180" s="225" t="s">
        <v>547</v>
      </c>
    </row>
    <row r="181" s="2" customFormat="1">
      <c r="A181" s="40"/>
      <c r="B181" s="41"/>
      <c r="C181" s="42"/>
      <c r="D181" s="227" t="s">
        <v>140</v>
      </c>
      <c r="E181" s="42"/>
      <c r="F181" s="228" t="s">
        <v>546</v>
      </c>
      <c r="G181" s="42"/>
      <c r="H181" s="42"/>
      <c r="I181" s="229"/>
      <c r="J181" s="42"/>
      <c r="K181" s="42"/>
      <c r="L181" s="46"/>
      <c r="M181" s="230"/>
      <c r="N181" s="231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140</v>
      </c>
      <c r="AU181" s="19" t="s">
        <v>79</v>
      </c>
    </row>
    <row r="182" s="2" customFormat="1" ht="16.5" customHeight="1">
      <c r="A182" s="40"/>
      <c r="B182" s="41"/>
      <c r="C182" s="214" t="s">
        <v>482</v>
      </c>
      <c r="D182" s="214" t="s">
        <v>133</v>
      </c>
      <c r="E182" s="215" t="s">
        <v>548</v>
      </c>
      <c r="F182" s="216" t="s">
        <v>549</v>
      </c>
      <c r="G182" s="217" t="s">
        <v>442</v>
      </c>
      <c r="H182" s="218">
        <v>2</v>
      </c>
      <c r="I182" s="219"/>
      <c r="J182" s="220">
        <f>ROUND(I182*H182,2)</f>
        <v>0</v>
      </c>
      <c r="K182" s="216" t="s">
        <v>363</v>
      </c>
      <c r="L182" s="46"/>
      <c r="M182" s="221" t="s">
        <v>19</v>
      </c>
      <c r="N182" s="222" t="s">
        <v>43</v>
      </c>
      <c r="O182" s="86"/>
      <c r="P182" s="223">
        <f>O182*H182</f>
        <v>0</v>
      </c>
      <c r="Q182" s="223">
        <v>0</v>
      </c>
      <c r="R182" s="223">
        <f>Q182*H182</f>
        <v>0</v>
      </c>
      <c r="S182" s="223">
        <v>0</v>
      </c>
      <c r="T182" s="224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25" t="s">
        <v>138</v>
      </c>
      <c r="AT182" s="225" t="s">
        <v>133</v>
      </c>
      <c r="AU182" s="225" t="s">
        <v>79</v>
      </c>
      <c r="AY182" s="19" t="s">
        <v>130</v>
      </c>
      <c r="BE182" s="226">
        <f>IF(N182="základní",J182,0)</f>
        <v>0</v>
      </c>
      <c r="BF182" s="226">
        <f>IF(N182="snížená",J182,0)</f>
        <v>0</v>
      </c>
      <c r="BG182" s="226">
        <f>IF(N182="zákl. přenesená",J182,0)</f>
        <v>0</v>
      </c>
      <c r="BH182" s="226">
        <f>IF(N182="sníž. přenesená",J182,0)</f>
        <v>0</v>
      </c>
      <c r="BI182" s="226">
        <f>IF(N182="nulová",J182,0)</f>
        <v>0</v>
      </c>
      <c r="BJ182" s="19" t="s">
        <v>79</v>
      </c>
      <c r="BK182" s="226">
        <f>ROUND(I182*H182,2)</f>
        <v>0</v>
      </c>
      <c r="BL182" s="19" t="s">
        <v>138</v>
      </c>
      <c r="BM182" s="225" t="s">
        <v>550</v>
      </c>
    </row>
    <row r="183" s="2" customFormat="1">
      <c r="A183" s="40"/>
      <c r="B183" s="41"/>
      <c r="C183" s="42"/>
      <c r="D183" s="227" t="s">
        <v>140</v>
      </c>
      <c r="E183" s="42"/>
      <c r="F183" s="228" t="s">
        <v>549</v>
      </c>
      <c r="G183" s="42"/>
      <c r="H183" s="42"/>
      <c r="I183" s="229"/>
      <c r="J183" s="42"/>
      <c r="K183" s="42"/>
      <c r="L183" s="46"/>
      <c r="M183" s="230"/>
      <c r="N183" s="231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140</v>
      </c>
      <c r="AU183" s="19" t="s">
        <v>79</v>
      </c>
    </row>
    <row r="184" s="2" customFormat="1" ht="24.15" customHeight="1">
      <c r="A184" s="40"/>
      <c r="B184" s="41"/>
      <c r="C184" s="214" t="s">
        <v>551</v>
      </c>
      <c r="D184" s="214" t="s">
        <v>133</v>
      </c>
      <c r="E184" s="215" t="s">
        <v>552</v>
      </c>
      <c r="F184" s="216" t="s">
        <v>553</v>
      </c>
      <c r="G184" s="217" t="s">
        <v>554</v>
      </c>
      <c r="H184" s="218">
        <v>6</v>
      </c>
      <c r="I184" s="219"/>
      <c r="J184" s="220">
        <f>ROUND(I184*H184,2)</f>
        <v>0</v>
      </c>
      <c r="K184" s="216" t="s">
        <v>363</v>
      </c>
      <c r="L184" s="46"/>
      <c r="M184" s="221" t="s">
        <v>19</v>
      </c>
      <c r="N184" s="222" t="s">
        <v>43</v>
      </c>
      <c r="O184" s="86"/>
      <c r="P184" s="223">
        <f>O184*H184</f>
        <v>0</v>
      </c>
      <c r="Q184" s="223">
        <v>0</v>
      </c>
      <c r="R184" s="223">
        <f>Q184*H184</f>
        <v>0</v>
      </c>
      <c r="S184" s="223">
        <v>0</v>
      </c>
      <c r="T184" s="224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25" t="s">
        <v>138</v>
      </c>
      <c r="AT184" s="225" t="s">
        <v>133</v>
      </c>
      <c r="AU184" s="225" t="s">
        <v>79</v>
      </c>
      <c r="AY184" s="19" t="s">
        <v>130</v>
      </c>
      <c r="BE184" s="226">
        <f>IF(N184="základní",J184,0)</f>
        <v>0</v>
      </c>
      <c r="BF184" s="226">
        <f>IF(N184="snížená",J184,0)</f>
        <v>0</v>
      </c>
      <c r="BG184" s="226">
        <f>IF(N184="zákl. přenesená",J184,0)</f>
        <v>0</v>
      </c>
      <c r="BH184" s="226">
        <f>IF(N184="sníž. přenesená",J184,0)</f>
        <v>0</v>
      </c>
      <c r="BI184" s="226">
        <f>IF(N184="nulová",J184,0)</f>
        <v>0</v>
      </c>
      <c r="BJ184" s="19" t="s">
        <v>79</v>
      </c>
      <c r="BK184" s="226">
        <f>ROUND(I184*H184,2)</f>
        <v>0</v>
      </c>
      <c r="BL184" s="19" t="s">
        <v>138</v>
      </c>
      <c r="BM184" s="225" t="s">
        <v>189</v>
      </c>
    </row>
    <row r="185" s="2" customFormat="1">
      <c r="A185" s="40"/>
      <c r="B185" s="41"/>
      <c r="C185" s="42"/>
      <c r="D185" s="227" t="s">
        <v>140</v>
      </c>
      <c r="E185" s="42"/>
      <c r="F185" s="228" t="s">
        <v>553</v>
      </c>
      <c r="G185" s="42"/>
      <c r="H185" s="42"/>
      <c r="I185" s="229"/>
      <c r="J185" s="42"/>
      <c r="K185" s="42"/>
      <c r="L185" s="46"/>
      <c r="M185" s="230"/>
      <c r="N185" s="231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140</v>
      </c>
      <c r="AU185" s="19" t="s">
        <v>79</v>
      </c>
    </row>
    <row r="186" s="2" customFormat="1" ht="16.5" customHeight="1">
      <c r="A186" s="40"/>
      <c r="B186" s="41"/>
      <c r="C186" s="214" t="s">
        <v>483</v>
      </c>
      <c r="D186" s="214" t="s">
        <v>133</v>
      </c>
      <c r="E186" s="215" t="s">
        <v>555</v>
      </c>
      <c r="F186" s="216" t="s">
        <v>556</v>
      </c>
      <c r="G186" s="217" t="s">
        <v>442</v>
      </c>
      <c r="H186" s="218">
        <v>8</v>
      </c>
      <c r="I186" s="219"/>
      <c r="J186" s="220">
        <f>ROUND(I186*H186,2)</f>
        <v>0</v>
      </c>
      <c r="K186" s="216" t="s">
        <v>363</v>
      </c>
      <c r="L186" s="46"/>
      <c r="M186" s="221" t="s">
        <v>19</v>
      </c>
      <c r="N186" s="222" t="s">
        <v>43</v>
      </c>
      <c r="O186" s="86"/>
      <c r="P186" s="223">
        <f>O186*H186</f>
        <v>0</v>
      </c>
      <c r="Q186" s="223">
        <v>0</v>
      </c>
      <c r="R186" s="223">
        <f>Q186*H186</f>
        <v>0</v>
      </c>
      <c r="S186" s="223">
        <v>0</v>
      </c>
      <c r="T186" s="224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25" t="s">
        <v>138</v>
      </c>
      <c r="AT186" s="225" t="s">
        <v>133</v>
      </c>
      <c r="AU186" s="225" t="s">
        <v>79</v>
      </c>
      <c r="AY186" s="19" t="s">
        <v>130</v>
      </c>
      <c r="BE186" s="226">
        <f>IF(N186="základní",J186,0)</f>
        <v>0</v>
      </c>
      <c r="BF186" s="226">
        <f>IF(N186="snížená",J186,0)</f>
        <v>0</v>
      </c>
      <c r="BG186" s="226">
        <f>IF(N186="zákl. přenesená",J186,0)</f>
        <v>0</v>
      </c>
      <c r="BH186" s="226">
        <f>IF(N186="sníž. přenesená",J186,0)</f>
        <v>0</v>
      </c>
      <c r="BI186" s="226">
        <f>IF(N186="nulová",J186,0)</f>
        <v>0</v>
      </c>
      <c r="BJ186" s="19" t="s">
        <v>79</v>
      </c>
      <c r="BK186" s="226">
        <f>ROUND(I186*H186,2)</f>
        <v>0</v>
      </c>
      <c r="BL186" s="19" t="s">
        <v>138</v>
      </c>
      <c r="BM186" s="225" t="s">
        <v>557</v>
      </c>
    </row>
    <row r="187" s="2" customFormat="1">
      <c r="A187" s="40"/>
      <c r="B187" s="41"/>
      <c r="C187" s="42"/>
      <c r="D187" s="227" t="s">
        <v>140</v>
      </c>
      <c r="E187" s="42"/>
      <c r="F187" s="228" t="s">
        <v>556</v>
      </c>
      <c r="G187" s="42"/>
      <c r="H187" s="42"/>
      <c r="I187" s="229"/>
      <c r="J187" s="42"/>
      <c r="K187" s="42"/>
      <c r="L187" s="46"/>
      <c r="M187" s="230"/>
      <c r="N187" s="231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140</v>
      </c>
      <c r="AU187" s="19" t="s">
        <v>79</v>
      </c>
    </row>
    <row r="188" s="2" customFormat="1" ht="16.5" customHeight="1">
      <c r="A188" s="40"/>
      <c r="B188" s="41"/>
      <c r="C188" s="214" t="s">
        <v>558</v>
      </c>
      <c r="D188" s="214" t="s">
        <v>133</v>
      </c>
      <c r="E188" s="215" t="s">
        <v>548</v>
      </c>
      <c r="F188" s="216" t="s">
        <v>549</v>
      </c>
      <c r="G188" s="217" t="s">
        <v>442</v>
      </c>
      <c r="H188" s="218">
        <v>6</v>
      </c>
      <c r="I188" s="219"/>
      <c r="J188" s="220">
        <f>ROUND(I188*H188,2)</f>
        <v>0</v>
      </c>
      <c r="K188" s="216" t="s">
        <v>363</v>
      </c>
      <c r="L188" s="46"/>
      <c r="M188" s="221" t="s">
        <v>19</v>
      </c>
      <c r="N188" s="222" t="s">
        <v>43</v>
      </c>
      <c r="O188" s="86"/>
      <c r="P188" s="223">
        <f>O188*H188</f>
        <v>0</v>
      </c>
      <c r="Q188" s="223">
        <v>0</v>
      </c>
      <c r="R188" s="223">
        <f>Q188*H188</f>
        <v>0</v>
      </c>
      <c r="S188" s="223">
        <v>0</v>
      </c>
      <c r="T188" s="224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25" t="s">
        <v>138</v>
      </c>
      <c r="AT188" s="225" t="s">
        <v>133</v>
      </c>
      <c r="AU188" s="225" t="s">
        <v>79</v>
      </c>
      <c r="AY188" s="19" t="s">
        <v>130</v>
      </c>
      <c r="BE188" s="226">
        <f>IF(N188="základní",J188,0)</f>
        <v>0</v>
      </c>
      <c r="BF188" s="226">
        <f>IF(N188="snížená",J188,0)</f>
        <v>0</v>
      </c>
      <c r="BG188" s="226">
        <f>IF(N188="zákl. přenesená",J188,0)</f>
        <v>0</v>
      </c>
      <c r="BH188" s="226">
        <f>IF(N188="sníž. přenesená",J188,0)</f>
        <v>0</v>
      </c>
      <c r="BI188" s="226">
        <f>IF(N188="nulová",J188,0)</f>
        <v>0</v>
      </c>
      <c r="BJ188" s="19" t="s">
        <v>79</v>
      </c>
      <c r="BK188" s="226">
        <f>ROUND(I188*H188,2)</f>
        <v>0</v>
      </c>
      <c r="BL188" s="19" t="s">
        <v>138</v>
      </c>
      <c r="BM188" s="225" t="s">
        <v>559</v>
      </c>
    </row>
    <row r="189" s="2" customFormat="1">
      <c r="A189" s="40"/>
      <c r="B189" s="41"/>
      <c r="C189" s="42"/>
      <c r="D189" s="227" t="s">
        <v>140</v>
      </c>
      <c r="E189" s="42"/>
      <c r="F189" s="228" t="s">
        <v>549</v>
      </c>
      <c r="G189" s="42"/>
      <c r="H189" s="42"/>
      <c r="I189" s="229"/>
      <c r="J189" s="42"/>
      <c r="K189" s="42"/>
      <c r="L189" s="46"/>
      <c r="M189" s="230"/>
      <c r="N189" s="231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140</v>
      </c>
      <c r="AU189" s="19" t="s">
        <v>79</v>
      </c>
    </row>
    <row r="190" s="2" customFormat="1" ht="16.5" customHeight="1">
      <c r="A190" s="40"/>
      <c r="B190" s="41"/>
      <c r="C190" s="214" t="s">
        <v>486</v>
      </c>
      <c r="D190" s="214" t="s">
        <v>133</v>
      </c>
      <c r="E190" s="215" t="s">
        <v>560</v>
      </c>
      <c r="F190" s="216" t="s">
        <v>561</v>
      </c>
      <c r="G190" s="217" t="s">
        <v>277</v>
      </c>
      <c r="H190" s="218">
        <v>130</v>
      </c>
      <c r="I190" s="219"/>
      <c r="J190" s="220">
        <f>ROUND(I190*H190,2)</f>
        <v>0</v>
      </c>
      <c r="K190" s="216" t="s">
        <v>363</v>
      </c>
      <c r="L190" s="46"/>
      <c r="M190" s="221" t="s">
        <v>19</v>
      </c>
      <c r="N190" s="222" t="s">
        <v>43</v>
      </c>
      <c r="O190" s="86"/>
      <c r="P190" s="223">
        <f>O190*H190</f>
        <v>0</v>
      </c>
      <c r="Q190" s="223">
        <v>0</v>
      </c>
      <c r="R190" s="223">
        <f>Q190*H190</f>
        <v>0</v>
      </c>
      <c r="S190" s="223">
        <v>0</v>
      </c>
      <c r="T190" s="224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25" t="s">
        <v>138</v>
      </c>
      <c r="AT190" s="225" t="s">
        <v>133</v>
      </c>
      <c r="AU190" s="225" t="s">
        <v>79</v>
      </c>
      <c r="AY190" s="19" t="s">
        <v>130</v>
      </c>
      <c r="BE190" s="226">
        <f>IF(N190="základní",J190,0)</f>
        <v>0</v>
      </c>
      <c r="BF190" s="226">
        <f>IF(N190="snížená",J190,0)</f>
        <v>0</v>
      </c>
      <c r="BG190" s="226">
        <f>IF(N190="zákl. přenesená",J190,0)</f>
        <v>0</v>
      </c>
      <c r="BH190" s="226">
        <f>IF(N190="sníž. přenesená",J190,0)</f>
        <v>0</v>
      </c>
      <c r="BI190" s="226">
        <f>IF(N190="nulová",J190,0)</f>
        <v>0</v>
      </c>
      <c r="BJ190" s="19" t="s">
        <v>79</v>
      </c>
      <c r="BK190" s="226">
        <f>ROUND(I190*H190,2)</f>
        <v>0</v>
      </c>
      <c r="BL190" s="19" t="s">
        <v>138</v>
      </c>
      <c r="BM190" s="225" t="s">
        <v>562</v>
      </c>
    </row>
    <row r="191" s="2" customFormat="1">
      <c r="A191" s="40"/>
      <c r="B191" s="41"/>
      <c r="C191" s="42"/>
      <c r="D191" s="227" t="s">
        <v>140</v>
      </c>
      <c r="E191" s="42"/>
      <c r="F191" s="228" t="s">
        <v>561</v>
      </c>
      <c r="G191" s="42"/>
      <c r="H191" s="42"/>
      <c r="I191" s="229"/>
      <c r="J191" s="42"/>
      <c r="K191" s="42"/>
      <c r="L191" s="46"/>
      <c r="M191" s="230"/>
      <c r="N191" s="231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140</v>
      </c>
      <c r="AU191" s="19" t="s">
        <v>79</v>
      </c>
    </row>
    <row r="192" s="2" customFormat="1" ht="16.5" customHeight="1">
      <c r="A192" s="40"/>
      <c r="B192" s="41"/>
      <c r="C192" s="214" t="s">
        <v>563</v>
      </c>
      <c r="D192" s="214" t="s">
        <v>133</v>
      </c>
      <c r="E192" s="215" t="s">
        <v>564</v>
      </c>
      <c r="F192" s="216" t="s">
        <v>565</v>
      </c>
      <c r="G192" s="217" t="s">
        <v>442</v>
      </c>
      <c r="H192" s="218">
        <v>16</v>
      </c>
      <c r="I192" s="219"/>
      <c r="J192" s="220">
        <f>ROUND(I192*H192,2)</f>
        <v>0</v>
      </c>
      <c r="K192" s="216" t="s">
        <v>363</v>
      </c>
      <c r="L192" s="46"/>
      <c r="M192" s="221" t="s">
        <v>19</v>
      </c>
      <c r="N192" s="222" t="s">
        <v>43</v>
      </c>
      <c r="O192" s="86"/>
      <c r="P192" s="223">
        <f>O192*H192</f>
        <v>0</v>
      </c>
      <c r="Q192" s="223">
        <v>0</v>
      </c>
      <c r="R192" s="223">
        <f>Q192*H192</f>
        <v>0</v>
      </c>
      <c r="S192" s="223">
        <v>0</v>
      </c>
      <c r="T192" s="224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25" t="s">
        <v>138</v>
      </c>
      <c r="AT192" s="225" t="s">
        <v>133</v>
      </c>
      <c r="AU192" s="225" t="s">
        <v>79</v>
      </c>
      <c r="AY192" s="19" t="s">
        <v>130</v>
      </c>
      <c r="BE192" s="226">
        <f>IF(N192="základní",J192,0)</f>
        <v>0</v>
      </c>
      <c r="BF192" s="226">
        <f>IF(N192="snížená",J192,0)</f>
        <v>0</v>
      </c>
      <c r="BG192" s="226">
        <f>IF(N192="zákl. přenesená",J192,0)</f>
        <v>0</v>
      </c>
      <c r="BH192" s="226">
        <f>IF(N192="sníž. přenesená",J192,0)</f>
        <v>0</v>
      </c>
      <c r="BI192" s="226">
        <f>IF(N192="nulová",J192,0)</f>
        <v>0</v>
      </c>
      <c r="BJ192" s="19" t="s">
        <v>79</v>
      </c>
      <c r="BK192" s="226">
        <f>ROUND(I192*H192,2)</f>
        <v>0</v>
      </c>
      <c r="BL192" s="19" t="s">
        <v>138</v>
      </c>
      <c r="BM192" s="225" t="s">
        <v>566</v>
      </c>
    </row>
    <row r="193" s="2" customFormat="1">
      <c r="A193" s="40"/>
      <c r="B193" s="41"/>
      <c r="C193" s="42"/>
      <c r="D193" s="227" t="s">
        <v>140</v>
      </c>
      <c r="E193" s="42"/>
      <c r="F193" s="228" t="s">
        <v>565</v>
      </c>
      <c r="G193" s="42"/>
      <c r="H193" s="42"/>
      <c r="I193" s="229"/>
      <c r="J193" s="42"/>
      <c r="K193" s="42"/>
      <c r="L193" s="46"/>
      <c r="M193" s="230"/>
      <c r="N193" s="231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140</v>
      </c>
      <c r="AU193" s="19" t="s">
        <v>79</v>
      </c>
    </row>
    <row r="194" s="2" customFormat="1" ht="24.15" customHeight="1">
      <c r="A194" s="40"/>
      <c r="B194" s="41"/>
      <c r="C194" s="214" t="s">
        <v>489</v>
      </c>
      <c r="D194" s="214" t="s">
        <v>133</v>
      </c>
      <c r="E194" s="215" t="s">
        <v>552</v>
      </c>
      <c r="F194" s="216" t="s">
        <v>553</v>
      </c>
      <c r="G194" s="217" t="s">
        <v>554</v>
      </c>
      <c r="H194" s="218">
        <v>360</v>
      </c>
      <c r="I194" s="219"/>
      <c r="J194" s="220">
        <f>ROUND(I194*H194,2)</f>
        <v>0</v>
      </c>
      <c r="K194" s="216" t="s">
        <v>363</v>
      </c>
      <c r="L194" s="46"/>
      <c r="M194" s="221" t="s">
        <v>19</v>
      </c>
      <c r="N194" s="222" t="s">
        <v>43</v>
      </c>
      <c r="O194" s="86"/>
      <c r="P194" s="223">
        <f>O194*H194</f>
        <v>0</v>
      </c>
      <c r="Q194" s="223">
        <v>0</v>
      </c>
      <c r="R194" s="223">
        <f>Q194*H194</f>
        <v>0</v>
      </c>
      <c r="S194" s="223">
        <v>0</v>
      </c>
      <c r="T194" s="224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25" t="s">
        <v>138</v>
      </c>
      <c r="AT194" s="225" t="s">
        <v>133</v>
      </c>
      <c r="AU194" s="225" t="s">
        <v>79</v>
      </c>
      <c r="AY194" s="19" t="s">
        <v>130</v>
      </c>
      <c r="BE194" s="226">
        <f>IF(N194="základní",J194,0)</f>
        <v>0</v>
      </c>
      <c r="BF194" s="226">
        <f>IF(N194="snížená",J194,0)</f>
        <v>0</v>
      </c>
      <c r="BG194" s="226">
        <f>IF(N194="zákl. přenesená",J194,0)</f>
        <v>0</v>
      </c>
      <c r="BH194" s="226">
        <f>IF(N194="sníž. přenesená",J194,0)</f>
        <v>0</v>
      </c>
      <c r="BI194" s="226">
        <f>IF(N194="nulová",J194,0)</f>
        <v>0</v>
      </c>
      <c r="BJ194" s="19" t="s">
        <v>79</v>
      </c>
      <c r="BK194" s="226">
        <f>ROUND(I194*H194,2)</f>
        <v>0</v>
      </c>
      <c r="BL194" s="19" t="s">
        <v>138</v>
      </c>
      <c r="BM194" s="225" t="s">
        <v>567</v>
      </c>
    </row>
    <row r="195" s="2" customFormat="1">
      <c r="A195" s="40"/>
      <c r="B195" s="41"/>
      <c r="C195" s="42"/>
      <c r="D195" s="227" t="s">
        <v>140</v>
      </c>
      <c r="E195" s="42"/>
      <c r="F195" s="228" t="s">
        <v>553</v>
      </c>
      <c r="G195" s="42"/>
      <c r="H195" s="42"/>
      <c r="I195" s="229"/>
      <c r="J195" s="42"/>
      <c r="K195" s="42"/>
      <c r="L195" s="46"/>
      <c r="M195" s="230"/>
      <c r="N195" s="231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140</v>
      </c>
      <c r="AU195" s="19" t="s">
        <v>79</v>
      </c>
    </row>
    <row r="196" s="2" customFormat="1" ht="24.15" customHeight="1">
      <c r="A196" s="40"/>
      <c r="B196" s="41"/>
      <c r="C196" s="214" t="s">
        <v>568</v>
      </c>
      <c r="D196" s="214" t="s">
        <v>133</v>
      </c>
      <c r="E196" s="215" t="s">
        <v>552</v>
      </c>
      <c r="F196" s="216" t="s">
        <v>553</v>
      </c>
      <c r="G196" s="217" t="s">
        <v>554</v>
      </c>
      <c r="H196" s="218">
        <v>36</v>
      </c>
      <c r="I196" s="219"/>
      <c r="J196" s="220">
        <f>ROUND(I196*H196,2)</f>
        <v>0</v>
      </c>
      <c r="K196" s="216" t="s">
        <v>363</v>
      </c>
      <c r="L196" s="46"/>
      <c r="M196" s="221" t="s">
        <v>19</v>
      </c>
      <c r="N196" s="222" t="s">
        <v>43</v>
      </c>
      <c r="O196" s="86"/>
      <c r="P196" s="223">
        <f>O196*H196</f>
        <v>0</v>
      </c>
      <c r="Q196" s="223">
        <v>0</v>
      </c>
      <c r="R196" s="223">
        <f>Q196*H196</f>
        <v>0</v>
      </c>
      <c r="S196" s="223">
        <v>0</v>
      </c>
      <c r="T196" s="224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25" t="s">
        <v>138</v>
      </c>
      <c r="AT196" s="225" t="s">
        <v>133</v>
      </c>
      <c r="AU196" s="225" t="s">
        <v>79</v>
      </c>
      <c r="AY196" s="19" t="s">
        <v>130</v>
      </c>
      <c r="BE196" s="226">
        <f>IF(N196="základní",J196,0)</f>
        <v>0</v>
      </c>
      <c r="BF196" s="226">
        <f>IF(N196="snížená",J196,0)</f>
        <v>0</v>
      </c>
      <c r="BG196" s="226">
        <f>IF(N196="zákl. přenesená",J196,0)</f>
        <v>0</v>
      </c>
      <c r="BH196" s="226">
        <f>IF(N196="sníž. přenesená",J196,0)</f>
        <v>0</v>
      </c>
      <c r="BI196" s="226">
        <f>IF(N196="nulová",J196,0)</f>
        <v>0</v>
      </c>
      <c r="BJ196" s="19" t="s">
        <v>79</v>
      </c>
      <c r="BK196" s="226">
        <f>ROUND(I196*H196,2)</f>
        <v>0</v>
      </c>
      <c r="BL196" s="19" t="s">
        <v>138</v>
      </c>
      <c r="BM196" s="225" t="s">
        <v>569</v>
      </c>
    </row>
    <row r="197" s="2" customFormat="1">
      <c r="A197" s="40"/>
      <c r="B197" s="41"/>
      <c r="C197" s="42"/>
      <c r="D197" s="227" t="s">
        <v>140</v>
      </c>
      <c r="E197" s="42"/>
      <c r="F197" s="228" t="s">
        <v>553</v>
      </c>
      <c r="G197" s="42"/>
      <c r="H197" s="42"/>
      <c r="I197" s="229"/>
      <c r="J197" s="42"/>
      <c r="K197" s="42"/>
      <c r="L197" s="46"/>
      <c r="M197" s="230"/>
      <c r="N197" s="231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140</v>
      </c>
      <c r="AU197" s="19" t="s">
        <v>79</v>
      </c>
    </row>
    <row r="198" s="2" customFormat="1" ht="21.75" customHeight="1">
      <c r="A198" s="40"/>
      <c r="B198" s="41"/>
      <c r="C198" s="214" t="s">
        <v>492</v>
      </c>
      <c r="D198" s="214" t="s">
        <v>133</v>
      </c>
      <c r="E198" s="215" t="s">
        <v>570</v>
      </c>
      <c r="F198" s="216" t="s">
        <v>571</v>
      </c>
      <c r="G198" s="217" t="s">
        <v>442</v>
      </c>
      <c r="H198" s="218">
        <v>8</v>
      </c>
      <c r="I198" s="219"/>
      <c r="J198" s="220">
        <f>ROUND(I198*H198,2)</f>
        <v>0</v>
      </c>
      <c r="K198" s="216" t="s">
        <v>363</v>
      </c>
      <c r="L198" s="46"/>
      <c r="M198" s="221" t="s">
        <v>19</v>
      </c>
      <c r="N198" s="222" t="s">
        <v>43</v>
      </c>
      <c r="O198" s="86"/>
      <c r="P198" s="223">
        <f>O198*H198</f>
        <v>0</v>
      </c>
      <c r="Q198" s="223">
        <v>0</v>
      </c>
      <c r="R198" s="223">
        <f>Q198*H198</f>
        <v>0</v>
      </c>
      <c r="S198" s="223">
        <v>0</v>
      </c>
      <c r="T198" s="224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25" t="s">
        <v>138</v>
      </c>
      <c r="AT198" s="225" t="s">
        <v>133</v>
      </c>
      <c r="AU198" s="225" t="s">
        <v>79</v>
      </c>
      <c r="AY198" s="19" t="s">
        <v>130</v>
      </c>
      <c r="BE198" s="226">
        <f>IF(N198="základní",J198,0)</f>
        <v>0</v>
      </c>
      <c r="BF198" s="226">
        <f>IF(N198="snížená",J198,0)</f>
        <v>0</v>
      </c>
      <c r="BG198" s="226">
        <f>IF(N198="zákl. přenesená",J198,0)</f>
        <v>0</v>
      </c>
      <c r="BH198" s="226">
        <f>IF(N198="sníž. přenesená",J198,0)</f>
        <v>0</v>
      </c>
      <c r="BI198" s="226">
        <f>IF(N198="nulová",J198,0)</f>
        <v>0</v>
      </c>
      <c r="BJ198" s="19" t="s">
        <v>79</v>
      </c>
      <c r="BK198" s="226">
        <f>ROUND(I198*H198,2)</f>
        <v>0</v>
      </c>
      <c r="BL198" s="19" t="s">
        <v>138</v>
      </c>
      <c r="BM198" s="225" t="s">
        <v>572</v>
      </c>
    </row>
    <row r="199" s="2" customFormat="1">
      <c r="A199" s="40"/>
      <c r="B199" s="41"/>
      <c r="C199" s="42"/>
      <c r="D199" s="227" t="s">
        <v>140</v>
      </c>
      <c r="E199" s="42"/>
      <c r="F199" s="228" t="s">
        <v>571</v>
      </c>
      <c r="G199" s="42"/>
      <c r="H199" s="42"/>
      <c r="I199" s="229"/>
      <c r="J199" s="42"/>
      <c r="K199" s="42"/>
      <c r="L199" s="46"/>
      <c r="M199" s="230"/>
      <c r="N199" s="231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140</v>
      </c>
      <c r="AU199" s="19" t="s">
        <v>79</v>
      </c>
    </row>
    <row r="200" s="2" customFormat="1" ht="16.5" customHeight="1">
      <c r="A200" s="40"/>
      <c r="B200" s="41"/>
      <c r="C200" s="214" t="s">
        <v>573</v>
      </c>
      <c r="D200" s="214" t="s">
        <v>133</v>
      </c>
      <c r="E200" s="215" t="s">
        <v>574</v>
      </c>
      <c r="F200" s="216" t="s">
        <v>575</v>
      </c>
      <c r="G200" s="217" t="s">
        <v>277</v>
      </c>
      <c r="H200" s="218">
        <v>30</v>
      </c>
      <c r="I200" s="219"/>
      <c r="J200" s="220">
        <f>ROUND(I200*H200,2)</f>
        <v>0</v>
      </c>
      <c r="K200" s="216" t="s">
        <v>363</v>
      </c>
      <c r="L200" s="46"/>
      <c r="M200" s="221" t="s">
        <v>19</v>
      </c>
      <c r="N200" s="222" t="s">
        <v>43</v>
      </c>
      <c r="O200" s="86"/>
      <c r="P200" s="223">
        <f>O200*H200</f>
        <v>0</v>
      </c>
      <c r="Q200" s="223">
        <v>0</v>
      </c>
      <c r="R200" s="223">
        <f>Q200*H200</f>
        <v>0</v>
      </c>
      <c r="S200" s="223">
        <v>0</v>
      </c>
      <c r="T200" s="224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25" t="s">
        <v>138</v>
      </c>
      <c r="AT200" s="225" t="s">
        <v>133</v>
      </c>
      <c r="AU200" s="225" t="s">
        <v>79</v>
      </c>
      <c r="AY200" s="19" t="s">
        <v>130</v>
      </c>
      <c r="BE200" s="226">
        <f>IF(N200="základní",J200,0)</f>
        <v>0</v>
      </c>
      <c r="BF200" s="226">
        <f>IF(N200="snížená",J200,0)</f>
        <v>0</v>
      </c>
      <c r="BG200" s="226">
        <f>IF(N200="zákl. přenesená",J200,0)</f>
        <v>0</v>
      </c>
      <c r="BH200" s="226">
        <f>IF(N200="sníž. přenesená",J200,0)</f>
        <v>0</v>
      </c>
      <c r="BI200" s="226">
        <f>IF(N200="nulová",J200,0)</f>
        <v>0</v>
      </c>
      <c r="BJ200" s="19" t="s">
        <v>79</v>
      </c>
      <c r="BK200" s="226">
        <f>ROUND(I200*H200,2)</f>
        <v>0</v>
      </c>
      <c r="BL200" s="19" t="s">
        <v>138</v>
      </c>
      <c r="BM200" s="225" t="s">
        <v>576</v>
      </c>
    </row>
    <row r="201" s="2" customFormat="1">
      <c r="A201" s="40"/>
      <c r="B201" s="41"/>
      <c r="C201" s="42"/>
      <c r="D201" s="227" t="s">
        <v>140</v>
      </c>
      <c r="E201" s="42"/>
      <c r="F201" s="228" t="s">
        <v>575</v>
      </c>
      <c r="G201" s="42"/>
      <c r="H201" s="42"/>
      <c r="I201" s="229"/>
      <c r="J201" s="42"/>
      <c r="K201" s="42"/>
      <c r="L201" s="46"/>
      <c r="M201" s="230"/>
      <c r="N201" s="231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140</v>
      </c>
      <c r="AU201" s="19" t="s">
        <v>79</v>
      </c>
    </row>
    <row r="202" s="2" customFormat="1" ht="21.75" customHeight="1">
      <c r="A202" s="40"/>
      <c r="B202" s="41"/>
      <c r="C202" s="214" t="s">
        <v>495</v>
      </c>
      <c r="D202" s="214" t="s">
        <v>133</v>
      </c>
      <c r="E202" s="215" t="s">
        <v>577</v>
      </c>
      <c r="F202" s="216" t="s">
        <v>578</v>
      </c>
      <c r="G202" s="217" t="s">
        <v>277</v>
      </c>
      <c r="H202" s="218">
        <v>100</v>
      </c>
      <c r="I202" s="219"/>
      <c r="J202" s="220">
        <f>ROUND(I202*H202,2)</f>
        <v>0</v>
      </c>
      <c r="K202" s="216" t="s">
        <v>363</v>
      </c>
      <c r="L202" s="46"/>
      <c r="M202" s="221" t="s">
        <v>19</v>
      </c>
      <c r="N202" s="222" t="s">
        <v>43</v>
      </c>
      <c r="O202" s="86"/>
      <c r="P202" s="223">
        <f>O202*H202</f>
        <v>0</v>
      </c>
      <c r="Q202" s="223">
        <v>0</v>
      </c>
      <c r="R202" s="223">
        <f>Q202*H202</f>
        <v>0</v>
      </c>
      <c r="S202" s="223">
        <v>0</v>
      </c>
      <c r="T202" s="224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25" t="s">
        <v>138</v>
      </c>
      <c r="AT202" s="225" t="s">
        <v>133</v>
      </c>
      <c r="AU202" s="225" t="s">
        <v>79</v>
      </c>
      <c r="AY202" s="19" t="s">
        <v>130</v>
      </c>
      <c r="BE202" s="226">
        <f>IF(N202="základní",J202,0)</f>
        <v>0</v>
      </c>
      <c r="BF202" s="226">
        <f>IF(N202="snížená",J202,0)</f>
        <v>0</v>
      </c>
      <c r="BG202" s="226">
        <f>IF(N202="zákl. přenesená",J202,0)</f>
        <v>0</v>
      </c>
      <c r="BH202" s="226">
        <f>IF(N202="sníž. přenesená",J202,0)</f>
        <v>0</v>
      </c>
      <c r="BI202" s="226">
        <f>IF(N202="nulová",J202,0)</f>
        <v>0</v>
      </c>
      <c r="BJ202" s="19" t="s">
        <v>79</v>
      </c>
      <c r="BK202" s="226">
        <f>ROUND(I202*H202,2)</f>
        <v>0</v>
      </c>
      <c r="BL202" s="19" t="s">
        <v>138</v>
      </c>
      <c r="BM202" s="225" t="s">
        <v>579</v>
      </c>
    </row>
    <row r="203" s="2" customFormat="1">
      <c r="A203" s="40"/>
      <c r="B203" s="41"/>
      <c r="C203" s="42"/>
      <c r="D203" s="227" t="s">
        <v>140</v>
      </c>
      <c r="E203" s="42"/>
      <c r="F203" s="228" t="s">
        <v>578</v>
      </c>
      <c r="G203" s="42"/>
      <c r="H203" s="42"/>
      <c r="I203" s="229"/>
      <c r="J203" s="42"/>
      <c r="K203" s="42"/>
      <c r="L203" s="46"/>
      <c r="M203" s="230"/>
      <c r="N203" s="231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140</v>
      </c>
      <c r="AU203" s="19" t="s">
        <v>79</v>
      </c>
    </row>
    <row r="204" s="2" customFormat="1" ht="16.5" customHeight="1">
      <c r="A204" s="40"/>
      <c r="B204" s="41"/>
      <c r="C204" s="214" t="s">
        <v>580</v>
      </c>
      <c r="D204" s="214" t="s">
        <v>133</v>
      </c>
      <c r="E204" s="215" t="s">
        <v>581</v>
      </c>
      <c r="F204" s="216" t="s">
        <v>582</v>
      </c>
      <c r="G204" s="217" t="s">
        <v>442</v>
      </c>
      <c r="H204" s="218">
        <v>10</v>
      </c>
      <c r="I204" s="219"/>
      <c r="J204" s="220">
        <f>ROUND(I204*H204,2)</f>
        <v>0</v>
      </c>
      <c r="K204" s="216" t="s">
        <v>363</v>
      </c>
      <c r="L204" s="46"/>
      <c r="M204" s="221" t="s">
        <v>19</v>
      </c>
      <c r="N204" s="222" t="s">
        <v>43</v>
      </c>
      <c r="O204" s="86"/>
      <c r="P204" s="223">
        <f>O204*H204</f>
        <v>0</v>
      </c>
      <c r="Q204" s="223">
        <v>0</v>
      </c>
      <c r="R204" s="223">
        <f>Q204*H204</f>
        <v>0</v>
      </c>
      <c r="S204" s="223">
        <v>0</v>
      </c>
      <c r="T204" s="224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25" t="s">
        <v>138</v>
      </c>
      <c r="AT204" s="225" t="s">
        <v>133</v>
      </c>
      <c r="AU204" s="225" t="s">
        <v>79</v>
      </c>
      <c r="AY204" s="19" t="s">
        <v>130</v>
      </c>
      <c r="BE204" s="226">
        <f>IF(N204="základní",J204,0)</f>
        <v>0</v>
      </c>
      <c r="BF204" s="226">
        <f>IF(N204="snížená",J204,0)</f>
        <v>0</v>
      </c>
      <c r="BG204" s="226">
        <f>IF(N204="zákl. přenesená",J204,0)</f>
        <v>0</v>
      </c>
      <c r="BH204" s="226">
        <f>IF(N204="sníž. přenesená",J204,0)</f>
        <v>0</v>
      </c>
      <c r="BI204" s="226">
        <f>IF(N204="nulová",J204,0)</f>
        <v>0</v>
      </c>
      <c r="BJ204" s="19" t="s">
        <v>79</v>
      </c>
      <c r="BK204" s="226">
        <f>ROUND(I204*H204,2)</f>
        <v>0</v>
      </c>
      <c r="BL204" s="19" t="s">
        <v>138</v>
      </c>
      <c r="BM204" s="225" t="s">
        <v>583</v>
      </c>
    </row>
    <row r="205" s="2" customFormat="1">
      <c r="A205" s="40"/>
      <c r="B205" s="41"/>
      <c r="C205" s="42"/>
      <c r="D205" s="227" t="s">
        <v>140</v>
      </c>
      <c r="E205" s="42"/>
      <c r="F205" s="228" t="s">
        <v>582</v>
      </c>
      <c r="G205" s="42"/>
      <c r="H205" s="42"/>
      <c r="I205" s="229"/>
      <c r="J205" s="42"/>
      <c r="K205" s="42"/>
      <c r="L205" s="46"/>
      <c r="M205" s="230"/>
      <c r="N205" s="231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140</v>
      </c>
      <c r="AU205" s="19" t="s">
        <v>79</v>
      </c>
    </row>
    <row r="206" s="2" customFormat="1" ht="16.5" customHeight="1">
      <c r="A206" s="40"/>
      <c r="B206" s="41"/>
      <c r="C206" s="214" t="s">
        <v>498</v>
      </c>
      <c r="D206" s="214" t="s">
        <v>133</v>
      </c>
      <c r="E206" s="215" t="s">
        <v>584</v>
      </c>
      <c r="F206" s="216" t="s">
        <v>585</v>
      </c>
      <c r="G206" s="217" t="s">
        <v>277</v>
      </c>
      <c r="H206" s="218">
        <v>200</v>
      </c>
      <c r="I206" s="219"/>
      <c r="J206" s="220">
        <f>ROUND(I206*H206,2)</f>
        <v>0</v>
      </c>
      <c r="K206" s="216" t="s">
        <v>363</v>
      </c>
      <c r="L206" s="46"/>
      <c r="M206" s="221" t="s">
        <v>19</v>
      </c>
      <c r="N206" s="222" t="s">
        <v>43</v>
      </c>
      <c r="O206" s="86"/>
      <c r="P206" s="223">
        <f>O206*H206</f>
        <v>0</v>
      </c>
      <c r="Q206" s="223">
        <v>0</v>
      </c>
      <c r="R206" s="223">
        <f>Q206*H206</f>
        <v>0</v>
      </c>
      <c r="S206" s="223">
        <v>0</v>
      </c>
      <c r="T206" s="224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25" t="s">
        <v>138</v>
      </c>
      <c r="AT206" s="225" t="s">
        <v>133</v>
      </c>
      <c r="AU206" s="225" t="s">
        <v>79</v>
      </c>
      <c r="AY206" s="19" t="s">
        <v>130</v>
      </c>
      <c r="BE206" s="226">
        <f>IF(N206="základní",J206,0)</f>
        <v>0</v>
      </c>
      <c r="BF206" s="226">
        <f>IF(N206="snížená",J206,0)</f>
        <v>0</v>
      </c>
      <c r="BG206" s="226">
        <f>IF(N206="zákl. přenesená",J206,0)</f>
        <v>0</v>
      </c>
      <c r="BH206" s="226">
        <f>IF(N206="sníž. přenesená",J206,0)</f>
        <v>0</v>
      </c>
      <c r="BI206" s="226">
        <f>IF(N206="nulová",J206,0)</f>
        <v>0</v>
      </c>
      <c r="BJ206" s="19" t="s">
        <v>79</v>
      </c>
      <c r="BK206" s="226">
        <f>ROUND(I206*H206,2)</f>
        <v>0</v>
      </c>
      <c r="BL206" s="19" t="s">
        <v>138</v>
      </c>
      <c r="BM206" s="225" t="s">
        <v>586</v>
      </c>
    </row>
    <row r="207" s="2" customFormat="1">
      <c r="A207" s="40"/>
      <c r="B207" s="41"/>
      <c r="C207" s="42"/>
      <c r="D207" s="227" t="s">
        <v>140</v>
      </c>
      <c r="E207" s="42"/>
      <c r="F207" s="228" t="s">
        <v>585</v>
      </c>
      <c r="G207" s="42"/>
      <c r="H207" s="42"/>
      <c r="I207" s="229"/>
      <c r="J207" s="42"/>
      <c r="K207" s="42"/>
      <c r="L207" s="46"/>
      <c r="M207" s="230"/>
      <c r="N207" s="231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140</v>
      </c>
      <c r="AU207" s="19" t="s">
        <v>79</v>
      </c>
    </row>
    <row r="208" s="2" customFormat="1" ht="16.5" customHeight="1">
      <c r="A208" s="40"/>
      <c r="B208" s="41"/>
      <c r="C208" s="214" t="s">
        <v>587</v>
      </c>
      <c r="D208" s="214" t="s">
        <v>133</v>
      </c>
      <c r="E208" s="215" t="s">
        <v>588</v>
      </c>
      <c r="F208" s="216" t="s">
        <v>589</v>
      </c>
      <c r="G208" s="217" t="s">
        <v>442</v>
      </c>
      <c r="H208" s="218">
        <v>10</v>
      </c>
      <c r="I208" s="219"/>
      <c r="J208" s="220">
        <f>ROUND(I208*H208,2)</f>
        <v>0</v>
      </c>
      <c r="K208" s="216" t="s">
        <v>363</v>
      </c>
      <c r="L208" s="46"/>
      <c r="M208" s="221" t="s">
        <v>19</v>
      </c>
      <c r="N208" s="222" t="s">
        <v>43</v>
      </c>
      <c r="O208" s="86"/>
      <c r="P208" s="223">
        <f>O208*H208</f>
        <v>0</v>
      </c>
      <c r="Q208" s="223">
        <v>0</v>
      </c>
      <c r="R208" s="223">
        <f>Q208*H208</f>
        <v>0</v>
      </c>
      <c r="S208" s="223">
        <v>0</v>
      </c>
      <c r="T208" s="224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25" t="s">
        <v>138</v>
      </c>
      <c r="AT208" s="225" t="s">
        <v>133</v>
      </c>
      <c r="AU208" s="225" t="s">
        <v>79</v>
      </c>
      <c r="AY208" s="19" t="s">
        <v>130</v>
      </c>
      <c r="BE208" s="226">
        <f>IF(N208="základní",J208,0)</f>
        <v>0</v>
      </c>
      <c r="BF208" s="226">
        <f>IF(N208="snížená",J208,0)</f>
        <v>0</v>
      </c>
      <c r="BG208" s="226">
        <f>IF(N208="zákl. přenesená",J208,0)</f>
        <v>0</v>
      </c>
      <c r="BH208" s="226">
        <f>IF(N208="sníž. přenesená",J208,0)</f>
        <v>0</v>
      </c>
      <c r="BI208" s="226">
        <f>IF(N208="nulová",J208,0)</f>
        <v>0</v>
      </c>
      <c r="BJ208" s="19" t="s">
        <v>79</v>
      </c>
      <c r="BK208" s="226">
        <f>ROUND(I208*H208,2)</f>
        <v>0</v>
      </c>
      <c r="BL208" s="19" t="s">
        <v>138</v>
      </c>
      <c r="BM208" s="225" t="s">
        <v>590</v>
      </c>
    </row>
    <row r="209" s="2" customFormat="1">
      <c r="A209" s="40"/>
      <c r="B209" s="41"/>
      <c r="C209" s="42"/>
      <c r="D209" s="227" t="s">
        <v>140</v>
      </c>
      <c r="E209" s="42"/>
      <c r="F209" s="228" t="s">
        <v>589</v>
      </c>
      <c r="G209" s="42"/>
      <c r="H209" s="42"/>
      <c r="I209" s="229"/>
      <c r="J209" s="42"/>
      <c r="K209" s="42"/>
      <c r="L209" s="46"/>
      <c r="M209" s="230"/>
      <c r="N209" s="231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140</v>
      </c>
      <c r="AU209" s="19" t="s">
        <v>79</v>
      </c>
    </row>
    <row r="210" s="2" customFormat="1" ht="16.5" customHeight="1">
      <c r="A210" s="40"/>
      <c r="B210" s="41"/>
      <c r="C210" s="214" t="s">
        <v>501</v>
      </c>
      <c r="D210" s="214" t="s">
        <v>133</v>
      </c>
      <c r="E210" s="215" t="s">
        <v>591</v>
      </c>
      <c r="F210" s="216" t="s">
        <v>592</v>
      </c>
      <c r="G210" s="217" t="s">
        <v>442</v>
      </c>
      <c r="H210" s="218">
        <v>1</v>
      </c>
      <c r="I210" s="219"/>
      <c r="J210" s="220">
        <f>ROUND(I210*H210,2)</f>
        <v>0</v>
      </c>
      <c r="K210" s="216" t="s">
        <v>363</v>
      </c>
      <c r="L210" s="46"/>
      <c r="M210" s="221" t="s">
        <v>19</v>
      </c>
      <c r="N210" s="222" t="s">
        <v>43</v>
      </c>
      <c r="O210" s="86"/>
      <c r="P210" s="223">
        <f>O210*H210</f>
        <v>0</v>
      </c>
      <c r="Q210" s="223">
        <v>0</v>
      </c>
      <c r="R210" s="223">
        <f>Q210*H210</f>
        <v>0</v>
      </c>
      <c r="S210" s="223">
        <v>0</v>
      </c>
      <c r="T210" s="224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25" t="s">
        <v>138</v>
      </c>
      <c r="AT210" s="225" t="s">
        <v>133</v>
      </c>
      <c r="AU210" s="225" t="s">
        <v>79</v>
      </c>
      <c r="AY210" s="19" t="s">
        <v>130</v>
      </c>
      <c r="BE210" s="226">
        <f>IF(N210="základní",J210,0)</f>
        <v>0</v>
      </c>
      <c r="BF210" s="226">
        <f>IF(N210="snížená",J210,0)</f>
        <v>0</v>
      </c>
      <c r="BG210" s="226">
        <f>IF(N210="zákl. přenesená",J210,0)</f>
        <v>0</v>
      </c>
      <c r="BH210" s="226">
        <f>IF(N210="sníž. přenesená",J210,0)</f>
        <v>0</v>
      </c>
      <c r="BI210" s="226">
        <f>IF(N210="nulová",J210,0)</f>
        <v>0</v>
      </c>
      <c r="BJ210" s="19" t="s">
        <v>79</v>
      </c>
      <c r="BK210" s="226">
        <f>ROUND(I210*H210,2)</f>
        <v>0</v>
      </c>
      <c r="BL210" s="19" t="s">
        <v>138</v>
      </c>
      <c r="BM210" s="225" t="s">
        <v>593</v>
      </c>
    </row>
    <row r="211" s="2" customFormat="1">
      <c r="A211" s="40"/>
      <c r="B211" s="41"/>
      <c r="C211" s="42"/>
      <c r="D211" s="227" t="s">
        <v>140</v>
      </c>
      <c r="E211" s="42"/>
      <c r="F211" s="228" t="s">
        <v>592</v>
      </c>
      <c r="G211" s="42"/>
      <c r="H211" s="42"/>
      <c r="I211" s="229"/>
      <c r="J211" s="42"/>
      <c r="K211" s="42"/>
      <c r="L211" s="46"/>
      <c r="M211" s="230"/>
      <c r="N211" s="231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140</v>
      </c>
      <c r="AU211" s="19" t="s">
        <v>79</v>
      </c>
    </row>
    <row r="212" s="2" customFormat="1" ht="21.75" customHeight="1">
      <c r="A212" s="40"/>
      <c r="B212" s="41"/>
      <c r="C212" s="214" t="s">
        <v>594</v>
      </c>
      <c r="D212" s="214" t="s">
        <v>133</v>
      </c>
      <c r="E212" s="215" t="s">
        <v>595</v>
      </c>
      <c r="F212" s="216" t="s">
        <v>596</v>
      </c>
      <c r="G212" s="217" t="s">
        <v>442</v>
      </c>
      <c r="H212" s="218">
        <v>5</v>
      </c>
      <c r="I212" s="219"/>
      <c r="J212" s="220">
        <f>ROUND(I212*H212,2)</f>
        <v>0</v>
      </c>
      <c r="K212" s="216" t="s">
        <v>363</v>
      </c>
      <c r="L212" s="46"/>
      <c r="M212" s="221" t="s">
        <v>19</v>
      </c>
      <c r="N212" s="222" t="s">
        <v>43</v>
      </c>
      <c r="O212" s="86"/>
      <c r="P212" s="223">
        <f>O212*H212</f>
        <v>0</v>
      </c>
      <c r="Q212" s="223">
        <v>0</v>
      </c>
      <c r="R212" s="223">
        <f>Q212*H212</f>
        <v>0</v>
      </c>
      <c r="S212" s="223">
        <v>0</v>
      </c>
      <c r="T212" s="224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25" t="s">
        <v>138</v>
      </c>
      <c r="AT212" s="225" t="s">
        <v>133</v>
      </c>
      <c r="AU212" s="225" t="s">
        <v>79</v>
      </c>
      <c r="AY212" s="19" t="s">
        <v>130</v>
      </c>
      <c r="BE212" s="226">
        <f>IF(N212="základní",J212,0)</f>
        <v>0</v>
      </c>
      <c r="BF212" s="226">
        <f>IF(N212="snížená",J212,0)</f>
        <v>0</v>
      </c>
      <c r="BG212" s="226">
        <f>IF(N212="zákl. přenesená",J212,0)</f>
        <v>0</v>
      </c>
      <c r="BH212" s="226">
        <f>IF(N212="sníž. přenesená",J212,0)</f>
        <v>0</v>
      </c>
      <c r="BI212" s="226">
        <f>IF(N212="nulová",J212,0)</f>
        <v>0</v>
      </c>
      <c r="BJ212" s="19" t="s">
        <v>79</v>
      </c>
      <c r="BK212" s="226">
        <f>ROUND(I212*H212,2)</f>
        <v>0</v>
      </c>
      <c r="BL212" s="19" t="s">
        <v>138</v>
      </c>
      <c r="BM212" s="225" t="s">
        <v>597</v>
      </c>
    </row>
    <row r="213" s="2" customFormat="1">
      <c r="A213" s="40"/>
      <c r="B213" s="41"/>
      <c r="C213" s="42"/>
      <c r="D213" s="227" t="s">
        <v>140</v>
      </c>
      <c r="E213" s="42"/>
      <c r="F213" s="228" t="s">
        <v>596</v>
      </c>
      <c r="G213" s="42"/>
      <c r="H213" s="42"/>
      <c r="I213" s="229"/>
      <c r="J213" s="42"/>
      <c r="K213" s="42"/>
      <c r="L213" s="46"/>
      <c r="M213" s="230"/>
      <c r="N213" s="231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140</v>
      </c>
      <c r="AU213" s="19" t="s">
        <v>79</v>
      </c>
    </row>
    <row r="214" s="2" customFormat="1" ht="16.5" customHeight="1">
      <c r="A214" s="40"/>
      <c r="B214" s="41"/>
      <c r="C214" s="214" t="s">
        <v>149</v>
      </c>
      <c r="D214" s="214" t="s">
        <v>133</v>
      </c>
      <c r="E214" s="215" t="s">
        <v>598</v>
      </c>
      <c r="F214" s="216" t="s">
        <v>599</v>
      </c>
      <c r="G214" s="217" t="s">
        <v>442</v>
      </c>
      <c r="H214" s="218">
        <v>1</v>
      </c>
      <c r="I214" s="219"/>
      <c r="J214" s="220">
        <f>ROUND(I214*H214,2)</f>
        <v>0</v>
      </c>
      <c r="K214" s="216" t="s">
        <v>363</v>
      </c>
      <c r="L214" s="46"/>
      <c r="M214" s="221" t="s">
        <v>19</v>
      </c>
      <c r="N214" s="222" t="s">
        <v>43</v>
      </c>
      <c r="O214" s="86"/>
      <c r="P214" s="223">
        <f>O214*H214</f>
        <v>0</v>
      </c>
      <c r="Q214" s="223">
        <v>0</v>
      </c>
      <c r="R214" s="223">
        <f>Q214*H214</f>
        <v>0</v>
      </c>
      <c r="S214" s="223">
        <v>0</v>
      </c>
      <c r="T214" s="224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25" t="s">
        <v>138</v>
      </c>
      <c r="AT214" s="225" t="s">
        <v>133</v>
      </c>
      <c r="AU214" s="225" t="s">
        <v>79</v>
      </c>
      <c r="AY214" s="19" t="s">
        <v>130</v>
      </c>
      <c r="BE214" s="226">
        <f>IF(N214="základní",J214,0)</f>
        <v>0</v>
      </c>
      <c r="BF214" s="226">
        <f>IF(N214="snížená",J214,0)</f>
        <v>0</v>
      </c>
      <c r="BG214" s="226">
        <f>IF(N214="zákl. přenesená",J214,0)</f>
        <v>0</v>
      </c>
      <c r="BH214" s="226">
        <f>IF(N214="sníž. přenesená",J214,0)</f>
        <v>0</v>
      </c>
      <c r="BI214" s="226">
        <f>IF(N214="nulová",J214,0)</f>
        <v>0</v>
      </c>
      <c r="BJ214" s="19" t="s">
        <v>79</v>
      </c>
      <c r="BK214" s="226">
        <f>ROUND(I214*H214,2)</f>
        <v>0</v>
      </c>
      <c r="BL214" s="19" t="s">
        <v>138</v>
      </c>
      <c r="BM214" s="225" t="s">
        <v>600</v>
      </c>
    </row>
    <row r="215" s="2" customFormat="1">
      <c r="A215" s="40"/>
      <c r="B215" s="41"/>
      <c r="C215" s="42"/>
      <c r="D215" s="227" t="s">
        <v>140</v>
      </c>
      <c r="E215" s="42"/>
      <c r="F215" s="228" t="s">
        <v>599</v>
      </c>
      <c r="G215" s="42"/>
      <c r="H215" s="42"/>
      <c r="I215" s="229"/>
      <c r="J215" s="42"/>
      <c r="K215" s="42"/>
      <c r="L215" s="46"/>
      <c r="M215" s="230"/>
      <c r="N215" s="231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140</v>
      </c>
      <c r="AU215" s="19" t="s">
        <v>79</v>
      </c>
    </row>
    <row r="216" s="2" customFormat="1" ht="16.5" customHeight="1">
      <c r="A216" s="40"/>
      <c r="B216" s="41"/>
      <c r="C216" s="214" t="s">
        <v>601</v>
      </c>
      <c r="D216" s="214" t="s">
        <v>133</v>
      </c>
      <c r="E216" s="215" t="s">
        <v>602</v>
      </c>
      <c r="F216" s="216" t="s">
        <v>603</v>
      </c>
      <c r="G216" s="217" t="s">
        <v>604</v>
      </c>
      <c r="H216" s="218">
        <v>6</v>
      </c>
      <c r="I216" s="219"/>
      <c r="J216" s="220">
        <f>ROUND(I216*H216,2)</f>
        <v>0</v>
      </c>
      <c r="K216" s="216" t="s">
        <v>363</v>
      </c>
      <c r="L216" s="46"/>
      <c r="M216" s="221" t="s">
        <v>19</v>
      </c>
      <c r="N216" s="222" t="s">
        <v>43</v>
      </c>
      <c r="O216" s="86"/>
      <c r="P216" s="223">
        <f>O216*H216</f>
        <v>0</v>
      </c>
      <c r="Q216" s="223">
        <v>0</v>
      </c>
      <c r="R216" s="223">
        <f>Q216*H216</f>
        <v>0</v>
      </c>
      <c r="S216" s="223">
        <v>0</v>
      </c>
      <c r="T216" s="224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25" t="s">
        <v>138</v>
      </c>
      <c r="AT216" s="225" t="s">
        <v>133</v>
      </c>
      <c r="AU216" s="225" t="s">
        <v>79</v>
      </c>
      <c r="AY216" s="19" t="s">
        <v>130</v>
      </c>
      <c r="BE216" s="226">
        <f>IF(N216="základní",J216,0)</f>
        <v>0</v>
      </c>
      <c r="BF216" s="226">
        <f>IF(N216="snížená",J216,0)</f>
        <v>0</v>
      </c>
      <c r="BG216" s="226">
        <f>IF(N216="zákl. přenesená",J216,0)</f>
        <v>0</v>
      </c>
      <c r="BH216" s="226">
        <f>IF(N216="sníž. přenesená",J216,0)</f>
        <v>0</v>
      </c>
      <c r="BI216" s="226">
        <f>IF(N216="nulová",J216,0)</f>
        <v>0</v>
      </c>
      <c r="BJ216" s="19" t="s">
        <v>79</v>
      </c>
      <c r="BK216" s="226">
        <f>ROUND(I216*H216,2)</f>
        <v>0</v>
      </c>
      <c r="BL216" s="19" t="s">
        <v>138</v>
      </c>
      <c r="BM216" s="225" t="s">
        <v>605</v>
      </c>
    </row>
    <row r="217" s="2" customFormat="1">
      <c r="A217" s="40"/>
      <c r="B217" s="41"/>
      <c r="C217" s="42"/>
      <c r="D217" s="227" t="s">
        <v>140</v>
      </c>
      <c r="E217" s="42"/>
      <c r="F217" s="228" t="s">
        <v>603</v>
      </c>
      <c r="G217" s="42"/>
      <c r="H217" s="42"/>
      <c r="I217" s="229"/>
      <c r="J217" s="42"/>
      <c r="K217" s="42"/>
      <c r="L217" s="46"/>
      <c r="M217" s="230"/>
      <c r="N217" s="231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140</v>
      </c>
      <c r="AU217" s="19" t="s">
        <v>79</v>
      </c>
    </row>
    <row r="218" s="12" customFormat="1" ht="25.92" customHeight="1">
      <c r="A218" s="12"/>
      <c r="B218" s="198"/>
      <c r="C218" s="199"/>
      <c r="D218" s="200" t="s">
        <v>71</v>
      </c>
      <c r="E218" s="201" t="s">
        <v>606</v>
      </c>
      <c r="F218" s="201" t="s">
        <v>607</v>
      </c>
      <c r="G218" s="199"/>
      <c r="H218" s="199"/>
      <c r="I218" s="202"/>
      <c r="J218" s="203">
        <f>BK218</f>
        <v>0</v>
      </c>
      <c r="K218" s="199"/>
      <c r="L218" s="204"/>
      <c r="M218" s="205"/>
      <c r="N218" s="206"/>
      <c r="O218" s="206"/>
      <c r="P218" s="207">
        <f>SUM(P219:P222)</f>
        <v>0</v>
      </c>
      <c r="Q218" s="206"/>
      <c r="R218" s="207">
        <f>SUM(R219:R222)</f>
        <v>0</v>
      </c>
      <c r="S218" s="206"/>
      <c r="T218" s="208">
        <f>SUM(T219:T222)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09" t="s">
        <v>79</v>
      </c>
      <c r="AT218" s="210" t="s">
        <v>71</v>
      </c>
      <c r="AU218" s="210" t="s">
        <v>72</v>
      </c>
      <c r="AY218" s="209" t="s">
        <v>130</v>
      </c>
      <c r="BK218" s="211">
        <f>SUM(BK219:BK222)</f>
        <v>0</v>
      </c>
    </row>
    <row r="219" s="2" customFormat="1" ht="16.5" customHeight="1">
      <c r="A219" s="40"/>
      <c r="B219" s="41"/>
      <c r="C219" s="214" t="s">
        <v>506</v>
      </c>
      <c r="D219" s="214" t="s">
        <v>133</v>
      </c>
      <c r="E219" s="215" t="s">
        <v>608</v>
      </c>
      <c r="F219" s="216" t="s">
        <v>609</v>
      </c>
      <c r="G219" s="217" t="s">
        <v>604</v>
      </c>
      <c r="H219" s="218">
        <v>8</v>
      </c>
      <c r="I219" s="219"/>
      <c r="J219" s="220">
        <f>ROUND(I219*H219,2)</f>
        <v>0</v>
      </c>
      <c r="K219" s="216" t="s">
        <v>363</v>
      </c>
      <c r="L219" s="46"/>
      <c r="M219" s="221" t="s">
        <v>19</v>
      </c>
      <c r="N219" s="222" t="s">
        <v>43</v>
      </c>
      <c r="O219" s="86"/>
      <c r="P219" s="223">
        <f>O219*H219</f>
        <v>0</v>
      </c>
      <c r="Q219" s="223">
        <v>0</v>
      </c>
      <c r="R219" s="223">
        <f>Q219*H219</f>
        <v>0</v>
      </c>
      <c r="S219" s="223">
        <v>0</v>
      </c>
      <c r="T219" s="224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25" t="s">
        <v>138</v>
      </c>
      <c r="AT219" s="225" t="s">
        <v>133</v>
      </c>
      <c r="AU219" s="225" t="s">
        <v>79</v>
      </c>
      <c r="AY219" s="19" t="s">
        <v>130</v>
      </c>
      <c r="BE219" s="226">
        <f>IF(N219="základní",J219,0)</f>
        <v>0</v>
      </c>
      <c r="BF219" s="226">
        <f>IF(N219="snížená",J219,0)</f>
        <v>0</v>
      </c>
      <c r="BG219" s="226">
        <f>IF(N219="zákl. přenesená",J219,0)</f>
        <v>0</v>
      </c>
      <c r="BH219" s="226">
        <f>IF(N219="sníž. přenesená",J219,0)</f>
        <v>0</v>
      </c>
      <c r="BI219" s="226">
        <f>IF(N219="nulová",J219,0)</f>
        <v>0</v>
      </c>
      <c r="BJ219" s="19" t="s">
        <v>79</v>
      </c>
      <c r="BK219" s="226">
        <f>ROUND(I219*H219,2)</f>
        <v>0</v>
      </c>
      <c r="BL219" s="19" t="s">
        <v>138</v>
      </c>
      <c r="BM219" s="225" t="s">
        <v>610</v>
      </c>
    </row>
    <row r="220" s="2" customFormat="1">
      <c r="A220" s="40"/>
      <c r="B220" s="41"/>
      <c r="C220" s="42"/>
      <c r="D220" s="227" t="s">
        <v>140</v>
      </c>
      <c r="E220" s="42"/>
      <c r="F220" s="228" t="s">
        <v>609</v>
      </c>
      <c r="G220" s="42"/>
      <c r="H220" s="42"/>
      <c r="I220" s="229"/>
      <c r="J220" s="42"/>
      <c r="K220" s="42"/>
      <c r="L220" s="46"/>
      <c r="M220" s="230"/>
      <c r="N220" s="231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140</v>
      </c>
      <c r="AU220" s="19" t="s">
        <v>79</v>
      </c>
    </row>
    <row r="221" s="2" customFormat="1" ht="16.5" customHeight="1">
      <c r="A221" s="40"/>
      <c r="B221" s="41"/>
      <c r="C221" s="214" t="s">
        <v>611</v>
      </c>
      <c r="D221" s="214" t="s">
        <v>133</v>
      </c>
      <c r="E221" s="215" t="s">
        <v>612</v>
      </c>
      <c r="F221" s="216" t="s">
        <v>613</v>
      </c>
      <c r="G221" s="217" t="s">
        <v>604</v>
      </c>
      <c r="H221" s="218">
        <v>16</v>
      </c>
      <c r="I221" s="219"/>
      <c r="J221" s="220">
        <f>ROUND(I221*H221,2)</f>
        <v>0</v>
      </c>
      <c r="K221" s="216" t="s">
        <v>363</v>
      </c>
      <c r="L221" s="46"/>
      <c r="M221" s="221" t="s">
        <v>19</v>
      </c>
      <c r="N221" s="222" t="s">
        <v>43</v>
      </c>
      <c r="O221" s="86"/>
      <c r="P221" s="223">
        <f>O221*H221</f>
        <v>0</v>
      </c>
      <c r="Q221" s="223">
        <v>0</v>
      </c>
      <c r="R221" s="223">
        <f>Q221*H221</f>
        <v>0</v>
      </c>
      <c r="S221" s="223">
        <v>0</v>
      </c>
      <c r="T221" s="224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25" t="s">
        <v>138</v>
      </c>
      <c r="AT221" s="225" t="s">
        <v>133</v>
      </c>
      <c r="AU221" s="225" t="s">
        <v>79</v>
      </c>
      <c r="AY221" s="19" t="s">
        <v>130</v>
      </c>
      <c r="BE221" s="226">
        <f>IF(N221="základní",J221,0)</f>
        <v>0</v>
      </c>
      <c r="BF221" s="226">
        <f>IF(N221="snížená",J221,0)</f>
        <v>0</v>
      </c>
      <c r="BG221" s="226">
        <f>IF(N221="zákl. přenesená",J221,0)</f>
        <v>0</v>
      </c>
      <c r="BH221" s="226">
        <f>IF(N221="sníž. přenesená",J221,0)</f>
        <v>0</v>
      </c>
      <c r="BI221" s="226">
        <f>IF(N221="nulová",J221,0)</f>
        <v>0</v>
      </c>
      <c r="BJ221" s="19" t="s">
        <v>79</v>
      </c>
      <c r="BK221" s="226">
        <f>ROUND(I221*H221,2)</f>
        <v>0</v>
      </c>
      <c r="BL221" s="19" t="s">
        <v>138</v>
      </c>
      <c r="BM221" s="225" t="s">
        <v>614</v>
      </c>
    </row>
    <row r="222" s="2" customFormat="1">
      <c r="A222" s="40"/>
      <c r="B222" s="41"/>
      <c r="C222" s="42"/>
      <c r="D222" s="227" t="s">
        <v>140</v>
      </c>
      <c r="E222" s="42"/>
      <c r="F222" s="228" t="s">
        <v>613</v>
      </c>
      <c r="G222" s="42"/>
      <c r="H222" s="42"/>
      <c r="I222" s="229"/>
      <c r="J222" s="42"/>
      <c r="K222" s="42"/>
      <c r="L222" s="46"/>
      <c r="M222" s="230"/>
      <c r="N222" s="231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140</v>
      </c>
      <c r="AU222" s="19" t="s">
        <v>79</v>
      </c>
    </row>
    <row r="223" s="12" customFormat="1" ht="25.92" customHeight="1">
      <c r="A223" s="12"/>
      <c r="B223" s="198"/>
      <c r="C223" s="199"/>
      <c r="D223" s="200" t="s">
        <v>71</v>
      </c>
      <c r="E223" s="201" t="s">
        <v>615</v>
      </c>
      <c r="F223" s="201" t="s">
        <v>616</v>
      </c>
      <c r="G223" s="199"/>
      <c r="H223" s="199"/>
      <c r="I223" s="202"/>
      <c r="J223" s="203">
        <f>BK223</f>
        <v>0</v>
      </c>
      <c r="K223" s="199"/>
      <c r="L223" s="204"/>
      <c r="M223" s="205"/>
      <c r="N223" s="206"/>
      <c r="O223" s="206"/>
      <c r="P223" s="207">
        <f>SUM(P224:P227)</f>
        <v>0</v>
      </c>
      <c r="Q223" s="206"/>
      <c r="R223" s="207">
        <f>SUM(R224:R227)</f>
        <v>0</v>
      </c>
      <c r="S223" s="206"/>
      <c r="T223" s="208">
        <f>SUM(T224:T227)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09" t="s">
        <v>79</v>
      </c>
      <c r="AT223" s="210" t="s">
        <v>71</v>
      </c>
      <c r="AU223" s="210" t="s">
        <v>72</v>
      </c>
      <c r="AY223" s="209" t="s">
        <v>130</v>
      </c>
      <c r="BK223" s="211">
        <f>SUM(BK224:BK227)</f>
        <v>0</v>
      </c>
    </row>
    <row r="224" s="2" customFormat="1" ht="16.5" customHeight="1">
      <c r="A224" s="40"/>
      <c r="B224" s="41"/>
      <c r="C224" s="214" t="s">
        <v>509</v>
      </c>
      <c r="D224" s="214" t="s">
        <v>133</v>
      </c>
      <c r="E224" s="215" t="s">
        <v>617</v>
      </c>
      <c r="F224" s="216" t="s">
        <v>618</v>
      </c>
      <c r="G224" s="217" t="s">
        <v>604</v>
      </c>
      <c r="H224" s="218">
        <v>6</v>
      </c>
      <c r="I224" s="219"/>
      <c r="J224" s="220">
        <f>ROUND(I224*H224,2)</f>
        <v>0</v>
      </c>
      <c r="K224" s="216" t="s">
        <v>363</v>
      </c>
      <c r="L224" s="46"/>
      <c r="M224" s="221" t="s">
        <v>19</v>
      </c>
      <c r="N224" s="222" t="s">
        <v>43</v>
      </c>
      <c r="O224" s="86"/>
      <c r="P224" s="223">
        <f>O224*H224</f>
        <v>0</v>
      </c>
      <c r="Q224" s="223">
        <v>0</v>
      </c>
      <c r="R224" s="223">
        <f>Q224*H224</f>
        <v>0</v>
      </c>
      <c r="S224" s="223">
        <v>0</v>
      </c>
      <c r="T224" s="224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25" t="s">
        <v>138</v>
      </c>
      <c r="AT224" s="225" t="s">
        <v>133</v>
      </c>
      <c r="AU224" s="225" t="s">
        <v>79</v>
      </c>
      <c r="AY224" s="19" t="s">
        <v>130</v>
      </c>
      <c r="BE224" s="226">
        <f>IF(N224="základní",J224,0)</f>
        <v>0</v>
      </c>
      <c r="BF224" s="226">
        <f>IF(N224="snížená",J224,0)</f>
        <v>0</v>
      </c>
      <c r="BG224" s="226">
        <f>IF(N224="zákl. přenesená",J224,0)</f>
        <v>0</v>
      </c>
      <c r="BH224" s="226">
        <f>IF(N224="sníž. přenesená",J224,0)</f>
        <v>0</v>
      </c>
      <c r="BI224" s="226">
        <f>IF(N224="nulová",J224,0)</f>
        <v>0</v>
      </c>
      <c r="BJ224" s="19" t="s">
        <v>79</v>
      </c>
      <c r="BK224" s="226">
        <f>ROUND(I224*H224,2)</f>
        <v>0</v>
      </c>
      <c r="BL224" s="19" t="s">
        <v>138</v>
      </c>
      <c r="BM224" s="225" t="s">
        <v>619</v>
      </c>
    </row>
    <row r="225" s="2" customFormat="1">
      <c r="A225" s="40"/>
      <c r="B225" s="41"/>
      <c r="C225" s="42"/>
      <c r="D225" s="227" t="s">
        <v>140</v>
      </c>
      <c r="E225" s="42"/>
      <c r="F225" s="228" t="s">
        <v>618</v>
      </c>
      <c r="G225" s="42"/>
      <c r="H225" s="42"/>
      <c r="I225" s="229"/>
      <c r="J225" s="42"/>
      <c r="K225" s="42"/>
      <c r="L225" s="46"/>
      <c r="M225" s="230"/>
      <c r="N225" s="231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140</v>
      </c>
      <c r="AU225" s="19" t="s">
        <v>79</v>
      </c>
    </row>
    <row r="226" s="2" customFormat="1" ht="16.5" customHeight="1">
      <c r="A226" s="40"/>
      <c r="B226" s="41"/>
      <c r="C226" s="214" t="s">
        <v>620</v>
      </c>
      <c r="D226" s="214" t="s">
        <v>133</v>
      </c>
      <c r="E226" s="215" t="s">
        <v>621</v>
      </c>
      <c r="F226" s="216" t="s">
        <v>622</v>
      </c>
      <c r="G226" s="217" t="s">
        <v>604</v>
      </c>
      <c r="H226" s="218">
        <v>6</v>
      </c>
      <c r="I226" s="219"/>
      <c r="J226" s="220">
        <f>ROUND(I226*H226,2)</f>
        <v>0</v>
      </c>
      <c r="K226" s="216" t="s">
        <v>363</v>
      </c>
      <c r="L226" s="46"/>
      <c r="M226" s="221" t="s">
        <v>19</v>
      </c>
      <c r="N226" s="222" t="s">
        <v>43</v>
      </c>
      <c r="O226" s="86"/>
      <c r="P226" s="223">
        <f>O226*H226</f>
        <v>0</v>
      </c>
      <c r="Q226" s="223">
        <v>0</v>
      </c>
      <c r="R226" s="223">
        <f>Q226*H226</f>
        <v>0</v>
      </c>
      <c r="S226" s="223">
        <v>0</v>
      </c>
      <c r="T226" s="224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25" t="s">
        <v>138</v>
      </c>
      <c r="AT226" s="225" t="s">
        <v>133</v>
      </c>
      <c r="AU226" s="225" t="s">
        <v>79</v>
      </c>
      <c r="AY226" s="19" t="s">
        <v>130</v>
      </c>
      <c r="BE226" s="226">
        <f>IF(N226="základní",J226,0)</f>
        <v>0</v>
      </c>
      <c r="BF226" s="226">
        <f>IF(N226="snížená",J226,0)</f>
        <v>0</v>
      </c>
      <c r="BG226" s="226">
        <f>IF(N226="zákl. přenesená",J226,0)</f>
        <v>0</v>
      </c>
      <c r="BH226" s="226">
        <f>IF(N226="sníž. přenesená",J226,0)</f>
        <v>0</v>
      </c>
      <c r="BI226" s="226">
        <f>IF(N226="nulová",J226,0)</f>
        <v>0</v>
      </c>
      <c r="BJ226" s="19" t="s">
        <v>79</v>
      </c>
      <c r="BK226" s="226">
        <f>ROUND(I226*H226,2)</f>
        <v>0</v>
      </c>
      <c r="BL226" s="19" t="s">
        <v>138</v>
      </c>
      <c r="BM226" s="225" t="s">
        <v>623</v>
      </c>
    </row>
    <row r="227" s="2" customFormat="1">
      <c r="A227" s="40"/>
      <c r="B227" s="41"/>
      <c r="C227" s="42"/>
      <c r="D227" s="227" t="s">
        <v>140</v>
      </c>
      <c r="E227" s="42"/>
      <c r="F227" s="228" t="s">
        <v>622</v>
      </c>
      <c r="G227" s="42"/>
      <c r="H227" s="42"/>
      <c r="I227" s="229"/>
      <c r="J227" s="42"/>
      <c r="K227" s="42"/>
      <c r="L227" s="46"/>
      <c r="M227" s="279"/>
      <c r="N227" s="280"/>
      <c r="O227" s="281"/>
      <c r="P227" s="281"/>
      <c r="Q227" s="281"/>
      <c r="R227" s="281"/>
      <c r="S227" s="281"/>
      <c r="T227" s="282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140</v>
      </c>
      <c r="AU227" s="19" t="s">
        <v>79</v>
      </c>
    </row>
    <row r="228" s="2" customFormat="1" ht="6.96" customHeight="1">
      <c r="A228" s="40"/>
      <c r="B228" s="61"/>
      <c r="C228" s="62"/>
      <c r="D228" s="62"/>
      <c r="E228" s="62"/>
      <c r="F228" s="62"/>
      <c r="G228" s="62"/>
      <c r="H228" s="62"/>
      <c r="I228" s="62"/>
      <c r="J228" s="62"/>
      <c r="K228" s="62"/>
      <c r="L228" s="46"/>
      <c r="M228" s="40"/>
      <c r="O228" s="40"/>
      <c r="P228" s="40"/>
      <c r="Q228" s="40"/>
      <c r="R228" s="40"/>
      <c r="S228" s="40"/>
      <c r="T228" s="40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</row>
  </sheetData>
  <sheetProtection sheet="1" autoFilter="0" formatColumns="0" formatRows="0" objects="1" scenarios="1" spinCount="100000" saltValue="H9jogOD4cCv4ahL/anZIE3HZfoOcn2pzzaB9RKML1rl6Zq3Ix3JnDOHwCq3lPzUlssN/u3c9zzQ6uWI1HDZpHg==" hashValue="+c8Yy8nwaXSw3t0yh693ifOVuZx7sFYwQmXXLDGj6s2sJ1I8XbDpgRJ5y9AvxhkA7MXFGrtoxi94KHs14ByDmQ==" algorithmName="SHA-512" password="C635"/>
  <autoFilter ref="C88:K22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92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81</v>
      </c>
    </row>
    <row r="4" s="1" customFormat="1" ht="24.96" customHeight="1">
      <c r="B4" s="22"/>
      <c r="D4" s="142" t="s">
        <v>93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STŘECHY A SVĚTLÍKY SPŠD, PLZEŇ - KŘIMICE</v>
      </c>
      <c r="F7" s="144"/>
      <c r="G7" s="144"/>
      <c r="H7" s="144"/>
      <c r="L7" s="22"/>
    </row>
    <row r="8" s="2" customFormat="1" ht="12" customHeight="1">
      <c r="A8" s="40"/>
      <c r="B8" s="46"/>
      <c r="C8" s="40"/>
      <c r="D8" s="144" t="s">
        <v>94</v>
      </c>
      <c r="E8" s="40"/>
      <c r="F8" s="40"/>
      <c r="G8" s="40"/>
      <c r="H8" s="40"/>
      <c r="I8" s="40"/>
      <c r="J8" s="40"/>
      <c r="K8" s="40"/>
      <c r="L8" s="14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7" t="s">
        <v>624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4" t="s">
        <v>18</v>
      </c>
      <c r="E11" s="40"/>
      <c r="F11" s="135" t="s">
        <v>19</v>
      </c>
      <c r="G11" s="40"/>
      <c r="H11" s="40"/>
      <c r="I11" s="144" t="s">
        <v>20</v>
      </c>
      <c r="J11" s="135" t="s">
        <v>19</v>
      </c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4" t="s">
        <v>21</v>
      </c>
      <c r="E12" s="40"/>
      <c r="F12" s="135" t="s">
        <v>625</v>
      </c>
      <c r="G12" s="40"/>
      <c r="H12" s="40"/>
      <c r="I12" s="144" t="s">
        <v>23</v>
      </c>
      <c r="J12" s="148" t="str">
        <f>'Rekapitulace stavby'!AN8</f>
        <v>11. 11. 2024</v>
      </c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25</v>
      </c>
      <c r="E14" s="40"/>
      <c r="F14" s="40"/>
      <c r="G14" s="40"/>
      <c r="H14" s="40"/>
      <c r="I14" s="144" t="s">
        <v>26</v>
      </c>
      <c r="J14" s="135" t="s">
        <v>19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">
        <v>626</v>
      </c>
      <c r="F15" s="40"/>
      <c r="G15" s="40"/>
      <c r="H15" s="40"/>
      <c r="I15" s="144" t="s">
        <v>28</v>
      </c>
      <c r="J15" s="135" t="s">
        <v>19</v>
      </c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4" t="s">
        <v>29</v>
      </c>
      <c r="E17" s="40"/>
      <c r="F17" s="40"/>
      <c r="G17" s="40"/>
      <c r="H17" s="40"/>
      <c r="I17" s="144" t="s">
        <v>26</v>
      </c>
      <c r="J17" s="35" t="str">
        <f>'Rekapitulace stavby'!AN13</f>
        <v>Vyplň údaj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4" t="s">
        <v>28</v>
      </c>
      <c r="J18" s="35" t="str">
        <f>'Rekapitulace stavby'!AN14</f>
        <v>Vyplň údaj</v>
      </c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4" t="s">
        <v>31</v>
      </c>
      <c r="E20" s="40"/>
      <c r="F20" s="40"/>
      <c r="G20" s="40"/>
      <c r="H20" s="40"/>
      <c r="I20" s="144" t="s">
        <v>26</v>
      </c>
      <c r="J20" s="135" t="s">
        <v>19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627</v>
      </c>
      <c r="F21" s="40"/>
      <c r="G21" s="40"/>
      <c r="H21" s="40"/>
      <c r="I21" s="144" t="s">
        <v>28</v>
      </c>
      <c r="J21" s="135" t="s">
        <v>19</v>
      </c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4" t="s">
        <v>34</v>
      </c>
      <c r="E23" s="40"/>
      <c r="F23" s="40"/>
      <c r="G23" s="40"/>
      <c r="H23" s="40"/>
      <c r="I23" s="144" t="s">
        <v>26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">
        <v>35</v>
      </c>
      <c r="F24" s="40"/>
      <c r="G24" s="40"/>
      <c r="H24" s="40"/>
      <c r="I24" s="144" t="s">
        <v>28</v>
      </c>
      <c r="J24" s="135" t="s">
        <v>19</v>
      </c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4" t="s">
        <v>36</v>
      </c>
      <c r="E26" s="40"/>
      <c r="F26" s="40"/>
      <c r="G26" s="40"/>
      <c r="H26" s="40"/>
      <c r="I26" s="40"/>
      <c r="J26" s="40"/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9"/>
      <c r="B27" s="150"/>
      <c r="C27" s="149"/>
      <c r="D27" s="149"/>
      <c r="E27" s="151" t="s">
        <v>19</v>
      </c>
      <c r="F27" s="151"/>
      <c r="G27" s="151"/>
      <c r="H27" s="151"/>
      <c r="I27" s="149"/>
      <c r="J27" s="149"/>
      <c r="K27" s="149"/>
      <c r="L27" s="152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3"/>
      <c r="E29" s="153"/>
      <c r="F29" s="153"/>
      <c r="G29" s="153"/>
      <c r="H29" s="153"/>
      <c r="I29" s="153"/>
      <c r="J29" s="153"/>
      <c r="K29" s="153"/>
      <c r="L29" s="14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4" t="s">
        <v>38</v>
      </c>
      <c r="E30" s="40"/>
      <c r="F30" s="40"/>
      <c r="G30" s="40"/>
      <c r="H30" s="40"/>
      <c r="I30" s="40"/>
      <c r="J30" s="155">
        <f>ROUND(J82, 2)</f>
        <v>0</v>
      </c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6" t="s">
        <v>40</v>
      </c>
      <c r="G32" s="40"/>
      <c r="H32" s="40"/>
      <c r="I32" s="156" t="s">
        <v>39</v>
      </c>
      <c r="J32" s="156" t="s">
        <v>41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7" t="s">
        <v>42</v>
      </c>
      <c r="E33" s="144" t="s">
        <v>43</v>
      </c>
      <c r="F33" s="158">
        <f>ROUND((SUM(BE82:BE96)),  2)</f>
        <v>0</v>
      </c>
      <c r="G33" s="40"/>
      <c r="H33" s="40"/>
      <c r="I33" s="159">
        <v>0.20999999999999999</v>
      </c>
      <c r="J33" s="158">
        <f>ROUND(((SUM(BE82:BE96))*I33),  2)</f>
        <v>0</v>
      </c>
      <c r="K33" s="40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4" t="s">
        <v>44</v>
      </c>
      <c r="F34" s="158">
        <f>ROUND((SUM(BF82:BF96)),  2)</f>
        <v>0</v>
      </c>
      <c r="G34" s="40"/>
      <c r="H34" s="40"/>
      <c r="I34" s="159">
        <v>0.12</v>
      </c>
      <c r="J34" s="158">
        <f>ROUND(((SUM(BF82:BF96))*I34),  2)</f>
        <v>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4" t="s">
        <v>45</v>
      </c>
      <c r="F35" s="158">
        <f>ROUND((SUM(BG82:BG96)),  2)</f>
        <v>0</v>
      </c>
      <c r="G35" s="40"/>
      <c r="H35" s="40"/>
      <c r="I35" s="159">
        <v>0.20999999999999999</v>
      </c>
      <c r="J35" s="158">
        <f>0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4" t="s">
        <v>46</v>
      </c>
      <c r="F36" s="158">
        <f>ROUND((SUM(BH82:BH96)),  2)</f>
        <v>0</v>
      </c>
      <c r="G36" s="40"/>
      <c r="H36" s="40"/>
      <c r="I36" s="159">
        <v>0.12</v>
      </c>
      <c r="J36" s="158">
        <f>0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47</v>
      </c>
      <c r="F37" s="158">
        <f>ROUND((SUM(BI82:BI96)),  2)</f>
        <v>0</v>
      </c>
      <c r="G37" s="40"/>
      <c r="H37" s="40"/>
      <c r="I37" s="159">
        <v>0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0"/>
      <c r="D39" s="161" t="s">
        <v>48</v>
      </c>
      <c r="E39" s="162"/>
      <c r="F39" s="162"/>
      <c r="G39" s="163" t="s">
        <v>49</v>
      </c>
      <c r="H39" s="164" t="s">
        <v>50</v>
      </c>
      <c r="I39" s="162"/>
      <c r="J39" s="165">
        <f>SUM(J30:J37)</f>
        <v>0</v>
      </c>
      <c r="K39" s="166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7"/>
      <c r="C40" s="168"/>
      <c r="D40" s="168"/>
      <c r="E40" s="168"/>
      <c r="F40" s="168"/>
      <c r="G40" s="168"/>
      <c r="H40" s="168"/>
      <c r="I40" s="168"/>
      <c r="J40" s="168"/>
      <c r="K40" s="168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98</v>
      </c>
      <c r="D45" s="42"/>
      <c r="E45" s="42"/>
      <c r="F45" s="42"/>
      <c r="G45" s="42"/>
      <c r="H45" s="42"/>
      <c r="I45" s="42"/>
      <c r="J45" s="42"/>
      <c r="K45" s="42"/>
      <c r="L45" s="14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1" t="str">
        <f>E7</f>
        <v>STŘECHY A SVĚTLÍKY SPŠD, PLZEŇ - KŘIMICE</v>
      </c>
      <c r="F48" s="34"/>
      <c r="G48" s="34"/>
      <c r="H48" s="34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94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VON - Vedlejší a ostatní rozpočtové náklady</v>
      </c>
      <c r="F50" s="42"/>
      <c r="G50" s="42"/>
      <c r="H50" s="42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Lidový dům Štěnovice</v>
      </c>
      <c r="G52" s="42"/>
      <c r="H52" s="42"/>
      <c r="I52" s="34" t="s">
        <v>23</v>
      </c>
      <c r="J52" s="74" t="str">
        <f>IF(J12="","",J12)</f>
        <v>11. 11. 2024</v>
      </c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Obec Štěnovice, Čižická 133, 332 09 Štěnovice</v>
      </c>
      <c r="G54" s="42"/>
      <c r="H54" s="42"/>
      <c r="I54" s="34" t="s">
        <v>31</v>
      </c>
      <c r="J54" s="38" t="str">
        <f>E21</f>
        <v>PLANSTAV a.s.</v>
      </c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Michal Jirka</v>
      </c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2" t="s">
        <v>99</v>
      </c>
      <c r="D57" s="173"/>
      <c r="E57" s="173"/>
      <c r="F57" s="173"/>
      <c r="G57" s="173"/>
      <c r="H57" s="173"/>
      <c r="I57" s="173"/>
      <c r="J57" s="174" t="s">
        <v>100</v>
      </c>
      <c r="K57" s="173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5" t="s">
        <v>70</v>
      </c>
      <c r="D59" s="42"/>
      <c r="E59" s="42"/>
      <c r="F59" s="42"/>
      <c r="G59" s="42"/>
      <c r="H59" s="42"/>
      <c r="I59" s="42"/>
      <c r="J59" s="104">
        <f>J82</f>
        <v>0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101</v>
      </c>
    </row>
    <row r="60" s="9" customFormat="1" ht="24.96" customHeight="1">
      <c r="A60" s="9"/>
      <c r="B60" s="176"/>
      <c r="C60" s="177"/>
      <c r="D60" s="178" t="s">
        <v>628</v>
      </c>
      <c r="E60" s="179"/>
      <c r="F60" s="179"/>
      <c r="G60" s="179"/>
      <c r="H60" s="179"/>
      <c r="I60" s="179"/>
      <c r="J60" s="180">
        <f>J83</f>
        <v>0</v>
      </c>
      <c r="K60" s="177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2"/>
      <c r="C61" s="127"/>
      <c r="D61" s="183" t="s">
        <v>629</v>
      </c>
      <c r="E61" s="184"/>
      <c r="F61" s="184"/>
      <c r="G61" s="184"/>
      <c r="H61" s="184"/>
      <c r="I61" s="184"/>
      <c r="J61" s="185">
        <f>J84</f>
        <v>0</v>
      </c>
      <c r="K61" s="127"/>
      <c r="L61" s="18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2"/>
      <c r="C62" s="127"/>
      <c r="D62" s="183" t="s">
        <v>630</v>
      </c>
      <c r="E62" s="184"/>
      <c r="F62" s="184"/>
      <c r="G62" s="184"/>
      <c r="H62" s="184"/>
      <c r="I62" s="184"/>
      <c r="J62" s="185">
        <f>J90</f>
        <v>0</v>
      </c>
      <c r="K62" s="127"/>
      <c r="L62" s="18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40"/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6.96" customHeight="1">
      <c r="A64" s="40"/>
      <c r="B64" s="61"/>
      <c r="C64" s="62"/>
      <c r="D64" s="62"/>
      <c r="E64" s="62"/>
      <c r="F64" s="62"/>
      <c r="G64" s="62"/>
      <c r="H64" s="62"/>
      <c r="I64" s="62"/>
      <c r="J64" s="62"/>
      <c r="K64" s="62"/>
      <c r="L64" s="14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8" s="2" customFormat="1" ht="6.96" customHeight="1">
      <c r="A68" s="40"/>
      <c r="B68" s="63"/>
      <c r="C68" s="64"/>
      <c r="D68" s="64"/>
      <c r="E68" s="64"/>
      <c r="F68" s="64"/>
      <c r="G68" s="64"/>
      <c r="H68" s="64"/>
      <c r="I68" s="64"/>
      <c r="J68" s="64"/>
      <c r="K68" s="64"/>
      <c r="L68" s="14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24.96" customHeight="1">
      <c r="A69" s="40"/>
      <c r="B69" s="41"/>
      <c r="C69" s="25" t="s">
        <v>115</v>
      </c>
      <c r="D69" s="42"/>
      <c r="E69" s="42"/>
      <c r="F69" s="42"/>
      <c r="G69" s="42"/>
      <c r="H69" s="42"/>
      <c r="I69" s="42"/>
      <c r="J69" s="42"/>
      <c r="K69" s="42"/>
      <c r="L69" s="14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4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16</v>
      </c>
      <c r="D71" s="42"/>
      <c r="E71" s="42"/>
      <c r="F71" s="42"/>
      <c r="G71" s="42"/>
      <c r="H71" s="42"/>
      <c r="I71" s="42"/>
      <c r="J71" s="42"/>
      <c r="K71" s="42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171" t="str">
        <f>E7</f>
        <v>STŘECHY A SVĚTLÍKY SPŠD, PLZEŇ - KŘIMICE</v>
      </c>
      <c r="F72" s="34"/>
      <c r="G72" s="34"/>
      <c r="H72" s="34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94</v>
      </c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71" t="str">
        <f>E9</f>
        <v>VON - Vedlejší a ostatní rozpočtové náklady</v>
      </c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21</v>
      </c>
      <c r="D76" s="42"/>
      <c r="E76" s="42"/>
      <c r="F76" s="29" t="str">
        <f>F12</f>
        <v>Lidový dům Štěnovice</v>
      </c>
      <c r="G76" s="42"/>
      <c r="H76" s="42"/>
      <c r="I76" s="34" t="s">
        <v>23</v>
      </c>
      <c r="J76" s="74" t="str">
        <f>IF(J12="","",J12)</f>
        <v>11. 11. 2024</v>
      </c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25</v>
      </c>
      <c r="D78" s="42"/>
      <c r="E78" s="42"/>
      <c r="F78" s="29" t="str">
        <f>E15</f>
        <v>Obec Štěnovice, Čižická 133, 332 09 Štěnovice</v>
      </c>
      <c r="G78" s="42"/>
      <c r="H78" s="42"/>
      <c r="I78" s="34" t="s">
        <v>31</v>
      </c>
      <c r="J78" s="38" t="str">
        <f>E21</f>
        <v>PLANSTAV a.s.</v>
      </c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4" t="s">
        <v>29</v>
      </c>
      <c r="D79" s="42"/>
      <c r="E79" s="42"/>
      <c r="F79" s="29" t="str">
        <f>IF(E18="","",E18)</f>
        <v>Vyplň údaj</v>
      </c>
      <c r="G79" s="42"/>
      <c r="H79" s="42"/>
      <c r="I79" s="34" t="s">
        <v>34</v>
      </c>
      <c r="J79" s="38" t="str">
        <f>E24</f>
        <v>Michal Jirka</v>
      </c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0.32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1" customFormat="1" ht="29.28" customHeight="1">
      <c r="A81" s="187"/>
      <c r="B81" s="188"/>
      <c r="C81" s="189" t="s">
        <v>116</v>
      </c>
      <c r="D81" s="190" t="s">
        <v>57</v>
      </c>
      <c r="E81" s="190" t="s">
        <v>53</v>
      </c>
      <c r="F81" s="190" t="s">
        <v>54</v>
      </c>
      <c r="G81" s="190" t="s">
        <v>117</v>
      </c>
      <c r="H81" s="190" t="s">
        <v>118</v>
      </c>
      <c r="I81" s="190" t="s">
        <v>119</v>
      </c>
      <c r="J81" s="190" t="s">
        <v>100</v>
      </c>
      <c r="K81" s="191" t="s">
        <v>120</v>
      </c>
      <c r="L81" s="192"/>
      <c r="M81" s="94" t="s">
        <v>19</v>
      </c>
      <c r="N81" s="95" t="s">
        <v>42</v>
      </c>
      <c r="O81" s="95" t="s">
        <v>121</v>
      </c>
      <c r="P81" s="95" t="s">
        <v>122</v>
      </c>
      <c r="Q81" s="95" t="s">
        <v>123</v>
      </c>
      <c r="R81" s="95" t="s">
        <v>124</v>
      </c>
      <c r="S81" s="95" t="s">
        <v>125</v>
      </c>
      <c r="T81" s="96" t="s">
        <v>126</v>
      </c>
      <c r="U81" s="187"/>
      <c r="V81" s="187"/>
      <c r="W81" s="187"/>
      <c r="X81" s="187"/>
      <c r="Y81" s="187"/>
      <c r="Z81" s="187"/>
      <c r="AA81" s="187"/>
      <c r="AB81" s="187"/>
      <c r="AC81" s="187"/>
      <c r="AD81" s="187"/>
      <c r="AE81" s="187"/>
    </row>
    <row r="82" s="2" customFormat="1" ht="22.8" customHeight="1">
      <c r="A82" s="40"/>
      <c r="B82" s="41"/>
      <c r="C82" s="101" t="s">
        <v>127</v>
      </c>
      <c r="D82" s="42"/>
      <c r="E82" s="42"/>
      <c r="F82" s="42"/>
      <c r="G82" s="42"/>
      <c r="H82" s="42"/>
      <c r="I82" s="42"/>
      <c r="J82" s="193">
        <f>BK82</f>
        <v>0</v>
      </c>
      <c r="K82" s="42"/>
      <c r="L82" s="46"/>
      <c r="M82" s="97"/>
      <c r="N82" s="194"/>
      <c r="O82" s="98"/>
      <c r="P82" s="195">
        <f>P83</f>
        <v>0</v>
      </c>
      <c r="Q82" s="98"/>
      <c r="R82" s="195">
        <f>R83</f>
        <v>0</v>
      </c>
      <c r="S82" s="98"/>
      <c r="T82" s="196">
        <f>T83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T82" s="19" t="s">
        <v>71</v>
      </c>
      <c r="AU82" s="19" t="s">
        <v>101</v>
      </c>
      <c r="BK82" s="197">
        <f>BK83</f>
        <v>0</v>
      </c>
    </row>
    <row r="83" s="12" customFormat="1" ht="25.92" customHeight="1">
      <c r="A83" s="12"/>
      <c r="B83" s="198"/>
      <c r="C83" s="199"/>
      <c r="D83" s="200" t="s">
        <v>71</v>
      </c>
      <c r="E83" s="201" t="s">
        <v>631</v>
      </c>
      <c r="F83" s="201" t="s">
        <v>632</v>
      </c>
      <c r="G83" s="199"/>
      <c r="H83" s="199"/>
      <c r="I83" s="202"/>
      <c r="J83" s="203">
        <f>BK83</f>
        <v>0</v>
      </c>
      <c r="K83" s="199"/>
      <c r="L83" s="204"/>
      <c r="M83" s="205"/>
      <c r="N83" s="206"/>
      <c r="O83" s="206"/>
      <c r="P83" s="207">
        <f>P84+P90</f>
        <v>0</v>
      </c>
      <c r="Q83" s="206"/>
      <c r="R83" s="207">
        <f>R84+R90</f>
        <v>0</v>
      </c>
      <c r="S83" s="206"/>
      <c r="T83" s="208">
        <f>T84+T90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9" t="s">
        <v>169</v>
      </c>
      <c r="AT83" s="210" t="s">
        <v>71</v>
      </c>
      <c r="AU83" s="210" t="s">
        <v>72</v>
      </c>
      <c r="AY83" s="209" t="s">
        <v>130</v>
      </c>
      <c r="BK83" s="211">
        <f>BK84+BK90</f>
        <v>0</v>
      </c>
    </row>
    <row r="84" s="12" customFormat="1" ht="22.8" customHeight="1">
      <c r="A84" s="12"/>
      <c r="B84" s="198"/>
      <c r="C84" s="199"/>
      <c r="D84" s="200" t="s">
        <v>71</v>
      </c>
      <c r="E84" s="212" t="s">
        <v>633</v>
      </c>
      <c r="F84" s="212" t="s">
        <v>634</v>
      </c>
      <c r="G84" s="199"/>
      <c r="H84" s="199"/>
      <c r="I84" s="202"/>
      <c r="J84" s="213">
        <f>BK84</f>
        <v>0</v>
      </c>
      <c r="K84" s="199"/>
      <c r="L84" s="204"/>
      <c r="M84" s="205"/>
      <c r="N84" s="206"/>
      <c r="O84" s="206"/>
      <c r="P84" s="207">
        <f>SUM(P85:P89)</f>
        <v>0</v>
      </c>
      <c r="Q84" s="206"/>
      <c r="R84" s="207">
        <f>SUM(R85:R89)</f>
        <v>0</v>
      </c>
      <c r="S84" s="206"/>
      <c r="T84" s="208">
        <f>SUM(T85:T89)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9" t="s">
        <v>169</v>
      </c>
      <c r="AT84" s="210" t="s">
        <v>71</v>
      </c>
      <c r="AU84" s="210" t="s">
        <v>79</v>
      </c>
      <c r="AY84" s="209" t="s">
        <v>130</v>
      </c>
      <c r="BK84" s="211">
        <f>SUM(BK85:BK89)</f>
        <v>0</v>
      </c>
    </row>
    <row r="85" s="2" customFormat="1" ht="16.5" customHeight="1">
      <c r="A85" s="40"/>
      <c r="B85" s="41"/>
      <c r="C85" s="214" t="s">
        <v>79</v>
      </c>
      <c r="D85" s="214" t="s">
        <v>133</v>
      </c>
      <c r="E85" s="215" t="s">
        <v>635</v>
      </c>
      <c r="F85" s="216" t="s">
        <v>636</v>
      </c>
      <c r="G85" s="217" t="s">
        <v>637</v>
      </c>
      <c r="H85" s="218">
        <v>1</v>
      </c>
      <c r="I85" s="219"/>
      <c r="J85" s="220">
        <f>ROUND(I85*H85,2)</f>
        <v>0</v>
      </c>
      <c r="K85" s="216" t="s">
        <v>137</v>
      </c>
      <c r="L85" s="46"/>
      <c r="M85" s="221" t="s">
        <v>19</v>
      </c>
      <c r="N85" s="222" t="s">
        <v>43</v>
      </c>
      <c r="O85" s="86"/>
      <c r="P85" s="223">
        <f>O85*H85</f>
        <v>0</v>
      </c>
      <c r="Q85" s="223">
        <v>0</v>
      </c>
      <c r="R85" s="223">
        <f>Q85*H85</f>
        <v>0</v>
      </c>
      <c r="S85" s="223">
        <v>0</v>
      </c>
      <c r="T85" s="224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25" t="s">
        <v>638</v>
      </c>
      <c r="AT85" s="225" t="s">
        <v>133</v>
      </c>
      <c r="AU85" s="225" t="s">
        <v>81</v>
      </c>
      <c r="AY85" s="19" t="s">
        <v>130</v>
      </c>
      <c r="BE85" s="226">
        <f>IF(N85="základní",J85,0)</f>
        <v>0</v>
      </c>
      <c r="BF85" s="226">
        <f>IF(N85="snížená",J85,0)</f>
        <v>0</v>
      </c>
      <c r="BG85" s="226">
        <f>IF(N85="zákl. přenesená",J85,0)</f>
        <v>0</v>
      </c>
      <c r="BH85" s="226">
        <f>IF(N85="sníž. přenesená",J85,0)</f>
        <v>0</v>
      </c>
      <c r="BI85" s="226">
        <f>IF(N85="nulová",J85,0)</f>
        <v>0</v>
      </c>
      <c r="BJ85" s="19" t="s">
        <v>79</v>
      </c>
      <c r="BK85" s="226">
        <f>ROUND(I85*H85,2)</f>
        <v>0</v>
      </c>
      <c r="BL85" s="19" t="s">
        <v>638</v>
      </c>
      <c r="BM85" s="225" t="s">
        <v>639</v>
      </c>
    </row>
    <row r="86" s="2" customFormat="1">
      <c r="A86" s="40"/>
      <c r="B86" s="41"/>
      <c r="C86" s="42"/>
      <c r="D86" s="227" t="s">
        <v>140</v>
      </c>
      <c r="E86" s="42"/>
      <c r="F86" s="228" t="s">
        <v>636</v>
      </c>
      <c r="G86" s="42"/>
      <c r="H86" s="42"/>
      <c r="I86" s="229"/>
      <c r="J86" s="42"/>
      <c r="K86" s="42"/>
      <c r="L86" s="46"/>
      <c r="M86" s="230"/>
      <c r="N86" s="231"/>
      <c r="O86" s="86"/>
      <c r="P86" s="86"/>
      <c r="Q86" s="86"/>
      <c r="R86" s="86"/>
      <c r="S86" s="86"/>
      <c r="T86" s="87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140</v>
      </c>
      <c r="AU86" s="19" t="s">
        <v>81</v>
      </c>
    </row>
    <row r="87" s="2" customFormat="1">
      <c r="A87" s="40"/>
      <c r="B87" s="41"/>
      <c r="C87" s="42"/>
      <c r="D87" s="232" t="s">
        <v>142</v>
      </c>
      <c r="E87" s="42"/>
      <c r="F87" s="233" t="s">
        <v>640</v>
      </c>
      <c r="G87" s="42"/>
      <c r="H87" s="42"/>
      <c r="I87" s="229"/>
      <c r="J87" s="42"/>
      <c r="K87" s="42"/>
      <c r="L87" s="46"/>
      <c r="M87" s="230"/>
      <c r="N87" s="231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142</v>
      </c>
      <c r="AU87" s="19" t="s">
        <v>81</v>
      </c>
    </row>
    <row r="88" s="2" customFormat="1" ht="16.5" customHeight="1">
      <c r="A88" s="40"/>
      <c r="B88" s="41"/>
      <c r="C88" s="214" t="s">
        <v>81</v>
      </c>
      <c r="D88" s="214" t="s">
        <v>133</v>
      </c>
      <c r="E88" s="215" t="s">
        <v>641</v>
      </c>
      <c r="F88" s="216" t="s">
        <v>642</v>
      </c>
      <c r="G88" s="217" t="s">
        <v>637</v>
      </c>
      <c r="H88" s="218">
        <v>1</v>
      </c>
      <c r="I88" s="219"/>
      <c r="J88" s="220">
        <f>ROUND(I88*H88,2)</f>
        <v>0</v>
      </c>
      <c r="K88" s="216" t="s">
        <v>363</v>
      </c>
      <c r="L88" s="46"/>
      <c r="M88" s="221" t="s">
        <v>19</v>
      </c>
      <c r="N88" s="222" t="s">
        <v>43</v>
      </c>
      <c r="O88" s="86"/>
      <c r="P88" s="223">
        <f>O88*H88</f>
        <v>0</v>
      </c>
      <c r="Q88" s="223">
        <v>0</v>
      </c>
      <c r="R88" s="223">
        <f>Q88*H88</f>
        <v>0</v>
      </c>
      <c r="S88" s="223">
        <v>0</v>
      </c>
      <c r="T88" s="224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25" t="s">
        <v>638</v>
      </c>
      <c r="AT88" s="225" t="s">
        <v>133</v>
      </c>
      <c r="AU88" s="225" t="s">
        <v>81</v>
      </c>
      <c r="AY88" s="19" t="s">
        <v>130</v>
      </c>
      <c r="BE88" s="226">
        <f>IF(N88="základní",J88,0)</f>
        <v>0</v>
      </c>
      <c r="BF88" s="226">
        <f>IF(N88="snížená",J88,0)</f>
        <v>0</v>
      </c>
      <c r="BG88" s="226">
        <f>IF(N88="zákl. přenesená",J88,0)</f>
        <v>0</v>
      </c>
      <c r="BH88" s="226">
        <f>IF(N88="sníž. přenesená",J88,0)</f>
        <v>0</v>
      </c>
      <c r="BI88" s="226">
        <f>IF(N88="nulová",J88,0)</f>
        <v>0</v>
      </c>
      <c r="BJ88" s="19" t="s">
        <v>79</v>
      </c>
      <c r="BK88" s="226">
        <f>ROUND(I88*H88,2)</f>
        <v>0</v>
      </c>
      <c r="BL88" s="19" t="s">
        <v>638</v>
      </c>
      <c r="BM88" s="225" t="s">
        <v>643</v>
      </c>
    </row>
    <row r="89" s="2" customFormat="1">
      <c r="A89" s="40"/>
      <c r="B89" s="41"/>
      <c r="C89" s="42"/>
      <c r="D89" s="227" t="s">
        <v>140</v>
      </c>
      <c r="E89" s="42"/>
      <c r="F89" s="228" t="s">
        <v>642</v>
      </c>
      <c r="G89" s="42"/>
      <c r="H89" s="42"/>
      <c r="I89" s="229"/>
      <c r="J89" s="42"/>
      <c r="K89" s="42"/>
      <c r="L89" s="46"/>
      <c r="M89" s="230"/>
      <c r="N89" s="231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140</v>
      </c>
      <c r="AU89" s="19" t="s">
        <v>81</v>
      </c>
    </row>
    <row r="90" s="12" customFormat="1" ht="22.8" customHeight="1">
      <c r="A90" s="12"/>
      <c r="B90" s="198"/>
      <c r="C90" s="199"/>
      <c r="D90" s="200" t="s">
        <v>71</v>
      </c>
      <c r="E90" s="212" t="s">
        <v>644</v>
      </c>
      <c r="F90" s="212" t="s">
        <v>645</v>
      </c>
      <c r="G90" s="199"/>
      <c r="H90" s="199"/>
      <c r="I90" s="202"/>
      <c r="J90" s="213">
        <f>BK90</f>
        <v>0</v>
      </c>
      <c r="K90" s="199"/>
      <c r="L90" s="204"/>
      <c r="M90" s="205"/>
      <c r="N90" s="206"/>
      <c r="O90" s="206"/>
      <c r="P90" s="207">
        <f>SUM(P91:P96)</f>
        <v>0</v>
      </c>
      <c r="Q90" s="206"/>
      <c r="R90" s="207">
        <f>SUM(R91:R96)</f>
        <v>0</v>
      </c>
      <c r="S90" s="206"/>
      <c r="T90" s="208">
        <f>SUM(T91:T96)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9" t="s">
        <v>169</v>
      </c>
      <c r="AT90" s="210" t="s">
        <v>71</v>
      </c>
      <c r="AU90" s="210" t="s">
        <v>79</v>
      </c>
      <c r="AY90" s="209" t="s">
        <v>130</v>
      </c>
      <c r="BK90" s="211">
        <f>SUM(BK91:BK96)</f>
        <v>0</v>
      </c>
    </row>
    <row r="91" s="2" customFormat="1" ht="16.5" customHeight="1">
      <c r="A91" s="40"/>
      <c r="B91" s="41"/>
      <c r="C91" s="214" t="s">
        <v>131</v>
      </c>
      <c r="D91" s="214" t="s">
        <v>133</v>
      </c>
      <c r="E91" s="215" t="s">
        <v>646</v>
      </c>
      <c r="F91" s="216" t="s">
        <v>645</v>
      </c>
      <c r="G91" s="217" t="s">
        <v>637</v>
      </c>
      <c r="H91" s="218">
        <v>1</v>
      </c>
      <c r="I91" s="219"/>
      <c r="J91" s="220">
        <f>ROUND(I91*H91,2)</f>
        <v>0</v>
      </c>
      <c r="K91" s="216" t="s">
        <v>137</v>
      </c>
      <c r="L91" s="46"/>
      <c r="M91" s="221" t="s">
        <v>19</v>
      </c>
      <c r="N91" s="222" t="s">
        <v>43</v>
      </c>
      <c r="O91" s="86"/>
      <c r="P91" s="223">
        <f>O91*H91</f>
        <v>0</v>
      </c>
      <c r="Q91" s="223">
        <v>0</v>
      </c>
      <c r="R91" s="223">
        <f>Q91*H91</f>
        <v>0</v>
      </c>
      <c r="S91" s="223">
        <v>0</v>
      </c>
      <c r="T91" s="224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25" t="s">
        <v>638</v>
      </c>
      <c r="AT91" s="225" t="s">
        <v>133</v>
      </c>
      <c r="AU91" s="225" t="s">
        <v>81</v>
      </c>
      <c r="AY91" s="19" t="s">
        <v>130</v>
      </c>
      <c r="BE91" s="226">
        <f>IF(N91="základní",J91,0)</f>
        <v>0</v>
      </c>
      <c r="BF91" s="226">
        <f>IF(N91="snížená",J91,0)</f>
        <v>0</v>
      </c>
      <c r="BG91" s="226">
        <f>IF(N91="zákl. přenesená",J91,0)</f>
        <v>0</v>
      </c>
      <c r="BH91" s="226">
        <f>IF(N91="sníž. přenesená",J91,0)</f>
        <v>0</v>
      </c>
      <c r="BI91" s="226">
        <f>IF(N91="nulová",J91,0)</f>
        <v>0</v>
      </c>
      <c r="BJ91" s="19" t="s">
        <v>79</v>
      </c>
      <c r="BK91" s="226">
        <f>ROUND(I91*H91,2)</f>
        <v>0</v>
      </c>
      <c r="BL91" s="19" t="s">
        <v>638</v>
      </c>
      <c r="BM91" s="225" t="s">
        <v>647</v>
      </c>
    </row>
    <row r="92" s="2" customFormat="1">
      <c r="A92" s="40"/>
      <c r="B92" s="41"/>
      <c r="C92" s="42"/>
      <c r="D92" s="227" t="s">
        <v>140</v>
      </c>
      <c r="E92" s="42"/>
      <c r="F92" s="228" t="s">
        <v>645</v>
      </c>
      <c r="G92" s="42"/>
      <c r="H92" s="42"/>
      <c r="I92" s="229"/>
      <c r="J92" s="42"/>
      <c r="K92" s="42"/>
      <c r="L92" s="46"/>
      <c r="M92" s="230"/>
      <c r="N92" s="231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140</v>
      </c>
      <c r="AU92" s="19" t="s">
        <v>81</v>
      </c>
    </row>
    <row r="93" s="2" customFormat="1">
      <c r="A93" s="40"/>
      <c r="B93" s="41"/>
      <c r="C93" s="42"/>
      <c r="D93" s="232" t="s">
        <v>142</v>
      </c>
      <c r="E93" s="42"/>
      <c r="F93" s="233" t="s">
        <v>648</v>
      </c>
      <c r="G93" s="42"/>
      <c r="H93" s="42"/>
      <c r="I93" s="229"/>
      <c r="J93" s="42"/>
      <c r="K93" s="42"/>
      <c r="L93" s="46"/>
      <c r="M93" s="230"/>
      <c r="N93" s="231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142</v>
      </c>
      <c r="AU93" s="19" t="s">
        <v>81</v>
      </c>
    </row>
    <row r="94" s="2" customFormat="1" ht="16.5" customHeight="1">
      <c r="A94" s="40"/>
      <c r="B94" s="41"/>
      <c r="C94" s="214" t="s">
        <v>138</v>
      </c>
      <c r="D94" s="214" t="s">
        <v>133</v>
      </c>
      <c r="E94" s="215" t="s">
        <v>649</v>
      </c>
      <c r="F94" s="216" t="s">
        <v>650</v>
      </c>
      <c r="G94" s="217" t="s">
        <v>637</v>
      </c>
      <c r="H94" s="218">
        <v>1</v>
      </c>
      <c r="I94" s="219"/>
      <c r="J94" s="220">
        <f>ROUND(I94*H94,2)</f>
        <v>0</v>
      </c>
      <c r="K94" s="216" t="s">
        <v>137</v>
      </c>
      <c r="L94" s="46"/>
      <c r="M94" s="221" t="s">
        <v>19</v>
      </c>
      <c r="N94" s="222" t="s">
        <v>43</v>
      </c>
      <c r="O94" s="86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5" t="s">
        <v>638</v>
      </c>
      <c r="AT94" s="225" t="s">
        <v>133</v>
      </c>
      <c r="AU94" s="225" t="s">
        <v>81</v>
      </c>
      <c r="AY94" s="19" t="s">
        <v>130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9" t="s">
        <v>79</v>
      </c>
      <c r="BK94" s="226">
        <f>ROUND(I94*H94,2)</f>
        <v>0</v>
      </c>
      <c r="BL94" s="19" t="s">
        <v>638</v>
      </c>
      <c r="BM94" s="225" t="s">
        <v>651</v>
      </c>
    </row>
    <row r="95" s="2" customFormat="1">
      <c r="A95" s="40"/>
      <c r="B95" s="41"/>
      <c r="C95" s="42"/>
      <c r="D95" s="227" t="s">
        <v>140</v>
      </c>
      <c r="E95" s="42"/>
      <c r="F95" s="228" t="s">
        <v>650</v>
      </c>
      <c r="G95" s="42"/>
      <c r="H95" s="42"/>
      <c r="I95" s="229"/>
      <c r="J95" s="42"/>
      <c r="K95" s="42"/>
      <c r="L95" s="46"/>
      <c r="M95" s="230"/>
      <c r="N95" s="231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140</v>
      </c>
      <c r="AU95" s="19" t="s">
        <v>81</v>
      </c>
    </row>
    <row r="96" s="2" customFormat="1">
      <c r="A96" s="40"/>
      <c r="B96" s="41"/>
      <c r="C96" s="42"/>
      <c r="D96" s="232" t="s">
        <v>142</v>
      </c>
      <c r="E96" s="42"/>
      <c r="F96" s="233" t="s">
        <v>652</v>
      </c>
      <c r="G96" s="42"/>
      <c r="H96" s="42"/>
      <c r="I96" s="229"/>
      <c r="J96" s="42"/>
      <c r="K96" s="42"/>
      <c r="L96" s="46"/>
      <c r="M96" s="279"/>
      <c r="N96" s="280"/>
      <c r="O96" s="281"/>
      <c r="P96" s="281"/>
      <c r="Q96" s="281"/>
      <c r="R96" s="281"/>
      <c r="S96" s="281"/>
      <c r="T96" s="282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142</v>
      </c>
      <c r="AU96" s="19" t="s">
        <v>81</v>
      </c>
    </row>
    <row r="97" s="2" customFormat="1" ht="6.96" customHeight="1">
      <c r="A97" s="40"/>
      <c r="B97" s="61"/>
      <c r="C97" s="62"/>
      <c r="D97" s="62"/>
      <c r="E97" s="62"/>
      <c r="F97" s="62"/>
      <c r="G97" s="62"/>
      <c r="H97" s="62"/>
      <c r="I97" s="62"/>
      <c r="J97" s="62"/>
      <c r="K97" s="62"/>
      <c r="L97" s="46"/>
      <c r="M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</sheetData>
  <sheetProtection sheet="1" autoFilter="0" formatColumns="0" formatRows="0" objects="1" scenarios="1" spinCount="100000" saltValue="5DlQbG9IgI7vlDITioF5BrWIOIBWx2n2T1YNNtY7DYDQbpvm2KJTvMg9Jr7G50tnH5YEFBNzSynN8qGoE9rlYQ==" hashValue="hl1dfE2RMyvvRvrs/Z4YHroSQTtS2cR/fcrmXL6wYsjbguUjW11e4xYDdBuCu9ihUT9Z25tUT0lwLgdQhC/zVA==" algorithmName="SHA-512" password="C635"/>
  <autoFilter ref="C81:K96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7" r:id="rId1" display="https://podminky.urs.cz/item/CS_URS_2024_02/013254000"/>
    <hyperlink ref="F93" r:id="rId2" display="https://podminky.urs.cz/item/CS_URS_2024_02/030001000"/>
    <hyperlink ref="F96" r:id="rId3" display="https://podminky.urs.cz/item/CS_URS_2024_02/033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83" customWidth="1"/>
    <col min="2" max="2" width="1.667969" style="283" customWidth="1"/>
    <col min="3" max="4" width="5" style="283" customWidth="1"/>
    <col min="5" max="5" width="11.66016" style="283" customWidth="1"/>
    <col min="6" max="6" width="9.160156" style="283" customWidth="1"/>
    <col min="7" max="7" width="5" style="283" customWidth="1"/>
    <col min="8" max="8" width="77.83203" style="283" customWidth="1"/>
    <col min="9" max="10" width="20" style="283" customWidth="1"/>
    <col min="11" max="11" width="1.667969" style="283" customWidth="1"/>
  </cols>
  <sheetData>
    <row r="1" s="1" customFormat="1" ht="37.5" customHeight="1"/>
    <row r="2" s="1" customFormat="1" ht="7.5" customHeight="1">
      <c r="B2" s="284"/>
      <c r="C2" s="285"/>
      <c r="D2" s="285"/>
      <c r="E2" s="285"/>
      <c r="F2" s="285"/>
      <c r="G2" s="285"/>
      <c r="H2" s="285"/>
      <c r="I2" s="285"/>
      <c r="J2" s="285"/>
      <c r="K2" s="286"/>
    </row>
    <row r="3" s="16" customFormat="1" ht="45" customHeight="1">
      <c r="B3" s="287"/>
      <c r="C3" s="288" t="s">
        <v>653</v>
      </c>
      <c r="D3" s="288"/>
      <c r="E3" s="288"/>
      <c r="F3" s="288"/>
      <c r="G3" s="288"/>
      <c r="H3" s="288"/>
      <c r="I3" s="288"/>
      <c r="J3" s="288"/>
      <c r="K3" s="289"/>
    </row>
    <row r="4" s="1" customFormat="1" ht="25.5" customHeight="1">
      <c r="B4" s="290"/>
      <c r="C4" s="291" t="s">
        <v>654</v>
      </c>
      <c r="D4" s="291"/>
      <c r="E4" s="291"/>
      <c r="F4" s="291"/>
      <c r="G4" s="291"/>
      <c r="H4" s="291"/>
      <c r="I4" s="291"/>
      <c r="J4" s="291"/>
      <c r="K4" s="292"/>
    </row>
    <row r="5" s="1" customFormat="1" ht="5.25" customHeight="1">
      <c r="B5" s="290"/>
      <c r="C5" s="293"/>
      <c r="D5" s="293"/>
      <c r="E5" s="293"/>
      <c r="F5" s="293"/>
      <c r="G5" s="293"/>
      <c r="H5" s="293"/>
      <c r="I5" s="293"/>
      <c r="J5" s="293"/>
      <c r="K5" s="292"/>
    </row>
    <row r="6" s="1" customFormat="1" ht="15" customHeight="1">
      <c r="B6" s="290"/>
      <c r="C6" s="294" t="s">
        <v>655</v>
      </c>
      <c r="D6" s="294"/>
      <c r="E6" s="294"/>
      <c r="F6" s="294"/>
      <c r="G6" s="294"/>
      <c r="H6" s="294"/>
      <c r="I6" s="294"/>
      <c r="J6" s="294"/>
      <c r="K6" s="292"/>
    </row>
    <row r="7" s="1" customFormat="1" ht="15" customHeight="1">
      <c r="B7" s="295"/>
      <c r="C7" s="294" t="s">
        <v>656</v>
      </c>
      <c r="D7" s="294"/>
      <c r="E7" s="294"/>
      <c r="F7" s="294"/>
      <c r="G7" s="294"/>
      <c r="H7" s="294"/>
      <c r="I7" s="294"/>
      <c r="J7" s="294"/>
      <c r="K7" s="292"/>
    </row>
    <row r="8" s="1" customFormat="1" ht="12.75" customHeight="1">
      <c r="B8" s="295"/>
      <c r="C8" s="294"/>
      <c r="D8" s="294"/>
      <c r="E8" s="294"/>
      <c r="F8" s="294"/>
      <c r="G8" s="294"/>
      <c r="H8" s="294"/>
      <c r="I8" s="294"/>
      <c r="J8" s="294"/>
      <c r="K8" s="292"/>
    </row>
    <row r="9" s="1" customFormat="1" ht="15" customHeight="1">
      <c r="B9" s="295"/>
      <c r="C9" s="294" t="s">
        <v>657</v>
      </c>
      <c r="D9" s="294"/>
      <c r="E9" s="294"/>
      <c r="F9" s="294"/>
      <c r="G9" s="294"/>
      <c r="H9" s="294"/>
      <c r="I9" s="294"/>
      <c r="J9" s="294"/>
      <c r="K9" s="292"/>
    </row>
    <row r="10" s="1" customFormat="1" ht="15" customHeight="1">
      <c r="B10" s="295"/>
      <c r="C10" s="294"/>
      <c r="D10" s="294" t="s">
        <v>658</v>
      </c>
      <c r="E10" s="294"/>
      <c r="F10" s="294"/>
      <c r="G10" s="294"/>
      <c r="H10" s="294"/>
      <c r="I10" s="294"/>
      <c r="J10" s="294"/>
      <c r="K10" s="292"/>
    </row>
    <row r="11" s="1" customFormat="1" ht="15" customHeight="1">
      <c r="B11" s="295"/>
      <c r="C11" s="296"/>
      <c r="D11" s="294" t="s">
        <v>659</v>
      </c>
      <c r="E11" s="294"/>
      <c r="F11" s="294"/>
      <c r="G11" s="294"/>
      <c r="H11" s="294"/>
      <c r="I11" s="294"/>
      <c r="J11" s="294"/>
      <c r="K11" s="292"/>
    </row>
    <row r="12" s="1" customFormat="1" ht="15" customHeight="1">
      <c r="B12" s="295"/>
      <c r="C12" s="296"/>
      <c r="D12" s="294"/>
      <c r="E12" s="294"/>
      <c r="F12" s="294"/>
      <c r="G12" s="294"/>
      <c r="H12" s="294"/>
      <c r="I12" s="294"/>
      <c r="J12" s="294"/>
      <c r="K12" s="292"/>
    </row>
    <row r="13" s="1" customFormat="1" ht="15" customHeight="1">
      <c r="B13" s="295"/>
      <c r="C13" s="296"/>
      <c r="D13" s="297" t="s">
        <v>660</v>
      </c>
      <c r="E13" s="294"/>
      <c r="F13" s="294"/>
      <c r="G13" s="294"/>
      <c r="H13" s="294"/>
      <c r="I13" s="294"/>
      <c r="J13" s="294"/>
      <c r="K13" s="292"/>
    </row>
    <row r="14" s="1" customFormat="1" ht="12.75" customHeight="1">
      <c r="B14" s="295"/>
      <c r="C14" s="296"/>
      <c r="D14" s="296"/>
      <c r="E14" s="296"/>
      <c r="F14" s="296"/>
      <c r="G14" s="296"/>
      <c r="H14" s="296"/>
      <c r="I14" s="296"/>
      <c r="J14" s="296"/>
      <c r="K14" s="292"/>
    </row>
    <row r="15" s="1" customFormat="1" ht="15" customHeight="1">
      <c r="B15" s="295"/>
      <c r="C15" s="296"/>
      <c r="D15" s="294" t="s">
        <v>661</v>
      </c>
      <c r="E15" s="294"/>
      <c r="F15" s="294"/>
      <c r="G15" s="294"/>
      <c r="H15" s="294"/>
      <c r="I15" s="294"/>
      <c r="J15" s="294"/>
      <c r="K15" s="292"/>
    </row>
    <row r="16" s="1" customFormat="1" ht="15" customHeight="1">
      <c r="B16" s="295"/>
      <c r="C16" s="296"/>
      <c r="D16" s="294" t="s">
        <v>662</v>
      </c>
      <c r="E16" s="294"/>
      <c r="F16" s="294"/>
      <c r="G16" s="294"/>
      <c r="H16" s="294"/>
      <c r="I16" s="294"/>
      <c r="J16" s="294"/>
      <c r="K16" s="292"/>
    </row>
    <row r="17" s="1" customFormat="1" ht="15" customHeight="1">
      <c r="B17" s="295"/>
      <c r="C17" s="296"/>
      <c r="D17" s="294" t="s">
        <v>663</v>
      </c>
      <c r="E17" s="294"/>
      <c r="F17" s="294"/>
      <c r="G17" s="294"/>
      <c r="H17" s="294"/>
      <c r="I17" s="294"/>
      <c r="J17" s="294"/>
      <c r="K17" s="292"/>
    </row>
    <row r="18" s="1" customFormat="1" ht="15" customHeight="1">
      <c r="B18" s="295"/>
      <c r="C18" s="296"/>
      <c r="D18" s="296"/>
      <c r="E18" s="298" t="s">
        <v>78</v>
      </c>
      <c r="F18" s="294" t="s">
        <v>664</v>
      </c>
      <c r="G18" s="294"/>
      <c r="H18" s="294"/>
      <c r="I18" s="294"/>
      <c r="J18" s="294"/>
      <c r="K18" s="292"/>
    </row>
    <row r="19" s="1" customFormat="1" ht="15" customHeight="1">
      <c r="B19" s="295"/>
      <c r="C19" s="296"/>
      <c r="D19" s="296"/>
      <c r="E19" s="298" t="s">
        <v>665</v>
      </c>
      <c r="F19" s="294" t="s">
        <v>666</v>
      </c>
      <c r="G19" s="294"/>
      <c r="H19" s="294"/>
      <c r="I19" s="294"/>
      <c r="J19" s="294"/>
      <c r="K19" s="292"/>
    </row>
    <row r="20" s="1" customFormat="1" ht="15" customHeight="1">
      <c r="B20" s="295"/>
      <c r="C20" s="296"/>
      <c r="D20" s="296"/>
      <c r="E20" s="298" t="s">
        <v>667</v>
      </c>
      <c r="F20" s="294" t="s">
        <v>668</v>
      </c>
      <c r="G20" s="294"/>
      <c r="H20" s="294"/>
      <c r="I20" s="294"/>
      <c r="J20" s="294"/>
      <c r="K20" s="292"/>
    </row>
    <row r="21" s="1" customFormat="1" ht="15" customHeight="1">
      <c r="B21" s="295"/>
      <c r="C21" s="296"/>
      <c r="D21" s="296"/>
      <c r="E21" s="298" t="s">
        <v>90</v>
      </c>
      <c r="F21" s="294" t="s">
        <v>669</v>
      </c>
      <c r="G21" s="294"/>
      <c r="H21" s="294"/>
      <c r="I21" s="294"/>
      <c r="J21" s="294"/>
      <c r="K21" s="292"/>
    </row>
    <row r="22" s="1" customFormat="1" ht="15" customHeight="1">
      <c r="B22" s="295"/>
      <c r="C22" s="296"/>
      <c r="D22" s="296"/>
      <c r="E22" s="298" t="s">
        <v>670</v>
      </c>
      <c r="F22" s="294" t="s">
        <v>671</v>
      </c>
      <c r="G22" s="294"/>
      <c r="H22" s="294"/>
      <c r="I22" s="294"/>
      <c r="J22" s="294"/>
      <c r="K22" s="292"/>
    </row>
    <row r="23" s="1" customFormat="1" ht="15" customHeight="1">
      <c r="B23" s="295"/>
      <c r="C23" s="296"/>
      <c r="D23" s="296"/>
      <c r="E23" s="298" t="s">
        <v>85</v>
      </c>
      <c r="F23" s="294" t="s">
        <v>672</v>
      </c>
      <c r="G23" s="294"/>
      <c r="H23" s="294"/>
      <c r="I23" s="294"/>
      <c r="J23" s="294"/>
      <c r="K23" s="292"/>
    </row>
    <row r="24" s="1" customFormat="1" ht="12.75" customHeight="1">
      <c r="B24" s="295"/>
      <c r="C24" s="296"/>
      <c r="D24" s="296"/>
      <c r="E24" s="296"/>
      <c r="F24" s="296"/>
      <c r="G24" s="296"/>
      <c r="H24" s="296"/>
      <c r="I24" s="296"/>
      <c r="J24" s="296"/>
      <c r="K24" s="292"/>
    </row>
    <row r="25" s="1" customFormat="1" ht="15" customHeight="1">
      <c r="B25" s="295"/>
      <c r="C25" s="294" t="s">
        <v>673</v>
      </c>
      <c r="D25" s="294"/>
      <c r="E25" s="294"/>
      <c r="F25" s="294"/>
      <c r="G25" s="294"/>
      <c r="H25" s="294"/>
      <c r="I25" s="294"/>
      <c r="J25" s="294"/>
      <c r="K25" s="292"/>
    </row>
    <row r="26" s="1" customFormat="1" ht="15" customHeight="1">
      <c r="B26" s="295"/>
      <c r="C26" s="294" t="s">
        <v>674</v>
      </c>
      <c r="D26" s="294"/>
      <c r="E26" s="294"/>
      <c r="F26" s="294"/>
      <c r="G26" s="294"/>
      <c r="H26" s="294"/>
      <c r="I26" s="294"/>
      <c r="J26" s="294"/>
      <c r="K26" s="292"/>
    </row>
    <row r="27" s="1" customFormat="1" ht="15" customHeight="1">
      <c r="B27" s="295"/>
      <c r="C27" s="294"/>
      <c r="D27" s="294" t="s">
        <v>675</v>
      </c>
      <c r="E27" s="294"/>
      <c r="F27" s="294"/>
      <c r="G27" s="294"/>
      <c r="H27" s="294"/>
      <c r="I27" s="294"/>
      <c r="J27" s="294"/>
      <c r="K27" s="292"/>
    </row>
    <row r="28" s="1" customFormat="1" ht="15" customHeight="1">
      <c r="B28" s="295"/>
      <c r="C28" s="296"/>
      <c r="D28" s="294" t="s">
        <v>676</v>
      </c>
      <c r="E28" s="294"/>
      <c r="F28" s="294"/>
      <c r="G28" s="294"/>
      <c r="H28" s="294"/>
      <c r="I28" s="294"/>
      <c r="J28" s="294"/>
      <c r="K28" s="292"/>
    </row>
    <row r="29" s="1" customFormat="1" ht="12.75" customHeight="1">
      <c r="B29" s="295"/>
      <c r="C29" s="296"/>
      <c r="D29" s="296"/>
      <c r="E29" s="296"/>
      <c r="F29" s="296"/>
      <c r="G29" s="296"/>
      <c r="H29" s="296"/>
      <c r="I29" s="296"/>
      <c r="J29" s="296"/>
      <c r="K29" s="292"/>
    </row>
    <row r="30" s="1" customFormat="1" ht="15" customHeight="1">
      <c r="B30" s="295"/>
      <c r="C30" s="296"/>
      <c r="D30" s="294" t="s">
        <v>677</v>
      </c>
      <c r="E30" s="294"/>
      <c r="F30" s="294"/>
      <c r="G30" s="294"/>
      <c r="H30" s="294"/>
      <c r="I30" s="294"/>
      <c r="J30" s="294"/>
      <c r="K30" s="292"/>
    </row>
    <row r="31" s="1" customFormat="1" ht="15" customHeight="1">
      <c r="B31" s="295"/>
      <c r="C31" s="296"/>
      <c r="D31" s="294" t="s">
        <v>678</v>
      </c>
      <c r="E31" s="294"/>
      <c r="F31" s="294"/>
      <c r="G31" s="294"/>
      <c r="H31" s="294"/>
      <c r="I31" s="294"/>
      <c r="J31" s="294"/>
      <c r="K31" s="292"/>
    </row>
    <row r="32" s="1" customFormat="1" ht="12.75" customHeight="1">
      <c r="B32" s="295"/>
      <c r="C32" s="296"/>
      <c r="D32" s="296"/>
      <c r="E32" s="296"/>
      <c r="F32" s="296"/>
      <c r="G32" s="296"/>
      <c r="H32" s="296"/>
      <c r="I32" s="296"/>
      <c r="J32" s="296"/>
      <c r="K32" s="292"/>
    </row>
    <row r="33" s="1" customFormat="1" ht="15" customHeight="1">
      <c r="B33" s="295"/>
      <c r="C33" s="296"/>
      <c r="D33" s="294" t="s">
        <v>679</v>
      </c>
      <c r="E33" s="294"/>
      <c r="F33" s="294"/>
      <c r="G33" s="294"/>
      <c r="H33" s="294"/>
      <c r="I33" s="294"/>
      <c r="J33" s="294"/>
      <c r="K33" s="292"/>
    </row>
    <row r="34" s="1" customFormat="1" ht="15" customHeight="1">
      <c r="B34" s="295"/>
      <c r="C34" s="296"/>
      <c r="D34" s="294" t="s">
        <v>680</v>
      </c>
      <c r="E34" s="294"/>
      <c r="F34" s="294"/>
      <c r="G34" s="294"/>
      <c r="H34" s="294"/>
      <c r="I34" s="294"/>
      <c r="J34" s="294"/>
      <c r="K34" s="292"/>
    </row>
    <row r="35" s="1" customFormat="1" ht="15" customHeight="1">
      <c r="B35" s="295"/>
      <c r="C35" s="296"/>
      <c r="D35" s="294" t="s">
        <v>681</v>
      </c>
      <c r="E35" s="294"/>
      <c r="F35" s="294"/>
      <c r="G35" s="294"/>
      <c r="H35" s="294"/>
      <c r="I35" s="294"/>
      <c r="J35" s="294"/>
      <c r="K35" s="292"/>
    </row>
    <row r="36" s="1" customFormat="1" ht="15" customHeight="1">
      <c r="B36" s="295"/>
      <c r="C36" s="296"/>
      <c r="D36" s="294"/>
      <c r="E36" s="297" t="s">
        <v>116</v>
      </c>
      <c r="F36" s="294"/>
      <c r="G36" s="294" t="s">
        <v>682</v>
      </c>
      <c r="H36" s="294"/>
      <c r="I36" s="294"/>
      <c r="J36" s="294"/>
      <c r="K36" s="292"/>
    </row>
    <row r="37" s="1" customFormat="1" ht="30.75" customHeight="1">
      <c r="B37" s="295"/>
      <c r="C37" s="296"/>
      <c r="D37" s="294"/>
      <c r="E37" s="297" t="s">
        <v>683</v>
      </c>
      <c r="F37" s="294"/>
      <c r="G37" s="294" t="s">
        <v>684</v>
      </c>
      <c r="H37" s="294"/>
      <c r="I37" s="294"/>
      <c r="J37" s="294"/>
      <c r="K37" s="292"/>
    </row>
    <row r="38" s="1" customFormat="1" ht="15" customHeight="1">
      <c r="B38" s="295"/>
      <c r="C38" s="296"/>
      <c r="D38" s="294"/>
      <c r="E38" s="297" t="s">
        <v>53</v>
      </c>
      <c r="F38" s="294"/>
      <c r="G38" s="294" t="s">
        <v>685</v>
      </c>
      <c r="H38" s="294"/>
      <c r="I38" s="294"/>
      <c r="J38" s="294"/>
      <c r="K38" s="292"/>
    </row>
    <row r="39" s="1" customFormat="1" ht="15" customHeight="1">
      <c r="B39" s="295"/>
      <c r="C39" s="296"/>
      <c r="D39" s="294"/>
      <c r="E39" s="297" t="s">
        <v>54</v>
      </c>
      <c r="F39" s="294"/>
      <c r="G39" s="294" t="s">
        <v>686</v>
      </c>
      <c r="H39" s="294"/>
      <c r="I39" s="294"/>
      <c r="J39" s="294"/>
      <c r="K39" s="292"/>
    </row>
    <row r="40" s="1" customFormat="1" ht="15" customHeight="1">
      <c r="B40" s="295"/>
      <c r="C40" s="296"/>
      <c r="D40" s="294"/>
      <c r="E40" s="297" t="s">
        <v>117</v>
      </c>
      <c r="F40" s="294"/>
      <c r="G40" s="294" t="s">
        <v>687</v>
      </c>
      <c r="H40" s="294"/>
      <c r="I40" s="294"/>
      <c r="J40" s="294"/>
      <c r="K40" s="292"/>
    </row>
    <row r="41" s="1" customFormat="1" ht="15" customHeight="1">
      <c r="B41" s="295"/>
      <c r="C41" s="296"/>
      <c r="D41" s="294"/>
      <c r="E41" s="297" t="s">
        <v>118</v>
      </c>
      <c r="F41" s="294"/>
      <c r="G41" s="294" t="s">
        <v>688</v>
      </c>
      <c r="H41" s="294"/>
      <c r="I41" s="294"/>
      <c r="J41" s="294"/>
      <c r="K41" s="292"/>
    </row>
    <row r="42" s="1" customFormat="1" ht="15" customHeight="1">
      <c r="B42" s="295"/>
      <c r="C42" s="296"/>
      <c r="D42" s="294"/>
      <c r="E42" s="297" t="s">
        <v>689</v>
      </c>
      <c r="F42" s="294"/>
      <c r="G42" s="294" t="s">
        <v>690</v>
      </c>
      <c r="H42" s="294"/>
      <c r="I42" s="294"/>
      <c r="J42" s="294"/>
      <c r="K42" s="292"/>
    </row>
    <row r="43" s="1" customFormat="1" ht="15" customHeight="1">
      <c r="B43" s="295"/>
      <c r="C43" s="296"/>
      <c r="D43" s="294"/>
      <c r="E43" s="297"/>
      <c r="F43" s="294"/>
      <c r="G43" s="294" t="s">
        <v>691</v>
      </c>
      <c r="H43" s="294"/>
      <c r="I43" s="294"/>
      <c r="J43" s="294"/>
      <c r="K43" s="292"/>
    </row>
    <row r="44" s="1" customFormat="1" ht="15" customHeight="1">
      <c r="B44" s="295"/>
      <c r="C44" s="296"/>
      <c r="D44" s="294"/>
      <c r="E44" s="297" t="s">
        <v>692</v>
      </c>
      <c r="F44" s="294"/>
      <c r="G44" s="294" t="s">
        <v>693</v>
      </c>
      <c r="H44" s="294"/>
      <c r="I44" s="294"/>
      <c r="J44" s="294"/>
      <c r="K44" s="292"/>
    </row>
    <row r="45" s="1" customFormat="1" ht="15" customHeight="1">
      <c r="B45" s="295"/>
      <c r="C45" s="296"/>
      <c r="D45" s="294"/>
      <c r="E45" s="297" t="s">
        <v>120</v>
      </c>
      <c r="F45" s="294"/>
      <c r="G45" s="294" t="s">
        <v>694</v>
      </c>
      <c r="H45" s="294"/>
      <c r="I45" s="294"/>
      <c r="J45" s="294"/>
      <c r="K45" s="292"/>
    </row>
    <row r="46" s="1" customFormat="1" ht="12.75" customHeight="1">
      <c r="B46" s="295"/>
      <c r="C46" s="296"/>
      <c r="D46" s="294"/>
      <c r="E46" s="294"/>
      <c r="F46" s="294"/>
      <c r="G46" s="294"/>
      <c r="H46" s="294"/>
      <c r="I46" s="294"/>
      <c r="J46" s="294"/>
      <c r="K46" s="292"/>
    </row>
    <row r="47" s="1" customFormat="1" ht="15" customHeight="1">
      <c r="B47" s="295"/>
      <c r="C47" s="296"/>
      <c r="D47" s="294" t="s">
        <v>695</v>
      </c>
      <c r="E47" s="294"/>
      <c r="F47" s="294"/>
      <c r="G47" s="294"/>
      <c r="H47" s="294"/>
      <c r="I47" s="294"/>
      <c r="J47" s="294"/>
      <c r="K47" s="292"/>
    </row>
    <row r="48" s="1" customFormat="1" ht="15" customHeight="1">
      <c r="B48" s="295"/>
      <c r="C48" s="296"/>
      <c r="D48" s="296"/>
      <c r="E48" s="294" t="s">
        <v>696</v>
      </c>
      <c r="F48" s="294"/>
      <c r="G48" s="294"/>
      <c r="H48" s="294"/>
      <c r="I48" s="294"/>
      <c r="J48" s="294"/>
      <c r="K48" s="292"/>
    </row>
    <row r="49" s="1" customFormat="1" ht="15" customHeight="1">
      <c r="B49" s="295"/>
      <c r="C49" s="296"/>
      <c r="D49" s="296"/>
      <c r="E49" s="294" t="s">
        <v>697</v>
      </c>
      <c r="F49" s="294"/>
      <c r="G49" s="294"/>
      <c r="H49" s="294"/>
      <c r="I49" s="294"/>
      <c r="J49" s="294"/>
      <c r="K49" s="292"/>
    </row>
    <row r="50" s="1" customFormat="1" ht="15" customHeight="1">
      <c r="B50" s="295"/>
      <c r="C50" s="296"/>
      <c r="D50" s="296"/>
      <c r="E50" s="294" t="s">
        <v>698</v>
      </c>
      <c r="F50" s="294"/>
      <c r="G50" s="294"/>
      <c r="H50" s="294"/>
      <c r="I50" s="294"/>
      <c r="J50" s="294"/>
      <c r="K50" s="292"/>
    </row>
    <row r="51" s="1" customFormat="1" ht="15" customHeight="1">
      <c r="B51" s="295"/>
      <c r="C51" s="296"/>
      <c r="D51" s="294" t="s">
        <v>699</v>
      </c>
      <c r="E51" s="294"/>
      <c r="F51" s="294"/>
      <c r="G51" s="294"/>
      <c r="H51" s="294"/>
      <c r="I51" s="294"/>
      <c r="J51" s="294"/>
      <c r="K51" s="292"/>
    </row>
    <row r="52" s="1" customFormat="1" ht="25.5" customHeight="1">
      <c r="B52" s="290"/>
      <c r="C52" s="291" t="s">
        <v>700</v>
      </c>
      <c r="D52" s="291"/>
      <c r="E52" s="291"/>
      <c r="F52" s="291"/>
      <c r="G52" s="291"/>
      <c r="H52" s="291"/>
      <c r="I52" s="291"/>
      <c r="J52" s="291"/>
      <c r="K52" s="292"/>
    </row>
    <row r="53" s="1" customFormat="1" ht="5.25" customHeight="1">
      <c r="B53" s="290"/>
      <c r="C53" s="293"/>
      <c r="D53" s="293"/>
      <c r="E53" s="293"/>
      <c r="F53" s="293"/>
      <c r="G53" s="293"/>
      <c r="H53" s="293"/>
      <c r="I53" s="293"/>
      <c r="J53" s="293"/>
      <c r="K53" s="292"/>
    </row>
    <row r="54" s="1" customFormat="1" ht="15" customHeight="1">
      <c r="B54" s="290"/>
      <c r="C54" s="294" t="s">
        <v>701</v>
      </c>
      <c r="D54" s="294"/>
      <c r="E54" s="294"/>
      <c r="F54" s="294"/>
      <c r="G54" s="294"/>
      <c r="H54" s="294"/>
      <c r="I54" s="294"/>
      <c r="J54" s="294"/>
      <c r="K54" s="292"/>
    </row>
    <row r="55" s="1" customFormat="1" ht="15" customHeight="1">
      <c r="B55" s="290"/>
      <c r="C55" s="294" t="s">
        <v>702</v>
      </c>
      <c r="D55" s="294"/>
      <c r="E55" s="294"/>
      <c r="F55" s="294"/>
      <c r="G55" s="294"/>
      <c r="H55" s="294"/>
      <c r="I55" s="294"/>
      <c r="J55" s="294"/>
      <c r="K55" s="292"/>
    </row>
    <row r="56" s="1" customFormat="1" ht="12.75" customHeight="1">
      <c r="B56" s="290"/>
      <c r="C56" s="294"/>
      <c r="D56" s="294"/>
      <c r="E56" s="294"/>
      <c r="F56" s="294"/>
      <c r="G56" s="294"/>
      <c r="H56" s="294"/>
      <c r="I56" s="294"/>
      <c r="J56" s="294"/>
      <c r="K56" s="292"/>
    </row>
    <row r="57" s="1" customFormat="1" ht="15" customHeight="1">
      <c r="B57" s="290"/>
      <c r="C57" s="294" t="s">
        <v>703</v>
      </c>
      <c r="D57" s="294"/>
      <c r="E57" s="294"/>
      <c r="F57" s="294"/>
      <c r="G57" s="294"/>
      <c r="H57" s="294"/>
      <c r="I57" s="294"/>
      <c r="J57" s="294"/>
      <c r="K57" s="292"/>
    </row>
    <row r="58" s="1" customFormat="1" ht="15" customHeight="1">
      <c r="B58" s="290"/>
      <c r="C58" s="296"/>
      <c r="D58" s="294" t="s">
        <v>704</v>
      </c>
      <c r="E58" s="294"/>
      <c r="F58" s="294"/>
      <c r="G58" s="294"/>
      <c r="H58" s="294"/>
      <c r="I58" s="294"/>
      <c r="J58" s="294"/>
      <c r="K58" s="292"/>
    </row>
    <row r="59" s="1" customFormat="1" ht="15" customHeight="1">
      <c r="B59" s="290"/>
      <c r="C59" s="296"/>
      <c r="D59" s="294" t="s">
        <v>705</v>
      </c>
      <c r="E59" s="294"/>
      <c r="F59" s="294"/>
      <c r="G59" s="294"/>
      <c r="H59" s="294"/>
      <c r="I59" s="294"/>
      <c r="J59" s="294"/>
      <c r="K59" s="292"/>
    </row>
    <row r="60" s="1" customFormat="1" ht="15" customHeight="1">
      <c r="B60" s="290"/>
      <c r="C60" s="296"/>
      <c r="D60" s="294" t="s">
        <v>706</v>
      </c>
      <c r="E60" s="294"/>
      <c r="F60" s="294"/>
      <c r="G60" s="294"/>
      <c r="H60" s="294"/>
      <c r="I60" s="294"/>
      <c r="J60" s="294"/>
      <c r="K60" s="292"/>
    </row>
    <row r="61" s="1" customFormat="1" ht="15" customHeight="1">
      <c r="B61" s="290"/>
      <c r="C61" s="296"/>
      <c r="D61" s="294" t="s">
        <v>707</v>
      </c>
      <c r="E61" s="294"/>
      <c r="F61" s="294"/>
      <c r="G61" s="294"/>
      <c r="H61" s="294"/>
      <c r="I61" s="294"/>
      <c r="J61" s="294"/>
      <c r="K61" s="292"/>
    </row>
    <row r="62" s="1" customFormat="1" ht="15" customHeight="1">
      <c r="B62" s="290"/>
      <c r="C62" s="296"/>
      <c r="D62" s="299" t="s">
        <v>708</v>
      </c>
      <c r="E62" s="299"/>
      <c r="F62" s="299"/>
      <c r="G62" s="299"/>
      <c r="H62" s="299"/>
      <c r="I62" s="299"/>
      <c r="J62" s="299"/>
      <c r="K62" s="292"/>
    </row>
    <row r="63" s="1" customFormat="1" ht="15" customHeight="1">
      <c r="B63" s="290"/>
      <c r="C63" s="296"/>
      <c r="D63" s="294" t="s">
        <v>709</v>
      </c>
      <c r="E63" s="294"/>
      <c r="F63" s="294"/>
      <c r="G63" s="294"/>
      <c r="H63" s="294"/>
      <c r="I63" s="294"/>
      <c r="J63" s="294"/>
      <c r="K63" s="292"/>
    </row>
    <row r="64" s="1" customFormat="1" ht="12.75" customHeight="1">
      <c r="B64" s="290"/>
      <c r="C64" s="296"/>
      <c r="D64" s="296"/>
      <c r="E64" s="300"/>
      <c r="F64" s="296"/>
      <c r="G64" s="296"/>
      <c r="H64" s="296"/>
      <c r="I64" s="296"/>
      <c r="J64" s="296"/>
      <c r="K64" s="292"/>
    </row>
    <row r="65" s="1" customFormat="1" ht="15" customHeight="1">
      <c r="B65" s="290"/>
      <c r="C65" s="296"/>
      <c r="D65" s="294" t="s">
        <v>710</v>
      </c>
      <c r="E65" s="294"/>
      <c r="F65" s="294"/>
      <c r="G65" s="294"/>
      <c r="H65" s="294"/>
      <c r="I65" s="294"/>
      <c r="J65" s="294"/>
      <c r="K65" s="292"/>
    </row>
    <row r="66" s="1" customFormat="1" ht="15" customHeight="1">
      <c r="B66" s="290"/>
      <c r="C66" s="296"/>
      <c r="D66" s="299" t="s">
        <v>711</v>
      </c>
      <c r="E66" s="299"/>
      <c r="F66" s="299"/>
      <c r="G66" s="299"/>
      <c r="H66" s="299"/>
      <c r="I66" s="299"/>
      <c r="J66" s="299"/>
      <c r="K66" s="292"/>
    </row>
    <row r="67" s="1" customFormat="1" ht="15" customHeight="1">
      <c r="B67" s="290"/>
      <c r="C67" s="296"/>
      <c r="D67" s="294" t="s">
        <v>712</v>
      </c>
      <c r="E67" s="294"/>
      <c r="F67" s="294"/>
      <c r="G67" s="294"/>
      <c r="H67" s="294"/>
      <c r="I67" s="294"/>
      <c r="J67" s="294"/>
      <c r="K67" s="292"/>
    </row>
    <row r="68" s="1" customFormat="1" ht="15" customHeight="1">
      <c r="B68" s="290"/>
      <c r="C68" s="296"/>
      <c r="D68" s="294" t="s">
        <v>713</v>
      </c>
      <c r="E68" s="294"/>
      <c r="F68" s="294"/>
      <c r="G68" s="294"/>
      <c r="H68" s="294"/>
      <c r="I68" s="294"/>
      <c r="J68" s="294"/>
      <c r="K68" s="292"/>
    </row>
    <row r="69" s="1" customFormat="1" ht="15" customHeight="1">
      <c r="B69" s="290"/>
      <c r="C69" s="296"/>
      <c r="D69" s="294" t="s">
        <v>714</v>
      </c>
      <c r="E69" s="294"/>
      <c r="F69" s="294"/>
      <c r="G69" s="294"/>
      <c r="H69" s="294"/>
      <c r="I69" s="294"/>
      <c r="J69" s="294"/>
      <c r="K69" s="292"/>
    </row>
    <row r="70" s="1" customFormat="1" ht="15" customHeight="1">
      <c r="B70" s="290"/>
      <c r="C70" s="296"/>
      <c r="D70" s="294" t="s">
        <v>715</v>
      </c>
      <c r="E70" s="294"/>
      <c r="F70" s="294"/>
      <c r="G70" s="294"/>
      <c r="H70" s="294"/>
      <c r="I70" s="294"/>
      <c r="J70" s="294"/>
      <c r="K70" s="292"/>
    </row>
    <row r="71" s="1" customFormat="1" ht="12.75" customHeight="1">
      <c r="B71" s="301"/>
      <c r="C71" s="302"/>
      <c r="D71" s="302"/>
      <c r="E71" s="302"/>
      <c r="F71" s="302"/>
      <c r="G71" s="302"/>
      <c r="H71" s="302"/>
      <c r="I71" s="302"/>
      <c r="J71" s="302"/>
      <c r="K71" s="303"/>
    </row>
    <row r="72" s="1" customFormat="1" ht="18.75" customHeight="1">
      <c r="B72" s="304"/>
      <c r="C72" s="304"/>
      <c r="D72" s="304"/>
      <c r="E72" s="304"/>
      <c r="F72" s="304"/>
      <c r="G72" s="304"/>
      <c r="H72" s="304"/>
      <c r="I72" s="304"/>
      <c r="J72" s="304"/>
      <c r="K72" s="305"/>
    </row>
    <row r="73" s="1" customFormat="1" ht="18.75" customHeight="1">
      <c r="B73" s="305"/>
      <c r="C73" s="305"/>
      <c r="D73" s="305"/>
      <c r="E73" s="305"/>
      <c r="F73" s="305"/>
      <c r="G73" s="305"/>
      <c r="H73" s="305"/>
      <c r="I73" s="305"/>
      <c r="J73" s="305"/>
      <c r="K73" s="305"/>
    </row>
    <row r="74" s="1" customFormat="1" ht="7.5" customHeight="1">
      <c r="B74" s="306"/>
      <c r="C74" s="307"/>
      <c r="D74" s="307"/>
      <c r="E74" s="307"/>
      <c r="F74" s="307"/>
      <c r="G74" s="307"/>
      <c r="H74" s="307"/>
      <c r="I74" s="307"/>
      <c r="J74" s="307"/>
      <c r="K74" s="308"/>
    </row>
    <row r="75" s="1" customFormat="1" ht="45" customHeight="1">
      <c r="B75" s="309"/>
      <c r="C75" s="310" t="s">
        <v>716</v>
      </c>
      <c r="D75" s="310"/>
      <c r="E75" s="310"/>
      <c r="F75" s="310"/>
      <c r="G75" s="310"/>
      <c r="H75" s="310"/>
      <c r="I75" s="310"/>
      <c r="J75" s="310"/>
      <c r="K75" s="311"/>
    </row>
    <row r="76" s="1" customFormat="1" ht="17.25" customHeight="1">
      <c r="B76" s="309"/>
      <c r="C76" s="312" t="s">
        <v>717</v>
      </c>
      <c r="D76" s="312"/>
      <c r="E76" s="312"/>
      <c r="F76" s="312" t="s">
        <v>718</v>
      </c>
      <c r="G76" s="313"/>
      <c r="H76" s="312" t="s">
        <v>54</v>
      </c>
      <c r="I76" s="312" t="s">
        <v>57</v>
      </c>
      <c r="J76" s="312" t="s">
        <v>719</v>
      </c>
      <c r="K76" s="311"/>
    </row>
    <row r="77" s="1" customFormat="1" ht="17.25" customHeight="1">
      <c r="B77" s="309"/>
      <c r="C77" s="314" t="s">
        <v>720</v>
      </c>
      <c r="D77" s="314"/>
      <c r="E77" s="314"/>
      <c r="F77" s="315" t="s">
        <v>721</v>
      </c>
      <c r="G77" s="316"/>
      <c r="H77" s="314"/>
      <c r="I77" s="314"/>
      <c r="J77" s="314" t="s">
        <v>722</v>
      </c>
      <c r="K77" s="311"/>
    </row>
    <row r="78" s="1" customFormat="1" ht="5.25" customHeight="1">
      <c r="B78" s="309"/>
      <c r="C78" s="317"/>
      <c r="D78" s="317"/>
      <c r="E78" s="317"/>
      <c r="F78" s="317"/>
      <c r="G78" s="318"/>
      <c r="H78" s="317"/>
      <c r="I78" s="317"/>
      <c r="J78" s="317"/>
      <c r="K78" s="311"/>
    </row>
    <row r="79" s="1" customFormat="1" ht="15" customHeight="1">
      <c r="B79" s="309"/>
      <c r="C79" s="297" t="s">
        <v>53</v>
      </c>
      <c r="D79" s="319"/>
      <c r="E79" s="319"/>
      <c r="F79" s="320" t="s">
        <v>723</v>
      </c>
      <c r="G79" s="321"/>
      <c r="H79" s="297" t="s">
        <v>724</v>
      </c>
      <c r="I79" s="297" t="s">
        <v>725</v>
      </c>
      <c r="J79" s="297">
        <v>20</v>
      </c>
      <c r="K79" s="311"/>
    </row>
    <row r="80" s="1" customFormat="1" ht="15" customHeight="1">
      <c r="B80" s="309"/>
      <c r="C80" s="297" t="s">
        <v>726</v>
      </c>
      <c r="D80" s="297"/>
      <c r="E80" s="297"/>
      <c r="F80" s="320" t="s">
        <v>723</v>
      </c>
      <c r="G80" s="321"/>
      <c r="H80" s="297" t="s">
        <v>727</v>
      </c>
      <c r="I80" s="297" t="s">
        <v>725</v>
      </c>
      <c r="J80" s="297">
        <v>120</v>
      </c>
      <c r="K80" s="311"/>
    </row>
    <row r="81" s="1" customFormat="1" ht="15" customHeight="1">
      <c r="B81" s="322"/>
      <c r="C81" s="297" t="s">
        <v>728</v>
      </c>
      <c r="D81" s="297"/>
      <c r="E81" s="297"/>
      <c r="F81" s="320" t="s">
        <v>729</v>
      </c>
      <c r="G81" s="321"/>
      <c r="H81" s="297" t="s">
        <v>730</v>
      </c>
      <c r="I81" s="297" t="s">
        <v>725</v>
      </c>
      <c r="J81" s="297">
        <v>50</v>
      </c>
      <c r="K81" s="311"/>
    </row>
    <row r="82" s="1" customFormat="1" ht="15" customHeight="1">
      <c r="B82" s="322"/>
      <c r="C82" s="297" t="s">
        <v>731</v>
      </c>
      <c r="D82" s="297"/>
      <c r="E82" s="297"/>
      <c r="F82" s="320" t="s">
        <v>723</v>
      </c>
      <c r="G82" s="321"/>
      <c r="H82" s="297" t="s">
        <v>732</v>
      </c>
      <c r="I82" s="297" t="s">
        <v>733</v>
      </c>
      <c r="J82" s="297"/>
      <c r="K82" s="311"/>
    </row>
    <row r="83" s="1" customFormat="1" ht="15" customHeight="1">
      <c r="B83" s="322"/>
      <c r="C83" s="323" t="s">
        <v>734</v>
      </c>
      <c r="D83" s="323"/>
      <c r="E83" s="323"/>
      <c r="F83" s="324" t="s">
        <v>729</v>
      </c>
      <c r="G83" s="323"/>
      <c r="H83" s="323" t="s">
        <v>735</v>
      </c>
      <c r="I83" s="323" t="s">
        <v>725</v>
      </c>
      <c r="J83" s="323">
        <v>15</v>
      </c>
      <c r="K83" s="311"/>
    </row>
    <row r="84" s="1" customFormat="1" ht="15" customHeight="1">
      <c r="B84" s="322"/>
      <c r="C84" s="323" t="s">
        <v>736</v>
      </c>
      <c r="D84" s="323"/>
      <c r="E84" s="323"/>
      <c r="F84" s="324" t="s">
        <v>729</v>
      </c>
      <c r="G84" s="323"/>
      <c r="H84" s="323" t="s">
        <v>737</v>
      </c>
      <c r="I84" s="323" t="s">
        <v>725</v>
      </c>
      <c r="J84" s="323">
        <v>15</v>
      </c>
      <c r="K84" s="311"/>
    </row>
    <row r="85" s="1" customFormat="1" ht="15" customHeight="1">
      <c r="B85" s="322"/>
      <c r="C85" s="323" t="s">
        <v>738</v>
      </c>
      <c r="D85" s="323"/>
      <c r="E85" s="323"/>
      <c r="F85" s="324" t="s">
        <v>729</v>
      </c>
      <c r="G85" s="323"/>
      <c r="H85" s="323" t="s">
        <v>739</v>
      </c>
      <c r="I85" s="323" t="s">
        <v>725</v>
      </c>
      <c r="J85" s="323">
        <v>20</v>
      </c>
      <c r="K85" s="311"/>
    </row>
    <row r="86" s="1" customFormat="1" ht="15" customHeight="1">
      <c r="B86" s="322"/>
      <c r="C86" s="323" t="s">
        <v>740</v>
      </c>
      <c r="D86" s="323"/>
      <c r="E86" s="323"/>
      <c r="F86" s="324" t="s">
        <v>729</v>
      </c>
      <c r="G86" s="323"/>
      <c r="H86" s="323" t="s">
        <v>741</v>
      </c>
      <c r="I86" s="323" t="s">
        <v>725</v>
      </c>
      <c r="J86" s="323">
        <v>20</v>
      </c>
      <c r="K86" s="311"/>
    </row>
    <row r="87" s="1" customFormat="1" ht="15" customHeight="1">
      <c r="B87" s="322"/>
      <c r="C87" s="297" t="s">
        <v>742</v>
      </c>
      <c r="D87" s="297"/>
      <c r="E87" s="297"/>
      <c r="F87" s="320" t="s">
        <v>729</v>
      </c>
      <c r="G87" s="321"/>
      <c r="H87" s="297" t="s">
        <v>743</v>
      </c>
      <c r="I87" s="297" t="s">
        <v>725</v>
      </c>
      <c r="J87" s="297">
        <v>50</v>
      </c>
      <c r="K87" s="311"/>
    </row>
    <row r="88" s="1" customFormat="1" ht="15" customHeight="1">
      <c r="B88" s="322"/>
      <c r="C88" s="297" t="s">
        <v>744</v>
      </c>
      <c r="D88" s="297"/>
      <c r="E88" s="297"/>
      <c r="F88" s="320" t="s">
        <v>729</v>
      </c>
      <c r="G88" s="321"/>
      <c r="H88" s="297" t="s">
        <v>745</v>
      </c>
      <c r="I88" s="297" t="s">
        <v>725</v>
      </c>
      <c r="J88" s="297">
        <v>20</v>
      </c>
      <c r="K88" s="311"/>
    </row>
    <row r="89" s="1" customFormat="1" ht="15" customHeight="1">
      <c r="B89" s="322"/>
      <c r="C89" s="297" t="s">
        <v>746</v>
      </c>
      <c r="D89" s="297"/>
      <c r="E89" s="297"/>
      <c r="F89" s="320" t="s">
        <v>729</v>
      </c>
      <c r="G89" s="321"/>
      <c r="H89" s="297" t="s">
        <v>747</v>
      </c>
      <c r="I89" s="297" t="s">
        <v>725</v>
      </c>
      <c r="J89" s="297">
        <v>20</v>
      </c>
      <c r="K89" s="311"/>
    </row>
    <row r="90" s="1" customFormat="1" ht="15" customHeight="1">
      <c r="B90" s="322"/>
      <c r="C90" s="297" t="s">
        <v>748</v>
      </c>
      <c r="D90" s="297"/>
      <c r="E90" s="297"/>
      <c r="F90" s="320" t="s">
        <v>729</v>
      </c>
      <c r="G90" s="321"/>
      <c r="H90" s="297" t="s">
        <v>749</v>
      </c>
      <c r="I90" s="297" t="s">
        <v>725</v>
      </c>
      <c r="J90" s="297">
        <v>50</v>
      </c>
      <c r="K90" s="311"/>
    </row>
    <row r="91" s="1" customFormat="1" ht="15" customHeight="1">
      <c r="B91" s="322"/>
      <c r="C91" s="297" t="s">
        <v>750</v>
      </c>
      <c r="D91" s="297"/>
      <c r="E91" s="297"/>
      <c r="F91" s="320" t="s">
        <v>729</v>
      </c>
      <c r="G91" s="321"/>
      <c r="H91" s="297" t="s">
        <v>750</v>
      </c>
      <c r="I91" s="297" t="s">
        <v>725</v>
      </c>
      <c r="J91" s="297">
        <v>50</v>
      </c>
      <c r="K91" s="311"/>
    </row>
    <row r="92" s="1" customFormat="1" ht="15" customHeight="1">
      <c r="B92" s="322"/>
      <c r="C92" s="297" t="s">
        <v>751</v>
      </c>
      <c r="D92" s="297"/>
      <c r="E92" s="297"/>
      <c r="F92" s="320" t="s">
        <v>729</v>
      </c>
      <c r="G92" s="321"/>
      <c r="H92" s="297" t="s">
        <v>752</v>
      </c>
      <c r="I92" s="297" t="s">
        <v>725</v>
      </c>
      <c r="J92" s="297">
        <v>255</v>
      </c>
      <c r="K92" s="311"/>
    </row>
    <row r="93" s="1" customFormat="1" ht="15" customHeight="1">
      <c r="B93" s="322"/>
      <c r="C93" s="297" t="s">
        <v>753</v>
      </c>
      <c r="D93" s="297"/>
      <c r="E93" s="297"/>
      <c r="F93" s="320" t="s">
        <v>723</v>
      </c>
      <c r="G93" s="321"/>
      <c r="H93" s="297" t="s">
        <v>754</v>
      </c>
      <c r="I93" s="297" t="s">
        <v>755</v>
      </c>
      <c r="J93" s="297"/>
      <c r="K93" s="311"/>
    </row>
    <row r="94" s="1" customFormat="1" ht="15" customHeight="1">
      <c r="B94" s="322"/>
      <c r="C94" s="297" t="s">
        <v>756</v>
      </c>
      <c r="D94" s="297"/>
      <c r="E94" s="297"/>
      <c r="F94" s="320" t="s">
        <v>723</v>
      </c>
      <c r="G94" s="321"/>
      <c r="H94" s="297" t="s">
        <v>757</v>
      </c>
      <c r="I94" s="297" t="s">
        <v>758</v>
      </c>
      <c r="J94" s="297"/>
      <c r="K94" s="311"/>
    </row>
    <row r="95" s="1" customFormat="1" ht="15" customHeight="1">
      <c r="B95" s="322"/>
      <c r="C95" s="297" t="s">
        <v>759</v>
      </c>
      <c r="D95" s="297"/>
      <c r="E95" s="297"/>
      <c r="F95" s="320" t="s">
        <v>723</v>
      </c>
      <c r="G95" s="321"/>
      <c r="H95" s="297" t="s">
        <v>759</v>
      </c>
      <c r="I95" s="297" t="s">
        <v>758</v>
      </c>
      <c r="J95" s="297"/>
      <c r="K95" s="311"/>
    </row>
    <row r="96" s="1" customFormat="1" ht="15" customHeight="1">
      <c r="B96" s="322"/>
      <c r="C96" s="297" t="s">
        <v>38</v>
      </c>
      <c r="D96" s="297"/>
      <c r="E96" s="297"/>
      <c r="F96" s="320" t="s">
        <v>723</v>
      </c>
      <c r="G96" s="321"/>
      <c r="H96" s="297" t="s">
        <v>760</v>
      </c>
      <c r="I96" s="297" t="s">
        <v>758</v>
      </c>
      <c r="J96" s="297"/>
      <c r="K96" s="311"/>
    </row>
    <row r="97" s="1" customFormat="1" ht="15" customHeight="1">
      <c r="B97" s="322"/>
      <c r="C97" s="297" t="s">
        <v>48</v>
      </c>
      <c r="D97" s="297"/>
      <c r="E97" s="297"/>
      <c r="F97" s="320" t="s">
        <v>723</v>
      </c>
      <c r="G97" s="321"/>
      <c r="H97" s="297" t="s">
        <v>761</v>
      </c>
      <c r="I97" s="297" t="s">
        <v>758</v>
      </c>
      <c r="J97" s="297"/>
      <c r="K97" s="311"/>
    </row>
    <row r="98" s="1" customFormat="1" ht="15" customHeight="1">
      <c r="B98" s="325"/>
      <c r="C98" s="326"/>
      <c r="D98" s="326"/>
      <c r="E98" s="326"/>
      <c r="F98" s="326"/>
      <c r="G98" s="326"/>
      <c r="H98" s="326"/>
      <c r="I98" s="326"/>
      <c r="J98" s="326"/>
      <c r="K98" s="327"/>
    </row>
    <row r="99" s="1" customFormat="1" ht="18.75" customHeight="1">
      <c r="B99" s="328"/>
      <c r="C99" s="329"/>
      <c r="D99" s="329"/>
      <c r="E99" s="329"/>
      <c r="F99" s="329"/>
      <c r="G99" s="329"/>
      <c r="H99" s="329"/>
      <c r="I99" s="329"/>
      <c r="J99" s="329"/>
      <c r="K99" s="328"/>
    </row>
    <row r="100" s="1" customFormat="1" ht="18.75" customHeight="1">
      <c r="B100" s="305"/>
      <c r="C100" s="305"/>
      <c r="D100" s="305"/>
      <c r="E100" s="305"/>
      <c r="F100" s="305"/>
      <c r="G100" s="305"/>
      <c r="H100" s="305"/>
      <c r="I100" s="305"/>
      <c r="J100" s="305"/>
      <c r="K100" s="305"/>
    </row>
    <row r="101" s="1" customFormat="1" ht="7.5" customHeight="1">
      <c r="B101" s="306"/>
      <c r="C101" s="307"/>
      <c r="D101" s="307"/>
      <c r="E101" s="307"/>
      <c r="F101" s="307"/>
      <c r="G101" s="307"/>
      <c r="H101" s="307"/>
      <c r="I101" s="307"/>
      <c r="J101" s="307"/>
      <c r="K101" s="308"/>
    </row>
    <row r="102" s="1" customFormat="1" ht="45" customHeight="1">
      <c r="B102" s="309"/>
      <c r="C102" s="310" t="s">
        <v>762</v>
      </c>
      <c r="D102" s="310"/>
      <c r="E102" s="310"/>
      <c r="F102" s="310"/>
      <c r="G102" s="310"/>
      <c r="H102" s="310"/>
      <c r="I102" s="310"/>
      <c r="J102" s="310"/>
      <c r="K102" s="311"/>
    </row>
    <row r="103" s="1" customFormat="1" ht="17.25" customHeight="1">
      <c r="B103" s="309"/>
      <c r="C103" s="312" t="s">
        <v>717</v>
      </c>
      <c r="D103" s="312"/>
      <c r="E103" s="312"/>
      <c r="F103" s="312" t="s">
        <v>718</v>
      </c>
      <c r="G103" s="313"/>
      <c r="H103" s="312" t="s">
        <v>54</v>
      </c>
      <c r="I103" s="312" t="s">
        <v>57</v>
      </c>
      <c r="J103" s="312" t="s">
        <v>719</v>
      </c>
      <c r="K103" s="311"/>
    </row>
    <row r="104" s="1" customFormat="1" ht="17.25" customHeight="1">
      <c r="B104" s="309"/>
      <c r="C104" s="314" t="s">
        <v>720</v>
      </c>
      <c r="D104" s="314"/>
      <c r="E104" s="314"/>
      <c r="F104" s="315" t="s">
        <v>721</v>
      </c>
      <c r="G104" s="316"/>
      <c r="H104" s="314"/>
      <c r="I104" s="314"/>
      <c r="J104" s="314" t="s">
        <v>722</v>
      </c>
      <c r="K104" s="311"/>
    </row>
    <row r="105" s="1" customFormat="1" ht="5.25" customHeight="1">
      <c r="B105" s="309"/>
      <c r="C105" s="312"/>
      <c r="D105" s="312"/>
      <c r="E105" s="312"/>
      <c r="F105" s="312"/>
      <c r="G105" s="330"/>
      <c r="H105" s="312"/>
      <c r="I105" s="312"/>
      <c r="J105" s="312"/>
      <c r="K105" s="311"/>
    </row>
    <row r="106" s="1" customFormat="1" ht="15" customHeight="1">
      <c r="B106" s="309"/>
      <c r="C106" s="297" t="s">
        <v>53</v>
      </c>
      <c r="D106" s="319"/>
      <c r="E106" s="319"/>
      <c r="F106" s="320" t="s">
        <v>723</v>
      </c>
      <c r="G106" s="297"/>
      <c r="H106" s="297" t="s">
        <v>763</v>
      </c>
      <c r="I106" s="297" t="s">
        <v>725</v>
      </c>
      <c r="J106" s="297">
        <v>20</v>
      </c>
      <c r="K106" s="311"/>
    </row>
    <row r="107" s="1" customFormat="1" ht="15" customHeight="1">
      <c r="B107" s="309"/>
      <c r="C107" s="297" t="s">
        <v>726</v>
      </c>
      <c r="D107" s="297"/>
      <c r="E107" s="297"/>
      <c r="F107" s="320" t="s">
        <v>723</v>
      </c>
      <c r="G107" s="297"/>
      <c r="H107" s="297" t="s">
        <v>763</v>
      </c>
      <c r="I107" s="297" t="s">
        <v>725</v>
      </c>
      <c r="J107" s="297">
        <v>120</v>
      </c>
      <c r="K107" s="311"/>
    </row>
    <row r="108" s="1" customFormat="1" ht="15" customHeight="1">
      <c r="B108" s="322"/>
      <c r="C108" s="297" t="s">
        <v>728</v>
      </c>
      <c r="D108" s="297"/>
      <c r="E108" s="297"/>
      <c r="F108" s="320" t="s">
        <v>729</v>
      </c>
      <c r="G108" s="297"/>
      <c r="H108" s="297" t="s">
        <v>763</v>
      </c>
      <c r="I108" s="297" t="s">
        <v>725</v>
      </c>
      <c r="J108" s="297">
        <v>50</v>
      </c>
      <c r="K108" s="311"/>
    </row>
    <row r="109" s="1" customFormat="1" ht="15" customHeight="1">
      <c r="B109" s="322"/>
      <c r="C109" s="297" t="s">
        <v>731</v>
      </c>
      <c r="D109" s="297"/>
      <c r="E109" s="297"/>
      <c r="F109" s="320" t="s">
        <v>723</v>
      </c>
      <c r="G109" s="297"/>
      <c r="H109" s="297" t="s">
        <v>763</v>
      </c>
      <c r="I109" s="297" t="s">
        <v>733</v>
      </c>
      <c r="J109" s="297"/>
      <c r="K109" s="311"/>
    </row>
    <row r="110" s="1" customFormat="1" ht="15" customHeight="1">
      <c r="B110" s="322"/>
      <c r="C110" s="297" t="s">
        <v>742</v>
      </c>
      <c r="D110" s="297"/>
      <c r="E110" s="297"/>
      <c r="F110" s="320" t="s">
        <v>729</v>
      </c>
      <c r="G110" s="297"/>
      <c r="H110" s="297" t="s">
        <v>763</v>
      </c>
      <c r="I110" s="297" t="s">
        <v>725</v>
      </c>
      <c r="J110" s="297">
        <v>50</v>
      </c>
      <c r="K110" s="311"/>
    </row>
    <row r="111" s="1" customFormat="1" ht="15" customHeight="1">
      <c r="B111" s="322"/>
      <c r="C111" s="297" t="s">
        <v>750</v>
      </c>
      <c r="D111" s="297"/>
      <c r="E111" s="297"/>
      <c r="F111" s="320" t="s">
        <v>729</v>
      </c>
      <c r="G111" s="297"/>
      <c r="H111" s="297" t="s">
        <v>763</v>
      </c>
      <c r="I111" s="297" t="s">
        <v>725</v>
      </c>
      <c r="J111" s="297">
        <v>50</v>
      </c>
      <c r="K111" s="311"/>
    </row>
    <row r="112" s="1" customFormat="1" ht="15" customHeight="1">
      <c r="B112" s="322"/>
      <c r="C112" s="297" t="s">
        <v>748</v>
      </c>
      <c r="D112" s="297"/>
      <c r="E112" s="297"/>
      <c r="F112" s="320" t="s">
        <v>729</v>
      </c>
      <c r="G112" s="297"/>
      <c r="H112" s="297" t="s">
        <v>763</v>
      </c>
      <c r="I112" s="297" t="s">
        <v>725</v>
      </c>
      <c r="J112" s="297">
        <v>50</v>
      </c>
      <c r="K112" s="311"/>
    </row>
    <row r="113" s="1" customFormat="1" ht="15" customHeight="1">
      <c r="B113" s="322"/>
      <c r="C113" s="297" t="s">
        <v>53</v>
      </c>
      <c r="D113" s="297"/>
      <c r="E113" s="297"/>
      <c r="F113" s="320" t="s">
        <v>723</v>
      </c>
      <c r="G113" s="297"/>
      <c r="H113" s="297" t="s">
        <v>764</v>
      </c>
      <c r="I113" s="297" t="s">
        <v>725</v>
      </c>
      <c r="J113" s="297">
        <v>20</v>
      </c>
      <c r="K113" s="311"/>
    </row>
    <row r="114" s="1" customFormat="1" ht="15" customHeight="1">
      <c r="B114" s="322"/>
      <c r="C114" s="297" t="s">
        <v>765</v>
      </c>
      <c r="D114" s="297"/>
      <c r="E114" s="297"/>
      <c r="F114" s="320" t="s">
        <v>723</v>
      </c>
      <c r="G114" s="297"/>
      <c r="H114" s="297" t="s">
        <v>766</v>
      </c>
      <c r="I114" s="297" t="s">
        <v>725</v>
      </c>
      <c r="J114" s="297">
        <v>120</v>
      </c>
      <c r="K114" s="311"/>
    </row>
    <row r="115" s="1" customFormat="1" ht="15" customHeight="1">
      <c r="B115" s="322"/>
      <c r="C115" s="297" t="s">
        <v>38</v>
      </c>
      <c r="D115" s="297"/>
      <c r="E115" s="297"/>
      <c r="F115" s="320" t="s">
        <v>723</v>
      </c>
      <c r="G115" s="297"/>
      <c r="H115" s="297" t="s">
        <v>767</v>
      </c>
      <c r="I115" s="297" t="s">
        <v>758</v>
      </c>
      <c r="J115" s="297"/>
      <c r="K115" s="311"/>
    </row>
    <row r="116" s="1" customFormat="1" ht="15" customHeight="1">
      <c r="B116" s="322"/>
      <c r="C116" s="297" t="s">
        <v>48</v>
      </c>
      <c r="D116" s="297"/>
      <c r="E116" s="297"/>
      <c r="F116" s="320" t="s">
        <v>723</v>
      </c>
      <c r="G116" s="297"/>
      <c r="H116" s="297" t="s">
        <v>768</v>
      </c>
      <c r="I116" s="297" t="s">
        <v>758</v>
      </c>
      <c r="J116" s="297"/>
      <c r="K116" s="311"/>
    </row>
    <row r="117" s="1" customFormat="1" ht="15" customHeight="1">
      <c r="B117" s="322"/>
      <c r="C117" s="297" t="s">
        <v>57</v>
      </c>
      <c r="D117" s="297"/>
      <c r="E117" s="297"/>
      <c r="F117" s="320" t="s">
        <v>723</v>
      </c>
      <c r="G117" s="297"/>
      <c r="H117" s="297" t="s">
        <v>769</v>
      </c>
      <c r="I117" s="297" t="s">
        <v>770</v>
      </c>
      <c r="J117" s="297"/>
      <c r="K117" s="311"/>
    </row>
    <row r="118" s="1" customFormat="1" ht="15" customHeight="1">
      <c r="B118" s="325"/>
      <c r="C118" s="331"/>
      <c r="D118" s="331"/>
      <c r="E118" s="331"/>
      <c r="F118" s="331"/>
      <c r="G118" s="331"/>
      <c r="H118" s="331"/>
      <c r="I118" s="331"/>
      <c r="J118" s="331"/>
      <c r="K118" s="327"/>
    </row>
    <row r="119" s="1" customFormat="1" ht="18.75" customHeight="1">
      <c r="B119" s="332"/>
      <c r="C119" s="333"/>
      <c r="D119" s="333"/>
      <c r="E119" s="333"/>
      <c r="F119" s="334"/>
      <c r="G119" s="333"/>
      <c r="H119" s="333"/>
      <c r="I119" s="333"/>
      <c r="J119" s="333"/>
      <c r="K119" s="332"/>
    </row>
    <row r="120" s="1" customFormat="1" ht="18.75" customHeight="1">
      <c r="B120" s="305"/>
      <c r="C120" s="305"/>
      <c r="D120" s="305"/>
      <c r="E120" s="305"/>
      <c r="F120" s="305"/>
      <c r="G120" s="305"/>
      <c r="H120" s="305"/>
      <c r="I120" s="305"/>
      <c r="J120" s="305"/>
      <c r="K120" s="305"/>
    </row>
    <row r="121" s="1" customFormat="1" ht="7.5" customHeight="1">
      <c r="B121" s="335"/>
      <c r="C121" s="336"/>
      <c r="D121" s="336"/>
      <c r="E121" s="336"/>
      <c r="F121" s="336"/>
      <c r="G121" s="336"/>
      <c r="H121" s="336"/>
      <c r="I121" s="336"/>
      <c r="J121" s="336"/>
      <c r="K121" s="337"/>
    </row>
    <row r="122" s="1" customFormat="1" ht="45" customHeight="1">
      <c r="B122" s="338"/>
      <c r="C122" s="288" t="s">
        <v>771</v>
      </c>
      <c r="D122" s="288"/>
      <c r="E122" s="288"/>
      <c r="F122" s="288"/>
      <c r="G122" s="288"/>
      <c r="H122" s="288"/>
      <c r="I122" s="288"/>
      <c r="J122" s="288"/>
      <c r="K122" s="339"/>
    </row>
    <row r="123" s="1" customFormat="1" ht="17.25" customHeight="1">
      <c r="B123" s="340"/>
      <c r="C123" s="312" t="s">
        <v>717</v>
      </c>
      <c r="D123" s="312"/>
      <c r="E123" s="312"/>
      <c r="F123" s="312" t="s">
        <v>718</v>
      </c>
      <c r="G123" s="313"/>
      <c r="H123" s="312" t="s">
        <v>54</v>
      </c>
      <c r="I123" s="312" t="s">
        <v>57</v>
      </c>
      <c r="J123" s="312" t="s">
        <v>719</v>
      </c>
      <c r="K123" s="341"/>
    </row>
    <row r="124" s="1" customFormat="1" ht="17.25" customHeight="1">
      <c r="B124" s="340"/>
      <c r="C124" s="314" t="s">
        <v>720</v>
      </c>
      <c r="D124" s="314"/>
      <c r="E124" s="314"/>
      <c r="F124" s="315" t="s">
        <v>721</v>
      </c>
      <c r="G124" s="316"/>
      <c r="H124" s="314"/>
      <c r="I124" s="314"/>
      <c r="J124" s="314" t="s">
        <v>722</v>
      </c>
      <c r="K124" s="341"/>
    </row>
    <row r="125" s="1" customFormat="1" ht="5.25" customHeight="1">
      <c r="B125" s="342"/>
      <c r="C125" s="317"/>
      <c r="D125" s="317"/>
      <c r="E125" s="317"/>
      <c r="F125" s="317"/>
      <c r="G125" s="343"/>
      <c r="H125" s="317"/>
      <c r="I125" s="317"/>
      <c r="J125" s="317"/>
      <c r="K125" s="344"/>
    </row>
    <row r="126" s="1" customFormat="1" ht="15" customHeight="1">
      <c r="B126" s="342"/>
      <c r="C126" s="297" t="s">
        <v>726</v>
      </c>
      <c r="D126" s="319"/>
      <c r="E126" s="319"/>
      <c r="F126" s="320" t="s">
        <v>723</v>
      </c>
      <c r="G126" s="297"/>
      <c r="H126" s="297" t="s">
        <v>763</v>
      </c>
      <c r="I126" s="297" t="s">
        <v>725</v>
      </c>
      <c r="J126" s="297">
        <v>120</v>
      </c>
      <c r="K126" s="345"/>
    </row>
    <row r="127" s="1" customFormat="1" ht="15" customHeight="1">
      <c r="B127" s="342"/>
      <c r="C127" s="297" t="s">
        <v>772</v>
      </c>
      <c r="D127" s="297"/>
      <c r="E127" s="297"/>
      <c r="F127" s="320" t="s">
        <v>723</v>
      </c>
      <c r="G127" s="297"/>
      <c r="H127" s="297" t="s">
        <v>773</v>
      </c>
      <c r="I127" s="297" t="s">
        <v>725</v>
      </c>
      <c r="J127" s="297" t="s">
        <v>774</v>
      </c>
      <c r="K127" s="345"/>
    </row>
    <row r="128" s="1" customFormat="1" ht="15" customHeight="1">
      <c r="B128" s="342"/>
      <c r="C128" s="297" t="s">
        <v>85</v>
      </c>
      <c r="D128" s="297"/>
      <c r="E128" s="297"/>
      <c r="F128" s="320" t="s">
        <v>723</v>
      </c>
      <c r="G128" s="297"/>
      <c r="H128" s="297" t="s">
        <v>775</v>
      </c>
      <c r="I128" s="297" t="s">
        <v>725</v>
      </c>
      <c r="J128" s="297" t="s">
        <v>774</v>
      </c>
      <c r="K128" s="345"/>
    </row>
    <row r="129" s="1" customFormat="1" ht="15" customHeight="1">
      <c r="B129" s="342"/>
      <c r="C129" s="297" t="s">
        <v>734</v>
      </c>
      <c r="D129" s="297"/>
      <c r="E129" s="297"/>
      <c r="F129" s="320" t="s">
        <v>729</v>
      </c>
      <c r="G129" s="297"/>
      <c r="H129" s="297" t="s">
        <v>735</v>
      </c>
      <c r="I129" s="297" t="s">
        <v>725</v>
      </c>
      <c r="J129" s="297">
        <v>15</v>
      </c>
      <c r="K129" s="345"/>
    </row>
    <row r="130" s="1" customFormat="1" ht="15" customHeight="1">
      <c r="B130" s="342"/>
      <c r="C130" s="323" t="s">
        <v>736</v>
      </c>
      <c r="D130" s="323"/>
      <c r="E130" s="323"/>
      <c r="F130" s="324" t="s">
        <v>729</v>
      </c>
      <c r="G130" s="323"/>
      <c r="H130" s="323" t="s">
        <v>737</v>
      </c>
      <c r="I130" s="323" t="s">
        <v>725</v>
      </c>
      <c r="J130" s="323">
        <v>15</v>
      </c>
      <c r="K130" s="345"/>
    </row>
    <row r="131" s="1" customFormat="1" ht="15" customHeight="1">
      <c r="B131" s="342"/>
      <c r="C131" s="323" t="s">
        <v>738</v>
      </c>
      <c r="D131" s="323"/>
      <c r="E131" s="323"/>
      <c r="F131" s="324" t="s">
        <v>729</v>
      </c>
      <c r="G131" s="323"/>
      <c r="H131" s="323" t="s">
        <v>739</v>
      </c>
      <c r="I131" s="323" t="s">
        <v>725</v>
      </c>
      <c r="J131" s="323">
        <v>20</v>
      </c>
      <c r="K131" s="345"/>
    </row>
    <row r="132" s="1" customFormat="1" ht="15" customHeight="1">
      <c r="B132" s="342"/>
      <c r="C132" s="323" t="s">
        <v>740</v>
      </c>
      <c r="D132" s="323"/>
      <c r="E132" s="323"/>
      <c r="F132" s="324" t="s">
        <v>729</v>
      </c>
      <c r="G132" s="323"/>
      <c r="H132" s="323" t="s">
        <v>741</v>
      </c>
      <c r="I132" s="323" t="s">
        <v>725</v>
      </c>
      <c r="J132" s="323">
        <v>20</v>
      </c>
      <c r="K132" s="345"/>
    </row>
    <row r="133" s="1" customFormat="1" ht="15" customHeight="1">
      <c r="B133" s="342"/>
      <c r="C133" s="297" t="s">
        <v>728</v>
      </c>
      <c r="D133" s="297"/>
      <c r="E133" s="297"/>
      <c r="F133" s="320" t="s">
        <v>729</v>
      </c>
      <c r="G133" s="297"/>
      <c r="H133" s="297" t="s">
        <v>763</v>
      </c>
      <c r="I133" s="297" t="s">
        <v>725</v>
      </c>
      <c r="J133" s="297">
        <v>50</v>
      </c>
      <c r="K133" s="345"/>
    </row>
    <row r="134" s="1" customFormat="1" ht="15" customHeight="1">
      <c r="B134" s="342"/>
      <c r="C134" s="297" t="s">
        <v>742</v>
      </c>
      <c r="D134" s="297"/>
      <c r="E134" s="297"/>
      <c r="F134" s="320" t="s">
        <v>729</v>
      </c>
      <c r="G134" s="297"/>
      <c r="H134" s="297" t="s">
        <v>763</v>
      </c>
      <c r="I134" s="297" t="s">
        <v>725</v>
      </c>
      <c r="J134" s="297">
        <v>50</v>
      </c>
      <c r="K134" s="345"/>
    </row>
    <row r="135" s="1" customFormat="1" ht="15" customHeight="1">
      <c r="B135" s="342"/>
      <c r="C135" s="297" t="s">
        <v>748</v>
      </c>
      <c r="D135" s="297"/>
      <c r="E135" s="297"/>
      <c r="F135" s="320" t="s">
        <v>729</v>
      </c>
      <c r="G135" s="297"/>
      <c r="H135" s="297" t="s">
        <v>763</v>
      </c>
      <c r="I135" s="297" t="s">
        <v>725</v>
      </c>
      <c r="J135" s="297">
        <v>50</v>
      </c>
      <c r="K135" s="345"/>
    </row>
    <row r="136" s="1" customFormat="1" ht="15" customHeight="1">
      <c r="B136" s="342"/>
      <c r="C136" s="297" t="s">
        <v>750</v>
      </c>
      <c r="D136" s="297"/>
      <c r="E136" s="297"/>
      <c r="F136" s="320" t="s">
        <v>729</v>
      </c>
      <c r="G136" s="297"/>
      <c r="H136" s="297" t="s">
        <v>763</v>
      </c>
      <c r="I136" s="297" t="s">
        <v>725</v>
      </c>
      <c r="J136" s="297">
        <v>50</v>
      </c>
      <c r="K136" s="345"/>
    </row>
    <row r="137" s="1" customFormat="1" ht="15" customHeight="1">
      <c r="B137" s="342"/>
      <c r="C137" s="297" t="s">
        <v>751</v>
      </c>
      <c r="D137" s="297"/>
      <c r="E137" s="297"/>
      <c r="F137" s="320" t="s">
        <v>729</v>
      </c>
      <c r="G137" s="297"/>
      <c r="H137" s="297" t="s">
        <v>776</v>
      </c>
      <c r="I137" s="297" t="s">
        <v>725</v>
      </c>
      <c r="J137" s="297">
        <v>255</v>
      </c>
      <c r="K137" s="345"/>
    </row>
    <row r="138" s="1" customFormat="1" ht="15" customHeight="1">
      <c r="B138" s="342"/>
      <c r="C138" s="297" t="s">
        <v>753</v>
      </c>
      <c r="D138" s="297"/>
      <c r="E138" s="297"/>
      <c r="F138" s="320" t="s">
        <v>723</v>
      </c>
      <c r="G138" s="297"/>
      <c r="H138" s="297" t="s">
        <v>777</v>
      </c>
      <c r="I138" s="297" t="s">
        <v>755</v>
      </c>
      <c r="J138" s="297"/>
      <c r="K138" s="345"/>
    </row>
    <row r="139" s="1" customFormat="1" ht="15" customHeight="1">
      <c r="B139" s="342"/>
      <c r="C139" s="297" t="s">
        <v>756</v>
      </c>
      <c r="D139" s="297"/>
      <c r="E139" s="297"/>
      <c r="F139" s="320" t="s">
        <v>723</v>
      </c>
      <c r="G139" s="297"/>
      <c r="H139" s="297" t="s">
        <v>778</v>
      </c>
      <c r="I139" s="297" t="s">
        <v>758</v>
      </c>
      <c r="J139" s="297"/>
      <c r="K139" s="345"/>
    </row>
    <row r="140" s="1" customFormat="1" ht="15" customHeight="1">
      <c r="B140" s="342"/>
      <c r="C140" s="297" t="s">
        <v>759</v>
      </c>
      <c r="D140" s="297"/>
      <c r="E140" s="297"/>
      <c r="F140" s="320" t="s">
        <v>723</v>
      </c>
      <c r="G140" s="297"/>
      <c r="H140" s="297" t="s">
        <v>759</v>
      </c>
      <c r="I140" s="297" t="s">
        <v>758</v>
      </c>
      <c r="J140" s="297"/>
      <c r="K140" s="345"/>
    </row>
    <row r="141" s="1" customFormat="1" ht="15" customHeight="1">
      <c r="B141" s="342"/>
      <c r="C141" s="297" t="s">
        <v>38</v>
      </c>
      <c r="D141" s="297"/>
      <c r="E141" s="297"/>
      <c r="F141" s="320" t="s">
        <v>723</v>
      </c>
      <c r="G141" s="297"/>
      <c r="H141" s="297" t="s">
        <v>779</v>
      </c>
      <c r="I141" s="297" t="s">
        <v>758</v>
      </c>
      <c r="J141" s="297"/>
      <c r="K141" s="345"/>
    </row>
    <row r="142" s="1" customFormat="1" ht="15" customHeight="1">
      <c r="B142" s="342"/>
      <c r="C142" s="297" t="s">
        <v>780</v>
      </c>
      <c r="D142" s="297"/>
      <c r="E142" s="297"/>
      <c r="F142" s="320" t="s">
        <v>723</v>
      </c>
      <c r="G142" s="297"/>
      <c r="H142" s="297" t="s">
        <v>781</v>
      </c>
      <c r="I142" s="297" t="s">
        <v>758</v>
      </c>
      <c r="J142" s="297"/>
      <c r="K142" s="345"/>
    </row>
    <row r="143" s="1" customFormat="1" ht="15" customHeight="1">
      <c r="B143" s="346"/>
      <c r="C143" s="347"/>
      <c r="D143" s="347"/>
      <c r="E143" s="347"/>
      <c r="F143" s="347"/>
      <c r="G143" s="347"/>
      <c r="H143" s="347"/>
      <c r="I143" s="347"/>
      <c r="J143" s="347"/>
      <c r="K143" s="348"/>
    </row>
    <row r="144" s="1" customFormat="1" ht="18.75" customHeight="1">
      <c r="B144" s="333"/>
      <c r="C144" s="333"/>
      <c r="D144" s="333"/>
      <c r="E144" s="333"/>
      <c r="F144" s="334"/>
      <c r="G144" s="333"/>
      <c r="H144" s="333"/>
      <c r="I144" s="333"/>
      <c r="J144" s="333"/>
      <c r="K144" s="333"/>
    </row>
    <row r="145" s="1" customFormat="1" ht="18.75" customHeight="1">
      <c r="B145" s="305"/>
      <c r="C145" s="305"/>
      <c r="D145" s="305"/>
      <c r="E145" s="305"/>
      <c r="F145" s="305"/>
      <c r="G145" s="305"/>
      <c r="H145" s="305"/>
      <c r="I145" s="305"/>
      <c r="J145" s="305"/>
      <c r="K145" s="305"/>
    </row>
    <row r="146" s="1" customFormat="1" ht="7.5" customHeight="1">
      <c r="B146" s="306"/>
      <c r="C146" s="307"/>
      <c r="D146" s="307"/>
      <c r="E146" s="307"/>
      <c r="F146" s="307"/>
      <c r="G146" s="307"/>
      <c r="H146" s="307"/>
      <c r="I146" s="307"/>
      <c r="J146" s="307"/>
      <c r="K146" s="308"/>
    </row>
    <row r="147" s="1" customFormat="1" ht="45" customHeight="1">
      <c r="B147" s="309"/>
      <c r="C147" s="310" t="s">
        <v>782</v>
      </c>
      <c r="D147" s="310"/>
      <c r="E147" s="310"/>
      <c r="F147" s="310"/>
      <c r="G147" s="310"/>
      <c r="H147" s="310"/>
      <c r="I147" s="310"/>
      <c r="J147" s="310"/>
      <c r="K147" s="311"/>
    </row>
    <row r="148" s="1" customFormat="1" ht="17.25" customHeight="1">
      <c r="B148" s="309"/>
      <c r="C148" s="312" t="s">
        <v>717</v>
      </c>
      <c r="D148" s="312"/>
      <c r="E148" s="312"/>
      <c r="F148" s="312" t="s">
        <v>718</v>
      </c>
      <c r="G148" s="313"/>
      <c r="H148" s="312" t="s">
        <v>54</v>
      </c>
      <c r="I148" s="312" t="s">
        <v>57</v>
      </c>
      <c r="J148" s="312" t="s">
        <v>719</v>
      </c>
      <c r="K148" s="311"/>
    </row>
    <row r="149" s="1" customFormat="1" ht="17.25" customHeight="1">
      <c r="B149" s="309"/>
      <c r="C149" s="314" t="s">
        <v>720</v>
      </c>
      <c r="D149" s="314"/>
      <c r="E149" s="314"/>
      <c r="F149" s="315" t="s">
        <v>721</v>
      </c>
      <c r="G149" s="316"/>
      <c r="H149" s="314"/>
      <c r="I149" s="314"/>
      <c r="J149" s="314" t="s">
        <v>722</v>
      </c>
      <c r="K149" s="311"/>
    </row>
    <row r="150" s="1" customFormat="1" ht="5.25" customHeight="1">
      <c r="B150" s="322"/>
      <c r="C150" s="317"/>
      <c r="D150" s="317"/>
      <c r="E150" s="317"/>
      <c r="F150" s="317"/>
      <c r="G150" s="318"/>
      <c r="H150" s="317"/>
      <c r="I150" s="317"/>
      <c r="J150" s="317"/>
      <c r="K150" s="345"/>
    </row>
    <row r="151" s="1" customFormat="1" ht="15" customHeight="1">
      <c r="B151" s="322"/>
      <c r="C151" s="349" t="s">
        <v>726</v>
      </c>
      <c r="D151" s="297"/>
      <c r="E151" s="297"/>
      <c r="F151" s="350" t="s">
        <v>723</v>
      </c>
      <c r="G151" s="297"/>
      <c r="H151" s="349" t="s">
        <v>763</v>
      </c>
      <c r="I151" s="349" t="s">
        <v>725</v>
      </c>
      <c r="J151" s="349">
        <v>120</v>
      </c>
      <c r="K151" s="345"/>
    </row>
    <row r="152" s="1" customFormat="1" ht="15" customHeight="1">
      <c r="B152" s="322"/>
      <c r="C152" s="349" t="s">
        <v>772</v>
      </c>
      <c r="D152" s="297"/>
      <c r="E152" s="297"/>
      <c r="F152" s="350" t="s">
        <v>723</v>
      </c>
      <c r="G152" s="297"/>
      <c r="H152" s="349" t="s">
        <v>783</v>
      </c>
      <c r="I152" s="349" t="s">
        <v>725</v>
      </c>
      <c r="J152" s="349" t="s">
        <v>774</v>
      </c>
      <c r="K152" s="345"/>
    </row>
    <row r="153" s="1" customFormat="1" ht="15" customHeight="1">
      <c r="B153" s="322"/>
      <c r="C153" s="349" t="s">
        <v>85</v>
      </c>
      <c r="D153" s="297"/>
      <c r="E153" s="297"/>
      <c r="F153" s="350" t="s">
        <v>723</v>
      </c>
      <c r="G153" s="297"/>
      <c r="H153" s="349" t="s">
        <v>784</v>
      </c>
      <c r="I153" s="349" t="s">
        <v>725</v>
      </c>
      <c r="J153" s="349" t="s">
        <v>774</v>
      </c>
      <c r="K153" s="345"/>
    </row>
    <row r="154" s="1" customFormat="1" ht="15" customHeight="1">
      <c r="B154" s="322"/>
      <c r="C154" s="349" t="s">
        <v>728</v>
      </c>
      <c r="D154" s="297"/>
      <c r="E154" s="297"/>
      <c r="F154" s="350" t="s">
        <v>729</v>
      </c>
      <c r="G154" s="297"/>
      <c r="H154" s="349" t="s">
        <v>763</v>
      </c>
      <c r="I154" s="349" t="s">
        <v>725</v>
      </c>
      <c r="J154" s="349">
        <v>50</v>
      </c>
      <c r="K154" s="345"/>
    </row>
    <row r="155" s="1" customFormat="1" ht="15" customHeight="1">
      <c r="B155" s="322"/>
      <c r="C155" s="349" t="s">
        <v>731</v>
      </c>
      <c r="D155" s="297"/>
      <c r="E155" s="297"/>
      <c r="F155" s="350" t="s">
        <v>723</v>
      </c>
      <c r="G155" s="297"/>
      <c r="H155" s="349" t="s">
        <v>763</v>
      </c>
      <c r="I155" s="349" t="s">
        <v>733</v>
      </c>
      <c r="J155" s="349"/>
      <c r="K155" s="345"/>
    </row>
    <row r="156" s="1" customFormat="1" ht="15" customHeight="1">
      <c r="B156" s="322"/>
      <c r="C156" s="349" t="s">
        <v>742</v>
      </c>
      <c r="D156" s="297"/>
      <c r="E156" s="297"/>
      <c r="F156" s="350" t="s">
        <v>729</v>
      </c>
      <c r="G156" s="297"/>
      <c r="H156" s="349" t="s">
        <v>763</v>
      </c>
      <c r="I156" s="349" t="s">
        <v>725</v>
      </c>
      <c r="J156" s="349">
        <v>50</v>
      </c>
      <c r="K156" s="345"/>
    </row>
    <row r="157" s="1" customFormat="1" ht="15" customHeight="1">
      <c r="B157" s="322"/>
      <c r="C157" s="349" t="s">
        <v>750</v>
      </c>
      <c r="D157" s="297"/>
      <c r="E157" s="297"/>
      <c r="F157" s="350" t="s">
        <v>729</v>
      </c>
      <c r="G157" s="297"/>
      <c r="H157" s="349" t="s">
        <v>763</v>
      </c>
      <c r="I157" s="349" t="s">
        <v>725</v>
      </c>
      <c r="J157" s="349">
        <v>50</v>
      </c>
      <c r="K157" s="345"/>
    </row>
    <row r="158" s="1" customFormat="1" ht="15" customHeight="1">
      <c r="B158" s="322"/>
      <c r="C158" s="349" t="s">
        <v>748</v>
      </c>
      <c r="D158" s="297"/>
      <c r="E158" s="297"/>
      <c r="F158" s="350" t="s">
        <v>729</v>
      </c>
      <c r="G158" s="297"/>
      <c r="H158" s="349" t="s">
        <v>763</v>
      </c>
      <c r="I158" s="349" t="s">
        <v>725</v>
      </c>
      <c r="J158" s="349">
        <v>50</v>
      </c>
      <c r="K158" s="345"/>
    </row>
    <row r="159" s="1" customFormat="1" ht="15" customHeight="1">
      <c r="B159" s="322"/>
      <c r="C159" s="349" t="s">
        <v>99</v>
      </c>
      <c r="D159" s="297"/>
      <c r="E159" s="297"/>
      <c r="F159" s="350" t="s">
        <v>723</v>
      </c>
      <c r="G159" s="297"/>
      <c r="H159" s="349" t="s">
        <v>785</v>
      </c>
      <c r="I159" s="349" t="s">
        <v>725</v>
      </c>
      <c r="J159" s="349" t="s">
        <v>786</v>
      </c>
      <c r="K159" s="345"/>
    </row>
    <row r="160" s="1" customFormat="1" ht="15" customHeight="1">
      <c r="B160" s="322"/>
      <c r="C160" s="349" t="s">
        <v>787</v>
      </c>
      <c r="D160" s="297"/>
      <c r="E160" s="297"/>
      <c r="F160" s="350" t="s">
        <v>723</v>
      </c>
      <c r="G160" s="297"/>
      <c r="H160" s="349" t="s">
        <v>788</v>
      </c>
      <c r="I160" s="349" t="s">
        <v>758</v>
      </c>
      <c r="J160" s="349"/>
      <c r="K160" s="345"/>
    </row>
    <row r="161" s="1" customFormat="1" ht="15" customHeight="1">
      <c r="B161" s="351"/>
      <c r="C161" s="331"/>
      <c r="D161" s="331"/>
      <c r="E161" s="331"/>
      <c r="F161" s="331"/>
      <c r="G161" s="331"/>
      <c r="H161" s="331"/>
      <c r="I161" s="331"/>
      <c r="J161" s="331"/>
      <c r="K161" s="352"/>
    </row>
    <row r="162" s="1" customFormat="1" ht="18.75" customHeight="1">
      <c r="B162" s="333"/>
      <c r="C162" s="343"/>
      <c r="D162" s="343"/>
      <c r="E162" s="343"/>
      <c r="F162" s="353"/>
      <c r="G162" s="343"/>
      <c r="H162" s="343"/>
      <c r="I162" s="343"/>
      <c r="J162" s="343"/>
      <c r="K162" s="333"/>
    </row>
    <row r="163" s="1" customFormat="1" ht="18.75" customHeight="1">
      <c r="B163" s="305"/>
      <c r="C163" s="305"/>
      <c r="D163" s="305"/>
      <c r="E163" s="305"/>
      <c r="F163" s="305"/>
      <c r="G163" s="305"/>
      <c r="H163" s="305"/>
      <c r="I163" s="305"/>
      <c r="J163" s="305"/>
      <c r="K163" s="305"/>
    </row>
    <row r="164" s="1" customFormat="1" ht="7.5" customHeight="1">
      <c r="B164" s="284"/>
      <c r="C164" s="285"/>
      <c r="D164" s="285"/>
      <c r="E164" s="285"/>
      <c r="F164" s="285"/>
      <c r="G164" s="285"/>
      <c r="H164" s="285"/>
      <c r="I164" s="285"/>
      <c r="J164" s="285"/>
      <c r="K164" s="286"/>
    </row>
    <row r="165" s="1" customFormat="1" ht="45" customHeight="1">
      <c r="B165" s="287"/>
      <c r="C165" s="288" t="s">
        <v>789</v>
      </c>
      <c r="D165" s="288"/>
      <c r="E165" s="288"/>
      <c r="F165" s="288"/>
      <c r="G165" s="288"/>
      <c r="H165" s="288"/>
      <c r="I165" s="288"/>
      <c r="J165" s="288"/>
      <c r="K165" s="289"/>
    </row>
    <row r="166" s="1" customFormat="1" ht="17.25" customHeight="1">
      <c r="B166" s="287"/>
      <c r="C166" s="312" t="s">
        <v>717</v>
      </c>
      <c r="D166" s="312"/>
      <c r="E166" s="312"/>
      <c r="F166" s="312" t="s">
        <v>718</v>
      </c>
      <c r="G166" s="354"/>
      <c r="H166" s="355" t="s">
        <v>54</v>
      </c>
      <c r="I166" s="355" t="s">
        <v>57</v>
      </c>
      <c r="J166" s="312" t="s">
        <v>719</v>
      </c>
      <c r="K166" s="289"/>
    </row>
    <row r="167" s="1" customFormat="1" ht="17.25" customHeight="1">
      <c r="B167" s="290"/>
      <c r="C167" s="314" t="s">
        <v>720</v>
      </c>
      <c r="D167" s="314"/>
      <c r="E167" s="314"/>
      <c r="F167" s="315" t="s">
        <v>721</v>
      </c>
      <c r="G167" s="356"/>
      <c r="H167" s="357"/>
      <c r="I167" s="357"/>
      <c r="J167" s="314" t="s">
        <v>722</v>
      </c>
      <c r="K167" s="292"/>
    </row>
    <row r="168" s="1" customFormat="1" ht="5.25" customHeight="1">
      <c r="B168" s="322"/>
      <c r="C168" s="317"/>
      <c r="D168" s="317"/>
      <c r="E168" s="317"/>
      <c r="F168" s="317"/>
      <c r="G168" s="318"/>
      <c r="H168" s="317"/>
      <c r="I168" s="317"/>
      <c r="J168" s="317"/>
      <c r="K168" s="345"/>
    </row>
    <row r="169" s="1" customFormat="1" ht="15" customHeight="1">
      <c r="B169" s="322"/>
      <c r="C169" s="297" t="s">
        <v>726</v>
      </c>
      <c r="D169" s="297"/>
      <c r="E169" s="297"/>
      <c r="F169" s="320" t="s">
        <v>723</v>
      </c>
      <c r="G169" s="297"/>
      <c r="H169" s="297" t="s">
        <v>763</v>
      </c>
      <c r="I169" s="297" t="s">
        <v>725</v>
      </c>
      <c r="J169" s="297">
        <v>120</v>
      </c>
      <c r="K169" s="345"/>
    </row>
    <row r="170" s="1" customFormat="1" ht="15" customHeight="1">
      <c r="B170" s="322"/>
      <c r="C170" s="297" t="s">
        <v>772</v>
      </c>
      <c r="D170" s="297"/>
      <c r="E170" s="297"/>
      <c r="F170" s="320" t="s">
        <v>723</v>
      </c>
      <c r="G170" s="297"/>
      <c r="H170" s="297" t="s">
        <v>773</v>
      </c>
      <c r="I170" s="297" t="s">
        <v>725</v>
      </c>
      <c r="J170" s="297" t="s">
        <v>774</v>
      </c>
      <c r="K170" s="345"/>
    </row>
    <row r="171" s="1" customFormat="1" ht="15" customHeight="1">
      <c r="B171" s="322"/>
      <c r="C171" s="297" t="s">
        <v>85</v>
      </c>
      <c r="D171" s="297"/>
      <c r="E171" s="297"/>
      <c r="F171" s="320" t="s">
        <v>723</v>
      </c>
      <c r="G171" s="297"/>
      <c r="H171" s="297" t="s">
        <v>790</v>
      </c>
      <c r="I171" s="297" t="s">
        <v>725</v>
      </c>
      <c r="J171" s="297" t="s">
        <v>774</v>
      </c>
      <c r="K171" s="345"/>
    </row>
    <row r="172" s="1" customFormat="1" ht="15" customHeight="1">
      <c r="B172" s="322"/>
      <c r="C172" s="297" t="s">
        <v>728</v>
      </c>
      <c r="D172" s="297"/>
      <c r="E172" s="297"/>
      <c r="F172" s="320" t="s">
        <v>729</v>
      </c>
      <c r="G172" s="297"/>
      <c r="H172" s="297" t="s">
        <v>790</v>
      </c>
      <c r="I172" s="297" t="s">
        <v>725</v>
      </c>
      <c r="J172" s="297">
        <v>50</v>
      </c>
      <c r="K172" s="345"/>
    </row>
    <row r="173" s="1" customFormat="1" ht="15" customHeight="1">
      <c r="B173" s="322"/>
      <c r="C173" s="297" t="s">
        <v>731</v>
      </c>
      <c r="D173" s="297"/>
      <c r="E173" s="297"/>
      <c r="F173" s="320" t="s">
        <v>723</v>
      </c>
      <c r="G173" s="297"/>
      <c r="H173" s="297" t="s">
        <v>790</v>
      </c>
      <c r="I173" s="297" t="s">
        <v>733</v>
      </c>
      <c r="J173" s="297"/>
      <c r="K173" s="345"/>
    </row>
    <row r="174" s="1" customFormat="1" ht="15" customHeight="1">
      <c r="B174" s="322"/>
      <c r="C174" s="297" t="s">
        <v>742</v>
      </c>
      <c r="D174" s="297"/>
      <c r="E174" s="297"/>
      <c r="F174" s="320" t="s">
        <v>729</v>
      </c>
      <c r="G174" s="297"/>
      <c r="H174" s="297" t="s">
        <v>790</v>
      </c>
      <c r="I174" s="297" t="s">
        <v>725</v>
      </c>
      <c r="J174" s="297">
        <v>50</v>
      </c>
      <c r="K174" s="345"/>
    </row>
    <row r="175" s="1" customFormat="1" ht="15" customHeight="1">
      <c r="B175" s="322"/>
      <c r="C175" s="297" t="s">
        <v>750</v>
      </c>
      <c r="D175" s="297"/>
      <c r="E175" s="297"/>
      <c r="F175" s="320" t="s">
        <v>729</v>
      </c>
      <c r="G175" s="297"/>
      <c r="H175" s="297" t="s">
        <v>790</v>
      </c>
      <c r="I175" s="297" t="s">
        <v>725</v>
      </c>
      <c r="J175" s="297">
        <v>50</v>
      </c>
      <c r="K175" s="345"/>
    </row>
    <row r="176" s="1" customFormat="1" ht="15" customHeight="1">
      <c r="B176" s="322"/>
      <c r="C176" s="297" t="s">
        <v>748</v>
      </c>
      <c r="D176" s="297"/>
      <c r="E176" s="297"/>
      <c r="F176" s="320" t="s">
        <v>729</v>
      </c>
      <c r="G176" s="297"/>
      <c r="H176" s="297" t="s">
        <v>790</v>
      </c>
      <c r="I176" s="297" t="s">
        <v>725</v>
      </c>
      <c r="J176" s="297">
        <v>50</v>
      </c>
      <c r="K176" s="345"/>
    </row>
    <row r="177" s="1" customFormat="1" ht="15" customHeight="1">
      <c r="B177" s="322"/>
      <c r="C177" s="297" t="s">
        <v>116</v>
      </c>
      <c r="D177" s="297"/>
      <c r="E177" s="297"/>
      <c r="F177" s="320" t="s">
        <v>723</v>
      </c>
      <c r="G177" s="297"/>
      <c r="H177" s="297" t="s">
        <v>791</v>
      </c>
      <c r="I177" s="297" t="s">
        <v>792</v>
      </c>
      <c r="J177" s="297"/>
      <c r="K177" s="345"/>
    </row>
    <row r="178" s="1" customFormat="1" ht="15" customHeight="1">
      <c r="B178" s="322"/>
      <c r="C178" s="297" t="s">
        <v>57</v>
      </c>
      <c r="D178" s="297"/>
      <c r="E178" s="297"/>
      <c r="F178" s="320" t="s">
        <v>723</v>
      </c>
      <c r="G178" s="297"/>
      <c r="H178" s="297" t="s">
        <v>793</v>
      </c>
      <c r="I178" s="297" t="s">
        <v>794</v>
      </c>
      <c r="J178" s="297">
        <v>1</v>
      </c>
      <c r="K178" s="345"/>
    </row>
    <row r="179" s="1" customFormat="1" ht="15" customHeight="1">
      <c r="B179" s="322"/>
      <c r="C179" s="297" t="s">
        <v>53</v>
      </c>
      <c r="D179" s="297"/>
      <c r="E179" s="297"/>
      <c r="F179" s="320" t="s">
        <v>723</v>
      </c>
      <c r="G179" s="297"/>
      <c r="H179" s="297" t="s">
        <v>795</v>
      </c>
      <c r="I179" s="297" t="s">
        <v>725</v>
      </c>
      <c r="J179" s="297">
        <v>20</v>
      </c>
      <c r="K179" s="345"/>
    </row>
    <row r="180" s="1" customFormat="1" ht="15" customHeight="1">
      <c r="B180" s="322"/>
      <c r="C180" s="297" t="s">
        <v>54</v>
      </c>
      <c r="D180" s="297"/>
      <c r="E180" s="297"/>
      <c r="F180" s="320" t="s">
        <v>723</v>
      </c>
      <c r="G180" s="297"/>
      <c r="H180" s="297" t="s">
        <v>796</v>
      </c>
      <c r="I180" s="297" t="s">
        <v>725</v>
      </c>
      <c r="J180" s="297">
        <v>255</v>
      </c>
      <c r="K180" s="345"/>
    </row>
    <row r="181" s="1" customFormat="1" ht="15" customHeight="1">
      <c r="B181" s="322"/>
      <c r="C181" s="297" t="s">
        <v>117</v>
      </c>
      <c r="D181" s="297"/>
      <c r="E181" s="297"/>
      <c r="F181" s="320" t="s">
        <v>723</v>
      </c>
      <c r="G181" s="297"/>
      <c r="H181" s="297" t="s">
        <v>687</v>
      </c>
      <c r="I181" s="297" t="s">
        <v>725</v>
      </c>
      <c r="J181" s="297">
        <v>10</v>
      </c>
      <c r="K181" s="345"/>
    </row>
    <row r="182" s="1" customFormat="1" ht="15" customHeight="1">
      <c r="B182" s="322"/>
      <c r="C182" s="297" t="s">
        <v>118</v>
      </c>
      <c r="D182" s="297"/>
      <c r="E182" s="297"/>
      <c r="F182" s="320" t="s">
        <v>723</v>
      </c>
      <c r="G182" s="297"/>
      <c r="H182" s="297" t="s">
        <v>797</v>
      </c>
      <c r="I182" s="297" t="s">
        <v>758</v>
      </c>
      <c r="J182" s="297"/>
      <c r="K182" s="345"/>
    </row>
    <row r="183" s="1" customFormat="1" ht="15" customHeight="1">
      <c r="B183" s="322"/>
      <c r="C183" s="297" t="s">
        <v>798</v>
      </c>
      <c r="D183" s="297"/>
      <c r="E183" s="297"/>
      <c r="F183" s="320" t="s">
        <v>723</v>
      </c>
      <c r="G183" s="297"/>
      <c r="H183" s="297" t="s">
        <v>799</v>
      </c>
      <c r="I183" s="297" t="s">
        <v>758</v>
      </c>
      <c r="J183" s="297"/>
      <c r="K183" s="345"/>
    </row>
    <row r="184" s="1" customFormat="1" ht="15" customHeight="1">
      <c r="B184" s="322"/>
      <c r="C184" s="297" t="s">
        <v>787</v>
      </c>
      <c r="D184" s="297"/>
      <c r="E184" s="297"/>
      <c r="F184" s="320" t="s">
        <v>723</v>
      </c>
      <c r="G184" s="297"/>
      <c r="H184" s="297" t="s">
        <v>800</v>
      </c>
      <c r="I184" s="297" t="s">
        <v>758</v>
      </c>
      <c r="J184" s="297"/>
      <c r="K184" s="345"/>
    </row>
    <row r="185" s="1" customFormat="1" ht="15" customHeight="1">
      <c r="B185" s="322"/>
      <c r="C185" s="297" t="s">
        <v>120</v>
      </c>
      <c r="D185" s="297"/>
      <c r="E185" s="297"/>
      <c r="F185" s="320" t="s">
        <v>729</v>
      </c>
      <c r="G185" s="297"/>
      <c r="H185" s="297" t="s">
        <v>801</v>
      </c>
      <c r="I185" s="297" t="s">
        <v>725</v>
      </c>
      <c r="J185" s="297">
        <v>50</v>
      </c>
      <c r="K185" s="345"/>
    </row>
    <row r="186" s="1" customFormat="1" ht="15" customHeight="1">
      <c r="B186" s="322"/>
      <c r="C186" s="297" t="s">
        <v>802</v>
      </c>
      <c r="D186" s="297"/>
      <c r="E186" s="297"/>
      <c r="F186" s="320" t="s">
        <v>729</v>
      </c>
      <c r="G186" s="297"/>
      <c r="H186" s="297" t="s">
        <v>803</v>
      </c>
      <c r="I186" s="297" t="s">
        <v>804</v>
      </c>
      <c r="J186" s="297"/>
      <c r="K186" s="345"/>
    </row>
    <row r="187" s="1" customFormat="1" ht="15" customHeight="1">
      <c r="B187" s="322"/>
      <c r="C187" s="297" t="s">
        <v>805</v>
      </c>
      <c r="D187" s="297"/>
      <c r="E187" s="297"/>
      <c r="F187" s="320" t="s">
        <v>729</v>
      </c>
      <c r="G187" s="297"/>
      <c r="H187" s="297" t="s">
        <v>806</v>
      </c>
      <c r="I187" s="297" t="s">
        <v>804</v>
      </c>
      <c r="J187" s="297"/>
      <c r="K187" s="345"/>
    </row>
    <row r="188" s="1" customFormat="1" ht="15" customHeight="1">
      <c r="B188" s="322"/>
      <c r="C188" s="297" t="s">
        <v>807</v>
      </c>
      <c r="D188" s="297"/>
      <c r="E188" s="297"/>
      <c r="F188" s="320" t="s">
        <v>729</v>
      </c>
      <c r="G188" s="297"/>
      <c r="H188" s="297" t="s">
        <v>808</v>
      </c>
      <c r="I188" s="297" t="s">
        <v>804</v>
      </c>
      <c r="J188" s="297"/>
      <c r="K188" s="345"/>
    </row>
    <row r="189" s="1" customFormat="1" ht="15" customHeight="1">
      <c r="B189" s="322"/>
      <c r="C189" s="358" t="s">
        <v>809</v>
      </c>
      <c r="D189" s="297"/>
      <c r="E189" s="297"/>
      <c r="F189" s="320" t="s">
        <v>729</v>
      </c>
      <c r="G189" s="297"/>
      <c r="H189" s="297" t="s">
        <v>810</v>
      </c>
      <c r="I189" s="297" t="s">
        <v>811</v>
      </c>
      <c r="J189" s="359" t="s">
        <v>812</v>
      </c>
      <c r="K189" s="345"/>
    </row>
    <row r="190" s="17" customFormat="1" ht="15" customHeight="1">
      <c r="B190" s="360"/>
      <c r="C190" s="361" t="s">
        <v>813</v>
      </c>
      <c r="D190" s="362"/>
      <c r="E190" s="362"/>
      <c r="F190" s="363" t="s">
        <v>729</v>
      </c>
      <c r="G190" s="362"/>
      <c r="H190" s="362" t="s">
        <v>814</v>
      </c>
      <c r="I190" s="362" t="s">
        <v>811</v>
      </c>
      <c r="J190" s="364" t="s">
        <v>812</v>
      </c>
      <c r="K190" s="365"/>
    </row>
    <row r="191" s="1" customFormat="1" ht="15" customHeight="1">
      <c r="B191" s="322"/>
      <c r="C191" s="358" t="s">
        <v>42</v>
      </c>
      <c r="D191" s="297"/>
      <c r="E191" s="297"/>
      <c r="F191" s="320" t="s">
        <v>723</v>
      </c>
      <c r="G191" s="297"/>
      <c r="H191" s="294" t="s">
        <v>815</v>
      </c>
      <c r="I191" s="297" t="s">
        <v>816</v>
      </c>
      <c r="J191" s="297"/>
      <c r="K191" s="345"/>
    </row>
    <row r="192" s="1" customFormat="1" ht="15" customHeight="1">
      <c r="B192" s="322"/>
      <c r="C192" s="358" t="s">
        <v>817</v>
      </c>
      <c r="D192" s="297"/>
      <c r="E192" s="297"/>
      <c r="F192" s="320" t="s">
        <v>723</v>
      </c>
      <c r="G192" s="297"/>
      <c r="H192" s="297" t="s">
        <v>818</v>
      </c>
      <c r="I192" s="297" t="s">
        <v>758</v>
      </c>
      <c r="J192" s="297"/>
      <c r="K192" s="345"/>
    </row>
    <row r="193" s="1" customFormat="1" ht="15" customHeight="1">
      <c r="B193" s="322"/>
      <c r="C193" s="358" t="s">
        <v>819</v>
      </c>
      <c r="D193" s="297"/>
      <c r="E193" s="297"/>
      <c r="F193" s="320" t="s">
        <v>723</v>
      </c>
      <c r="G193" s="297"/>
      <c r="H193" s="297" t="s">
        <v>820</v>
      </c>
      <c r="I193" s="297" t="s">
        <v>758</v>
      </c>
      <c r="J193" s="297"/>
      <c r="K193" s="345"/>
    </row>
    <row r="194" s="1" customFormat="1" ht="15" customHeight="1">
      <c r="B194" s="322"/>
      <c r="C194" s="358" t="s">
        <v>821</v>
      </c>
      <c r="D194" s="297"/>
      <c r="E194" s="297"/>
      <c r="F194" s="320" t="s">
        <v>729</v>
      </c>
      <c r="G194" s="297"/>
      <c r="H194" s="297" t="s">
        <v>822</v>
      </c>
      <c r="I194" s="297" t="s">
        <v>758</v>
      </c>
      <c r="J194" s="297"/>
      <c r="K194" s="345"/>
    </row>
    <row r="195" s="1" customFormat="1" ht="15" customHeight="1">
      <c r="B195" s="351"/>
      <c r="C195" s="366"/>
      <c r="D195" s="331"/>
      <c r="E195" s="331"/>
      <c r="F195" s="331"/>
      <c r="G195" s="331"/>
      <c r="H195" s="331"/>
      <c r="I195" s="331"/>
      <c r="J195" s="331"/>
      <c r="K195" s="352"/>
    </row>
    <row r="196" s="1" customFormat="1" ht="18.75" customHeight="1">
      <c r="B196" s="333"/>
      <c r="C196" s="343"/>
      <c r="D196" s="343"/>
      <c r="E196" s="343"/>
      <c r="F196" s="353"/>
      <c r="G196" s="343"/>
      <c r="H196" s="343"/>
      <c r="I196" s="343"/>
      <c r="J196" s="343"/>
      <c r="K196" s="333"/>
    </row>
    <row r="197" s="1" customFormat="1" ht="18.75" customHeight="1">
      <c r="B197" s="333"/>
      <c r="C197" s="343"/>
      <c r="D197" s="343"/>
      <c r="E197" s="343"/>
      <c r="F197" s="353"/>
      <c r="G197" s="343"/>
      <c r="H197" s="343"/>
      <c r="I197" s="343"/>
      <c r="J197" s="343"/>
      <c r="K197" s="333"/>
    </row>
    <row r="198" s="1" customFormat="1" ht="18.75" customHeight="1">
      <c r="B198" s="305"/>
      <c r="C198" s="305"/>
      <c r="D198" s="305"/>
      <c r="E198" s="305"/>
      <c r="F198" s="305"/>
      <c r="G198" s="305"/>
      <c r="H198" s="305"/>
      <c r="I198" s="305"/>
      <c r="J198" s="305"/>
      <c r="K198" s="305"/>
    </row>
    <row r="199" s="1" customFormat="1" ht="13.5">
      <c r="B199" s="284"/>
      <c r="C199" s="285"/>
      <c r="D199" s="285"/>
      <c r="E199" s="285"/>
      <c r="F199" s="285"/>
      <c r="G199" s="285"/>
      <c r="H199" s="285"/>
      <c r="I199" s="285"/>
      <c r="J199" s="285"/>
      <c r="K199" s="286"/>
    </row>
    <row r="200" s="1" customFormat="1" ht="21">
      <c r="B200" s="287"/>
      <c r="C200" s="288" t="s">
        <v>823</v>
      </c>
      <c r="D200" s="288"/>
      <c r="E200" s="288"/>
      <c r="F200" s="288"/>
      <c r="G200" s="288"/>
      <c r="H200" s="288"/>
      <c r="I200" s="288"/>
      <c r="J200" s="288"/>
      <c r="K200" s="289"/>
    </row>
    <row r="201" s="1" customFormat="1" ht="25.5" customHeight="1">
      <c r="B201" s="287"/>
      <c r="C201" s="367" t="s">
        <v>824</v>
      </c>
      <c r="D201" s="367"/>
      <c r="E201" s="367"/>
      <c r="F201" s="367" t="s">
        <v>825</v>
      </c>
      <c r="G201" s="368"/>
      <c r="H201" s="367" t="s">
        <v>826</v>
      </c>
      <c r="I201" s="367"/>
      <c r="J201" s="367"/>
      <c r="K201" s="289"/>
    </row>
    <row r="202" s="1" customFormat="1" ht="5.25" customHeight="1">
      <c r="B202" s="322"/>
      <c r="C202" s="317"/>
      <c r="D202" s="317"/>
      <c r="E202" s="317"/>
      <c r="F202" s="317"/>
      <c r="G202" s="343"/>
      <c r="H202" s="317"/>
      <c r="I202" s="317"/>
      <c r="J202" s="317"/>
      <c r="K202" s="345"/>
    </row>
    <row r="203" s="1" customFormat="1" ht="15" customHeight="1">
      <c r="B203" s="322"/>
      <c r="C203" s="297" t="s">
        <v>816</v>
      </c>
      <c r="D203" s="297"/>
      <c r="E203" s="297"/>
      <c r="F203" s="320" t="s">
        <v>43</v>
      </c>
      <c r="G203" s="297"/>
      <c r="H203" s="297" t="s">
        <v>827</v>
      </c>
      <c r="I203" s="297"/>
      <c r="J203" s="297"/>
      <c r="K203" s="345"/>
    </row>
    <row r="204" s="1" customFormat="1" ht="15" customHeight="1">
      <c r="B204" s="322"/>
      <c r="C204" s="297"/>
      <c r="D204" s="297"/>
      <c r="E204" s="297"/>
      <c r="F204" s="320" t="s">
        <v>44</v>
      </c>
      <c r="G204" s="297"/>
      <c r="H204" s="297" t="s">
        <v>828</v>
      </c>
      <c r="I204" s="297"/>
      <c r="J204" s="297"/>
      <c r="K204" s="345"/>
    </row>
    <row r="205" s="1" customFormat="1" ht="15" customHeight="1">
      <c r="B205" s="322"/>
      <c r="C205" s="297"/>
      <c r="D205" s="297"/>
      <c r="E205" s="297"/>
      <c r="F205" s="320" t="s">
        <v>47</v>
      </c>
      <c r="G205" s="297"/>
      <c r="H205" s="297" t="s">
        <v>829</v>
      </c>
      <c r="I205" s="297"/>
      <c r="J205" s="297"/>
      <c r="K205" s="345"/>
    </row>
    <row r="206" s="1" customFormat="1" ht="15" customHeight="1">
      <c r="B206" s="322"/>
      <c r="C206" s="297"/>
      <c r="D206" s="297"/>
      <c r="E206" s="297"/>
      <c r="F206" s="320" t="s">
        <v>45</v>
      </c>
      <c r="G206" s="297"/>
      <c r="H206" s="297" t="s">
        <v>830</v>
      </c>
      <c r="I206" s="297"/>
      <c r="J206" s="297"/>
      <c r="K206" s="345"/>
    </row>
    <row r="207" s="1" customFormat="1" ht="15" customHeight="1">
      <c r="B207" s="322"/>
      <c r="C207" s="297"/>
      <c r="D207" s="297"/>
      <c r="E207" s="297"/>
      <c r="F207" s="320" t="s">
        <v>46</v>
      </c>
      <c r="G207" s="297"/>
      <c r="H207" s="297" t="s">
        <v>831</v>
      </c>
      <c r="I207" s="297"/>
      <c r="J207" s="297"/>
      <c r="K207" s="345"/>
    </row>
    <row r="208" s="1" customFormat="1" ht="15" customHeight="1">
      <c r="B208" s="322"/>
      <c r="C208" s="297"/>
      <c r="D208" s="297"/>
      <c r="E208" s="297"/>
      <c r="F208" s="320"/>
      <c r="G208" s="297"/>
      <c r="H208" s="297"/>
      <c r="I208" s="297"/>
      <c r="J208" s="297"/>
      <c r="K208" s="345"/>
    </row>
    <row r="209" s="1" customFormat="1" ht="15" customHeight="1">
      <c r="B209" s="322"/>
      <c r="C209" s="297" t="s">
        <v>770</v>
      </c>
      <c r="D209" s="297"/>
      <c r="E209" s="297"/>
      <c r="F209" s="320" t="s">
        <v>78</v>
      </c>
      <c r="G209" s="297"/>
      <c r="H209" s="297" t="s">
        <v>832</v>
      </c>
      <c r="I209" s="297"/>
      <c r="J209" s="297"/>
      <c r="K209" s="345"/>
    </row>
    <row r="210" s="1" customFormat="1" ht="15" customHeight="1">
      <c r="B210" s="322"/>
      <c r="C210" s="297"/>
      <c r="D210" s="297"/>
      <c r="E210" s="297"/>
      <c r="F210" s="320" t="s">
        <v>667</v>
      </c>
      <c r="G210" s="297"/>
      <c r="H210" s="297" t="s">
        <v>668</v>
      </c>
      <c r="I210" s="297"/>
      <c r="J210" s="297"/>
      <c r="K210" s="345"/>
    </row>
    <row r="211" s="1" customFormat="1" ht="15" customHeight="1">
      <c r="B211" s="322"/>
      <c r="C211" s="297"/>
      <c r="D211" s="297"/>
      <c r="E211" s="297"/>
      <c r="F211" s="320" t="s">
        <v>665</v>
      </c>
      <c r="G211" s="297"/>
      <c r="H211" s="297" t="s">
        <v>833</v>
      </c>
      <c r="I211" s="297"/>
      <c r="J211" s="297"/>
      <c r="K211" s="345"/>
    </row>
    <row r="212" s="1" customFormat="1" ht="15" customHeight="1">
      <c r="B212" s="369"/>
      <c r="C212" s="297"/>
      <c r="D212" s="297"/>
      <c r="E212" s="297"/>
      <c r="F212" s="320" t="s">
        <v>90</v>
      </c>
      <c r="G212" s="358"/>
      <c r="H212" s="349" t="s">
        <v>669</v>
      </c>
      <c r="I212" s="349"/>
      <c r="J212" s="349"/>
      <c r="K212" s="370"/>
    </row>
    <row r="213" s="1" customFormat="1" ht="15" customHeight="1">
      <c r="B213" s="369"/>
      <c r="C213" s="297"/>
      <c r="D213" s="297"/>
      <c r="E213" s="297"/>
      <c r="F213" s="320" t="s">
        <v>670</v>
      </c>
      <c r="G213" s="358"/>
      <c r="H213" s="349" t="s">
        <v>616</v>
      </c>
      <c r="I213" s="349"/>
      <c r="J213" s="349"/>
      <c r="K213" s="370"/>
    </row>
    <row r="214" s="1" customFormat="1" ht="15" customHeight="1">
      <c r="B214" s="369"/>
      <c r="C214" s="297"/>
      <c r="D214" s="297"/>
      <c r="E214" s="297"/>
      <c r="F214" s="320"/>
      <c r="G214" s="358"/>
      <c r="H214" s="349"/>
      <c r="I214" s="349"/>
      <c r="J214" s="349"/>
      <c r="K214" s="370"/>
    </row>
    <row r="215" s="1" customFormat="1" ht="15" customHeight="1">
      <c r="B215" s="369"/>
      <c r="C215" s="297" t="s">
        <v>794</v>
      </c>
      <c r="D215" s="297"/>
      <c r="E215" s="297"/>
      <c r="F215" s="320">
        <v>1</v>
      </c>
      <c r="G215" s="358"/>
      <c r="H215" s="349" t="s">
        <v>834</v>
      </c>
      <c r="I215" s="349"/>
      <c r="J215" s="349"/>
      <c r="K215" s="370"/>
    </row>
    <row r="216" s="1" customFormat="1" ht="15" customHeight="1">
      <c r="B216" s="369"/>
      <c r="C216" s="297"/>
      <c r="D216" s="297"/>
      <c r="E216" s="297"/>
      <c r="F216" s="320">
        <v>2</v>
      </c>
      <c r="G216" s="358"/>
      <c r="H216" s="349" t="s">
        <v>835</v>
      </c>
      <c r="I216" s="349"/>
      <c r="J216" s="349"/>
      <c r="K216" s="370"/>
    </row>
    <row r="217" s="1" customFormat="1" ht="15" customHeight="1">
      <c r="B217" s="369"/>
      <c r="C217" s="297"/>
      <c r="D217" s="297"/>
      <c r="E217" s="297"/>
      <c r="F217" s="320">
        <v>3</v>
      </c>
      <c r="G217" s="358"/>
      <c r="H217" s="349" t="s">
        <v>836</v>
      </c>
      <c r="I217" s="349"/>
      <c r="J217" s="349"/>
      <c r="K217" s="370"/>
    </row>
    <row r="218" s="1" customFormat="1" ht="15" customHeight="1">
      <c r="B218" s="369"/>
      <c r="C218" s="297"/>
      <c r="D218" s="297"/>
      <c r="E218" s="297"/>
      <c r="F218" s="320">
        <v>4</v>
      </c>
      <c r="G218" s="358"/>
      <c r="H218" s="349" t="s">
        <v>837</v>
      </c>
      <c r="I218" s="349"/>
      <c r="J218" s="349"/>
      <c r="K218" s="370"/>
    </row>
    <row r="219" s="1" customFormat="1" ht="12.75" customHeight="1">
      <c r="B219" s="371"/>
      <c r="C219" s="372"/>
      <c r="D219" s="372"/>
      <c r="E219" s="372"/>
      <c r="F219" s="372"/>
      <c r="G219" s="372"/>
      <c r="H219" s="372"/>
      <c r="I219" s="372"/>
      <c r="J219" s="372"/>
      <c r="K219" s="373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Michal Jirka</dc:creator>
  <cp:lastModifiedBy>Michal Jirka</cp:lastModifiedBy>
  <dcterms:created xsi:type="dcterms:W3CDTF">2025-02-21T09:26:18Z</dcterms:created>
  <dcterms:modified xsi:type="dcterms:W3CDTF">2025-02-21T09:26:20Z</dcterms:modified>
</cp:coreProperties>
</file>