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tomas\Documents\AaA-Road Project s.r.o\Aa-Zakázky\2024\2024_06 - Kladruby - III_23317 SÚS\Rozpočet + VV\Oprava SÚS 4_2025\"/>
    </mc:Choice>
  </mc:AlternateContent>
  <bookViews>
    <workbookView xWindow="0" yWindow="0" windowWidth="0" windowHeight="0"/>
  </bookViews>
  <sheets>
    <sheet name="Rekapitulace stavby" sheetId="1" r:id="rId1"/>
    <sheet name="01.01. - Silnice III-23317" sheetId="2" r:id="rId2"/>
    <sheet name="01.02. - Vedlejší rozpočt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'01.01. - Silnice III-23317'!$C$86:$K$309</definedName>
    <definedName name="_xlnm.Print_Area" localSheetId="1">'01.01. - Silnice III-23317'!$C$4:$J$39,'01.01. - Silnice III-23317'!$C$45:$J$68,'01.01. - Silnice III-23317'!$C$74:$K$309</definedName>
    <definedName name="_xlnm.Print_Titles" localSheetId="1">'01.01. - Silnice III-23317'!$86:$86</definedName>
    <definedName name="_xlnm._FilterDatabase" localSheetId="2" hidden="1">'01.02. - Vedlejší rozpočt...'!$C$84:$K$127</definedName>
    <definedName name="_xlnm.Print_Area" localSheetId="2">'01.02. - Vedlejší rozpočt...'!$C$4:$J$39,'01.02. - Vedlejší rozpočt...'!$C$45:$J$66,'01.02. - Vedlejší rozpočt...'!$C$72:$K$127</definedName>
    <definedName name="_xlnm.Print_Titles" localSheetId="2">'01.02. - Vedlejší rozpočt...'!$84:$84</definedName>
    <definedName name="_xlnm.Print_Area" localSheetId="3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T120"/>
  <c r="R121"/>
  <c r="R120"/>
  <c r="P121"/>
  <c r="P120"/>
  <c r="BI118"/>
  <c r="BH118"/>
  <c r="BG118"/>
  <c r="BF118"/>
  <c r="T118"/>
  <c r="T117"/>
  <c r="R118"/>
  <c r="R117"/>
  <c r="P118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R97"/>
  <c r="P97"/>
  <c r="BI95"/>
  <c r="BH95"/>
  <c r="BG95"/>
  <c r="BF95"/>
  <c r="T95"/>
  <c r="R95"/>
  <c r="P95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J82"/>
  <c r="F81"/>
  <c r="F79"/>
  <c r="E77"/>
  <c r="J55"/>
  <c r="F54"/>
  <c r="F52"/>
  <c r="E50"/>
  <c r="J21"/>
  <c r="E21"/>
  <c r="J81"/>
  <c r="J20"/>
  <c r="J18"/>
  <c r="E18"/>
  <c r="F82"/>
  <c r="J17"/>
  <c r="J12"/>
  <c r="J79"/>
  <c r="E7"/>
  <c r="E75"/>
  <c i="2" r="J37"/>
  <c r="J36"/>
  <c i="1" r="AY55"/>
  <c i="2" r="J35"/>
  <c i="1" r="AX55"/>
  <c i="2" r="BI300"/>
  <c r="BH300"/>
  <c r="BG300"/>
  <c r="BF300"/>
  <c r="T300"/>
  <c r="R300"/>
  <c r="P300"/>
  <c r="BI295"/>
  <c r="BH295"/>
  <c r="BG295"/>
  <c r="BF295"/>
  <c r="T295"/>
  <c r="R295"/>
  <c r="P295"/>
  <c r="BI291"/>
  <c r="BH291"/>
  <c r="BG291"/>
  <c r="BF291"/>
  <c r="T291"/>
  <c r="R291"/>
  <c r="P291"/>
  <c r="BI286"/>
  <c r="BH286"/>
  <c r="BG286"/>
  <c r="BF286"/>
  <c r="T286"/>
  <c r="R286"/>
  <c r="P286"/>
  <c r="BI282"/>
  <c r="BH282"/>
  <c r="BG282"/>
  <c r="BF282"/>
  <c r="T282"/>
  <c r="R282"/>
  <c r="P282"/>
  <c r="BI279"/>
  <c r="BH279"/>
  <c r="BG279"/>
  <c r="BF279"/>
  <c r="T279"/>
  <c r="R279"/>
  <c r="P279"/>
  <c r="BI275"/>
  <c r="BH275"/>
  <c r="BG275"/>
  <c r="BF275"/>
  <c r="T275"/>
  <c r="R275"/>
  <c r="P275"/>
  <c r="BI273"/>
  <c r="BH273"/>
  <c r="BG273"/>
  <c r="BF273"/>
  <c r="T273"/>
  <c r="R273"/>
  <c r="P273"/>
  <c r="BI270"/>
  <c r="BH270"/>
  <c r="BG270"/>
  <c r="BF270"/>
  <c r="T270"/>
  <c r="R270"/>
  <c r="P270"/>
  <c r="BI268"/>
  <c r="BH268"/>
  <c r="BG268"/>
  <c r="BF268"/>
  <c r="T268"/>
  <c r="R268"/>
  <c r="P268"/>
  <c r="BI264"/>
  <c r="BH264"/>
  <c r="BG264"/>
  <c r="BF264"/>
  <c r="T264"/>
  <c r="R264"/>
  <c r="P264"/>
  <c r="BI260"/>
  <c r="BH260"/>
  <c r="BG260"/>
  <c r="BF260"/>
  <c r="T260"/>
  <c r="R260"/>
  <c r="P260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6"/>
  <c r="BH246"/>
  <c r="BG246"/>
  <c r="BF246"/>
  <c r="T246"/>
  <c r="R246"/>
  <c r="P246"/>
  <c r="BI244"/>
  <c r="BH244"/>
  <c r="BG244"/>
  <c r="BF244"/>
  <c r="T244"/>
  <c r="R244"/>
  <c r="P244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5"/>
  <c r="BH235"/>
  <c r="BG235"/>
  <c r="BF235"/>
  <c r="T235"/>
  <c r="R235"/>
  <c r="P235"/>
  <c r="BI232"/>
  <c r="BH232"/>
  <c r="BG232"/>
  <c r="BF232"/>
  <c r="T232"/>
  <c r="R232"/>
  <c r="P232"/>
  <c r="BI230"/>
  <c r="BH230"/>
  <c r="BG230"/>
  <c r="BF230"/>
  <c r="T230"/>
  <c r="R230"/>
  <c r="P230"/>
  <c r="BI227"/>
  <c r="BH227"/>
  <c r="BG227"/>
  <c r="BF227"/>
  <c r="T227"/>
  <c r="R227"/>
  <c r="P227"/>
  <c r="BI225"/>
  <c r="BH225"/>
  <c r="BG225"/>
  <c r="BF225"/>
  <c r="T225"/>
  <c r="R225"/>
  <c r="P225"/>
  <c r="BI219"/>
  <c r="BH219"/>
  <c r="BG219"/>
  <c r="BF219"/>
  <c r="T219"/>
  <c r="R219"/>
  <c r="P219"/>
  <c r="BI215"/>
  <c r="BH215"/>
  <c r="BG215"/>
  <c r="BF215"/>
  <c r="T215"/>
  <c r="R215"/>
  <c r="P215"/>
  <c r="BI211"/>
  <c r="BH211"/>
  <c r="BG211"/>
  <c r="BF211"/>
  <c r="T211"/>
  <c r="R211"/>
  <c r="P211"/>
  <c r="BI207"/>
  <c r="BH207"/>
  <c r="BG207"/>
  <c r="BF207"/>
  <c r="T207"/>
  <c r="R207"/>
  <c r="P207"/>
  <c r="BI203"/>
  <c r="BH203"/>
  <c r="BG203"/>
  <c r="BF203"/>
  <c r="T203"/>
  <c r="R203"/>
  <c r="P203"/>
  <c r="BI199"/>
  <c r="BH199"/>
  <c r="BG199"/>
  <c r="BF199"/>
  <c r="T199"/>
  <c r="R199"/>
  <c r="P199"/>
  <c r="BI195"/>
  <c r="BH195"/>
  <c r="BG195"/>
  <c r="BF195"/>
  <c r="T195"/>
  <c r="R195"/>
  <c r="P195"/>
  <c r="BI190"/>
  <c r="BH190"/>
  <c r="BG190"/>
  <c r="BF190"/>
  <c r="T190"/>
  <c r="R190"/>
  <c r="P190"/>
  <c r="BI185"/>
  <c r="BH185"/>
  <c r="BG185"/>
  <c r="BF185"/>
  <c r="T185"/>
  <c r="R185"/>
  <c r="P185"/>
  <c r="BI181"/>
  <c r="BH181"/>
  <c r="BG181"/>
  <c r="BF181"/>
  <c r="T181"/>
  <c r="R181"/>
  <c r="P181"/>
  <c r="BI174"/>
  <c r="BH174"/>
  <c r="BG174"/>
  <c r="BF174"/>
  <c r="T174"/>
  <c r="R174"/>
  <c r="P174"/>
  <c r="BI170"/>
  <c r="BH170"/>
  <c r="BG170"/>
  <c r="BF170"/>
  <c r="T170"/>
  <c r="R170"/>
  <c r="P170"/>
  <c r="BI165"/>
  <c r="BH165"/>
  <c r="BG165"/>
  <c r="BF165"/>
  <c r="T165"/>
  <c r="T164"/>
  <c r="R165"/>
  <c r="R164"/>
  <c r="P165"/>
  <c r="P164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2"/>
  <c r="BH152"/>
  <c r="BG152"/>
  <c r="BF152"/>
  <c r="T152"/>
  <c r="R152"/>
  <c r="P152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40"/>
  <c r="BH140"/>
  <c r="BG140"/>
  <c r="BF140"/>
  <c r="T140"/>
  <c r="R140"/>
  <c r="P140"/>
  <c r="BI136"/>
  <c r="BH136"/>
  <c r="BG136"/>
  <c r="BF136"/>
  <c r="T136"/>
  <c r="R136"/>
  <c r="P136"/>
  <c r="BI133"/>
  <c r="BH133"/>
  <c r="BG133"/>
  <c r="BF133"/>
  <c r="T133"/>
  <c r="R133"/>
  <c r="P133"/>
  <c r="BI129"/>
  <c r="BH129"/>
  <c r="BG129"/>
  <c r="BF129"/>
  <c r="T129"/>
  <c r="R129"/>
  <c r="P129"/>
  <c r="BI126"/>
  <c r="BH126"/>
  <c r="BG126"/>
  <c r="BF126"/>
  <c r="T126"/>
  <c r="R126"/>
  <c r="P126"/>
  <c r="BI117"/>
  <c r="BH117"/>
  <c r="BG117"/>
  <c r="BF117"/>
  <c r="T117"/>
  <c r="R117"/>
  <c r="P117"/>
  <c r="BI111"/>
  <c r="BH111"/>
  <c r="BG111"/>
  <c r="BF111"/>
  <c r="T111"/>
  <c r="R111"/>
  <c r="P111"/>
  <c r="BI106"/>
  <c r="BH106"/>
  <c r="BG106"/>
  <c r="BF106"/>
  <c r="T106"/>
  <c r="R106"/>
  <c r="P106"/>
  <c r="BI101"/>
  <c r="BH101"/>
  <c r="BG101"/>
  <c r="BF101"/>
  <c r="T101"/>
  <c r="R101"/>
  <c r="P101"/>
  <c r="BI97"/>
  <c r="BH97"/>
  <c r="BG97"/>
  <c r="BF97"/>
  <c r="T97"/>
  <c r="R97"/>
  <c r="P97"/>
  <c r="BI94"/>
  <c r="BH94"/>
  <c r="BG94"/>
  <c r="BF94"/>
  <c r="T94"/>
  <c r="R94"/>
  <c r="P94"/>
  <c r="BI90"/>
  <c r="BH90"/>
  <c r="BG90"/>
  <c r="BF90"/>
  <c r="T90"/>
  <c r="R90"/>
  <c r="P90"/>
  <c r="J84"/>
  <c r="F83"/>
  <c r="F81"/>
  <c r="E79"/>
  <c r="J55"/>
  <c r="F54"/>
  <c r="F52"/>
  <c r="E50"/>
  <c r="J21"/>
  <c r="E21"/>
  <c r="J83"/>
  <c r="J20"/>
  <c r="J18"/>
  <c r="E18"/>
  <c r="F84"/>
  <c r="J17"/>
  <c r="J12"/>
  <c r="J81"/>
  <c r="E7"/>
  <c r="E77"/>
  <c i="1" r="L50"/>
  <c r="AM50"/>
  <c r="AM49"/>
  <c r="L49"/>
  <c r="AM47"/>
  <c r="L47"/>
  <c r="L45"/>
  <c r="L44"/>
  <c i="2" r="BK279"/>
  <c r="J140"/>
  <c r="BK282"/>
  <c r="J215"/>
  <c r="BK133"/>
  <c i="3" r="J91"/>
  <c i="2" r="J275"/>
  <c r="J235"/>
  <c r="J158"/>
  <c r="BK97"/>
  <c i="3" r="BK107"/>
  <c r="J88"/>
  <c i="2" r="BK250"/>
  <c r="BK195"/>
  <c r="J97"/>
  <c r="BK235"/>
  <c r="BK140"/>
  <c i="3" r="BK118"/>
  <c i="2" r="J286"/>
  <c r="J232"/>
  <c r="BK146"/>
  <c i="3" r="J121"/>
  <c i="2" r="J295"/>
  <c r="BK199"/>
  <c r="F36"/>
  <c r="J203"/>
  <c r="BK106"/>
  <c r="BK244"/>
  <c r="J160"/>
  <c i="3" r="BK124"/>
  <c r="BK121"/>
  <c r="BK109"/>
  <c i="2" r="J246"/>
  <c r="J207"/>
  <c r="J126"/>
  <c r="F34"/>
  <c r="BK232"/>
  <c r="BK117"/>
  <c r="J264"/>
  <c r="J195"/>
  <c i="3" r="J113"/>
  <c r="J126"/>
  <c i="2" r="BK254"/>
  <c r="BK207"/>
  <c r="J133"/>
  <c r="J94"/>
  <c i="3" r="BK97"/>
  <c i="2" r="BK291"/>
  <c r="J230"/>
  <c r="BK165"/>
  <c r="J101"/>
  <c r="BK270"/>
  <c r="BK181"/>
  <c i="3" r="BK94"/>
  <c i="2" r="BK295"/>
  <c r="BK236"/>
  <c r="J190"/>
  <c i="3" r="BK126"/>
  <c r="BK115"/>
  <c i="2" r="BK264"/>
  <c r="BK230"/>
  <c r="BK160"/>
  <c r="BK101"/>
  <c r="BK215"/>
  <c r="BK158"/>
  <c r="BK94"/>
  <c r="J254"/>
  <c r="BK174"/>
  <c i="3" r="J102"/>
  <c i="2" r="BK286"/>
  <c r="BK225"/>
  <c r="J146"/>
  <c i="1" r="AS54"/>
  <c i="2" r="J260"/>
  <c r="J156"/>
  <c r="J90"/>
  <c r="BK260"/>
  <c r="J227"/>
  <c r="J165"/>
  <c i="3" r="BK113"/>
  <c r="J109"/>
  <c i="2" r="BK246"/>
  <c r="BK203"/>
  <c r="BK136"/>
  <c i="3" r="J111"/>
  <c i="2" r="BK275"/>
  <c r="J211"/>
  <c r="J136"/>
  <c r="J244"/>
  <c r="BK170"/>
  <c r="F35"/>
  <c r="F37"/>
  <c r="J268"/>
  <c r="J150"/>
  <c r="BK273"/>
  <c r="BK227"/>
  <c r="BK142"/>
  <c i="3" r="J100"/>
  <c i="2" r="BK268"/>
  <c r="J185"/>
  <c r="J106"/>
  <c i="3" r="J105"/>
  <c r="J107"/>
  <c i="2" r="J270"/>
  <c r="J219"/>
  <c r="J142"/>
  <c r="J291"/>
  <c r="J252"/>
  <c r="BK211"/>
  <c r="BK152"/>
  <c i="3" r="J94"/>
  <c i="2" r="J273"/>
  <c r="J174"/>
  <c r="J129"/>
  <c i="3" r="BK102"/>
  <c r="J97"/>
  <c i="2" r="BK240"/>
  <c r="BK150"/>
  <c r="BK90"/>
  <c r="BK300"/>
  <c r="BK190"/>
  <c i="3" r="J118"/>
  <c i="2" r="J250"/>
  <c r="BK185"/>
  <c r="BK111"/>
  <c r="BK252"/>
  <c r="BK129"/>
  <c r="J300"/>
  <c r="J236"/>
  <c r="J152"/>
  <c i="3" r="BK111"/>
  <c r="BK105"/>
  <c i="2" r="J238"/>
  <c r="J170"/>
  <c r="J117"/>
  <c i="3" r="J95"/>
  <c r="BK88"/>
  <c r="J115"/>
  <c i="2" r="J282"/>
  <c r="BK238"/>
  <c r="J181"/>
  <c r="J111"/>
  <c r="J279"/>
  <c r="J240"/>
  <c r="J199"/>
  <c r="BK126"/>
  <c i="3" r="BK91"/>
  <c r="J124"/>
  <c i="2" r="BK256"/>
  <c r="BK219"/>
  <c r="BK156"/>
  <c i="3" r="BK100"/>
  <c r="BK95"/>
  <c i="2" r="J256"/>
  <c r="J225"/>
  <c r="J34"/>
  <c l="1" r="P89"/>
  <c r="P180"/>
  <c r="BK234"/>
  <c r="J234"/>
  <c r="J65"/>
  <c r="R239"/>
  <c r="T281"/>
  <c r="T89"/>
  <c r="R180"/>
  <c r="P234"/>
  <c r="T234"/>
  <c r="P281"/>
  <c r="R169"/>
  <c i="3" r="BK104"/>
  <c r="J104"/>
  <c r="J62"/>
  <c i="2" r="BK169"/>
  <c r="J169"/>
  <c r="J63"/>
  <c i="3" r="P87"/>
  <c r="R104"/>
  <c i="2" r="T180"/>
  <c r="R234"/>
  <c r="T239"/>
  <c i="3" r="R87"/>
  <c r="P104"/>
  <c i="2" r="BK89"/>
  <c r="J89"/>
  <c r="J61"/>
  <c r="BK180"/>
  <c r="J180"/>
  <c r="J64"/>
  <c r="P239"/>
  <c r="R281"/>
  <c i="3" r="BK87"/>
  <c r="J87"/>
  <c r="J61"/>
  <c r="T104"/>
  <c r="R123"/>
  <c i="2" r="R89"/>
  <c r="R88"/>
  <c r="R87"/>
  <c r="P169"/>
  <c r="T169"/>
  <c r="BK239"/>
  <c r="J239"/>
  <c r="J66"/>
  <c r="BK281"/>
  <c r="J281"/>
  <c r="J67"/>
  <c i="3" r="T87"/>
  <c r="T86"/>
  <c r="T85"/>
  <c r="BK123"/>
  <c r="J123"/>
  <c r="J65"/>
  <c r="P123"/>
  <c r="T123"/>
  <c i="2" r="BK164"/>
  <c r="J164"/>
  <c r="J62"/>
  <c i="3" r="BK117"/>
  <c r="J117"/>
  <c r="J63"/>
  <c r="BK120"/>
  <c r="J120"/>
  <c r="J64"/>
  <c r="J52"/>
  <c r="BE111"/>
  <c r="BE91"/>
  <c r="BE105"/>
  <c r="BE107"/>
  <c r="BE121"/>
  <c r="F55"/>
  <c r="BE88"/>
  <c r="BE95"/>
  <c r="BE100"/>
  <c r="BE102"/>
  <c r="BE94"/>
  <c r="BE97"/>
  <c r="BE124"/>
  <c r="E48"/>
  <c r="BE109"/>
  <c r="BE113"/>
  <c r="BE115"/>
  <c r="BE126"/>
  <c r="J54"/>
  <c r="BE118"/>
  <c i="1" r="BC55"/>
  <c r="BA55"/>
  <c r="BB55"/>
  <c i="2" r="E48"/>
  <c r="J52"/>
  <c r="J54"/>
  <c r="F55"/>
  <c r="BE90"/>
  <c r="BE94"/>
  <c r="BE97"/>
  <c r="BE101"/>
  <c r="BE106"/>
  <c r="BE111"/>
  <c r="BE117"/>
  <c r="BE126"/>
  <c r="BE129"/>
  <c r="BE133"/>
  <c r="BE136"/>
  <c r="BE140"/>
  <c r="BE142"/>
  <c r="BE146"/>
  <c r="BE150"/>
  <c r="BE152"/>
  <c r="BE156"/>
  <c r="BE158"/>
  <c r="BE160"/>
  <c r="BE165"/>
  <c r="BE170"/>
  <c r="BE174"/>
  <c r="BE181"/>
  <c r="BE185"/>
  <c r="BE190"/>
  <c r="BE195"/>
  <c r="BE199"/>
  <c r="BE203"/>
  <c r="BE207"/>
  <c r="BE211"/>
  <c r="BE215"/>
  <c r="BE219"/>
  <c r="BE225"/>
  <c r="BE227"/>
  <c r="BE230"/>
  <c r="BE232"/>
  <c r="BE235"/>
  <c r="BE236"/>
  <c r="BE238"/>
  <c r="BE240"/>
  <c r="BE244"/>
  <c r="BE246"/>
  <c r="BE250"/>
  <c r="BE252"/>
  <c r="BE254"/>
  <c r="BE256"/>
  <c r="BE260"/>
  <c r="BE264"/>
  <c r="BE268"/>
  <c r="BE270"/>
  <c r="BE273"/>
  <c r="BE275"/>
  <c r="BE279"/>
  <c r="BE282"/>
  <c r="BE286"/>
  <c r="BE291"/>
  <c r="BE295"/>
  <c r="BE300"/>
  <c i="1" r="AW55"/>
  <c r="BD55"/>
  <c i="3" r="F35"/>
  <c i="1" r="BB56"/>
  <c r="BB54"/>
  <c r="W31"/>
  <c i="3" r="F37"/>
  <c i="1" r="BD56"/>
  <c r="BD54"/>
  <c r="W33"/>
  <c i="3" r="J34"/>
  <c i="1" r="AW56"/>
  <c i="3" r="F36"/>
  <c i="1" r="BC56"/>
  <c r="BC54"/>
  <c r="W32"/>
  <c i="3" r="F34"/>
  <c i="1" r="BA56"/>
  <c r="BA54"/>
  <c r="W30"/>
  <c i="3" l="1" r="P86"/>
  <c r="P85"/>
  <c i="1" r="AU56"/>
  <c i="3" r="R86"/>
  <c r="R85"/>
  <c i="2" r="T88"/>
  <c r="T87"/>
  <c r="P88"/>
  <c r="P87"/>
  <c i="1" r="AU55"/>
  <c i="3" r="BK86"/>
  <c r="J86"/>
  <c r="J60"/>
  <c i="2" r="BK88"/>
  <c r="BK87"/>
  <c r="J87"/>
  <c r="J59"/>
  <c i="1" r="AY54"/>
  <c r="AX54"/>
  <c i="2" r="J33"/>
  <c i="1" r="AV55"/>
  <c r="AT55"/>
  <c i="2" r="F33"/>
  <c i="1" r="AZ55"/>
  <c i="3" r="J33"/>
  <c i="1" r="AV56"/>
  <c r="AT56"/>
  <c r="AW54"/>
  <c r="AK30"/>
  <c i="3" r="F33"/>
  <c i="1" r="AZ56"/>
  <c i="2" l="1" r="J88"/>
  <c r="J60"/>
  <c i="3" r="BK85"/>
  <c r="J85"/>
  <c r="J59"/>
  <c i="2" r="J30"/>
  <c i="1" r="AG55"/>
  <c r="AZ54"/>
  <c r="W29"/>
  <c r="AU54"/>
  <c i="2" l="1" r="J39"/>
  <c i="1" r="AN55"/>
  <c i="3" r="J30"/>
  <c i="1" r="AG56"/>
  <c r="AG54"/>
  <c r="AK26"/>
  <c r="AV54"/>
  <c r="AK29"/>
  <c r="AK35"/>
  <c i="3" l="1" r="J39"/>
  <c i="1" r="AN56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<sst xmlns="http://schemas.openxmlformats.org/spreadsheetml/2006/main">
  <si>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</si>
  <si>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</si>
  <si>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</si>
  <si>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</si>
  <si>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</si>
  <si>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{1bed35ee-f4f5-4220-bf98-1497ddb3711f}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</si>
  <si>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</si>
  <si>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</si>
  <si>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</si>
  <si>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</si>
  <si>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</si>
  <si>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</si>
  <si>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</si>
  <si>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</si>
  <si>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2024/06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</si>
  <si>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</si>
  <si>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</si>
  <si>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III/23317 Kladruby</t>
  </si>
  <si>
    <t>KSO:</t>
  </si>
  <si>
    <t/>
  </si>
  <si>
    <t>CC-CZ:</t>
  </si>
  <si>
    <t>Místo:</t>
  </si>
  <si>
    <t>Silnice III/23317</t>
  </si>
  <si>
    <t>Datum:</t>
  </si>
  <si>
    <t>27. 9. 2024</t>
  </si>
  <si>
    <t>Zadavatel:</t>
  </si>
  <si>
    <t>IČ:</t>
  </si>
  <si>
    <t>72053119</t>
  </si>
  <si>
    <t>SÚS PK p.o., Koterovská 468/162, 326 00 Plzeň</t>
  </si>
  <si>
    <t>DIČ:</t>
  </si>
  <si>
    <t>CZ72053119</t>
  </si>
  <si>
    <t>Účastník:</t>
  </si>
  <si>
    <t>Vyplň údaj</t>
  </si>
  <si>
    <t>Projektant:</t>
  </si>
  <si>
    <t xml:space="preserve"> </t>
  </si>
  <si>
    <t>True</t>
  </si>
  <si>
    <t>Zpracovatel:</t>
  </si>
  <si>
    <t>07123710</t>
  </si>
  <si>
    <t>Road Project s.r.o.</t>
  </si>
  <si>
    <t>CZ07123710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</si>
  <si>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</si>
  <si>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</si>
  <si>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</si>
  <si>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</si>
  <si>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</si>
  <si>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</si>
  <si>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</si>
  <si>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</si>
  <si>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</si>
  <si>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</si>
  <si>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</si>
  <si>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</si>
  <si>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</si>
  <si>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</si>
  <si>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</si>
  <si>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</si>
  <si>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</si>
  <si>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</si>
  <si>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</si>
  <si>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</si>
  <si>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</si>
  <si>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</si>
  <si>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</si>
  <si>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</si>
  <si>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</si>
  <si>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</si>
  <si>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</si>
  <si>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</si>
  <si>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</si>
  <si>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</si>
  <si>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</si>
  <si>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</si>
  <si>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</si>
  <si>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</si>
  <si>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</si>
  <si>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</si>
  <si>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</si>
  <si>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</si>
  <si>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</si>
  <si>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</si>
  <si>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</si>
  <si>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01.01.</t>
  </si>
  <si>
    <t>STA</t>
  </si>
  <si>
    <t>1</t>
  </si>
  <si>
    <t>{f63283a7-3ac9-40f8-9feb-5ed1afaa0dfd}</t>
  </si>
  <si>
    <t>2</t>
  </si>
  <si>
    <t>01.02.</t>
  </si>
  <si>
    <t>Vedlejší rozpočtové náklady</t>
  </si>
  <si>
    <t>{c92ec6a0-9116-4030-94cf-962598a18c7e}</t>
  </si>
  <si>
    <t>KRYCÍ LIST SOUPISU PRACÍ</t>
  </si>
  <si>
    <t>Objekt:</t>
  </si>
  <si>
    <t>01.01. - Silnice III/23317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</si>
  <si>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</si>
  <si>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</si>
  <si>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</si>
  <si>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</si>
  <si>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</si>
  <si>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</si>
  <si>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</si>
  <si>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</si>
  <si>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</si>
  <si>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</si>
  <si>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</si>
  <si>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</si>
  <si>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</si>
  <si>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</si>
  <si>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</si>
  <si>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</si>
  <si>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</si>
  <si>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</si>
  <si>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</si>
  <si>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</si>
  <si>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</si>
  <si>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</si>
  <si>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</si>
  <si>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</si>
  <si>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</si>
  <si>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</si>
  <si>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</si>
  <si>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</si>
  <si>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</si>
  <si>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</si>
  <si>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111311115</t>
  </si>
  <si>
    <t>Odstranění odumřelého travního drnu po aplikaci herbicidních přípravků ručně s pomocí drobné mechanizace v rovině nebo na svahu do 1:5, hloubky přes 100 do 200 mm</t>
  </si>
  <si>
    <t>m2</t>
  </si>
  <si>
    <t>CS ÚRS 2024 02</t>
  </si>
  <si>
    <t>4</t>
  </si>
  <si>
    <t>-884771424</t>
  </si>
  <si>
    <t>Online PSC</t>
  </si>
  <si>
    <t>https://podminky.urs.cz/item/CS_URS_2024_02/111311115</t>
  </si>
  <si>
    <t>VV</t>
  </si>
  <si>
    <t>5+18+31,5+35</t>
  </si>
  <si>
    <t>Součet</t>
  </si>
  <si>
    <t>113154556</t>
  </si>
  <si>
    <t>Frézování živičného podkladu nebo krytu s naložením hmot na dopravní prostředek plochy přes 2 000 do 10 000 m2 tloušťky vrstvy 80 mm</t>
  </si>
  <si>
    <t>1981984613</t>
  </si>
  <si>
    <t>https://podminky.urs.cz/item/CS_URS_2024_02/113154556</t>
  </si>
  <si>
    <t>P</t>
  </si>
  <si>
    <t>Poznámka k položce:_x000d_
Frézovaný živičný podklad bude odkoupen zhotovitelem. Cena za výkup bude obsažena v zadávací dokumentaci výběrového řízení.</t>
  </si>
  <si>
    <t>3</t>
  </si>
  <si>
    <t>121151104</t>
  </si>
  <si>
    <t>Sejmutí ornice strojně při souvislé ploše do 100 m2, tl. vrstvy přes 200 do 250 mm</t>
  </si>
  <si>
    <t>-1638694821</t>
  </si>
  <si>
    <t>https://podminky.urs.cz/item/CS_URS_2024_02/121151104</t>
  </si>
  <si>
    <t>"sejmutí ornice krajnice"35,5+7+5</t>
  </si>
  <si>
    <t>122151104</t>
  </si>
  <si>
    <t>Odkopávky a prokopávky nezapažené strojně v hornině třídy těžitelnosti I skupiny 1 a 2 přes 100 do 500 m3</t>
  </si>
  <si>
    <t>m3</t>
  </si>
  <si>
    <t>-278369154</t>
  </si>
  <si>
    <t>https://podminky.urs.cz/item/CS_URS_2024_02/122151104</t>
  </si>
  <si>
    <t>"výkop pro novou krajnici"0,7*161</t>
  </si>
  <si>
    <t>"výkop u krajnice pro osazení obruby"0,2*407</t>
  </si>
  <si>
    <t>5</t>
  </si>
  <si>
    <t>132151101</t>
  </si>
  <si>
    <t>Hloubení nezapažených rýh šířky do 800 mm strojně s urovnáním dna do předepsaného profilu a spádu v hornině třídy těžitelnosti I skupiny 1 a 2 do 20 m3</t>
  </si>
  <si>
    <t>811074435</t>
  </si>
  <si>
    <t>https://podminky.urs.cz/item/CS_URS_2024_02/132151101</t>
  </si>
  <si>
    <t>"výkop pro propustek a opevnění příkopu"1,2*12,6</t>
  </si>
  <si>
    <t>"úprava dna za propustkem"0,4*17*0,8</t>
  </si>
  <si>
    <t>6</t>
  </si>
  <si>
    <t>162651112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</si>
  <si>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</si>
  <si>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545357331</t>
  </si>
  <si>
    <t>https://podminky.urs.cz/item/CS_URS_2024_02/162651112</t>
  </si>
  <si>
    <t>Poznámka k položce:_x000d_
Přemístění ornice na pozemek určený obcí Kladruby.</t>
  </si>
  <si>
    <t>47,5*0,2</t>
  </si>
  <si>
    <t>89,5*0,2</t>
  </si>
  <si>
    <t>7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</si>
  <si>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</si>
  <si>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</si>
  <si>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580111263</t>
  </si>
  <si>
    <t>https://podminky.urs.cz/item/CS_URS_2024_02/162751117</t>
  </si>
  <si>
    <t>Poznámka k položce:_x000d_
Přemístění výkopku pro osazení propustku a úpravy příkopu za propustkem</t>
  </si>
  <si>
    <t>8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</si>
  <si>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</si>
  <si>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</si>
  <si>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-2037272850</t>
  </si>
  <si>
    <t>https://podminky.urs.cz/item/CS_URS_2024_02/162751119</t>
  </si>
  <si>
    <t>232,56*20 'Přepočtené koeficientem množství</t>
  </si>
  <si>
    <t>9</t>
  </si>
  <si>
    <t>167151101</t>
  </si>
  <si>
    <t>Nakládání, skládání a překládání neulehlého výkopku nebo sypaniny strojně nakládání, množství do 100 m3, z horniny třídy těžitelnosti I, skupiny 1 až 3</t>
  </si>
  <si>
    <t>262283006</t>
  </si>
  <si>
    <t>https://podminky.urs.cz/item/CS_URS_2024_02/167151101</t>
  </si>
  <si>
    <t>"naložení ornice z meziskládky"(35,5+7+5)*0,2</t>
  </si>
  <si>
    <t>9,5*2 'Přepočtené koeficientem množství</t>
  </si>
  <si>
    <t>10</t>
  </si>
  <si>
    <t>171251201</t>
  </si>
  <si>
    <t>Uložení sypaniny na skládky nebo meziskládky bez hutnění s upravením uložené sypaniny do předepsaného tvaru</t>
  </si>
  <si>
    <t>-675381557</t>
  </si>
  <si>
    <t>https://podminky.urs.cz/item/CS_URS_2024_02/171251201</t>
  </si>
  <si>
    <t>11</t>
  </si>
  <si>
    <t>175151101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</si>
  <si>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</si>
  <si>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457606252</t>
  </si>
  <si>
    <t>https://podminky.urs.cz/item/CS_URS_2024_02/175151101</t>
  </si>
  <si>
    <t>"obsyp propustku"1,2</t>
  </si>
  <si>
    <t>M</t>
  </si>
  <si>
    <t>58344171</t>
  </si>
  <si>
    <t>štěrkodrť frakce 0/32</t>
  </si>
  <si>
    <t>t</t>
  </si>
  <si>
    <t>393975142</t>
  </si>
  <si>
    <t>1,2*2 'Přepočtené koeficientem množství</t>
  </si>
  <si>
    <t>13</t>
  </si>
  <si>
    <t>181351003</t>
  </si>
  <si>
    <t>Rozprostření a urovnání ornice v rovině nebo ve svahu sklonu do 1:5 strojně při souvislé ploše do 100 m2, tl. vrstvy do 200 mm</t>
  </si>
  <si>
    <t>1128173160</t>
  </si>
  <si>
    <t>https://podminky.urs.cz/item/CS_URS_2024_02/181351003</t>
  </si>
  <si>
    <t>14</t>
  </si>
  <si>
    <t>181411131</t>
  </si>
  <si>
    <t>Založení trávníku na půdě předem připravené plochy do 1000 m2 výsevem včetně utažení parkového v rovině nebo na svahu do 1:5</t>
  </si>
  <si>
    <t>-865541654</t>
  </si>
  <si>
    <t>https://podminky.urs.cz/item/CS_URS_2024_02/181411131</t>
  </si>
  <si>
    <t>15</t>
  </si>
  <si>
    <t>00572470</t>
  </si>
  <si>
    <t>osivo směs travní univerzál</t>
  </si>
  <si>
    <t>kg</t>
  </si>
  <si>
    <t>1648749516</t>
  </si>
  <si>
    <t>89,5*0,02 'Přepočtené koeficientem množství</t>
  </si>
  <si>
    <t>16</t>
  </si>
  <si>
    <t>181911102</t>
  </si>
  <si>
    <t>Úprava pláně vyrovnáním výškových rozdílů ručně v hornině třídy těžitelnosti I skupiny 1 a 2 se zhutněním</t>
  </si>
  <si>
    <t>291569698</t>
  </si>
  <si>
    <t>https://podminky.urs.cz/item/CS_URS_2024_02/181911102</t>
  </si>
  <si>
    <t>"spodní podkladní vrstva krajnice"284*1,05</t>
  </si>
  <si>
    <t>17</t>
  </si>
  <si>
    <t>183404112</t>
  </si>
  <si>
    <t>Hubení plevele chemickými prostředky plošným postřikem, na ploše jednotlivě přes 5 ha</t>
  </si>
  <si>
    <t>ha</t>
  </si>
  <si>
    <t>2145029358</t>
  </si>
  <si>
    <t>https://podminky.urs.cz/item/CS_URS_2024_02/183404112</t>
  </si>
  <si>
    <t>18</t>
  </si>
  <si>
    <t>25234001</t>
  </si>
  <si>
    <t>herbicid totální systémový neselektivní</t>
  </si>
  <si>
    <t>litr</t>
  </si>
  <si>
    <t>268734970</t>
  </si>
  <si>
    <t>0,089*10 'Přepočtené koeficientem množství</t>
  </si>
  <si>
    <t>19</t>
  </si>
  <si>
    <t>184812126</t>
  </si>
  <si>
    <t>Aplikace ochranných přípravků ve výsadbách rostlin na záhonu na svahu přes 1:5 do 1:2 zálivkou</t>
  </si>
  <si>
    <t>-233159191</t>
  </si>
  <si>
    <t>https://podminky.urs.cz/item/CS_URS_2024_02/184812126</t>
  </si>
  <si>
    <t>89,5</t>
  </si>
  <si>
    <t>Zakládání</t>
  </si>
  <si>
    <t>20</t>
  </si>
  <si>
    <t>274313611</t>
  </si>
  <si>
    <t>Základy z betonu prostého pasy betonu kamenem neprokládaného tř. C 16/20</t>
  </si>
  <si>
    <t>-1129486330</t>
  </si>
  <si>
    <t>https://podminky.urs.cz/item/CS_URS_2024_02/274313611</t>
  </si>
  <si>
    <t>"betonové prahy zpevnění příkopu"(0,5*0,3*1,0)*2</t>
  </si>
  <si>
    <t>Vodorovné konstrukce</t>
  </si>
  <si>
    <t>451317777</t>
  </si>
  <si>
    <t>Podklad nebo lože pod dlažbu (přídlažbu) v ploše vodorovné nebo ve sklonu do 1:5, tloušťky od 50 do 100 mm z betonu prostého</t>
  </si>
  <si>
    <t>-518943482</t>
  </si>
  <si>
    <t>https://podminky.urs.cz/item/CS_URS_2024_02/451317777</t>
  </si>
  <si>
    <t>"navýšení tl. podkladu por uložení kostek opevnění příkopu na celkovou tl. 100 mm"16,5</t>
  </si>
  <si>
    <t>22</t>
  </si>
  <si>
    <t>451573111</t>
  </si>
  <si>
    <t>Lože pod potrubí, stoky a drobné objekty v otevřeném výkopu z písku a štěrkopísku do 63 mm</t>
  </si>
  <si>
    <t>-1527240331</t>
  </si>
  <si>
    <t>https://podminky.urs.cz/item/CS_URS_2024_02/451573111</t>
  </si>
  <si>
    <t>"propustek"6*0,6*0,1</t>
  </si>
  <si>
    <t>"betonové prahy"0,3*0,1*1*2</t>
  </si>
  <si>
    <t>"lože pod zpevnění příkopu"9,1*0,1</t>
  </si>
  <si>
    <t>Komunikace pozemní</t>
  </si>
  <si>
    <t>23</t>
  </si>
  <si>
    <t>564811011</t>
  </si>
  <si>
    <t>Podklad ze štěrkodrti ŠD s rozprostřením a zhutněním plochy jednotlivě do 100 m2, po zhutnění tl. 50 mm</t>
  </si>
  <si>
    <t>-1702819209</t>
  </si>
  <si>
    <t>https://podminky.urs.cz/item/CS_URS_2024_02/564811011</t>
  </si>
  <si>
    <t>"sjezd trafostanice ŠDA 0/32"6,5</t>
  </si>
  <si>
    <t>24</t>
  </si>
  <si>
    <t>564831011</t>
  </si>
  <si>
    <t>Podklad ze štěrkodrti ŠDA 0/32 s rozprostřením a zhutněním plochy jednotlivě do 100 m2, po zhutnění tl. 100 mm</t>
  </si>
  <si>
    <t>-1503434969</t>
  </si>
  <si>
    <t>https://podminky.urs.cz/item/CS_URS_2024_02/564831011</t>
  </si>
  <si>
    <t>Poznámka k položce:_x000d_
Podklad ze štěrkodrtě ŠDB 0/32 plochy do 100 m2 tl 100 mm</t>
  </si>
  <si>
    <t>"oprava krajnice ŠDAB 0/32"284</t>
  </si>
  <si>
    <t>25</t>
  </si>
  <si>
    <t>564851011</t>
  </si>
  <si>
    <t>Podklad ze štěrkodrti ŠD s rozprostřením a zhutněním plochy jednotlivě do 100 m2, po zhutnění tl. 150 mm</t>
  </si>
  <si>
    <t>-351745906</t>
  </si>
  <si>
    <t>https://podminky.urs.cz/item/CS_URS_2024_02/564851011</t>
  </si>
  <si>
    <t>Poznámka k položce:_x000d_
Podklad ze štěrkodrtě ŠDB 0/32 plochy do 100 m2 tl 150 mm</t>
  </si>
  <si>
    <t>"sjezd trafostanice ŠDB 0/32"7</t>
  </si>
  <si>
    <t>26</t>
  </si>
  <si>
    <t>564861011</t>
  </si>
  <si>
    <t>Podklad ze štěrkodrti ŠD s rozprostřením a zhutněním plochy jednotlivě do 100 m2, po zhutnění tl. 200 mm</t>
  </si>
  <si>
    <t>-179098444</t>
  </si>
  <si>
    <t>https://podminky.urs.cz/item/CS_URS_2024_02/564861011</t>
  </si>
  <si>
    <t>"sjezd trafostanice ŠDB 0/63"7,2</t>
  </si>
  <si>
    <t>27</t>
  </si>
  <si>
    <t>564871016</t>
  </si>
  <si>
    <t>Podklad ze štěrkodrti ŠD s rozprostřením a zhutněním plochy jednotlivě do 100 m2, po zhutnění tl. 300 mm</t>
  </si>
  <si>
    <t>1763877294</t>
  </si>
  <si>
    <t>https://podminky.urs.cz/item/CS_URS_2024_02/564871016</t>
  </si>
  <si>
    <t>Poznámka k položce:_x000d_
Doplnění napojení účelové komunikace na silnici ŠD 0/16</t>
  </si>
  <si>
    <t>"doplnění při napojení ÚK"15</t>
  </si>
  <si>
    <t>28</t>
  </si>
  <si>
    <t>564871016R1</t>
  </si>
  <si>
    <t>Podklad ze štěrkodrti ŠD 0/125 s rozprostřením a zhutněním plochy jednotlivě do 100 m2, po zhutnění tl. 400 mm</t>
  </si>
  <si>
    <t>-1609761012</t>
  </si>
  <si>
    <t>Poznámka k položce:_x000d_
Spodní podkladní vrstva pro rozšíření krajnice ŠD 0/125 tl. 400</t>
  </si>
  <si>
    <t>29</t>
  </si>
  <si>
    <t>565135111</t>
  </si>
  <si>
    <t>Asfaltový beton vrstva podkladní ACP 16 (obalované kamenivo střednězrnné - OKS) s rozprostřením a zhutněním v pruhu šířky přes 1,5 do 3 m, po zhutnění tl. 50 mm</t>
  </si>
  <si>
    <t>-278601359</t>
  </si>
  <si>
    <t>https://podminky.urs.cz/item/CS_URS_2024_02/565135111</t>
  </si>
  <si>
    <t>"sanace konstrukce"500</t>
  </si>
  <si>
    <t>30</t>
  </si>
  <si>
    <t>565155101</t>
  </si>
  <si>
    <t>Asfaltový beton vrstva podkladní ACP 16 (obalované kamenivo střednězrnné - OKS) s rozprostřením a zhutněním v pruhu šířky do 1,5 m, po zhutnění tl. 70 mm</t>
  </si>
  <si>
    <t>1211421770</t>
  </si>
  <si>
    <t>https://podminky.urs.cz/item/CS_URS_2024_02/565155101</t>
  </si>
  <si>
    <t>"krajnice"285</t>
  </si>
  <si>
    <t>31</t>
  </si>
  <si>
    <t>573111111</t>
  </si>
  <si>
    <t>Postřik infiltrační PI z asfaltu silničního s posypem kamenivem, v množství 0,60 kg/m2</t>
  </si>
  <si>
    <t>-228795224</t>
  </si>
  <si>
    <t>https://podminky.urs.cz/item/CS_URS_2024_02/573111111</t>
  </si>
  <si>
    <t>32</t>
  </si>
  <si>
    <t>573211108</t>
  </si>
  <si>
    <t>Postřik spojovací PS bez posypu kamenivem z asfaltu silničního, v množství 0,40 kg/m2</t>
  </si>
  <si>
    <t>-1355630144</t>
  </si>
  <si>
    <t>https://podminky.urs.cz/item/CS_URS_2024_02/573211108</t>
  </si>
  <si>
    <t>"ACO/ACL"2815,2*2</t>
  </si>
  <si>
    <t>"ACP krajnice"285</t>
  </si>
  <si>
    <t>"ACP sanace konstrukce"500</t>
  </si>
  <si>
    <t>33</t>
  </si>
  <si>
    <t>577144111</t>
  </si>
  <si>
    <t>Asfaltový beton vrstva obrusná ACO 11 (ABS) s rozprostřením a se zhutněním z nemodifikovaného asfaltu v pruhu šířky do 3 m tř. I (ACO 11+), po zhutnění tl. 50 mm</t>
  </si>
  <si>
    <t>-756998845</t>
  </si>
  <si>
    <t>https://podminky.urs.cz/item/CS_URS_2024_02/577144111</t>
  </si>
  <si>
    <t>34</t>
  </si>
  <si>
    <t>577165122</t>
  </si>
  <si>
    <t>Asfaltový beton vrstva ložní ACL 16 (ABH) s rozprostřením a zhutněním z nemodifikovaného asfaltu v pruhu šířky přes 3 m, po zhutnění tl. 70 mm</t>
  </si>
  <si>
    <t>-1643868821</t>
  </si>
  <si>
    <t>https://podminky.urs.cz/item/CS_URS_2024_02/577165122</t>
  </si>
  <si>
    <t>2760*1,02 'Přepočtené koeficientem množství</t>
  </si>
  <si>
    <t>35</t>
  </si>
  <si>
    <t>58381008</t>
  </si>
  <si>
    <t>kostka štípaná dlažební žula velká 15/17</t>
  </si>
  <si>
    <t>1267765678</t>
  </si>
  <si>
    <t>16,5*1,02 'Přepočtené koeficientem množství</t>
  </si>
  <si>
    <t>36</t>
  </si>
  <si>
    <t>591241111</t>
  </si>
  <si>
    <t>Kladení dlažby z kostek s provedením lože do tl. 50 mm, s vyplněním spár, s dvojím beraněním a se smetením přebytečného materiálu na krajnici drobných z kamene, do lože z cementové malty</t>
  </si>
  <si>
    <t>-818179887</t>
  </si>
  <si>
    <t>https://podminky.urs.cz/item/CS_URS_2024_02/591241111</t>
  </si>
  <si>
    <t>Trubní vedení</t>
  </si>
  <si>
    <t>37</t>
  </si>
  <si>
    <t>892421111R</t>
  </si>
  <si>
    <t>Tlakové pročištění vodou stávající potrubí propustku DN 400 nebo 500</t>
  </si>
  <si>
    <t>m</t>
  </si>
  <si>
    <t>1464684910</t>
  </si>
  <si>
    <t>38</t>
  </si>
  <si>
    <t>899133211</t>
  </si>
  <si>
    <t>Výměna (výšková úprava) vtokové mříže uliční vpusti na betonové skruži s použitím betonových vyrovnávacích prvků</t>
  </si>
  <si>
    <t>kus</t>
  </si>
  <si>
    <t>-1276227563</t>
  </si>
  <si>
    <t>https://podminky.urs.cz/item/CS_URS_2024_02/899133211</t>
  </si>
  <si>
    <t>39</t>
  </si>
  <si>
    <t>59224480</t>
  </si>
  <si>
    <t>mříž vtoková s rámem pro uliční vpusť 500x500, zatížení 25 tun</t>
  </si>
  <si>
    <t>550203034</t>
  </si>
  <si>
    <t>Ostatní konstrukce a práce, bourání</t>
  </si>
  <si>
    <t>40</t>
  </si>
  <si>
    <t>916131213</t>
  </si>
  <si>
    <t>Osazení silničního obrubníku betonového se zřízením lože, s vyplněním a zatřením spár cementovou maltou stojatého s boční opěrou z betonu prostého, do lože z betonu prostého</t>
  </si>
  <si>
    <t>921996614</t>
  </si>
  <si>
    <t>https://podminky.urs.cz/item/CS_URS_2024_02/916131213</t>
  </si>
  <si>
    <t>2,97+12,6+8,91</t>
  </si>
  <si>
    <t>41</t>
  </si>
  <si>
    <t>59217072</t>
  </si>
  <si>
    <t>obrubník silniční betonový 1000x100x250mm</t>
  </si>
  <si>
    <t>-1795774930</t>
  </si>
  <si>
    <t>24,48*1,02 'Přepočtené koeficientem množství</t>
  </si>
  <si>
    <t>42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</si>
  <si>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</si>
  <si>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</si>
  <si>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1657819580</t>
  </si>
  <si>
    <t>https://podminky.urs.cz/item/CS_URS_2024_02/916231213</t>
  </si>
  <si>
    <t>20,4+4,6</t>
  </si>
  <si>
    <t>43</t>
  </si>
  <si>
    <t>59217016</t>
  </si>
  <si>
    <t>obrubník betonový chodníkový 1000x80x250mm</t>
  </si>
  <si>
    <t>-176719606</t>
  </si>
  <si>
    <t>25*1,02 'Přepočtené koeficientem množství</t>
  </si>
  <si>
    <t>44</t>
  </si>
  <si>
    <t>919551112</t>
  </si>
  <si>
    <t>Zřízení propustku z trub plastových polyetylenových rýhovaných se spojkami nebo s hrdlem DN 400 mm</t>
  </si>
  <si>
    <t>-1556622102</t>
  </si>
  <si>
    <t>https://podminky.urs.cz/item/CS_URS_2024_02/919551112</t>
  </si>
  <si>
    <t>45</t>
  </si>
  <si>
    <t>RMAT0001</t>
  </si>
  <si>
    <t>trouba PVC D 400</t>
  </si>
  <si>
    <t>-1839658083</t>
  </si>
  <si>
    <t>6*1,015 'Přepočtené koeficientem množství</t>
  </si>
  <si>
    <t>46</t>
  </si>
  <si>
    <t>919732221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</si>
  <si>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</si>
  <si>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952923954</t>
  </si>
  <si>
    <t>https://podminky.urs.cz/item/CS_URS_2024_02/919732221</t>
  </si>
  <si>
    <t>5,5+19,4+75,5+18,7+2,9+7+21,2+5</t>
  </si>
  <si>
    <t>47</t>
  </si>
  <si>
    <t>919735112</t>
  </si>
  <si>
    <t>Řezání stávajícího živičného krytu nebo podkladu hloubky přes 50 do 100 mm</t>
  </si>
  <si>
    <t>-2067009476</t>
  </si>
  <si>
    <t>https://podminky.urs.cz/item/CS_URS_2024_02/919735112</t>
  </si>
  <si>
    <t>48</t>
  </si>
  <si>
    <t>935111111</t>
  </si>
  <si>
    <t>Osazení betonového příkopového žlabu s vyplněním a zatřením spár cementovou maltou s ložem tl. 100 mm z kameniva těženého nebo štěrkopísku z betonových příkopových tvárnic šířky do 500 mm</t>
  </si>
  <si>
    <t>-1280326276</t>
  </si>
  <si>
    <t>https://podminky.urs.cz/item/CS_URS_2024_02/935111111</t>
  </si>
  <si>
    <t>"žlab 200/250/100"12,5</t>
  </si>
  <si>
    <t>49</t>
  </si>
  <si>
    <t>59227001</t>
  </si>
  <si>
    <t>žlabovka příkopová betonová 250x200x100mm</t>
  </si>
  <si>
    <t>1396796035</t>
  </si>
  <si>
    <t>12,5*1,02 'Přepočtené koeficientem množství</t>
  </si>
  <si>
    <t>50</t>
  </si>
  <si>
    <t>935111211</t>
  </si>
  <si>
    <t>Osazení betonového příkopového žlabu s vyplněním a zatřením spár cementovou maltou s ložem tl. 100 mm z kameniva těženého nebo štěrkopísku z betonových příkopových tvárnic šířky přes 500 do 800 mm</t>
  </si>
  <si>
    <t>1956092181</t>
  </si>
  <si>
    <t>https://podminky.urs.cz/item/CS_URS_2024_02/935111211</t>
  </si>
  <si>
    <t>"žlab 570/330/140"8,91+2,97</t>
  </si>
  <si>
    <t>51</t>
  </si>
  <si>
    <t>59227003</t>
  </si>
  <si>
    <t>žlabovka příkopová betonová s lomenými stěnami 330x570x140mm</t>
  </si>
  <si>
    <t>1495990848</t>
  </si>
  <si>
    <t>11,88*1,02 'Přepočtené koeficientem množství</t>
  </si>
  <si>
    <t>52</t>
  </si>
  <si>
    <t>938902112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</si>
  <si>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přes 0,15 do 0,30 m3/m</t>
  </si>
  <si>
    <t>1967781161</t>
  </si>
  <si>
    <t>https://podminky.urs.cz/item/CS_URS_2024_02/938902112</t>
  </si>
  <si>
    <t>16,6+23+34,5</t>
  </si>
  <si>
    <t>53</t>
  </si>
  <si>
    <t>981511116</t>
  </si>
  <si>
    <t>Demolice konstrukcí objektů postupným rozebíráním konstrukcí z betonu prostého</t>
  </si>
  <si>
    <t>-1361647597</t>
  </si>
  <si>
    <t>https://podminky.urs.cz/item/CS_URS_2024_02/981511116</t>
  </si>
  <si>
    <t>997</t>
  </si>
  <si>
    <t>Přesun sutě</t>
  </si>
  <si>
    <t>54</t>
  </si>
  <si>
    <t>997006512</t>
  </si>
  <si>
    <t>Vodorovná doprava suti na skládku s naložením na dopravní prostředek a složením přes 100 m do 1 km</t>
  </si>
  <si>
    <t>-1449555821</t>
  </si>
  <si>
    <t>https://podminky.urs.cz/item/CS_URS_2024_02/997006512</t>
  </si>
  <si>
    <t>"beton žlab"5*2,2</t>
  </si>
  <si>
    <t>55</t>
  </si>
  <si>
    <t>997006519</t>
  </si>
  <si>
    <t>Vodorovná doprava suti na skládku Příplatek k ceně -6512 za každý další i započatý 1 km</t>
  </si>
  <si>
    <t>-1009879914</t>
  </si>
  <si>
    <t>https://podminky.urs.cz/item/CS_URS_2024_02/997006519</t>
  </si>
  <si>
    <t>11*20 'Přepočtené koeficientem množství</t>
  </si>
  <si>
    <t>56</t>
  </si>
  <si>
    <t>997221551</t>
  </si>
  <si>
    <t>Vodorovná doprava suti bez naložení, ale se složením a s hrubým urovnáním ze sypkých materiálů, na vzdálenost do 1 km</t>
  </si>
  <si>
    <t>269498675</t>
  </si>
  <si>
    <t>https://podminky.urs.cz/item/CS_URS_2024_02/997221551</t>
  </si>
  <si>
    <t>"zemina z pročištění příkopu"0,3*74,1*1,65</t>
  </si>
  <si>
    <t>57</t>
  </si>
  <si>
    <t>997221559</t>
  </si>
  <si>
    <t>Vodorovná doprava suti bez naložení, ale se složením a s hrubým urovnáním Příplatek k ceně za každý další započatý 1 km přes 1 km</t>
  </si>
  <si>
    <t>-271172606</t>
  </si>
  <si>
    <t>https://podminky.urs.cz/item/CS_URS_2024_02/997221559</t>
  </si>
  <si>
    <t>"suť z pročištění příkopu"0,3*74,1*1,65</t>
  </si>
  <si>
    <t>36,68*20 'Přepočtené koeficientem množství</t>
  </si>
  <si>
    <t>58</t>
  </si>
  <si>
    <t>997221873</t>
  </si>
  <si>
    <t>Poplatek za uložení stavebního odpadu na recyklační skládce (skládkovné) zeminy a kamení zatříděného do Katalogu odpadů pod kódem 17 05 04</t>
  </si>
  <si>
    <t>-7974696</t>
  </si>
  <si>
    <t>https://podminky.urs.cz/item/CS_URS_2024_02/997221873</t>
  </si>
  <si>
    <t>"zemina z čištění příkopu"36,68</t>
  </si>
  <si>
    <t>"travní drn"89,5*0,2*1,6</t>
  </si>
  <si>
    <t>"výkop pro novou krajnici"0,7*161*1,6</t>
  </si>
  <si>
    <t>"výkop u krajnice pro osazení obruby"0,2*407*1,6</t>
  </si>
  <si>
    <t>01.02. - Vedlejší rozpočtové náklady</t>
  </si>
  <si>
    <t>SÚS PK p.o. Koterovská 468/162, 326 00 Plzeň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</si>
  <si>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</si>
  <si>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</si>
  <si>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</si>
  <si>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</si>
  <si>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</si>
  <si>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</si>
  <si>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</si>
  <si>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VRN1</t>
  </si>
  <si>
    <t>Průzkumné, geodetické a projektové práce</t>
  </si>
  <si>
    <t>011002000</t>
  </si>
  <si>
    <t>Průzkumné práce</t>
  </si>
  <si>
    <t>…</t>
  </si>
  <si>
    <t>1024</t>
  </si>
  <si>
    <t>-1779430503</t>
  </si>
  <si>
    <t>https://podminky.urs.cz/item/CS_URS_2024_02/011002000</t>
  </si>
  <si>
    <t>Poznámka k položce:_x000d_
Fotodokumentace</t>
  </si>
  <si>
    <t>011503000</t>
  </si>
  <si>
    <t>Stavební průzkum</t>
  </si>
  <si>
    <t>-49835925</t>
  </si>
  <si>
    <t>https://podminky.urs.cz/item/CS_URS_2024_02/011503000</t>
  </si>
  <si>
    <t>Poznámka k položce:_x000d_
Pasportizace objektů v okolí stavby.</t>
  </si>
  <si>
    <t>012103000</t>
  </si>
  <si>
    <t>Geodetické práce před výstavbou</t>
  </si>
  <si>
    <t>ks</t>
  </si>
  <si>
    <t>1423642523</t>
  </si>
  <si>
    <t>012203000</t>
  </si>
  <si>
    <t>Geodetické práce při provádění stavby</t>
  </si>
  <si>
    <t>-853516644</t>
  </si>
  <si>
    <t xml:space="preserve">"zaměření vnějších rozvodů  a  jejich příslušenství " 1</t>
  </si>
  <si>
    <t>012303000</t>
  </si>
  <si>
    <t>Průzkumné, geodetické a projektové práce geodetické práce po výstavbě</t>
  </si>
  <si>
    <t>Kč</t>
  </si>
  <si>
    <t>1946869982</t>
  </si>
  <si>
    <t>Poznámka k položce:_x000d_
geodetické zaměření provedené stavby_x000d_
v digitální formě (dgn, PDF) a papírové formě (3x) předat objednateli_x000d_
geometrický plán</t>
  </si>
  <si>
    <t>"geodetické zaměření skutečného provedení stavby"1</t>
  </si>
  <si>
    <t>013244000</t>
  </si>
  <si>
    <t>Dokumentace realizační,výrobní, montážní</t>
  </si>
  <si>
    <t>-1042910079</t>
  </si>
  <si>
    <t>Poznámka k položce:_x000d_
Dokumentace pro zpřesnění uložení montážních výroblů dle specifikace výrobce.</t>
  </si>
  <si>
    <t>013254000</t>
  </si>
  <si>
    <t>Průzkumné, geodetické a projektové práce projektové práce dokumentace stavby (výkresová a textová) skutečného provedení stavby</t>
  </si>
  <si>
    <t>-438668663</t>
  </si>
  <si>
    <t>Poznámka k položce:_x000d_
Dokumentace skutečného provedení stavby v souladu s vyhl.č.499/2006 Sb., příloha č.7,ve třech vyhotoveních a jedenkráte v digitálním provedení v souborech PDF na nosiči CD. - viz požadavky objednatele v zadávací dokumentaci</t>
  </si>
  <si>
    <t>VRN3</t>
  </si>
  <si>
    <t>Zařízení staveniště</t>
  </si>
  <si>
    <t>030001000</t>
  </si>
  <si>
    <t>Zařízení staveniště_x000d_
Základní rozdělení průvodních činností a nákladů zařízení staveniště</t>
  </si>
  <si>
    <t>-653711845</t>
  </si>
  <si>
    <t>Poznámka k položce:_x000d_
Zabezpečení stavby dle požadavků:_x000d_
-	Zákona č. 309/2006 Sb._x000d_
-	NV 591/2006 Sb._x000d_
-	Zákona č. 185/2001 Sb. a vyhl.č. 381/2001 Sb. – odpady_x000d_
-	NV 101/2005 Sb., NV 361/2007 Sb. – hyg.požadavky_x000d_
-	NV 168/2002 Sb. doprava na staveništi_x000d_
-	NV 378/2001 Sb. stavební stroje_x000d_
-	Zák.č. 133/1985 Sb. a vyhl.č. 246/2001 Sb. – pbř_x000d_
-	Vyhl.č. 132/1998 Sb., NV 362/2005 Sb. – zemní práce_x000d_
montáž, provozování a demontáž stavebního výtahu pro přístup do prostoru staveniště_x000d_
dle zpracovaného ZOV</t>
  </si>
  <si>
    <t>031002000</t>
  </si>
  <si>
    <t>Hlavní tituly průvodních činností a nákladů zařízení staveniště související (přípravné) práce</t>
  </si>
  <si>
    <t>-1178016493</t>
  </si>
  <si>
    <t>Poznámka k položce:_x000d_
•	Identifikace rizik ■ proces zjišťování zdrojů nebezpečí, jejich velikosti, charakteru a umístění._x000d_
•	Součinnost při zpracování , revizi či doplnění plánu BOZP</t>
  </si>
  <si>
    <t>032603000</t>
  </si>
  <si>
    <t>Zařízení staveniště vybavení staveniště ostatní náklady</t>
  </si>
  <si>
    <t>732642799</t>
  </si>
  <si>
    <t xml:space="preserve">Poznámka k položce:_x000d_
•         veškerá opatření dle plánu BOZP v souladu se zákonem č. 309/2006 Sb. v aktuálním znění v době provádění stavby a oprávněných pokynů (např. podle vyhl. č. 591/2006 Sb., atd.) koordinátora bezpečnosti práce pro bezpečné provádění díla v souladu s legislativními požadavky (např. realizace zabezpečení stavby proti pádům z výšky, vymezování pracovišť nebo pořádání kontrolních dnů KOO BOZP s účastí dotčených osob, atd.), a to i u veškerých subdodavatelů na všech stupních dodavatelské hierarchie (např. včetně dopravců, atd.)</t>
  </si>
  <si>
    <t>034002000</t>
  </si>
  <si>
    <t>Hlavní tituly průvodních činností a nákladů zařízení staveniště zabezpečení staveniště</t>
  </si>
  <si>
    <t>1640607143</t>
  </si>
  <si>
    <t xml:space="preserve">Poznámka k položce:_x000d_
•         provádění povinností zhotovitelů včetně veškerých subdodavatelů na všech stupních dodavatelské hierarchie (např. včetně dopravců, atd.) dle zákona č. 309/2006 Sb. v aktuálním znění v době výstavby</t>
  </si>
  <si>
    <t>034503000</t>
  </si>
  <si>
    <t>Informační tabule na staveništi</t>
  </si>
  <si>
    <t>1379991076</t>
  </si>
  <si>
    <t>Poznámka k položce:_x000d_
Dle grafického manuálu SÚS PK 1x informační cedule.</t>
  </si>
  <si>
    <t>043103000</t>
  </si>
  <si>
    <t xml:space="preserve">Zkoušky bez rozlišení_x000d_
Inženýrská činnost zkoušky a ostatní měření zkoušky bez rozlišení_x000d_
</t>
  </si>
  <si>
    <t>-378989094</t>
  </si>
  <si>
    <t>Poznámka k položce:_x000d_
Provedení veškerých zkoušek dle platných ČSN pro prováděné práce případně stanovené v zadávací dokumentaci_x000d_
Zkoušky a revize všech součástí stavby tak,aby byla zajištěna její plná funkčnost</t>
  </si>
  <si>
    <t>VRN4</t>
  </si>
  <si>
    <t>Inženýrská činnost</t>
  </si>
  <si>
    <t>049002000</t>
  </si>
  <si>
    <t>Inženýrská činnost ostatní</t>
  </si>
  <si>
    <t>1386821791</t>
  </si>
  <si>
    <t>https://podminky.urs.cz/item/CS_URS_2024_02/049002000</t>
  </si>
  <si>
    <t>VRN7</t>
  </si>
  <si>
    <t>Provozní vlivy</t>
  </si>
  <si>
    <t>072203000</t>
  </si>
  <si>
    <t>Silniční provoz - zajištění DIO (dopravní značení)</t>
  </si>
  <si>
    <t>-1715062148</t>
  </si>
  <si>
    <t>https://podminky.urs.cz/item/CS_URS_2024_02/072203000</t>
  </si>
  <si>
    <t>VRN9</t>
  </si>
  <si>
    <t>Ostatní náklady</t>
  </si>
  <si>
    <t>091704000</t>
  </si>
  <si>
    <t>Ostatní náklady související s objektem náklady na údržbu</t>
  </si>
  <si>
    <t>1952043640</t>
  </si>
  <si>
    <t xml:space="preserve">Poznámka k položce:_x000d_
Náklady na údržbu a čištění stávajících přístupových komunikaci  po dobu výstavby</t>
  </si>
  <si>
    <t>091803000</t>
  </si>
  <si>
    <t>Vybavení BOZP objektu</t>
  </si>
  <si>
    <t>-49992701</t>
  </si>
  <si>
    <t>https://podminky.urs.cz/item/CS_URS_2024_02/091803000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</si>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</sst>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5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1311115" TargetMode="External" /><Relationship Id="rId2" Type="http://schemas.openxmlformats.org/officeDocument/2006/relationships/hyperlink" Target="https://podminky.urs.cz/item/CS_URS_2024_02/113154556" TargetMode="External" /><Relationship Id="rId3" Type="http://schemas.openxmlformats.org/officeDocument/2006/relationships/hyperlink" Target="https://podminky.urs.cz/item/CS_URS_2024_02/121151104" TargetMode="External" /><Relationship Id="rId4" Type="http://schemas.openxmlformats.org/officeDocument/2006/relationships/hyperlink" Target="https://podminky.urs.cz/item/CS_URS_2024_02/122151104" TargetMode="External" /><Relationship Id="rId5" Type="http://schemas.openxmlformats.org/officeDocument/2006/relationships/hyperlink" Target="https://podminky.urs.cz/item/CS_URS_2024_02/132151101" TargetMode="External" /><Relationship Id="rId6" Type="http://schemas.openxmlformats.org/officeDocument/2006/relationships/hyperlink" Target="https://podminky.urs.cz/item/CS_URS_2024_02/162651112" TargetMode="External" /><Relationship Id="rId7" Type="http://schemas.openxmlformats.org/officeDocument/2006/relationships/hyperlink" Target="https://podminky.urs.cz/item/CS_URS_2024_02/162751117" TargetMode="External" /><Relationship Id="rId8" Type="http://schemas.openxmlformats.org/officeDocument/2006/relationships/hyperlink" Target="https://podminky.urs.cz/item/CS_URS_2024_02/162751119" TargetMode="External" /><Relationship Id="rId9" Type="http://schemas.openxmlformats.org/officeDocument/2006/relationships/hyperlink" Target="https://podminky.urs.cz/item/CS_URS_2024_02/167151101" TargetMode="External" /><Relationship Id="rId10" Type="http://schemas.openxmlformats.org/officeDocument/2006/relationships/hyperlink" Target="https://podminky.urs.cz/item/CS_URS_2024_02/171251201" TargetMode="External" /><Relationship Id="rId11" Type="http://schemas.openxmlformats.org/officeDocument/2006/relationships/hyperlink" Target="https://podminky.urs.cz/item/CS_URS_2024_02/175151101" TargetMode="External" /><Relationship Id="rId12" Type="http://schemas.openxmlformats.org/officeDocument/2006/relationships/hyperlink" Target="https://podminky.urs.cz/item/CS_URS_2024_02/181351003" TargetMode="External" /><Relationship Id="rId13" Type="http://schemas.openxmlformats.org/officeDocument/2006/relationships/hyperlink" Target="https://podminky.urs.cz/item/CS_URS_2024_02/181411131" TargetMode="External" /><Relationship Id="rId14" Type="http://schemas.openxmlformats.org/officeDocument/2006/relationships/hyperlink" Target="https://podminky.urs.cz/item/CS_URS_2024_02/181911102" TargetMode="External" /><Relationship Id="rId15" Type="http://schemas.openxmlformats.org/officeDocument/2006/relationships/hyperlink" Target="https://podminky.urs.cz/item/CS_URS_2024_02/183404112" TargetMode="External" /><Relationship Id="rId16" Type="http://schemas.openxmlformats.org/officeDocument/2006/relationships/hyperlink" Target="https://podminky.urs.cz/item/CS_URS_2024_02/184812126" TargetMode="External" /><Relationship Id="rId17" Type="http://schemas.openxmlformats.org/officeDocument/2006/relationships/hyperlink" Target="https://podminky.urs.cz/item/CS_URS_2024_02/274313611" TargetMode="External" /><Relationship Id="rId18" Type="http://schemas.openxmlformats.org/officeDocument/2006/relationships/hyperlink" Target="https://podminky.urs.cz/item/CS_URS_2024_02/451317777" TargetMode="External" /><Relationship Id="rId19" Type="http://schemas.openxmlformats.org/officeDocument/2006/relationships/hyperlink" Target="https://podminky.urs.cz/item/CS_URS_2024_02/451573111" TargetMode="External" /><Relationship Id="rId20" Type="http://schemas.openxmlformats.org/officeDocument/2006/relationships/hyperlink" Target="https://podminky.urs.cz/item/CS_URS_2024_02/564811011" TargetMode="External" /><Relationship Id="rId21" Type="http://schemas.openxmlformats.org/officeDocument/2006/relationships/hyperlink" Target="https://podminky.urs.cz/item/CS_URS_2024_02/564831011" TargetMode="External" /><Relationship Id="rId22" Type="http://schemas.openxmlformats.org/officeDocument/2006/relationships/hyperlink" Target="https://podminky.urs.cz/item/CS_URS_2024_02/564851011" TargetMode="External" /><Relationship Id="rId23" Type="http://schemas.openxmlformats.org/officeDocument/2006/relationships/hyperlink" Target="https://podminky.urs.cz/item/CS_URS_2024_02/564861011" TargetMode="External" /><Relationship Id="rId24" Type="http://schemas.openxmlformats.org/officeDocument/2006/relationships/hyperlink" Target="https://podminky.urs.cz/item/CS_URS_2024_02/564871016" TargetMode="External" /><Relationship Id="rId25" Type="http://schemas.openxmlformats.org/officeDocument/2006/relationships/hyperlink" Target="https://podminky.urs.cz/item/CS_URS_2024_02/565135111" TargetMode="External" /><Relationship Id="rId26" Type="http://schemas.openxmlformats.org/officeDocument/2006/relationships/hyperlink" Target="https://podminky.urs.cz/item/CS_URS_2024_02/565155101" TargetMode="External" /><Relationship Id="rId27" Type="http://schemas.openxmlformats.org/officeDocument/2006/relationships/hyperlink" Target="https://podminky.urs.cz/item/CS_URS_2024_02/573111111" TargetMode="External" /><Relationship Id="rId28" Type="http://schemas.openxmlformats.org/officeDocument/2006/relationships/hyperlink" Target="https://podminky.urs.cz/item/CS_URS_2024_02/573211108" TargetMode="External" /><Relationship Id="rId29" Type="http://schemas.openxmlformats.org/officeDocument/2006/relationships/hyperlink" Target="https://podminky.urs.cz/item/CS_URS_2024_02/577144111" TargetMode="External" /><Relationship Id="rId30" Type="http://schemas.openxmlformats.org/officeDocument/2006/relationships/hyperlink" Target="https://podminky.urs.cz/item/CS_URS_2024_02/577165122" TargetMode="External" /><Relationship Id="rId31" Type="http://schemas.openxmlformats.org/officeDocument/2006/relationships/hyperlink" Target="https://podminky.urs.cz/item/CS_URS_2024_02/591241111" TargetMode="External" /><Relationship Id="rId32" Type="http://schemas.openxmlformats.org/officeDocument/2006/relationships/hyperlink" Target="https://podminky.urs.cz/item/CS_URS_2024_02/899133211" TargetMode="External" /><Relationship Id="rId33" Type="http://schemas.openxmlformats.org/officeDocument/2006/relationships/hyperlink" Target="https://podminky.urs.cz/item/CS_URS_2024_02/916131213" TargetMode="External" /><Relationship Id="rId34" Type="http://schemas.openxmlformats.org/officeDocument/2006/relationships/hyperlink" Target="https://podminky.urs.cz/item/CS_URS_2024_02/916231213" TargetMode="External" /><Relationship Id="rId35" Type="http://schemas.openxmlformats.org/officeDocument/2006/relationships/hyperlink" Target="https://podminky.urs.cz/item/CS_URS_2024_02/919551112" TargetMode="External" /><Relationship Id="rId36" Type="http://schemas.openxmlformats.org/officeDocument/2006/relationships/hyperlink" Target="https://podminky.urs.cz/item/CS_URS_2024_02/919732221" TargetMode="External" /><Relationship Id="rId37" Type="http://schemas.openxmlformats.org/officeDocument/2006/relationships/hyperlink" Target="https://podminky.urs.cz/item/CS_URS_2024_02/919735112" TargetMode="External" /><Relationship Id="rId38" Type="http://schemas.openxmlformats.org/officeDocument/2006/relationships/hyperlink" Target="https://podminky.urs.cz/item/CS_URS_2024_02/935111111" TargetMode="External" /><Relationship Id="rId39" Type="http://schemas.openxmlformats.org/officeDocument/2006/relationships/hyperlink" Target="https://podminky.urs.cz/item/CS_URS_2024_02/935111211" TargetMode="External" /><Relationship Id="rId40" Type="http://schemas.openxmlformats.org/officeDocument/2006/relationships/hyperlink" Target="https://podminky.urs.cz/item/CS_URS_2024_02/938902112" TargetMode="External" /><Relationship Id="rId41" Type="http://schemas.openxmlformats.org/officeDocument/2006/relationships/hyperlink" Target="https://podminky.urs.cz/item/CS_URS_2024_02/981511116" TargetMode="External" /><Relationship Id="rId42" Type="http://schemas.openxmlformats.org/officeDocument/2006/relationships/hyperlink" Target="https://podminky.urs.cz/item/CS_URS_2024_02/997006512" TargetMode="External" /><Relationship Id="rId43" Type="http://schemas.openxmlformats.org/officeDocument/2006/relationships/hyperlink" Target="https://podminky.urs.cz/item/CS_URS_2024_02/997006519" TargetMode="External" /><Relationship Id="rId44" Type="http://schemas.openxmlformats.org/officeDocument/2006/relationships/hyperlink" Target="https://podminky.urs.cz/item/CS_URS_2024_02/997221551" TargetMode="External" /><Relationship Id="rId45" Type="http://schemas.openxmlformats.org/officeDocument/2006/relationships/hyperlink" Target="https://podminky.urs.cz/item/CS_URS_2024_02/997221559" TargetMode="External" /><Relationship Id="rId46" Type="http://schemas.openxmlformats.org/officeDocument/2006/relationships/hyperlink" Target="https://podminky.urs.cz/item/CS_URS_2024_02/997221873" TargetMode="External" /><Relationship Id="rId4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011002000" TargetMode="External" /><Relationship Id="rId2" Type="http://schemas.openxmlformats.org/officeDocument/2006/relationships/hyperlink" Target="https://podminky.urs.cz/item/CS_URS_2024_02/011503000" TargetMode="External" /><Relationship Id="rId3" Type="http://schemas.openxmlformats.org/officeDocument/2006/relationships/hyperlink" Target="https://podminky.urs.cz/item/CS_URS_2024_02/049002000" TargetMode="External" /><Relationship Id="rId4" Type="http://schemas.openxmlformats.org/officeDocument/2006/relationships/hyperlink" Target="https://podminky.urs.cz/item/CS_URS_2024_02/072203000" TargetMode="External" /><Relationship Id="rId5" Type="http://schemas.openxmlformats.org/officeDocument/2006/relationships/hyperlink" Target="https://podminky.urs.cz/item/CS_URS_2024_02/091803000" TargetMode="External" /><Relationship Id="rId6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32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32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35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37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39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40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42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43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44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45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46</v>
      </c>
      <c r="E29" s="48"/>
      <c r="F29" s="33" t="s">
        <v>47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48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49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50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51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52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53</v>
      </c>
      <c r="U35" s="55"/>
      <c r="V35" s="55"/>
      <c r="W35" s="55"/>
      <c r="X35" s="57" t="s">
        <v>54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55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2024/06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III/23317 Kladruby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Silnice III/23317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27. 9. 2024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SÚS PK p.o., Koterovská 468/162, 326 00 Plzeň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33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56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31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36</v>
      </c>
      <c r="AJ50" s="41"/>
      <c r="AK50" s="41"/>
      <c r="AL50" s="41"/>
      <c r="AM50" s="74" t="str">
        <f>IF(E20="","",E20)</f>
        <v>Road Project s.r.o.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57</v>
      </c>
      <c r="D52" s="88"/>
      <c r="E52" s="88"/>
      <c r="F52" s="88"/>
      <c r="G52" s="88"/>
      <c r="H52" s="89"/>
      <c r="I52" s="90" t="s">
        <v>58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59</v>
      </c>
      <c r="AH52" s="88"/>
      <c r="AI52" s="88"/>
      <c r="AJ52" s="88"/>
      <c r="AK52" s="88"/>
      <c r="AL52" s="88"/>
      <c r="AM52" s="88"/>
      <c r="AN52" s="90" t="s">
        <v>60</v>
      </c>
      <c r="AO52" s="88"/>
      <c r="AP52" s="88"/>
      <c r="AQ52" s="92" t="s">
        <v>61</v>
      </c>
      <c r="AR52" s="45"/>
      <c r="AS52" s="93" t="s">
        <v>62</v>
      </c>
      <c r="AT52" s="94" t="s">
        <v>63</v>
      </c>
      <c r="AU52" s="94" t="s">
        <v>64</v>
      </c>
      <c r="AV52" s="94" t="s">
        <v>65</v>
      </c>
      <c r="AW52" s="94" t="s">
        <v>66</v>
      </c>
      <c r="AX52" s="94" t="s">
        <v>67</v>
      </c>
      <c r="AY52" s="94" t="s">
        <v>68</v>
      </c>
      <c r="AZ52" s="94" t="s">
        <v>69</v>
      </c>
      <c r="BA52" s="94" t="s">
        <v>70</v>
      </c>
      <c r="BB52" s="94" t="s">
        <v>71</v>
      </c>
      <c r="BC52" s="94" t="s">
        <v>72</v>
      </c>
      <c r="BD52" s="95" t="s">
        <v>73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74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ROUND(SUM(AG55:AG56),2)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ROUND(SUM(AS55:AS56),2)</f>
        <v>0</v>
      </c>
      <c r="AT54" s="107">
        <f>ROUND(SUM(AV54:AW54),2)</f>
        <v>0</v>
      </c>
      <c r="AU54" s="108">
        <f>ROUND(SUM(AU55:AU56),5)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ROUND(SUM(AZ55:AZ56),2)</f>
        <v>0</v>
      </c>
      <c r="BA54" s="107">
        <f>ROUND(SUM(BA55:BA56),2)</f>
        <v>0</v>
      </c>
      <c r="BB54" s="107">
        <f>ROUND(SUM(BB55:BB56),2)</f>
        <v>0</v>
      </c>
      <c r="BC54" s="107">
        <f>ROUND(SUM(BC55:BC56),2)</f>
        <v>0</v>
      </c>
      <c r="BD54" s="109">
        <f>ROUND(SUM(BD55:BD56),2)</f>
        <v>0</v>
      </c>
      <c r="BE54" s="6"/>
      <c r="BS54" s="110" t="s">
        <v>75</v>
      </c>
      <c r="BT54" s="110" t="s">
        <v>76</v>
      </c>
      <c r="BU54" s="111" t="s">
        <v>77</v>
      </c>
      <c r="BV54" s="110" t="s">
        <v>78</v>
      </c>
      <c r="BW54" s="110" t="s">
        <v>5</v>
      </c>
      <c r="BX54" s="110" t="s">
        <v>79</v>
      </c>
      <c r="CL54" s="110" t="s">
        <v>19</v>
      </c>
    </row>
    <row r="55" s="7" customFormat="1" ht="16.5" customHeight="1">
      <c r="A55" s="112" t="s">
        <v>80</v>
      </c>
      <c r="B55" s="113"/>
      <c r="C55" s="114"/>
      <c r="D55" s="115" t="s">
        <v>81</v>
      </c>
      <c r="E55" s="115"/>
      <c r="F55" s="115"/>
      <c r="G55" s="115"/>
      <c r="H55" s="115"/>
      <c r="I55" s="116"/>
      <c r="J55" s="115" t="s">
        <v>22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'01.01. - Silnice III-23317'!J30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82</v>
      </c>
      <c r="AR55" s="119"/>
      <c r="AS55" s="120">
        <v>0</v>
      </c>
      <c r="AT55" s="121">
        <f>ROUND(SUM(AV55:AW55),2)</f>
        <v>0</v>
      </c>
      <c r="AU55" s="122">
        <f>'01.01. - Silnice III-23317'!P87</f>
        <v>0</v>
      </c>
      <c r="AV55" s="121">
        <f>'01.01. - Silnice III-23317'!J33</f>
        <v>0</v>
      </c>
      <c r="AW55" s="121">
        <f>'01.01. - Silnice III-23317'!J34</f>
        <v>0</v>
      </c>
      <c r="AX55" s="121">
        <f>'01.01. - Silnice III-23317'!J35</f>
        <v>0</v>
      </c>
      <c r="AY55" s="121">
        <f>'01.01. - Silnice III-23317'!J36</f>
        <v>0</v>
      </c>
      <c r="AZ55" s="121">
        <f>'01.01. - Silnice III-23317'!F33</f>
        <v>0</v>
      </c>
      <c r="BA55" s="121">
        <f>'01.01. - Silnice III-23317'!F34</f>
        <v>0</v>
      </c>
      <c r="BB55" s="121">
        <f>'01.01. - Silnice III-23317'!F35</f>
        <v>0</v>
      </c>
      <c r="BC55" s="121">
        <f>'01.01. - Silnice III-23317'!F36</f>
        <v>0</v>
      </c>
      <c r="BD55" s="123">
        <f>'01.01. - Silnice III-23317'!F37</f>
        <v>0</v>
      </c>
      <c r="BE55" s="7"/>
      <c r="BT55" s="124" t="s">
        <v>83</v>
      </c>
      <c r="BV55" s="124" t="s">
        <v>78</v>
      </c>
      <c r="BW55" s="124" t="s">
        <v>84</v>
      </c>
      <c r="BX55" s="124" t="s">
        <v>5</v>
      </c>
      <c r="CL55" s="124" t="s">
        <v>19</v>
      </c>
      <c r="CM55" s="124" t="s">
        <v>85</v>
      </c>
    </row>
    <row r="56" s="7" customFormat="1" ht="16.5" customHeight="1">
      <c r="A56" s="112" t="s">
        <v>80</v>
      </c>
      <c r="B56" s="113"/>
      <c r="C56" s="114"/>
      <c r="D56" s="115" t="s">
        <v>86</v>
      </c>
      <c r="E56" s="115"/>
      <c r="F56" s="115"/>
      <c r="G56" s="115"/>
      <c r="H56" s="115"/>
      <c r="I56" s="116"/>
      <c r="J56" s="115" t="s">
        <v>87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'01.02. - Vedlejší rozpočt...'!J30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82</v>
      </c>
      <c r="AR56" s="119"/>
      <c r="AS56" s="125">
        <v>0</v>
      </c>
      <c r="AT56" s="126">
        <f>ROUND(SUM(AV56:AW56),2)</f>
        <v>0</v>
      </c>
      <c r="AU56" s="127">
        <f>'01.02. - Vedlejší rozpočt...'!P85</f>
        <v>0</v>
      </c>
      <c r="AV56" s="126">
        <f>'01.02. - Vedlejší rozpočt...'!J33</f>
        <v>0</v>
      </c>
      <c r="AW56" s="126">
        <f>'01.02. - Vedlejší rozpočt...'!J34</f>
        <v>0</v>
      </c>
      <c r="AX56" s="126">
        <f>'01.02. - Vedlejší rozpočt...'!J35</f>
        <v>0</v>
      </c>
      <c r="AY56" s="126">
        <f>'01.02. - Vedlejší rozpočt...'!J36</f>
        <v>0</v>
      </c>
      <c r="AZ56" s="126">
        <f>'01.02. - Vedlejší rozpočt...'!F33</f>
        <v>0</v>
      </c>
      <c r="BA56" s="126">
        <f>'01.02. - Vedlejší rozpočt...'!F34</f>
        <v>0</v>
      </c>
      <c r="BB56" s="126">
        <f>'01.02. - Vedlejší rozpočt...'!F35</f>
        <v>0</v>
      </c>
      <c r="BC56" s="126">
        <f>'01.02. - Vedlejší rozpočt...'!F36</f>
        <v>0</v>
      </c>
      <c r="BD56" s="128">
        <f>'01.02. - Vedlejší rozpočt...'!F37</f>
        <v>0</v>
      </c>
      <c r="BE56" s="7"/>
      <c r="BT56" s="124" t="s">
        <v>83</v>
      </c>
      <c r="BV56" s="124" t="s">
        <v>78</v>
      </c>
      <c r="BW56" s="124" t="s">
        <v>88</v>
      </c>
      <c r="BX56" s="124" t="s">
        <v>5</v>
      </c>
      <c r="CL56" s="124" t="s">
        <v>19</v>
      </c>
      <c r="CM56" s="124" t="s">
        <v>85</v>
      </c>
    </row>
    <row r="57" s="2" customFormat="1" ht="30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  <row r="58" s="2" customFormat="1" ht="6.96" customHeight="1">
      <c r="A58" s="39"/>
      <c r="B58" s="60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</sheetData>
  <sheetProtection sheet="1" formatColumns="0" formatRows="0" objects="1" scenarios="1" spinCount="100000" saltValue="FUePSERgUoUlpITIVKrm5yojX9z+W1OyTIVzsCHO9fl1YgFL+rC4zD+hY/aIsKzlcPSZRQJers7Soo//sRlq1Q==" hashValue="uaVru5xETZ/UICip7qqzvX+5GKIwFndmoM3ZWOfyTfk8yPt4Dl9FLs/m5KsEM7rLB9opbvu5E80FZ3/TcEtpuQ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01.01. - Silnice III-23317'!C2" display="/"/>
    <hyperlink ref="A56" location="'01.02. - Vedlejší rozpočt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85</v>
      </c>
    </row>
    <row r="4" s="1" customFormat="1" ht="24.96" customHeight="1">
      <c r="B4" s="21"/>
      <c r="D4" s="131" t="s">
        <v>89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III/23317 Kladruby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27. 9. 2024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30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29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">
        <v>37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38</v>
      </c>
      <c r="F24" s="39"/>
      <c r="G24" s="39"/>
      <c r="H24" s="39"/>
      <c r="I24" s="133" t="s">
        <v>29</v>
      </c>
      <c r="J24" s="137" t="s">
        <v>39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40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42</v>
      </c>
      <c r="E30" s="39"/>
      <c r="F30" s="39"/>
      <c r="G30" s="39"/>
      <c r="H30" s="39"/>
      <c r="I30" s="39"/>
      <c r="J30" s="145">
        <f>ROUND(J87,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44</v>
      </c>
      <c r="G32" s="39"/>
      <c r="H32" s="39"/>
      <c r="I32" s="146" t="s">
        <v>43</v>
      </c>
      <c r="J32" s="146" t="s">
        <v>45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46</v>
      </c>
      <c r="E33" s="133" t="s">
        <v>47</v>
      </c>
      <c r="F33" s="148">
        <f>ROUND((SUM(BE87:BE309)),  2)</f>
        <v>0</v>
      </c>
      <c r="G33" s="39"/>
      <c r="H33" s="39"/>
      <c r="I33" s="149">
        <v>0.20999999999999999</v>
      </c>
      <c r="J33" s="148">
        <f>ROUND(((SUM(BE87:BE309))*I33),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48</v>
      </c>
      <c r="F34" s="148">
        <f>ROUND((SUM(BF87:BF309)),  2)</f>
        <v>0</v>
      </c>
      <c r="G34" s="39"/>
      <c r="H34" s="39"/>
      <c r="I34" s="149">
        <v>0.12</v>
      </c>
      <c r="J34" s="148">
        <f>ROUND(((SUM(BF87:BF309))*I34),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49</v>
      </c>
      <c r="F35" s="148">
        <f>ROUND((SUM(BG87:BG309)),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50</v>
      </c>
      <c r="F36" s="148">
        <f>ROUND((SUM(BH87:BH309)),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51</v>
      </c>
      <c r="F37" s="148">
        <f>ROUND((SUM(BI87:BI309)),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52</v>
      </c>
      <c r="E39" s="152"/>
      <c r="F39" s="152"/>
      <c r="G39" s="153" t="s">
        <v>53</v>
      </c>
      <c r="H39" s="154" t="s">
        <v>54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III/23317 Kladruby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01.01. - Silnice III/23317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Silnice III/23317</v>
      </c>
      <c r="G52" s="41"/>
      <c r="H52" s="41"/>
      <c r="I52" s="33" t="s">
        <v>23</v>
      </c>
      <c r="J52" s="73" t="str">
        <f>IF(J12="","",J12)</f>
        <v>27. 9. 2024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SÚS PK p.o., Koterovská 468/162, 326 00 Plzeň</v>
      </c>
      <c r="G54" s="41"/>
      <c r="H54" s="41"/>
      <c r="I54" s="33" t="s">
        <v>33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Road Project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93</v>
      </c>
      <c r="D57" s="163"/>
      <c r="E57" s="163"/>
      <c r="F57" s="163"/>
      <c r="G57" s="163"/>
      <c r="H57" s="163"/>
      <c r="I57" s="163"/>
      <c r="J57" s="164" t="s">
        <v>94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74</v>
      </c>
      <c r="D59" s="41"/>
      <c r="E59" s="41"/>
      <c r="F59" s="41"/>
      <c r="G59" s="41"/>
      <c r="H59" s="41"/>
      <c r="I59" s="41"/>
      <c r="J59" s="103">
        <f>J87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95</v>
      </c>
    </row>
    <row r="60" s="9" customFormat="1" ht="24.96" customHeight="1">
      <c r="A60" s="9"/>
      <c r="B60" s="166"/>
      <c r="C60" s="167"/>
      <c r="D60" s="168" t="s">
        <v>96</v>
      </c>
      <c r="E60" s="169"/>
      <c r="F60" s="169"/>
      <c r="G60" s="169"/>
      <c r="H60" s="169"/>
      <c r="I60" s="169"/>
      <c r="J60" s="170">
        <f>J88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97</v>
      </c>
      <c r="E61" s="175"/>
      <c r="F61" s="175"/>
      <c r="G61" s="175"/>
      <c r="H61" s="175"/>
      <c r="I61" s="175"/>
      <c r="J61" s="176">
        <f>J89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98</v>
      </c>
      <c r="E62" s="175"/>
      <c r="F62" s="175"/>
      <c r="G62" s="175"/>
      <c r="H62" s="175"/>
      <c r="I62" s="175"/>
      <c r="J62" s="176">
        <f>J164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99</v>
      </c>
      <c r="E63" s="175"/>
      <c r="F63" s="175"/>
      <c r="G63" s="175"/>
      <c r="H63" s="175"/>
      <c r="I63" s="175"/>
      <c r="J63" s="176">
        <f>J169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100</v>
      </c>
      <c r="E64" s="175"/>
      <c r="F64" s="175"/>
      <c r="G64" s="175"/>
      <c r="H64" s="175"/>
      <c r="I64" s="175"/>
      <c r="J64" s="176">
        <f>J180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101</v>
      </c>
      <c r="E65" s="175"/>
      <c r="F65" s="175"/>
      <c r="G65" s="175"/>
      <c r="H65" s="175"/>
      <c r="I65" s="175"/>
      <c r="J65" s="176">
        <f>J234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102</v>
      </c>
      <c r="E66" s="175"/>
      <c r="F66" s="175"/>
      <c r="G66" s="175"/>
      <c r="H66" s="175"/>
      <c r="I66" s="175"/>
      <c r="J66" s="176">
        <f>J239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103</v>
      </c>
      <c r="E67" s="175"/>
      <c r="F67" s="175"/>
      <c r="G67" s="175"/>
      <c r="H67" s="175"/>
      <c r="I67" s="175"/>
      <c r="J67" s="176">
        <f>J281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104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61" t="str">
        <f>E7</f>
        <v>III/23317 Kladruby</v>
      </c>
      <c r="F77" s="33"/>
      <c r="G77" s="33"/>
      <c r="H77" s="33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90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E9</f>
        <v>01.01. - Silnice III/23317</v>
      </c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F12</f>
        <v>Silnice III/23317</v>
      </c>
      <c r="G81" s="41"/>
      <c r="H81" s="41"/>
      <c r="I81" s="33" t="s">
        <v>23</v>
      </c>
      <c r="J81" s="73" t="str">
        <f>IF(J12="","",J12)</f>
        <v>27. 9. 2024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41"/>
      <c r="E83" s="41"/>
      <c r="F83" s="28" t="str">
        <f>E15</f>
        <v>SÚS PK p.o., Koterovská 468/162, 326 00 Plzeň</v>
      </c>
      <c r="G83" s="41"/>
      <c r="H83" s="41"/>
      <c r="I83" s="33" t="s">
        <v>33</v>
      </c>
      <c r="J83" s="37" t="str">
        <f>E21</f>
        <v xml:space="preserve"> 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31</v>
      </c>
      <c r="D84" s="41"/>
      <c r="E84" s="41"/>
      <c r="F84" s="28" t="str">
        <f>IF(E18="","",E18)</f>
        <v>Vyplň údaj</v>
      </c>
      <c r="G84" s="41"/>
      <c r="H84" s="41"/>
      <c r="I84" s="33" t="s">
        <v>36</v>
      </c>
      <c r="J84" s="37" t="str">
        <f>E24</f>
        <v>Road Project s.r.o.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78"/>
      <c r="B86" s="179"/>
      <c r="C86" s="180" t="s">
        <v>105</v>
      </c>
      <c r="D86" s="181" t="s">
        <v>61</v>
      </c>
      <c r="E86" s="181" t="s">
        <v>57</v>
      </c>
      <c r="F86" s="181" t="s">
        <v>58</v>
      </c>
      <c r="G86" s="181" t="s">
        <v>106</v>
      </c>
      <c r="H86" s="181" t="s">
        <v>107</v>
      </c>
      <c r="I86" s="181" t="s">
        <v>108</v>
      </c>
      <c r="J86" s="181" t="s">
        <v>94</v>
      </c>
      <c r="K86" s="182" t="s">
        <v>109</v>
      </c>
      <c r="L86" s="183"/>
      <c r="M86" s="93" t="s">
        <v>19</v>
      </c>
      <c r="N86" s="94" t="s">
        <v>46</v>
      </c>
      <c r="O86" s="94" t="s">
        <v>110</v>
      </c>
      <c r="P86" s="94" t="s">
        <v>111</v>
      </c>
      <c r="Q86" s="94" t="s">
        <v>112</v>
      </c>
      <c r="R86" s="94" t="s">
        <v>113</v>
      </c>
      <c r="S86" s="94" t="s">
        <v>114</v>
      </c>
      <c r="T86" s="95" t="s">
        <v>115</v>
      </c>
      <c r="U86" s="178"/>
      <c r="V86" s="178"/>
      <c r="W86" s="178"/>
      <c r="X86" s="178"/>
      <c r="Y86" s="178"/>
      <c r="Z86" s="178"/>
      <c r="AA86" s="178"/>
      <c r="AB86" s="178"/>
      <c r="AC86" s="178"/>
      <c r="AD86" s="178"/>
      <c r="AE86" s="178"/>
    </row>
    <row r="87" s="2" customFormat="1" ht="22.8" customHeight="1">
      <c r="A87" s="39"/>
      <c r="B87" s="40"/>
      <c r="C87" s="100" t="s">
        <v>116</v>
      </c>
      <c r="D87" s="41"/>
      <c r="E87" s="41"/>
      <c r="F87" s="41"/>
      <c r="G87" s="41"/>
      <c r="H87" s="41"/>
      <c r="I87" s="41"/>
      <c r="J87" s="184">
        <f>BK87</f>
        <v>0</v>
      </c>
      <c r="K87" s="41"/>
      <c r="L87" s="45"/>
      <c r="M87" s="96"/>
      <c r="N87" s="185"/>
      <c r="O87" s="97"/>
      <c r="P87" s="186">
        <f>P88</f>
        <v>0</v>
      </c>
      <c r="Q87" s="97"/>
      <c r="R87" s="186">
        <f>R88</f>
        <v>28.771259720000003</v>
      </c>
      <c r="S87" s="97"/>
      <c r="T87" s="187">
        <f>T88</f>
        <v>629.19539999999995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75</v>
      </c>
      <c r="AU87" s="18" t="s">
        <v>95</v>
      </c>
      <c r="BK87" s="188">
        <f>BK88</f>
        <v>0</v>
      </c>
    </row>
    <row r="88" s="12" customFormat="1" ht="25.92" customHeight="1">
      <c r="A88" s="12"/>
      <c r="B88" s="189"/>
      <c r="C88" s="190"/>
      <c r="D88" s="191" t="s">
        <v>75</v>
      </c>
      <c r="E88" s="192" t="s">
        <v>117</v>
      </c>
      <c r="F88" s="192" t="s">
        <v>118</v>
      </c>
      <c r="G88" s="190"/>
      <c r="H88" s="190"/>
      <c r="I88" s="193"/>
      <c r="J88" s="194">
        <f>BK88</f>
        <v>0</v>
      </c>
      <c r="K88" s="190"/>
      <c r="L88" s="195"/>
      <c r="M88" s="196"/>
      <c r="N88" s="197"/>
      <c r="O88" s="197"/>
      <c r="P88" s="198">
        <f>P89+P164+P169+P180+P234+P239+P281</f>
        <v>0</v>
      </c>
      <c r="Q88" s="197"/>
      <c r="R88" s="198">
        <f>R89+R164+R169+R180+R234+R239+R281</f>
        <v>28.771259720000003</v>
      </c>
      <c r="S88" s="197"/>
      <c r="T88" s="199">
        <f>T89+T164+T169+T180+T234+T239+T281</f>
        <v>629.19539999999995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83</v>
      </c>
      <c r="AT88" s="201" t="s">
        <v>75</v>
      </c>
      <c r="AU88" s="201" t="s">
        <v>76</v>
      </c>
      <c r="AY88" s="200" t="s">
        <v>119</v>
      </c>
      <c r="BK88" s="202">
        <f>BK89+BK164+BK169+BK180+BK234+BK239+BK281</f>
        <v>0</v>
      </c>
    </row>
    <row r="89" s="12" customFormat="1" ht="22.8" customHeight="1">
      <c r="A89" s="12"/>
      <c r="B89" s="189"/>
      <c r="C89" s="190"/>
      <c r="D89" s="191" t="s">
        <v>75</v>
      </c>
      <c r="E89" s="203" t="s">
        <v>83</v>
      </c>
      <c r="F89" s="203" t="s">
        <v>120</v>
      </c>
      <c r="G89" s="190"/>
      <c r="H89" s="190"/>
      <c r="I89" s="193"/>
      <c r="J89" s="204">
        <f>BK89</f>
        <v>0</v>
      </c>
      <c r="K89" s="190"/>
      <c r="L89" s="195"/>
      <c r="M89" s="196"/>
      <c r="N89" s="197"/>
      <c r="O89" s="197"/>
      <c r="P89" s="198">
        <f>SUM(P90:P163)</f>
        <v>0</v>
      </c>
      <c r="Q89" s="197"/>
      <c r="R89" s="198">
        <f>SUM(R90:R163)</f>
        <v>2.46828</v>
      </c>
      <c r="S89" s="197"/>
      <c r="T89" s="199">
        <f>SUM(T90:T163)</f>
        <v>603.51999999999998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83</v>
      </c>
      <c r="AT89" s="201" t="s">
        <v>75</v>
      </c>
      <c r="AU89" s="201" t="s">
        <v>83</v>
      </c>
      <c r="AY89" s="200" t="s">
        <v>119</v>
      </c>
      <c r="BK89" s="202">
        <f>SUM(BK90:BK163)</f>
        <v>0</v>
      </c>
    </row>
    <row r="90" s="2" customFormat="1" ht="24.15" customHeight="1">
      <c r="A90" s="39"/>
      <c r="B90" s="40"/>
      <c r="C90" s="205" t="s">
        <v>83</v>
      </c>
      <c r="D90" s="205" t="s">
        <v>121</v>
      </c>
      <c r="E90" s="206" t="s">
        <v>122</v>
      </c>
      <c r="F90" s="207" t="s">
        <v>123</v>
      </c>
      <c r="G90" s="208" t="s">
        <v>124</v>
      </c>
      <c r="H90" s="209">
        <v>89.5</v>
      </c>
      <c r="I90" s="210"/>
      <c r="J90" s="211">
        <f>ROUND(I90*H90,2)</f>
        <v>0</v>
      </c>
      <c r="K90" s="207" t="s">
        <v>125</v>
      </c>
      <c r="L90" s="45"/>
      <c r="M90" s="212" t="s">
        <v>19</v>
      </c>
      <c r="N90" s="213" t="s">
        <v>47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126</v>
      </c>
      <c r="AT90" s="216" t="s">
        <v>121</v>
      </c>
      <c r="AU90" s="216" t="s">
        <v>85</v>
      </c>
      <c r="AY90" s="18" t="s">
        <v>119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83</v>
      </c>
      <c r="BK90" s="217">
        <f>ROUND(I90*H90,2)</f>
        <v>0</v>
      </c>
      <c r="BL90" s="18" t="s">
        <v>126</v>
      </c>
      <c r="BM90" s="216" t="s">
        <v>127</v>
      </c>
    </row>
    <row r="91" s="2" customFormat="1">
      <c r="A91" s="39"/>
      <c r="B91" s="40"/>
      <c r="C91" s="41"/>
      <c r="D91" s="218" t="s">
        <v>128</v>
      </c>
      <c r="E91" s="41"/>
      <c r="F91" s="219" t="s">
        <v>129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128</v>
      </c>
      <c r="AU91" s="18" t="s">
        <v>85</v>
      </c>
    </row>
    <row r="92" s="13" customFormat="1">
      <c r="A92" s="13"/>
      <c r="B92" s="223"/>
      <c r="C92" s="224"/>
      <c r="D92" s="225" t="s">
        <v>130</v>
      </c>
      <c r="E92" s="226" t="s">
        <v>19</v>
      </c>
      <c r="F92" s="227" t="s">
        <v>131</v>
      </c>
      <c r="G92" s="224"/>
      <c r="H92" s="228">
        <v>89.5</v>
      </c>
      <c r="I92" s="229"/>
      <c r="J92" s="224"/>
      <c r="K92" s="224"/>
      <c r="L92" s="230"/>
      <c r="M92" s="231"/>
      <c r="N92" s="232"/>
      <c r="O92" s="232"/>
      <c r="P92" s="232"/>
      <c r="Q92" s="232"/>
      <c r="R92" s="232"/>
      <c r="S92" s="232"/>
      <c r="T92" s="23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4" t="s">
        <v>130</v>
      </c>
      <c r="AU92" s="234" t="s">
        <v>85</v>
      </c>
      <c r="AV92" s="13" t="s">
        <v>85</v>
      </c>
      <c r="AW92" s="13" t="s">
        <v>35</v>
      </c>
      <c r="AX92" s="13" t="s">
        <v>76</v>
      </c>
      <c r="AY92" s="234" t="s">
        <v>119</v>
      </c>
    </row>
    <row r="93" s="14" customFormat="1">
      <c r="A93" s="14"/>
      <c r="B93" s="235"/>
      <c r="C93" s="236"/>
      <c r="D93" s="225" t="s">
        <v>130</v>
      </c>
      <c r="E93" s="237" t="s">
        <v>19</v>
      </c>
      <c r="F93" s="238" t="s">
        <v>132</v>
      </c>
      <c r="G93" s="236"/>
      <c r="H93" s="239">
        <v>89.5</v>
      </c>
      <c r="I93" s="240"/>
      <c r="J93" s="236"/>
      <c r="K93" s="236"/>
      <c r="L93" s="241"/>
      <c r="M93" s="242"/>
      <c r="N93" s="243"/>
      <c r="O93" s="243"/>
      <c r="P93" s="243"/>
      <c r="Q93" s="243"/>
      <c r="R93" s="243"/>
      <c r="S93" s="243"/>
      <c r="T93" s="24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45" t="s">
        <v>130</v>
      </c>
      <c r="AU93" s="245" t="s">
        <v>85</v>
      </c>
      <c r="AV93" s="14" t="s">
        <v>126</v>
      </c>
      <c r="AW93" s="14" t="s">
        <v>35</v>
      </c>
      <c r="AX93" s="14" t="s">
        <v>83</v>
      </c>
      <c r="AY93" s="245" t="s">
        <v>119</v>
      </c>
    </row>
    <row r="94" s="2" customFormat="1" ht="24.15" customHeight="1">
      <c r="A94" s="39"/>
      <c r="B94" s="40"/>
      <c r="C94" s="205" t="s">
        <v>85</v>
      </c>
      <c r="D94" s="205" t="s">
        <v>121</v>
      </c>
      <c r="E94" s="206" t="s">
        <v>133</v>
      </c>
      <c r="F94" s="207" t="s">
        <v>134</v>
      </c>
      <c r="G94" s="208" t="s">
        <v>124</v>
      </c>
      <c r="H94" s="209">
        <v>3280</v>
      </c>
      <c r="I94" s="210"/>
      <c r="J94" s="211">
        <f>ROUND(I94*H94,2)</f>
        <v>0</v>
      </c>
      <c r="K94" s="207" t="s">
        <v>125</v>
      </c>
      <c r="L94" s="45"/>
      <c r="M94" s="212" t="s">
        <v>19</v>
      </c>
      <c r="N94" s="213" t="s">
        <v>47</v>
      </c>
      <c r="O94" s="85"/>
      <c r="P94" s="214">
        <f>O94*H94</f>
        <v>0</v>
      </c>
      <c r="Q94" s="214">
        <v>2.0000000000000002E-05</v>
      </c>
      <c r="R94" s="214">
        <f>Q94*H94</f>
        <v>0.065600000000000006</v>
      </c>
      <c r="S94" s="214">
        <v>0.184</v>
      </c>
      <c r="T94" s="215">
        <f>S94*H94</f>
        <v>603.51999999999998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126</v>
      </c>
      <c r="AT94" s="216" t="s">
        <v>121</v>
      </c>
      <c r="AU94" s="216" t="s">
        <v>85</v>
      </c>
      <c r="AY94" s="18" t="s">
        <v>119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83</v>
      </c>
      <c r="BK94" s="217">
        <f>ROUND(I94*H94,2)</f>
        <v>0</v>
      </c>
      <c r="BL94" s="18" t="s">
        <v>126</v>
      </c>
      <c r="BM94" s="216" t="s">
        <v>135</v>
      </c>
    </row>
    <row r="95" s="2" customFormat="1">
      <c r="A95" s="39"/>
      <c r="B95" s="40"/>
      <c r="C95" s="41"/>
      <c r="D95" s="218" t="s">
        <v>128</v>
      </c>
      <c r="E95" s="41"/>
      <c r="F95" s="219" t="s">
        <v>136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128</v>
      </c>
      <c r="AU95" s="18" t="s">
        <v>85</v>
      </c>
    </row>
    <row r="96" s="2" customFormat="1">
      <c r="A96" s="39"/>
      <c r="B96" s="40"/>
      <c r="C96" s="41"/>
      <c r="D96" s="225" t="s">
        <v>137</v>
      </c>
      <c r="E96" s="41"/>
      <c r="F96" s="246" t="s">
        <v>138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137</v>
      </c>
      <c r="AU96" s="18" t="s">
        <v>85</v>
      </c>
    </row>
    <row r="97" s="2" customFormat="1" ht="16.5" customHeight="1">
      <c r="A97" s="39"/>
      <c r="B97" s="40"/>
      <c r="C97" s="205" t="s">
        <v>139</v>
      </c>
      <c r="D97" s="205" t="s">
        <v>121</v>
      </c>
      <c r="E97" s="206" t="s">
        <v>140</v>
      </c>
      <c r="F97" s="207" t="s">
        <v>141</v>
      </c>
      <c r="G97" s="208" t="s">
        <v>124</v>
      </c>
      <c r="H97" s="209">
        <v>47.5</v>
      </c>
      <c r="I97" s="210"/>
      <c r="J97" s="211">
        <f>ROUND(I97*H97,2)</f>
        <v>0</v>
      </c>
      <c r="K97" s="207" t="s">
        <v>125</v>
      </c>
      <c r="L97" s="45"/>
      <c r="M97" s="212" t="s">
        <v>19</v>
      </c>
      <c r="N97" s="213" t="s">
        <v>47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126</v>
      </c>
      <c r="AT97" s="216" t="s">
        <v>121</v>
      </c>
      <c r="AU97" s="216" t="s">
        <v>85</v>
      </c>
      <c r="AY97" s="18" t="s">
        <v>119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83</v>
      </c>
      <c r="BK97" s="217">
        <f>ROUND(I97*H97,2)</f>
        <v>0</v>
      </c>
      <c r="BL97" s="18" t="s">
        <v>126</v>
      </c>
      <c r="BM97" s="216" t="s">
        <v>142</v>
      </c>
    </row>
    <row r="98" s="2" customFormat="1">
      <c r="A98" s="39"/>
      <c r="B98" s="40"/>
      <c r="C98" s="41"/>
      <c r="D98" s="218" t="s">
        <v>128</v>
      </c>
      <c r="E98" s="41"/>
      <c r="F98" s="219" t="s">
        <v>143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128</v>
      </c>
      <c r="AU98" s="18" t="s">
        <v>85</v>
      </c>
    </row>
    <row r="99" s="13" customFormat="1">
      <c r="A99" s="13"/>
      <c r="B99" s="223"/>
      <c r="C99" s="224"/>
      <c r="D99" s="225" t="s">
        <v>130</v>
      </c>
      <c r="E99" s="226" t="s">
        <v>19</v>
      </c>
      <c r="F99" s="227" t="s">
        <v>144</v>
      </c>
      <c r="G99" s="224"/>
      <c r="H99" s="228">
        <v>47.5</v>
      </c>
      <c r="I99" s="229"/>
      <c r="J99" s="224"/>
      <c r="K99" s="224"/>
      <c r="L99" s="230"/>
      <c r="M99" s="231"/>
      <c r="N99" s="232"/>
      <c r="O99" s="232"/>
      <c r="P99" s="232"/>
      <c r="Q99" s="232"/>
      <c r="R99" s="232"/>
      <c r="S99" s="232"/>
      <c r="T99" s="23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4" t="s">
        <v>130</v>
      </c>
      <c r="AU99" s="234" t="s">
        <v>85</v>
      </c>
      <c r="AV99" s="13" t="s">
        <v>85</v>
      </c>
      <c r="AW99" s="13" t="s">
        <v>35</v>
      </c>
      <c r="AX99" s="13" t="s">
        <v>76</v>
      </c>
      <c r="AY99" s="234" t="s">
        <v>119</v>
      </c>
    </row>
    <row r="100" s="14" customFormat="1">
      <c r="A100" s="14"/>
      <c r="B100" s="235"/>
      <c r="C100" s="236"/>
      <c r="D100" s="225" t="s">
        <v>130</v>
      </c>
      <c r="E100" s="237" t="s">
        <v>19</v>
      </c>
      <c r="F100" s="238" t="s">
        <v>132</v>
      </c>
      <c r="G100" s="236"/>
      <c r="H100" s="239">
        <v>47.5</v>
      </c>
      <c r="I100" s="240"/>
      <c r="J100" s="236"/>
      <c r="K100" s="236"/>
      <c r="L100" s="241"/>
      <c r="M100" s="242"/>
      <c r="N100" s="243"/>
      <c r="O100" s="243"/>
      <c r="P100" s="243"/>
      <c r="Q100" s="243"/>
      <c r="R100" s="243"/>
      <c r="S100" s="243"/>
      <c r="T100" s="244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5" t="s">
        <v>130</v>
      </c>
      <c r="AU100" s="245" t="s">
        <v>85</v>
      </c>
      <c r="AV100" s="14" t="s">
        <v>126</v>
      </c>
      <c r="AW100" s="14" t="s">
        <v>35</v>
      </c>
      <c r="AX100" s="14" t="s">
        <v>83</v>
      </c>
      <c r="AY100" s="245" t="s">
        <v>119</v>
      </c>
    </row>
    <row r="101" s="2" customFormat="1" ht="21.75" customHeight="1">
      <c r="A101" s="39"/>
      <c r="B101" s="40"/>
      <c r="C101" s="205" t="s">
        <v>126</v>
      </c>
      <c r="D101" s="205" t="s">
        <v>121</v>
      </c>
      <c r="E101" s="206" t="s">
        <v>145</v>
      </c>
      <c r="F101" s="207" t="s">
        <v>146</v>
      </c>
      <c r="G101" s="208" t="s">
        <v>147</v>
      </c>
      <c r="H101" s="209">
        <v>194.09999999999999</v>
      </c>
      <c r="I101" s="210"/>
      <c r="J101" s="211">
        <f>ROUND(I101*H101,2)</f>
        <v>0</v>
      </c>
      <c r="K101" s="207" t="s">
        <v>125</v>
      </c>
      <c r="L101" s="45"/>
      <c r="M101" s="212" t="s">
        <v>19</v>
      </c>
      <c r="N101" s="213" t="s">
        <v>47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126</v>
      </c>
      <c r="AT101" s="216" t="s">
        <v>121</v>
      </c>
      <c r="AU101" s="216" t="s">
        <v>85</v>
      </c>
      <c r="AY101" s="18" t="s">
        <v>119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83</v>
      </c>
      <c r="BK101" s="217">
        <f>ROUND(I101*H101,2)</f>
        <v>0</v>
      </c>
      <c r="BL101" s="18" t="s">
        <v>126</v>
      </c>
      <c r="BM101" s="216" t="s">
        <v>148</v>
      </c>
    </row>
    <row r="102" s="2" customFormat="1">
      <c r="A102" s="39"/>
      <c r="B102" s="40"/>
      <c r="C102" s="41"/>
      <c r="D102" s="218" t="s">
        <v>128</v>
      </c>
      <c r="E102" s="41"/>
      <c r="F102" s="219" t="s">
        <v>149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128</v>
      </c>
      <c r="AU102" s="18" t="s">
        <v>85</v>
      </c>
    </row>
    <row r="103" s="13" customFormat="1">
      <c r="A103" s="13"/>
      <c r="B103" s="223"/>
      <c r="C103" s="224"/>
      <c r="D103" s="225" t="s">
        <v>130</v>
      </c>
      <c r="E103" s="226" t="s">
        <v>19</v>
      </c>
      <c r="F103" s="227" t="s">
        <v>150</v>
      </c>
      <c r="G103" s="224"/>
      <c r="H103" s="228">
        <v>112.7</v>
      </c>
      <c r="I103" s="229"/>
      <c r="J103" s="224"/>
      <c r="K103" s="224"/>
      <c r="L103" s="230"/>
      <c r="M103" s="231"/>
      <c r="N103" s="232"/>
      <c r="O103" s="232"/>
      <c r="P103" s="232"/>
      <c r="Q103" s="232"/>
      <c r="R103" s="232"/>
      <c r="S103" s="232"/>
      <c r="T103" s="23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4" t="s">
        <v>130</v>
      </c>
      <c r="AU103" s="234" t="s">
        <v>85</v>
      </c>
      <c r="AV103" s="13" t="s">
        <v>85</v>
      </c>
      <c r="AW103" s="13" t="s">
        <v>35</v>
      </c>
      <c r="AX103" s="13" t="s">
        <v>76</v>
      </c>
      <c r="AY103" s="234" t="s">
        <v>119</v>
      </c>
    </row>
    <row r="104" s="13" customFormat="1">
      <c r="A104" s="13"/>
      <c r="B104" s="223"/>
      <c r="C104" s="224"/>
      <c r="D104" s="225" t="s">
        <v>130</v>
      </c>
      <c r="E104" s="226" t="s">
        <v>19</v>
      </c>
      <c r="F104" s="227" t="s">
        <v>151</v>
      </c>
      <c r="G104" s="224"/>
      <c r="H104" s="228">
        <v>81.400000000000006</v>
      </c>
      <c r="I104" s="229"/>
      <c r="J104" s="224"/>
      <c r="K104" s="224"/>
      <c r="L104" s="230"/>
      <c r="M104" s="231"/>
      <c r="N104" s="232"/>
      <c r="O104" s="232"/>
      <c r="P104" s="232"/>
      <c r="Q104" s="232"/>
      <c r="R104" s="232"/>
      <c r="S104" s="232"/>
      <c r="T104" s="23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4" t="s">
        <v>130</v>
      </c>
      <c r="AU104" s="234" t="s">
        <v>85</v>
      </c>
      <c r="AV104" s="13" t="s">
        <v>85</v>
      </c>
      <c r="AW104" s="13" t="s">
        <v>35</v>
      </c>
      <c r="AX104" s="13" t="s">
        <v>76</v>
      </c>
      <c r="AY104" s="234" t="s">
        <v>119</v>
      </c>
    </row>
    <row r="105" s="14" customFormat="1">
      <c r="A105" s="14"/>
      <c r="B105" s="235"/>
      <c r="C105" s="236"/>
      <c r="D105" s="225" t="s">
        <v>130</v>
      </c>
      <c r="E105" s="237" t="s">
        <v>19</v>
      </c>
      <c r="F105" s="238" t="s">
        <v>132</v>
      </c>
      <c r="G105" s="236"/>
      <c r="H105" s="239">
        <v>194.10000000000002</v>
      </c>
      <c r="I105" s="240"/>
      <c r="J105" s="236"/>
      <c r="K105" s="236"/>
      <c r="L105" s="241"/>
      <c r="M105" s="242"/>
      <c r="N105" s="243"/>
      <c r="O105" s="243"/>
      <c r="P105" s="243"/>
      <c r="Q105" s="243"/>
      <c r="R105" s="243"/>
      <c r="S105" s="243"/>
      <c r="T105" s="24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5" t="s">
        <v>130</v>
      </c>
      <c r="AU105" s="245" t="s">
        <v>85</v>
      </c>
      <c r="AV105" s="14" t="s">
        <v>126</v>
      </c>
      <c r="AW105" s="14" t="s">
        <v>35</v>
      </c>
      <c r="AX105" s="14" t="s">
        <v>83</v>
      </c>
      <c r="AY105" s="245" t="s">
        <v>119</v>
      </c>
    </row>
    <row r="106" s="2" customFormat="1" ht="24.15" customHeight="1">
      <c r="A106" s="39"/>
      <c r="B106" s="40"/>
      <c r="C106" s="205" t="s">
        <v>152</v>
      </c>
      <c r="D106" s="205" t="s">
        <v>121</v>
      </c>
      <c r="E106" s="206" t="s">
        <v>153</v>
      </c>
      <c r="F106" s="207" t="s">
        <v>154</v>
      </c>
      <c r="G106" s="208" t="s">
        <v>147</v>
      </c>
      <c r="H106" s="209">
        <v>20.559999999999999</v>
      </c>
      <c r="I106" s="210"/>
      <c r="J106" s="211">
        <f>ROUND(I106*H106,2)</f>
        <v>0</v>
      </c>
      <c r="K106" s="207" t="s">
        <v>125</v>
      </c>
      <c r="L106" s="45"/>
      <c r="M106" s="212" t="s">
        <v>19</v>
      </c>
      <c r="N106" s="213" t="s">
        <v>47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126</v>
      </c>
      <c r="AT106" s="216" t="s">
        <v>121</v>
      </c>
      <c r="AU106" s="216" t="s">
        <v>85</v>
      </c>
      <c r="AY106" s="18" t="s">
        <v>119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83</v>
      </c>
      <c r="BK106" s="217">
        <f>ROUND(I106*H106,2)</f>
        <v>0</v>
      </c>
      <c r="BL106" s="18" t="s">
        <v>126</v>
      </c>
      <c r="BM106" s="216" t="s">
        <v>155</v>
      </c>
    </row>
    <row r="107" s="2" customFormat="1">
      <c r="A107" s="39"/>
      <c r="B107" s="40"/>
      <c r="C107" s="41"/>
      <c r="D107" s="218" t="s">
        <v>128</v>
      </c>
      <c r="E107" s="41"/>
      <c r="F107" s="219" t="s">
        <v>156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128</v>
      </c>
      <c r="AU107" s="18" t="s">
        <v>85</v>
      </c>
    </row>
    <row r="108" s="13" customFormat="1">
      <c r="A108" s="13"/>
      <c r="B108" s="223"/>
      <c r="C108" s="224"/>
      <c r="D108" s="225" t="s">
        <v>130</v>
      </c>
      <c r="E108" s="226" t="s">
        <v>19</v>
      </c>
      <c r="F108" s="227" t="s">
        <v>157</v>
      </c>
      <c r="G108" s="224"/>
      <c r="H108" s="228">
        <v>15.119999999999999</v>
      </c>
      <c r="I108" s="229"/>
      <c r="J108" s="224"/>
      <c r="K108" s="224"/>
      <c r="L108" s="230"/>
      <c r="M108" s="231"/>
      <c r="N108" s="232"/>
      <c r="O108" s="232"/>
      <c r="P108" s="232"/>
      <c r="Q108" s="232"/>
      <c r="R108" s="232"/>
      <c r="S108" s="232"/>
      <c r="T108" s="23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4" t="s">
        <v>130</v>
      </c>
      <c r="AU108" s="234" t="s">
        <v>85</v>
      </c>
      <c r="AV108" s="13" t="s">
        <v>85</v>
      </c>
      <c r="AW108" s="13" t="s">
        <v>35</v>
      </c>
      <c r="AX108" s="13" t="s">
        <v>76</v>
      </c>
      <c r="AY108" s="234" t="s">
        <v>119</v>
      </c>
    </row>
    <row r="109" s="13" customFormat="1">
      <c r="A109" s="13"/>
      <c r="B109" s="223"/>
      <c r="C109" s="224"/>
      <c r="D109" s="225" t="s">
        <v>130</v>
      </c>
      <c r="E109" s="226" t="s">
        <v>19</v>
      </c>
      <c r="F109" s="227" t="s">
        <v>158</v>
      </c>
      <c r="G109" s="224"/>
      <c r="H109" s="228">
        <v>5.4400000000000004</v>
      </c>
      <c r="I109" s="229"/>
      <c r="J109" s="224"/>
      <c r="K109" s="224"/>
      <c r="L109" s="230"/>
      <c r="M109" s="231"/>
      <c r="N109" s="232"/>
      <c r="O109" s="232"/>
      <c r="P109" s="232"/>
      <c r="Q109" s="232"/>
      <c r="R109" s="232"/>
      <c r="S109" s="232"/>
      <c r="T109" s="23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4" t="s">
        <v>130</v>
      </c>
      <c r="AU109" s="234" t="s">
        <v>85</v>
      </c>
      <c r="AV109" s="13" t="s">
        <v>85</v>
      </c>
      <c r="AW109" s="13" t="s">
        <v>35</v>
      </c>
      <c r="AX109" s="13" t="s">
        <v>76</v>
      </c>
      <c r="AY109" s="234" t="s">
        <v>119</v>
      </c>
    </row>
    <row r="110" s="14" customFormat="1">
      <c r="A110" s="14"/>
      <c r="B110" s="235"/>
      <c r="C110" s="236"/>
      <c r="D110" s="225" t="s">
        <v>130</v>
      </c>
      <c r="E110" s="237" t="s">
        <v>19</v>
      </c>
      <c r="F110" s="238" t="s">
        <v>132</v>
      </c>
      <c r="G110" s="236"/>
      <c r="H110" s="239">
        <v>20.559999999999999</v>
      </c>
      <c r="I110" s="240"/>
      <c r="J110" s="236"/>
      <c r="K110" s="236"/>
      <c r="L110" s="241"/>
      <c r="M110" s="242"/>
      <c r="N110" s="243"/>
      <c r="O110" s="243"/>
      <c r="P110" s="243"/>
      <c r="Q110" s="243"/>
      <c r="R110" s="243"/>
      <c r="S110" s="243"/>
      <c r="T110" s="24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5" t="s">
        <v>130</v>
      </c>
      <c r="AU110" s="245" t="s">
        <v>85</v>
      </c>
      <c r="AV110" s="14" t="s">
        <v>126</v>
      </c>
      <c r="AW110" s="14" t="s">
        <v>35</v>
      </c>
      <c r="AX110" s="14" t="s">
        <v>83</v>
      </c>
      <c r="AY110" s="245" t="s">
        <v>119</v>
      </c>
    </row>
    <row r="111" s="2" customFormat="1" ht="37.8" customHeight="1">
      <c r="A111" s="39"/>
      <c r="B111" s="40"/>
      <c r="C111" s="205" t="s">
        <v>159</v>
      </c>
      <c r="D111" s="205" t="s">
        <v>121</v>
      </c>
      <c r="E111" s="206" t="s">
        <v>160</v>
      </c>
      <c r="F111" s="207" t="s">
        <v>161</v>
      </c>
      <c r="G111" s="208" t="s">
        <v>147</v>
      </c>
      <c r="H111" s="209">
        <v>27.399999999999999</v>
      </c>
      <c r="I111" s="210"/>
      <c r="J111" s="211">
        <f>ROUND(I111*H111,2)</f>
        <v>0</v>
      </c>
      <c r="K111" s="207" t="s">
        <v>125</v>
      </c>
      <c r="L111" s="45"/>
      <c r="M111" s="212" t="s">
        <v>19</v>
      </c>
      <c r="N111" s="213" t="s">
        <v>47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126</v>
      </c>
      <c r="AT111" s="216" t="s">
        <v>121</v>
      </c>
      <c r="AU111" s="216" t="s">
        <v>85</v>
      </c>
      <c r="AY111" s="18" t="s">
        <v>119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83</v>
      </c>
      <c r="BK111" s="217">
        <f>ROUND(I111*H111,2)</f>
        <v>0</v>
      </c>
      <c r="BL111" s="18" t="s">
        <v>126</v>
      </c>
      <c r="BM111" s="216" t="s">
        <v>162</v>
      </c>
    </row>
    <row r="112" s="2" customFormat="1">
      <c r="A112" s="39"/>
      <c r="B112" s="40"/>
      <c r="C112" s="41"/>
      <c r="D112" s="218" t="s">
        <v>128</v>
      </c>
      <c r="E112" s="41"/>
      <c r="F112" s="219" t="s">
        <v>163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128</v>
      </c>
      <c r="AU112" s="18" t="s">
        <v>85</v>
      </c>
    </row>
    <row r="113" s="2" customFormat="1">
      <c r="A113" s="39"/>
      <c r="B113" s="40"/>
      <c r="C113" s="41"/>
      <c r="D113" s="225" t="s">
        <v>137</v>
      </c>
      <c r="E113" s="41"/>
      <c r="F113" s="246" t="s">
        <v>164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137</v>
      </c>
      <c r="AU113" s="18" t="s">
        <v>85</v>
      </c>
    </row>
    <row r="114" s="13" customFormat="1">
      <c r="A114" s="13"/>
      <c r="B114" s="223"/>
      <c r="C114" s="224"/>
      <c r="D114" s="225" t="s">
        <v>130</v>
      </c>
      <c r="E114" s="226" t="s">
        <v>19</v>
      </c>
      <c r="F114" s="227" t="s">
        <v>165</v>
      </c>
      <c r="G114" s="224"/>
      <c r="H114" s="228">
        <v>9.5</v>
      </c>
      <c r="I114" s="229"/>
      <c r="J114" s="224"/>
      <c r="K114" s="224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130</v>
      </c>
      <c r="AU114" s="234" t="s">
        <v>85</v>
      </c>
      <c r="AV114" s="13" t="s">
        <v>85</v>
      </c>
      <c r="AW114" s="13" t="s">
        <v>35</v>
      </c>
      <c r="AX114" s="13" t="s">
        <v>76</v>
      </c>
      <c r="AY114" s="234" t="s">
        <v>119</v>
      </c>
    </row>
    <row r="115" s="13" customFormat="1">
      <c r="A115" s="13"/>
      <c r="B115" s="223"/>
      <c r="C115" s="224"/>
      <c r="D115" s="225" t="s">
        <v>130</v>
      </c>
      <c r="E115" s="226" t="s">
        <v>19</v>
      </c>
      <c r="F115" s="227" t="s">
        <v>166</v>
      </c>
      <c r="G115" s="224"/>
      <c r="H115" s="228">
        <v>17.899999999999999</v>
      </c>
      <c r="I115" s="229"/>
      <c r="J115" s="224"/>
      <c r="K115" s="224"/>
      <c r="L115" s="230"/>
      <c r="M115" s="231"/>
      <c r="N115" s="232"/>
      <c r="O115" s="232"/>
      <c r="P115" s="232"/>
      <c r="Q115" s="232"/>
      <c r="R115" s="232"/>
      <c r="S115" s="232"/>
      <c r="T115" s="23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4" t="s">
        <v>130</v>
      </c>
      <c r="AU115" s="234" t="s">
        <v>85</v>
      </c>
      <c r="AV115" s="13" t="s">
        <v>85</v>
      </c>
      <c r="AW115" s="13" t="s">
        <v>35</v>
      </c>
      <c r="AX115" s="13" t="s">
        <v>76</v>
      </c>
      <c r="AY115" s="234" t="s">
        <v>119</v>
      </c>
    </row>
    <row r="116" s="14" customFormat="1">
      <c r="A116" s="14"/>
      <c r="B116" s="235"/>
      <c r="C116" s="236"/>
      <c r="D116" s="225" t="s">
        <v>130</v>
      </c>
      <c r="E116" s="237" t="s">
        <v>19</v>
      </c>
      <c r="F116" s="238" t="s">
        <v>132</v>
      </c>
      <c r="G116" s="236"/>
      <c r="H116" s="239">
        <v>27.399999999999999</v>
      </c>
      <c r="I116" s="240"/>
      <c r="J116" s="236"/>
      <c r="K116" s="236"/>
      <c r="L116" s="241"/>
      <c r="M116" s="242"/>
      <c r="N116" s="243"/>
      <c r="O116" s="243"/>
      <c r="P116" s="243"/>
      <c r="Q116" s="243"/>
      <c r="R116" s="243"/>
      <c r="S116" s="243"/>
      <c r="T116" s="244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45" t="s">
        <v>130</v>
      </c>
      <c r="AU116" s="245" t="s">
        <v>85</v>
      </c>
      <c r="AV116" s="14" t="s">
        <v>126</v>
      </c>
      <c r="AW116" s="14" t="s">
        <v>35</v>
      </c>
      <c r="AX116" s="14" t="s">
        <v>83</v>
      </c>
      <c r="AY116" s="245" t="s">
        <v>119</v>
      </c>
    </row>
    <row r="117" s="2" customFormat="1" ht="37.8" customHeight="1">
      <c r="A117" s="39"/>
      <c r="B117" s="40"/>
      <c r="C117" s="205" t="s">
        <v>167</v>
      </c>
      <c r="D117" s="205" t="s">
        <v>121</v>
      </c>
      <c r="E117" s="206" t="s">
        <v>168</v>
      </c>
      <c r="F117" s="207" t="s">
        <v>169</v>
      </c>
      <c r="G117" s="208" t="s">
        <v>147</v>
      </c>
      <c r="H117" s="209">
        <v>232.56</v>
      </c>
      <c r="I117" s="210"/>
      <c r="J117" s="211">
        <f>ROUND(I117*H117,2)</f>
        <v>0</v>
      </c>
      <c r="K117" s="207" t="s">
        <v>125</v>
      </c>
      <c r="L117" s="45"/>
      <c r="M117" s="212" t="s">
        <v>19</v>
      </c>
      <c r="N117" s="213" t="s">
        <v>47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126</v>
      </c>
      <c r="AT117" s="216" t="s">
        <v>121</v>
      </c>
      <c r="AU117" s="216" t="s">
        <v>85</v>
      </c>
      <c r="AY117" s="18" t="s">
        <v>119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83</v>
      </c>
      <c r="BK117" s="217">
        <f>ROUND(I117*H117,2)</f>
        <v>0</v>
      </c>
      <c r="BL117" s="18" t="s">
        <v>126</v>
      </c>
      <c r="BM117" s="216" t="s">
        <v>170</v>
      </c>
    </row>
    <row r="118" s="2" customFormat="1">
      <c r="A118" s="39"/>
      <c r="B118" s="40"/>
      <c r="C118" s="41"/>
      <c r="D118" s="218" t="s">
        <v>128</v>
      </c>
      <c r="E118" s="41"/>
      <c r="F118" s="219" t="s">
        <v>171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128</v>
      </c>
      <c r="AU118" s="18" t="s">
        <v>85</v>
      </c>
    </row>
    <row r="119" s="2" customFormat="1">
      <c r="A119" s="39"/>
      <c r="B119" s="40"/>
      <c r="C119" s="41"/>
      <c r="D119" s="225" t="s">
        <v>137</v>
      </c>
      <c r="E119" s="41"/>
      <c r="F119" s="246" t="s">
        <v>172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137</v>
      </c>
      <c r="AU119" s="18" t="s">
        <v>85</v>
      </c>
    </row>
    <row r="120" s="13" customFormat="1">
      <c r="A120" s="13"/>
      <c r="B120" s="223"/>
      <c r="C120" s="224"/>
      <c r="D120" s="225" t="s">
        <v>130</v>
      </c>
      <c r="E120" s="226" t="s">
        <v>19</v>
      </c>
      <c r="F120" s="227" t="s">
        <v>157</v>
      </c>
      <c r="G120" s="224"/>
      <c r="H120" s="228">
        <v>15.119999999999999</v>
      </c>
      <c r="I120" s="229"/>
      <c r="J120" s="224"/>
      <c r="K120" s="224"/>
      <c r="L120" s="230"/>
      <c r="M120" s="231"/>
      <c r="N120" s="232"/>
      <c r="O120" s="232"/>
      <c r="P120" s="232"/>
      <c r="Q120" s="232"/>
      <c r="R120" s="232"/>
      <c r="S120" s="232"/>
      <c r="T120" s="23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4" t="s">
        <v>130</v>
      </c>
      <c r="AU120" s="234" t="s">
        <v>85</v>
      </c>
      <c r="AV120" s="13" t="s">
        <v>85</v>
      </c>
      <c r="AW120" s="13" t="s">
        <v>35</v>
      </c>
      <c r="AX120" s="13" t="s">
        <v>76</v>
      </c>
      <c r="AY120" s="234" t="s">
        <v>119</v>
      </c>
    </row>
    <row r="121" s="13" customFormat="1">
      <c r="A121" s="13"/>
      <c r="B121" s="223"/>
      <c r="C121" s="224"/>
      <c r="D121" s="225" t="s">
        <v>130</v>
      </c>
      <c r="E121" s="226" t="s">
        <v>19</v>
      </c>
      <c r="F121" s="227" t="s">
        <v>158</v>
      </c>
      <c r="G121" s="224"/>
      <c r="H121" s="228">
        <v>5.4400000000000004</v>
      </c>
      <c r="I121" s="229"/>
      <c r="J121" s="224"/>
      <c r="K121" s="224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130</v>
      </c>
      <c r="AU121" s="234" t="s">
        <v>85</v>
      </c>
      <c r="AV121" s="13" t="s">
        <v>85</v>
      </c>
      <c r="AW121" s="13" t="s">
        <v>35</v>
      </c>
      <c r="AX121" s="13" t="s">
        <v>76</v>
      </c>
      <c r="AY121" s="234" t="s">
        <v>119</v>
      </c>
    </row>
    <row r="122" s="13" customFormat="1">
      <c r="A122" s="13"/>
      <c r="B122" s="223"/>
      <c r="C122" s="224"/>
      <c r="D122" s="225" t="s">
        <v>130</v>
      </c>
      <c r="E122" s="226" t="s">
        <v>19</v>
      </c>
      <c r="F122" s="227" t="s">
        <v>166</v>
      </c>
      <c r="G122" s="224"/>
      <c r="H122" s="228">
        <v>17.899999999999999</v>
      </c>
      <c r="I122" s="229"/>
      <c r="J122" s="224"/>
      <c r="K122" s="224"/>
      <c r="L122" s="230"/>
      <c r="M122" s="231"/>
      <c r="N122" s="232"/>
      <c r="O122" s="232"/>
      <c r="P122" s="232"/>
      <c r="Q122" s="232"/>
      <c r="R122" s="232"/>
      <c r="S122" s="232"/>
      <c r="T122" s="23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4" t="s">
        <v>130</v>
      </c>
      <c r="AU122" s="234" t="s">
        <v>85</v>
      </c>
      <c r="AV122" s="13" t="s">
        <v>85</v>
      </c>
      <c r="AW122" s="13" t="s">
        <v>35</v>
      </c>
      <c r="AX122" s="13" t="s">
        <v>76</v>
      </c>
      <c r="AY122" s="234" t="s">
        <v>119</v>
      </c>
    </row>
    <row r="123" s="13" customFormat="1">
      <c r="A123" s="13"/>
      <c r="B123" s="223"/>
      <c r="C123" s="224"/>
      <c r="D123" s="225" t="s">
        <v>130</v>
      </c>
      <c r="E123" s="226" t="s">
        <v>19</v>
      </c>
      <c r="F123" s="227" t="s">
        <v>150</v>
      </c>
      <c r="G123" s="224"/>
      <c r="H123" s="228">
        <v>112.7</v>
      </c>
      <c r="I123" s="229"/>
      <c r="J123" s="224"/>
      <c r="K123" s="224"/>
      <c r="L123" s="230"/>
      <c r="M123" s="231"/>
      <c r="N123" s="232"/>
      <c r="O123" s="232"/>
      <c r="P123" s="232"/>
      <c r="Q123" s="232"/>
      <c r="R123" s="232"/>
      <c r="S123" s="232"/>
      <c r="T123" s="23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4" t="s">
        <v>130</v>
      </c>
      <c r="AU123" s="234" t="s">
        <v>85</v>
      </c>
      <c r="AV123" s="13" t="s">
        <v>85</v>
      </c>
      <c r="AW123" s="13" t="s">
        <v>35</v>
      </c>
      <c r="AX123" s="13" t="s">
        <v>76</v>
      </c>
      <c r="AY123" s="234" t="s">
        <v>119</v>
      </c>
    </row>
    <row r="124" s="13" customFormat="1">
      <c r="A124" s="13"/>
      <c r="B124" s="223"/>
      <c r="C124" s="224"/>
      <c r="D124" s="225" t="s">
        <v>130</v>
      </c>
      <c r="E124" s="226" t="s">
        <v>19</v>
      </c>
      <c r="F124" s="227" t="s">
        <v>151</v>
      </c>
      <c r="G124" s="224"/>
      <c r="H124" s="228">
        <v>81.400000000000006</v>
      </c>
      <c r="I124" s="229"/>
      <c r="J124" s="224"/>
      <c r="K124" s="224"/>
      <c r="L124" s="230"/>
      <c r="M124" s="231"/>
      <c r="N124" s="232"/>
      <c r="O124" s="232"/>
      <c r="P124" s="232"/>
      <c r="Q124" s="232"/>
      <c r="R124" s="232"/>
      <c r="S124" s="232"/>
      <c r="T124" s="23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4" t="s">
        <v>130</v>
      </c>
      <c r="AU124" s="234" t="s">
        <v>85</v>
      </c>
      <c r="AV124" s="13" t="s">
        <v>85</v>
      </c>
      <c r="AW124" s="13" t="s">
        <v>35</v>
      </c>
      <c r="AX124" s="13" t="s">
        <v>76</v>
      </c>
      <c r="AY124" s="234" t="s">
        <v>119</v>
      </c>
    </row>
    <row r="125" s="14" customFormat="1">
      <c r="A125" s="14"/>
      <c r="B125" s="235"/>
      <c r="C125" s="236"/>
      <c r="D125" s="225" t="s">
        <v>130</v>
      </c>
      <c r="E125" s="237" t="s">
        <v>19</v>
      </c>
      <c r="F125" s="238" t="s">
        <v>132</v>
      </c>
      <c r="G125" s="236"/>
      <c r="H125" s="239">
        <v>232.56</v>
      </c>
      <c r="I125" s="240"/>
      <c r="J125" s="236"/>
      <c r="K125" s="236"/>
      <c r="L125" s="241"/>
      <c r="M125" s="242"/>
      <c r="N125" s="243"/>
      <c r="O125" s="243"/>
      <c r="P125" s="243"/>
      <c r="Q125" s="243"/>
      <c r="R125" s="243"/>
      <c r="S125" s="243"/>
      <c r="T125" s="24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5" t="s">
        <v>130</v>
      </c>
      <c r="AU125" s="245" t="s">
        <v>85</v>
      </c>
      <c r="AV125" s="14" t="s">
        <v>126</v>
      </c>
      <c r="AW125" s="14" t="s">
        <v>35</v>
      </c>
      <c r="AX125" s="14" t="s">
        <v>83</v>
      </c>
      <c r="AY125" s="245" t="s">
        <v>119</v>
      </c>
    </row>
    <row r="126" s="2" customFormat="1" ht="37.8" customHeight="1">
      <c r="A126" s="39"/>
      <c r="B126" s="40"/>
      <c r="C126" s="205" t="s">
        <v>173</v>
      </c>
      <c r="D126" s="205" t="s">
        <v>121</v>
      </c>
      <c r="E126" s="206" t="s">
        <v>174</v>
      </c>
      <c r="F126" s="207" t="s">
        <v>175</v>
      </c>
      <c r="G126" s="208" t="s">
        <v>147</v>
      </c>
      <c r="H126" s="209">
        <v>4651.1999999999998</v>
      </c>
      <c r="I126" s="210"/>
      <c r="J126" s="211">
        <f>ROUND(I126*H126,2)</f>
        <v>0</v>
      </c>
      <c r="K126" s="207" t="s">
        <v>125</v>
      </c>
      <c r="L126" s="45"/>
      <c r="M126" s="212" t="s">
        <v>19</v>
      </c>
      <c r="N126" s="213" t="s">
        <v>47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126</v>
      </c>
      <c r="AT126" s="216" t="s">
        <v>121</v>
      </c>
      <c r="AU126" s="216" t="s">
        <v>85</v>
      </c>
      <c r="AY126" s="18" t="s">
        <v>119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83</v>
      </c>
      <c r="BK126" s="217">
        <f>ROUND(I126*H126,2)</f>
        <v>0</v>
      </c>
      <c r="BL126" s="18" t="s">
        <v>126</v>
      </c>
      <c r="BM126" s="216" t="s">
        <v>176</v>
      </c>
    </row>
    <row r="127" s="2" customFormat="1">
      <c r="A127" s="39"/>
      <c r="B127" s="40"/>
      <c r="C127" s="41"/>
      <c r="D127" s="218" t="s">
        <v>128</v>
      </c>
      <c r="E127" s="41"/>
      <c r="F127" s="219" t="s">
        <v>177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128</v>
      </c>
      <c r="AU127" s="18" t="s">
        <v>85</v>
      </c>
    </row>
    <row r="128" s="13" customFormat="1">
      <c r="A128" s="13"/>
      <c r="B128" s="223"/>
      <c r="C128" s="224"/>
      <c r="D128" s="225" t="s">
        <v>130</v>
      </c>
      <c r="E128" s="224"/>
      <c r="F128" s="227" t="s">
        <v>178</v>
      </c>
      <c r="G128" s="224"/>
      <c r="H128" s="228">
        <v>4651.1999999999998</v>
      </c>
      <c r="I128" s="229"/>
      <c r="J128" s="224"/>
      <c r="K128" s="224"/>
      <c r="L128" s="230"/>
      <c r="M128" s="231"/>
      <c r="N128" s="232"/>
      <c r="O128" s="232"/>
      <c r="P128" s="232"/>
      <c r="Q128" s="232"/>
      <c r="R128" s="232"/>
      <c r="S128" s="232"/>
      <c r="T128" s="23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4" t="s">
        <v>130</v>
      </c>
      <c r="AU128" s="234" t="s">
        <v>85</v>
      </c>
      <c r="AV128" s="13" t="s">
        <v>85</v>
      </c>
      <c r="AW128" s="13" t="s">
        <v>4</v>
      </c>
      <c r="AX128" s="13" t="s">
        <v>83</v>
      </c>
      <c r="AY128" s="234" t="s">
        <v>119</v>
      </c>
    </row>
    <row r="129" s="2" customFormat="1" ht="24.15" customHeight="1">
      <c r="A129" s="39"/>
      <c r="B129" s="40"/>
      <c r="C129" s="205" t="s">
        <v>179</v>
      </c>
      <c r="D129" s="205" t="s">
        <v>121</v>
      </c>
      <c r="E129" s="206" t="s">
        <v>180</v>
      </c>
      <c r="F129" s="207" t="s">
        <v>181</v>
      </c>
      <c r="G129" s="208" t="s">
        <v>147</v>
      </c>
      <c r="H129" s="209">
        <v>19</v>
      </c>
      <c r="I129" s="210"/>
      <c r="J129" s="211">
        <f>ROUND(I129*H129,2)</f>
        <v>0</v>
      </c>
      <c r="K129" s="207" t="s">
        <v>125</v>
      </c>
      <c r="L129" s="45"/>
      <c r="M129" s="212" t="s">
        <v>19</v>
      </c>
      <c r="N129" s="213" t="s">
        <v>47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126</v>
      </c>
      <c r="AT129" s="216" t="s">
        <v>121</v>
      </c>
      <c r="AU129" s="216" t="s">
        <v>85</v>
      </c>
      <c r="AY129" s="18" t="s">
        <v>119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83</v>
      </c>
      <c r="BK129" s="217">
        <f>ROUND(I129*H129,2)</f>
        <v>0</v>
      </c>
      <c r="BL129" s="18" t="s">
        <v>126</v>
      </c>
      <c r="BM129" s="216" t="s">
        <v>182</v>
      </c>
    </row>
    <row r="130" s="2" customFormat="1">
      <c r="A130" s="39"/>
      <c r="B130" s="40"/>
      <c r="C130" s="41"/>
      <c r="D130" s="218" t="s">
        <v>128</v>
      </c>
      <c r="E130" s="41"/>
      <c r="F130" s="219" t="s">
        <v>183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128</v>
      </c>
      <c r="AU130" s="18" t="s">
        <v>85</v>
      </c>
    </row>
    <row r="131" s="13" customFormat="1">
      <c r="A131" s="13"/>
      <c r="B131" s="223"/>
      <c r="C131" s="224"/>
      <c r="D131" s="225" t="s">
        <v>130</v>
      </c>
      <c r="E131" s="226" t="s">
        <v>19</v>
      </c>
      <c r="F131" s="227" t="s">
        <v>184</v>
      </c>
      <c r="G131" s="224"/>
      <c r="H131" s="228">
        <v>9.5</v>
      </c>
      <c r="I131" s="229"/>
      <c r="J131" s="224"/>
      <c r="K131" s="224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130</v>
      </c>
      <c r="AU131" s="234" t="s">
        <v>85</v>
      </c>
      <c r="AV131" s="13" t="s">
        <v>85</v>
      </c>
      <c r="AW131" s="13" t="s">
        <v>35</v>
      </c>
      <c r="AX131" s="13" t="s">
        <v>83</v>
      </c>
      <c r="AY131" s="234" t="s">
        <v>119</v>
      </c>
    </row>
    <row r="132" s="13" customFormat="1">
      <c r="A132" s="13"/>
      <c r="B132" s="223"/>
      <c r="C132" s="224"/>
      <c r="D132" s="225" t="s">
        <v>130</v>
      </c>
      <c r="E132" s="224"/>
      <c r="F132" s="227" t="s">
        <v>185</v>
      </c>
      <c r="G132" s="224"/>
      <c r="H132" s="228">
        <v>19</v>
      </c>
      <c r="I132" s="229"/>
      <c r="J132" s="224"/>
      <c r="K132" s="224"/>
      <c r="L132" s="230"/>
      <c r="M132" s="231"/>
      <c r="N132" s="232"/>
      <c r="O132" s="232"/>
      <c r="P132" s="232"/>
      <c r="Q132" s="232"/>
      <c r="R132" s="232"/>
      <c r="S132" s="232"/>
      <c r="T132" s="23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4" t="s">
        <v>130</v>
      </c>
      <c r="AU132" s="234" t="s">
        <v>85</v>
      </c>
      <c r="AV132" s="13" t="s">
        <v>85</v>
      </c>
      <c r="AW132" s="13" t="s">
        <v>4</v>
      </c>
      <c r="AX132" s="13" t="s">
        <v>83</v>
      </c>
      <c r="AY132" s="234" t="s">
        <v>119</v>
      </c>
    </row>
    <row r="133" s="2" customFormat="1" ht="24.15" customHeight="1">
      <c r="A133" s="39"/>
      <c r="B133" s="40"/>
      <c r="C133" s="205" t="s">
        <v>186</v>
      </c>
      <c r="D133" s="205" t="s">
        <v>121</v>
      </c>
      <c r="E133" s="206" t="s">
        <v>187</v>
      </c>
      <c r="F133" s="207" t="s">
        <v>188</v>
      </c>
      <c r="G133" s="208" t="s">
        <v>147</v>
      </c>
      <c r="H133" s="209">
        <v>9.5</v>
      </c>
      <c r="I133" s="210"/>
      <c r="J133" s="211">
        <f>ROUND(I133*H133,2)</f>
        <v>0</v>
      </c>
      <c r="K133" s="207" t="s">
        <v>125</v>
      </c>
      <c r="L133" s="45"/>
      <c r="M133" s="212" t="s">
        <v>19</v>
      </c>
      <c r="N133" s="213" t="s">
        <v>47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126</v>
      </c>
      <c r="AT133" s="216" t="s">
        <v>121</v>
      </c>
      <c r="AU133" s="216" t="s">
        <v>85</v>
      </c>
      <c r="AY133" s="18" t="s">
        <v>119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83</v>
      </c>
      <c r="BK133" s="217">
        <f>ROUND(I133*H133,2)</f>
        <v>0</v>
      </c>
      <c r="BL133" s="18" t="s">
        <v>126</v>
      </c>
      <c r="BM133" s="216" t="s">
        <v>189</v>
      </c>
    </row>
    <row r="134" s="2" customFormat="1">
      <c r="A134" s="39"/>
      <c r="B134" s="40"/>
      <c r="C134" s="41"/>
      <c r="D134" s="218" t="s">
        <v>128</v>
      </c>
      <c r="E134" s="41"/>
      <c r="F134" s="219" t="s">
        <v>190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128</v>
      </c>
      <c r="AU134" s="18" t="s">
        <v>85</v>
      </c>
    </row>
    <row r="135" s="13" customFormat="1">
      <c r="A135" s="13"/>
      <c r="B135" s="223"/>
      <c r="C135" s="224"/>
      <c r="D135" s="225" t="s">
        <v>130</v>
      </c>
      <c r="E135" s="226" t="s">
        <v>19</v>
      </c>
      <c r="F135" s="227" t="s">
        <v>165</v>
      </c>
      <c r="G135" s="224"/>
      <c r="H135" s="228">
        <v>9.5</v>
      </c>
      <c r="I135" s="229"/>
      <c r="J135" s="224"/>
      <c r="K135" s="224"/>
      <c r="L135" s="230"/>
      <c r="M135" s="231"/>
      <c r="N135" s="232"/>
      <c r="O135" s="232"/>
      <c r="P135" s="232"/>
      <c r="Q135" s="232"/>
      <c r="R135" s="232"/>
      <c r="S135" s="232"/>
      <c r="T135" s="23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4" t="s">
        <v>130</v>
      </c>
      <c r="AU135" s="234" t="s">
        <v>85</v>
      </c>
      <c r="AV135" s="13" t="s">
        <v>85</v>
      </c>
      <c r="AW135" s="13" t="s">
        <v>35</v>
      </c>
      <c r="AX135" s="13" t="s">
        <v>83</v>
      </c>
      <c r="AY135" s="234" t="s">
        <v>119</v>
      </c>
    </row>
    <row r="136" s="2" customFormat="1" ht="37.8" customHeight="1">
      <c r="A136" s="39"/>
      <c r="B136" s="40"/>
      <c r="C136" s="205" t="s">
        <v>191</v>
      </c>
      <c r="D136" s="205" t="s">
        <v>121</v>
      </c>
      <c r="E136" s="206" t="s">
        <v>192</v>
      </c>
      <c r="F136" s="207" t="s">
        <v>193</v>
      </c>
      <c r="G136" s="208" t="s">
        <v>147</v>
      </c>
      <c r="H136" s="209">
        <v>1.2</v>
      </c>
      <c r="I136" s="210"/>
      <c r="J136" s="211">
        <f>ROUND(I136*H136,2)</f>
        <v>0</v>
      </c>
      <c r="K136" s="207" t="s">
        <v>125</v>
      </c>
      <c r="L136" s="45"/>
      <c r="M136" s="212" t="s">
        <v>19</v>
      </c>
      <c r="N136" s="213" t="s">
        <v>47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126</v>
      </c>
      <c r="AT136" s="216" t="s">
        <v>121</v>
      </c>
      <c r="AU136" s="216" t="s">
        <v>85</v>
      </c>
      <c r="AY136" s="18" t="s">
        <v>119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83</v>
      </c>
      <c r="BK136" s="217">
        <f>ROUND(I136*H136,2)</f>
        <v>0</v>
      </c>
      <c r="BL136" s="18" t="s">
        <v>126</v>
      </c>
      <c r="BM136" s="216" t="s">
        <v>194</v>
      </c>
    </row>
    <row r="137" s="2" customFormat="1">
      <c r="A137" s="39"/>
      <c r="B137" s="40"/>
      <c r="C137" s="41"/>
      <c r="D137" s="218" t="s">
        <v>128</v>
      </c>
      <c r="E137" s="41"/>
      <c r="F137" s="219" t="s">
        <v>195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128</v>
      </c>
      <c r="AU137" s="18" t="s">
        <v>85</v>
      </c>
    </row>
    <row r="138" s="13" customFormat="1">
      <c r="A138" s="13"/>
      <c r="B138" s="223"/>
      <c r="C138" s="224"/>
      <c r="D138" s="225" t="s">
        <v>130</v>
      </c>
      <c r="E138" s="226" t="s">
        <v>19</v>
      </c>
      <c r="F138" s="227" t="s">
        <v>196</v>
      </c>
      <c r="G138" s="224"/>
      <c r="H138" s="228">
        <v>1.2</v>
      </c>
      <c r="I138" s="229"/>
      <c r="J138" s="224"/>
      <c r="K138" s="224"/>
      <c r="L138" s="230"/>
      <c r="M138" s="231"/>
      <c r="N138" s="232"/>
      <c r="O138" s="232"/>
      <c r="P138" s="232"/>
      <c r="Q138" s="232"/>
      <c r="R138" s="232"/>
      <c r="S138" s="232"/>
      <c r="T138" s="23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4" t="s">
        <v>130</v>
      </c>
      <c r="AU138" s="234" t="s">
        <v>85</v>
      </c>
      <c r="AV138" s="13" t="s">
        <v>85</v>
      </c>
      <c r="AW138" s="13" t="s">
        <v>35</v>
      </c>
      <c r="AX138" s="13" t="s">
        <v>76</v>
      </c>
      <c r="AY138" s="234" t="s">
        <v>119</v>
      </c>
    </row>
    <row r="139" s="14" customFormat="1">
      <c r="A139" s="14"/>
      <c r="B139" s="235"/>
      <c r="C139" s="236"/>
      <c r="D139" s="225" t="s">
        <v>130</v>
      </c>
      <c r="E139" s="237" t="s">
        <v>19</v>
      </c>
      <c r="F139" s="238" t="s">
        <v>132</v>
      </c>
      <c r="G139" s="236"/>
      <c r="H139" s="239">
        <v>1.2</v>
      </c>
      <c r="I139" s="240"/>
      <c r="J139" s="236"/>
      <c r="K139" s="236"/>
      <c r="L139" s="241"/>
      <c r="M139" s="242"/>
      <c r="N139" s="243"/>
      <c r="O139" s="243"/>
      <c r="P139" s="243"/>
      <c r="Q139" s="243"/>
      <c r="R139" s="243"/>
      <c r="S139" s="243"/>
      <c r="T139" s="24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5" t="s">
        <v>130</v>
      </c>
      <c r="AU139" s="245" t="s">
        <v>85</v>
      </c>
      <c r="AV139" s="14" t="s">
        <v>126</v>
      </c>
      <c r="AW139" s="14" t="s">
        <v>35</v>
      </c>
      <c r="AX139" s="14" t="s">
        <v>83</v>
      </c>
      <c r="AY139" s="245" t="s">
        <v>119</v>
      </c>
    </row>
    <row r="140" s="2" customFormat="1" ht="16.5" customHeight="1">
      <c r="A140" s="39"/>
      <c r="B140" s="40"/>
      <c r="C140" s="247" t="s">
        <v>8</v>
      </c>
      <c r="D140" s="247" t="s">
        <v>197</v>
      </c>
      <c r="E140" s="248" t="s">
        <v>198</v>
      </c>
      <c r="F140" s="249" t="s">
        <v>199</v>
      </c>
      <c r="G140" s="250" t="s">
        <v>200</v>
      </c>
      <c r="H140" s="251">
        <v>2.3999999999999999</v>
      </c>
      <c r="I140" s="252"/>
      <c r="J140" s="253">
        <f>ROUND(I140*H140,2)</f>
        <v>0</v>
      </c>
      <c r="K140" s="249" t="s">
        <v>125</v>
      </c>
      <c r="L140" s="254"/>
      <c r="M140" s="255" t="s">
        <v>19</v>
      </c>
      <c r="N140" s="256" t="s">
        <v>47</v>
      </c>
      <c r="O140" s="85"/>
      <c r="P140" s="214">
        <f>O140*H140</f>
        <v>0</v>
      </c>
      <c r="Q140" s="214">
        <v>1</v>
      </c>
      <c r="R140" s="214">
        <f>Q140*H140</f>
        <v>2.3999999999999999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173</v>
      </c>
      <c r="AT140" s="216" t="s">
        <v>197</v>
      </c>
      <c r="AU140" s="216" t="s">
        <v>85</v>
      </c>
      <c r="AY140" s="18" t="s">
        <v>119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83</v>
      </c>
      <c r="BK140" s="217">
        <f>ROUND(I140*H140,2)</f>
        <v>0</v>
      </c>
      <c r="BL140" s="18" t="s">
        <v>126</v>
      </c>
      <c r="BM140" s="216" t="s">
        <v>201</v>
      </c>
    </row>
    <row r="141" s="13" customFormat="1">
      <c r="A141" s="13"/>
      <c r="B141" s="223"/>
      <c r="C141" s="224"/>
      <c r="D141" s="225" t="s">
        <v>130</v>
      </c>
      <c r="E141" s="224"/>
      <c r="F141" s="227" t="s">
        <v>202</v>
      </c>
      <c r="G141" s="224"/>
      <c r="H141" s="228">
        <v>2.3999999999999999</v>
      </c>
      <c r="I141" s="229"/>
      <c r="J141" s="224"/>
      <c r="K141" s="224"/>
      <c r="L141" s="230"/>
      <c r="M141" s="231"/>
      <c r="N141" s="232"/>
      <c r="O141" s="232"/>
      <c r="P141" s="232"/>
      <c r="Q141" s="232"/>
      <c r="R141" s="232"/>
      <c r="S141" s="232"/>
      <c r="T141" s="23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4" t="s">
        <v>130</v>
      </c>
      <c r="AU141" s="234" t="s">
        <v>85</v>
      </c>
      <c r="AV141" s="13" t="s">
        <v>85</v>
      </c>
      <c r="AW141" s="13" t="s">
        <v>4</v>
      </c>
      <c r="AX141" s="13" t="s">
        <v>83</v>
      </c>
      <c r="AY141" s="234" t="s">
        <v>119</v>
      </c>
    </row>
    <row r="142" s="2" customFormat="1" ht="24.15" customHeight="1">
      <c r="A142" s="39"/>
      <c r="B142" s="40"/>
      <c r="C142" s="205" t="s">
        <v>203</v>
      </c>
      <c r="D142" s="205" t="s">
        <v>121</v>
      </c>
      <c r="E142" s="206" t="s">
        <v>204</v>
      </c>
      <c r="F142" s="207" t="s">
        <v>205</v>
      </c>
      <c r="G142" s="208" t="s">
        <v>124</v>
      </c>
      <c r="H142" s="209">
        <v>89.5</v>
      </c>
      <c r="I142" s="210"/>
      <c r="J142" s="211">
        <f>ROUND(I142*H142,2)</f>
        <v>0</v>
      </c>
      <c r="K142" s="207" t="s">
        <v>125</v>
      </c>
      <c r="L142" s="45"/>
      <c r="M142" s="212" t="s">
        <v>19</v>
      </c>
      <c r="N142" s="213" t="s">
        <v>47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126</v>
      </c>
      <c r="AT142" s="216" t="s">
        <v>121</v>
      </c>
      <c r="AU142" s="216" t="s">
        <v>85</v>
      </c>
      <c r="AY142" s="18" t="s">
        <v>119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83</v>
      </c>
      <c r="BK142" s="217">
        <f>ROUND(I142*H142,2)</f>
        <v>0</v>
      </c>
      <c r="BL142" s="18" t="s">
        <v>126</v>
      </c>
      <c r="BM142" s="216" t="s">
        <v>206</v>
      </c>
    </row>
    <row r="143" s="2" customFormat="1">
      <c r="A143" s="39"/>
      <c r="B143" s="40"/>
      <c r="C143" s="41"/>
      <c r="D143" s="218" t="s">
        <v>128</v>
      </c>
      <c r="E143" s="41"/>
      <c r="F143" s="219" t="s">
        <v>207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128</v>
      </c>
      <c r="AU143" s="18" t="s">
        <v>85</v>
      </c>
    </row>
    <row r="144" s="13" customFormat="1">
      <c r="A144" s="13"/>
      <c r="B144" s="223"/>
      <c r="C144" s="224"/>
      <c r="D144" s="225" t="s">
        <v>130</v>
      </c>
      <c r="E144" s="226" t="s">
        <v>19</v>
      </c>
      <c r="F144" s="227" t="s">
        <v>131</v>
      </c>
      <c r="G144" s="224"/>
      <c r="H144" s="228">
        <v>89.5</v>
      </c>
      <c r="I144" s="229"/>
      <c r="J144" s="224"/>
      <c r="K144" s="224"/>
      <c r="L144" s="230"/>
      <c r="M144" s="231"/>
      <c r="N144" s="232"/>
      <c r="O144" s="232"/>
      <c r="P144" s="232"/>
      <c r="Q144" s="232"/>
      <c r="R144" s="232"/>
      <c r="S144" s="232"/>
      <c r="T144" s="23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4" t="s">
        <v>130</v>
      </c>
      <c r="AU144" s="234" t="s">
        <v>85</v>
      </c>
      <c r="AV144" s="13" t="s">
        <v>85</v>
      </c>
      <c r="AW144" s="13" t="s">
        <v>35</v>
      </c>
      <c r="AX144" s="13" t="s">
        <v>76</v>
      </c>
      <c r="AY144" s="234" t="s">
        <v>119</v>
      </c>
    </row>
    <row r="145" s="14" customFormat="1">
      <c r="A145" s="14"/>
      <c r="B145" s="235"/>
      <c r="C145" s="236"/>
      <c r="D145" s="225" t="s">
        <v>130</v>
      </c>
      <c r="E145" s="237" t="s">
        <v>19</v>
      </c>
      <c r="F145" s="238" t="s">
        <v>132</v>
      </c>
      <c r="G145" s="236"/>
      <c r="H145" s="239">
        <v>89.5</v>
      </c>
      <c r="I145" s="240"/>
      <c r="J145" s="236"/>
      <c r="K145" s="236"/>
      <c r="L145" s="241"/>
      <c r="M145" s="242"/>
      <c r="N145" s="243"/>
      <c r="O145" s="243"/>
      <c r="P145" s="243"/>
      <c r="Q145" s="243"/>
      <c r="R145" s="243"/>
      <c r="S145" s="243"/>
      <c r="T145" s="24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5" t="s">
        <v>130</v>
      </c>
      <c r="AU145" s="245" t="s">
        <v>85</v>
      </c>
      <c r="AV145" s="14" t="s">
        <v>126</v>
      </c>
      <c r="AW145" s="14" t="s">
        <v>35</v>
      </c>
      <c r="AX145" s="14" t="s">
        <v>83</v>
      </c>
      <c r="AY145" s="245" t="s">
        <v>119</v>
      </c>
    </row>
    <row r="146" s="2" customFormat="1" ht="24.15" customHeight="1">
      <c r="A146" s="39"/>
      <c r="B146" s="40"/>
      <c r="C146" s="205" t="s">
        <v>208</v>
      </c>
      <c r="D146" s="205" t="s">
        <v>121</v>
      </c>
      <c r="E146" s="206" t="s">
        <v>209</v>
      </c>
      <c r="F146" s="207" t="s">
        <v>210</v>
      </c>
      <c r="G146" s="208" t="s">
        <v>124</v>
      </c>
      <c r="H146" s="209">
        <v>89.5</v>
      </c>
      <c r="I146" s="210"/>
      <c r="J146" s="211">
        <f>ROUND(I146*H146,2)</f>
        <v>0</v>
      </c>
      <c r="K146" s="207" t="s">
        <v>125</v>
      </c>
      <c r="L146" s="45"/>
      <c r="M146" s="212" t="s">
        <v>19</v>
      </c>
      <c r="N146" s="213" t="s">
        <v>47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126</v>
      </c>
      <c r="AT146" s="216" t="s">
        <v>121</v>
      </c>
      <c r="AU146" s="216" t="s">
        <v>85</v>
      </c>
      <c r="AY146" s="18" t="s">
        <v>119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83</v>
      </c>
      <c r="BK146" s="217">
        <f>ROUND(I146*H146,2)</f>
        <v>0</v>
      </c>
      <c r="BL146" s="18" t="s">
        <v>126</v>
      </c>
      <c r="BM146" s="216" t="s">
        <v>211</v>
      </c>
    </row>
    <row r="147" s="2" customFormat="1">
      <c r="A147" s="39"/>
      <c r="B147" s="40"/>
      <c r="C147" s="41"/>
      <c r="D147" s="218" t="s">
        <v>128</v>
      </c>
      <c r="E147" s="41"/>
      <c r="F147" s="219" t="s">
        <v>212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128</v>
      </c>
      <c r="AU147" s="18" t="s">
        <v>85</v>
      </c>
    </row>
    <row r="148" s="13" customFormat="1">
      <c r="A148" s="13"/>
      <c r="B148" s="223"/>
      <c r="C148" s="224"/>
      <c r="D148" s="225" t="s">
        <v>130</v>
      </c>
      <c r="E148" s="226" t="s">
        <v>19</v>
      </c>
      <c r="F148" s="227" t="s">
        <v>131</v>
      </c>
      <c r="G148" s="224"/>
      <c r="H148" s="228">
        <v>89.5</v>
      </c>
      <c r="I148" s="229"/>
      <c r="J148" s="224"/>
      <c r="K148" s="224"/>
      <c r="L148" s="230"/>
      <c r="M148" s="231"/>
      <c r="N148" s="232"/>
      <c r="O148" s="232"/>
      <c r="P148" s="232"/>
      <c r="Q148" s="232"/>
      <c r="R148" s="232"/>
      <c r="S148" s="232"/>
      <c r="T148" s="23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4" t="s">
        <v>130</v>
      </c>
      <c r="AU148" s="234" t="s">
        <v>85</v>
      </c>
      <c r="AV148" s="13" t="s">
        <v>85</v>
      </c>
      <c r="AW148" s="13" t="s">
        <v>35</v>
      </c>
      <c r="AX148" s="13" t="s">
        <v>76</v>
      </c>
      <c r="AY148" s="234" t="s">
        <v>119</v>
      </c>
    </row>
    <row r="149" s="14" customFormat="1">
      <c r="A149" s="14"/>
      <c r="B149" s="235"/>
      <c r="C149" s="236"/>
      <c r="D149" s="225" t="s">
        <v>130</v>
      </c>
      <c r="E149" s="237" t="s">
        <v>19</v>
      </c>
      <c r="F149" s="238" t="s">
        <v>132</v>
      </c>
      <c r="G149" s="236"/>
      <c r="H149" s="239">
        <v>89.5</v>
      </c>
      <c r="I149" s="240"/>
      <c r="J149" s="236"/>
      <c r="K149" s="236"/>
      <c r="L149" s="241"/>
      <c r="M149" s="242"/>
      <c r="N149" s="243"/>
      <c r="O149" s="243"/>
      <c r="P149" s="243"/>
      <c r="Q149" s="243"/>
      <c r="R149" s="243"/>
      <c r="S149" s="243"/>
      <c r="T149" s="24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5" t="s">
        <v>130</v>
      </c>
      <c r="AU149" s="245" t="s">
        <v>85</v>
      </c>
      <c r="AV149" s="14" t="s">
        <v>126</v>
      </c>
      <c r="AW149" s="14" t="s">
        <v>35</v>
      </c>
      <c r="AX149" s="14" t="s">
        <v>83</v>
      </c>
      <c r="AY149" s="245" t="s">
        <v>119</v>
      </c>
    </row>
    <row r="150" s="2" customFormat="1" ht="16.5" customHeight="1">
      <c r="A150" s="39"/>
      <c r="B150" s="40"/>
      <c r="C150" s="247" t="s">
        <v>213</v>
      </c>
      <c r="D150" s="247" t="s">
        <v>197</v>
      </c>
      <c r="E150" s="248" t="s">
        <v>214</v>
      </c>
      <c r="F150" s="249" t="s">
        <v>215</v>
      </c>
      <c r="G150" s="250" t="s">
        <v>216</v>
      </c>
      <c r="H150" s="251">
        <v>1.79</v>
      </c>
      <c r="I150" s="252"/>
      <c r="J150" s="253">
        <f>ROUND(I150*H150,2)</f>
        <v>0</v>
      </c>
      <c r="K150" s="249" t="s">
        <v>125</v>
      </c>
      <c r="L150" s="254"/>
      <c r="M150" s="255" t="s">
        <v>19</v>
      </c>
      <c r="N150" s="256" t="s">
        <v>47</v>
      </c>
      <c r="O150" s="85"/>
      <c r="P150" s="214">
        <f>O150*H150</f>
        <v>0</v>
      </c>
      <c r="Q150" s="214">
        <v>0.001</v>
      </c>
      <c r="R150" s="214">
        <f>Q150*H150</f>
        <v>0.0017900000000000001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173</v>
      </c>
      <c r="AT150" s="216" t="s">
        <v>197</v>
      </c>
      <c r="AU150" s="216" t="s">
        <v>85</v>
      </c>
      <c r="AY150" s="18" t="s">
        <v>119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83</v>
      </c>
      <c r="BK150" s="217">
        <f>ROUND(I150*H150,2)</f>
        <v>0</v>
      </c>
      <c r="BL150" s="18" t="s">
        <v>126</v>
      </c>
      <c r="BM150" s="216" t="s">
        <v>217</v>
      </c>
    </row>
    <row r="151" s="13" customFormat="1">
      <c r="A151" s="13"/>
      <c r="B151" s="223"/>
      <c r="C151" s="224"/>
      <c r="D151" s="225" t="s">
        <v>130</v>
      </c>
      <c r="E151" s="224"/>
      <c r="F151" s="227" t="s">
        <v>218</v>
      </c>
      <c r="G151" s="224"/>
      <c r="H151" s="228">
        <v>1.79</v>
      </c>
      <c r="I151" s="229"/>
      <c r="J151" s="224"/>
      <c r="K151" s="224"/>
      <c r="L151" s="230"/>
      <c r="M151" s="231"/>
      <c r="N151" s="232"/>
      <c r="O151" s="232"/>
      <c r="P151" s="232"/>
      <c r="Q151" s="232"/>
      <c r="R151" s="232"/>
      <c r="S151" s="232"/>
      <c r="T151" s="23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4" t="s">
        <v>130</v>
      </c>
      <c r="AU151" s="234" t="s">
        <v>85</v>
      </c>
      <c r="AV151" s="13" t="s">
        <v>85</v>
      </c>
      <c r="AW151" s="13" t="s">
        <v>4</v>
      </c>
      <c r="AX151" s="13" t="s">
        <v>83</v>
      </c>
      <c r="AY151" s="234" t="s">
        <v>119</v>
      </c>
    </row>
    <row r="152" s="2" customFormat="1" ht="21.75" customHeight="1">
      <c r="A152" s="39"/>
      <c r="B152" s="40"/>
      <c r="C152" s="205" t="s">
        <v>219</v>
      </c>
      <c r="D152" s="205" t="s">
        <v>121</v>
      </c>
      <c r="E152" s="206" t="s">
        <v>220</v>
      </c>
      <c r="F152" s="207" t="s">
        <v>221</v>
      </c>
      <c r="G152" s="208" t="s">
        <v>124</v>
      </c>
      <c r="H152" s="209">
        <v>298.19999999999999</v>
      </c>
      <c r="I152" s="210"/>
      <c r="J152" s="211">
        <f>ROUND(I152*H152,2)</f>
        <v>0</v>
      </c>
      <c r="K152" s="207" t="s">
        <v>125</v>
      </c>
      <c r="L152" s="45"/>
      <c r="M152" s="212" t="s">
        <v>19</v>
      </c>
      <c r="N152" s="213" t="s">
        <v>47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126</v>
      </c>
      <c r="AT152" s="216" t="s">
        <v>121</v>
      </c>
      <c r="AU152" s="216" t="s">
        <v>85</v>
      </c>
      <c r="AY152" s="18" t="s">
        <v>119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83</v>
      </c>
      <c r="BK152" s="217">
        <f>ROUND(I152*H152,2)</f>
        <v>0</v>
      </c>
      <c r="BL152" s="18" t="s">
        <v>126</v>
      </c>
      <c r="BM152" s="216" t="s">
        <v>222</v>
      </c>
    </row>
    <row r="153" s="2" customFormat="1">
      <c r="A153" s="39"/>
      <c r="B153" s="40"/>
      <c r="C153" s="41"/>
      <c r="D153" s="218" t="s">
        <v>128</v>
      </c>
      <c r="E153" s="41"/>
      <c r="F153" s="219" t="s">
        <v>223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128</v>
      </c>
      <c r="AU153" s="18" t="s">
        <v>85</v>
      </c>
    </row>
    <row r="154" s="13" customFormat="1">
      <c r="A154" s="13"/>
      <c r="B154" s="223"/>
      <c r="C154" s="224"/>
      <c r="D154" s="225" t="s">
        <v>130</v>
      </c>
      <c r="E154" s="226" t="s">
        <v>19</v>
      </c>
      <c r="F154" s="227" t="s">
        <v>224</v>
      </c>
      <c r="G154" s="224"/>
      <c r="H154" s="228">
        <v>298.19999999999999</v>
      </c>
      <c r="I154" s="229"/>
      <c r="J154" s="224"/>
      <c r="K154" s="224"/>
      <c r="L154" s="230"/>
      <c r="M154" s="231"/>
      <c r="N154" s="232"/>
      <c r="O154" s="232"/>
      <c r="P154" s="232"/>
      <c r="Q154" s="232"/>
      <c r="R154" s="232"/>
      <c r="S154" s="232"/>
      <c r="T154" s="23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4" t="s">
        <v>130</v>
      </c>
      <c r="AU154" s="234" t="s">
        <v>85</v>
      </c>
      <c r="AV154" s="13" t="s">
        <v>85</v>
      </c>
      <c r="AW154" s="13" t="s">
        <v>35</v>
      </c>
      <c r="AX154" s="13" t="s">
        <v>76</v>
      </c>
      <c r="AY154" s="234" t="s">
        <v>119</v>
      </c>
    </row>
    <row r="155" s="14" customFormat="1">
      <c r="A155" s="14"/>
      <c r="B155" s="235"/>
      <c r="C155" s="236"/>
      <c r="D155" s="225" t="s">
        <v>130</v>
      </c>
      <c r="E155" s="237" t="s">
        <v>19</v>
      </c>
      <c r="F155" s="238" t="s">
        <v>132</v>
      </c>
      <c r="G155" s="236"/>
      <c r="H155" s="239">
        <v>298.19999999999999</v>
      </c>
      <c r="I155" s="240"/>
      <c r="J155" s="236"/>
      <c r="K155" s="236"/>
      <c r="L155" s="241"/>
      <c r="M155" s="242"/>
      <c r="N155" s="243"/>
      <c r="O155" s="243"/>
      <c r="P155" s="243"/>
      <c r="Q155" s="243"/>
      <c r="R155" s="243"/>
      <c r="S155" s="243"/>
      <c r="T155" s="24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45" t="s">
        <v>130</v>
      </c>
      <c r="AU155" s="245" t="s">
        <v>85</v>
      </c>
      <c r="AV155" s="14" t="s">
        <v>126</v>
      </c>
      <c r="AW155" s="14" t="s">
        <v>35</v>
      </c>
      <c r="AX155" s="14" t="s">
        <v>83</v>
      </c>
      <c r="AY155" s="245" t="s">
        <v>119</v>
      </c>
    </row>
    <row r="156" s="2" customFormat="1" ht="16.5" customHeight="1">
      <c r="A156" s="39"/>
      <c r="B156" s="40"/>
      <c r="C156" s="205" t="s">
        <v>225</v>
      </c>
      <c r="D156" s="205" t="s">
        <v>121</v>
      </c>
      <c r="E156" s="206" t="s">
        <v>226</v>
      </c>
      <c r="F156" s="207" t="s">
        <v>227</v>
      </c>
      <c r="G156" s="208" t="s">
        <v>228</v>
      </c>
      <c r="H156" s="209">
        <v>0.088999999999999996</v>
      </c>
      <c r="I156" s="210"/>
      <c r="J156" s="211">
        <f>ROUND(I156*H156,2)</f>
        <v>0</v>
      </c>
      <c r="K156" s="207" t="s">
        <v>125</v>
      </c>
      <c r="L156" s="45"/>
      <c r="M156" s="212" t="s">
        <v>19</v>
      </c>
      <c r="N156" s="213" t="s">
        <v>47</v>
      </c>
      <c r="O156" s="85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126</v>
      </c>
      <c r="AT156" s="216" t="s">
        <v>121</v>
      </c>
      <c r="AU156" s="216" t="s">
        <v>85</v>
      </c>
      <c r="AY156" s="18" t="s">
        <v>119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83</v>
      </c>
      <c r="BK156" s="217">
        <f>ROUND(I156*H156,2)</f>
        <v>0</v>
      </c>
      <c r="BL156" s="18" t="s">
        <v>126</v>
      </c>
      <c r="BM156" s="216" t="s">
        <v>229</v>
      </c>
    </row>
    <row r="157" s="2" customFormat="1">
      <c r="A157" s="39"/>
      <c r="B157" s="40"/>
      <c r="C157" s="41"/>
      <c r="D157" s="218" t="s">
        <v>128</v>
      </c>
      <c r="E157" s="41"/>
      <c r="F157" s="219" t="s">
        <v>230</v>
      </c>
      <c r="G157" s="41"/>
      <c r="H157" s="41"/>
      <c r="I157" s="220"/>
      <c r="J157" s="41"/>
      <c r="K157" s="41"/>
      <c r="L157" s="45"/>
      <c r="M157" s="221"/>
      <c r="N157" s="222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128</v>
      </c>
      <c r="AU157" s="18" t="s">
        <v>85</v>
      </c>
    </row>
    <row r="158" s="2" customFormat="1" ht="16.5" customHeight="1">
      <c r="A158" s="39"/>
      <c r="B158" s="40"/>
      <c r="C158" s="247" t="s">
        <v>231</v>
      </c>
      <c r="D158" s="247" t="s">
        <v>197</v>
      </c>
      <c r="E158" s="248" t="s">
        <v>232</v>
      </c>
      <c r="F158" s="249" t="s">
        <v>233</v>
      </c>
      <c r="G158" s="250" t="s">
        <v>234</v>
      </c>
      <c r="H158" s="251">
        <v>0.89000000000000001</v>
      </c>
      <c r="I158" s="252"/>
      <c r="J158" s="253">
        <f>ROUND(I158*H158,2)</f>
        <v>0</v>
      </c>
      <c r="K158" s="249" t="s">
        <v>125</v>
      </c>
      <c r="L158" s="254"/>
      <c r="M158" s="255" t="s">
        <v>19</v>
      </c>
      <c r="N158" s="256" t="s">
        <v>47</v>
      </c>
      <c r="O158" s="85"/>
      <c r="P158" s="214">
        <f>O158*H158</f>
        <v>0</v>
      </c>
      <c r="Q158" s="214">
        <v>0.001</v>
      </c>
      <c r="R158" s="214">
        <f>Q158*H158</f>
        <v>0.00089000000000000006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173</v>
      </c>
      <c r="AT158" s="216" t="s">
        <v>197</v>
      </c>
      <c r="AU158" s="216" t="s">
        <v>85</v>
      </c>
      <c r="AY158" s="18" t="s">
        <v>119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83</v>
      </c>
      <c r="BK158" s="217">
        <f>ROUND(I158*H158,2)</f>
        <v>0</v>
      </c>
      <c r="BL158" s="18" t="s">
        <v>126</v>
      </c>
      <c r="BM158" s="216" t="s">
        <v>235</v>
      </c>
    </row>
    <row r="159" s="13" customFormat="1">
      <c r="A159" s="13"/>
      <c r="B159" s="223"/>
      <c r="C159" s="224"/>
      <c r="D159" s="225" t="s">
        <v>130</v>
      </c>
      <c r="E159" s="224"/>
      <c r="F159" s="227" t="s">
        <v>236</v>
      </c>
      <c r="G159" s="224"/>
      <c r="H159" s="228">
        <v>0.89000000000000001</v>
      </c>
      <c r="I159" s="229"/>
      <c r="J159" s="224"/>
      <c r="K159" s="224"/>
      <c r="L159" s="230"/>
      <c r="M159" s="231"/>
      <c r="N159" s="232"/>
      <c r="O159" s="232"/>
      <c r="P159" s="232"/>
      <c r="Q159" s="232"/>
      <c r="R159" s="232"/>
      <c r="S159" s="232"/>
      <c r="T159" s="23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4" t="s">
        <v>130</v>
      </c>
      <c r="AU159" s="234" t="s">
        <v>85</v>
      </c>
      <c r="AV159" s="13" t="s">
        <v>85</v>
      </c>
      <c r="AW159" s="13" t="s">
        <v>4</v>
      </c>
      <c r="AX159" s="13" t="s">
        <v>83</v>
      </c>
      <c r="AY159" s="234" t="s">
        <v>119</v>
      </c>
    </row>
    <row r="160" s="2" customFormat="1" ht="21.75" customHeight="1">
      <c r="A160" s="39"/>
      <c r="B160" s="40"/>
      <c r="C160" s="205" t="s">
        <v>237</v>
      </c>
      <c r="D160" s="205" t="s">
        <v>121</v>
      </c>
      <c r="E160" s="206" t="s">
        <v>238</v>
      </c>
      <c r="F160" s="207" t="s">
        <v>239</v>
      </c>
      <c r="G160" s="208" t="s">
        <v>124</v>
      </c>
      <c r="H160" s="209">
        <v>89.5</v>
      </c>
      <c r="I160" s="210"/>
      <c r="J160" s="211">
        <f>ROUND(I160*H160,2)</f>
        <v>0</v>
      </c>
      <c r="K160" s="207" t="s">
        <v>125</v>
      </c>
      <c r="L160" s="45"/>
      <c r="M160" s="212" t="s">
        <v>19</v>
      </c>
      <c r="N160" s="213" t="s">
        <v>47</v>
      </c>
      <c r="O160" s="85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126</v>
      </c>
      <c r="AT160" s="216" t="s">
        <v>121</v>
      </c>
      <c r="AU160" s="216" t="s">
        <v>85</v>
      </c>
      <c r="AY160" s="18" t="s">
        <v>119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83</v>
      </c>
      <c r="BK160" s="217">
        <f>ROUND(I160*H160,2)</f>
        <v>0</v>
      </c>
      <c r="BL160" s="18" t="s">
        <v>126</v>
      </c>
      <c r="BM160" s="216" t="s">
        <v>240</v>
      </c>
    </row>
    <row r="161" s="2" customFormat="1">
      <c r="A161" s="39"/>
      <c r="B161" s="40"/>
      <c r="C161" s="41"/>
      <c r="D161" s="218" t="s">
        <v>128</v>
      </c>
      <c r="E161" s="41"/>
      <c r="F161" s="219" t="s">
        <v>241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128</v>
      </c>
      <c r="AU161" s="18" t="s">
        <v>85</v>
      </c>
    </row>
    <row r="162" s="13" customFormat="1">
      <c r="A162" s="13"/>
      <c r="B162" s="223"/>
      <c r="C162" s="224"/>
      <c r="D162" s="225" t="s">
        <v>130</v>
      </c>
      <c r="E162" s="226" t="s">
        <v>19</v>
      </c>
      <c r="F162" s="227" t="s">
        <v>242</v>
      </c>
      <c r="G162" s="224"/>
      <c r="H162" s="228">
        <v>89.5</v>
      </c>
      <c r="I162" s="229"/>
      <c r="J162" s="224"/>
      <c r="K162" s="224"/>
      <c r="L162" s="230"/>
      <c r="M162" s="231"/>
      <c r="N162" s="232"/>
      <c r="O162" s="232"/>
      <c r="P162" s="232"/>
      <c r="Q162" s="232"/>
      <c r="R162" s="232"/>
      <c r="S162" s="232"/>
      <c r="T162" s="23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4" t="s">
        <v>130</v>
      </c>
      <c r="AU162" s="234" t="s">
        <v>85</v>
      </c>
      <c r="AV162" s="13" t="s">
        <v>85</v>
      </c>
      <c r="AW162" s="13" t="s">
        <v>35</v>
      </c>
      <c r="AX162" s="13" t="s">
        <v>76</v>
      </c>
      <c r="AY162" s="234" t="s">
        <v>119</v>
      </c>
    </row>
    <row r="163" s="14" customFormat="1">
      <c r="A163" s="14"/>
      <c r="B163" s="235"/>
      <c r="C163" s="236"/>
      <c r="D163" s="225" t="s">
        <v>130</v>
      </c>
      <c r="E163" s="237" t="s">
        <v>19</v>
      </c>
      <c r="F163" s="238" t="s">
        <v>132</v>
      </c>
      <c r="G163" s="236"/>
      <c r="H163" s="239">
        <v>89.5</v>
      </c>
      <c r="I163" s="240"/>
      <c r="J163" s="236"/>
      <c r="K163" s="236"/>
      <c r="L163" s="241"/>
      <c r="M163" s="242"/>
      <c r="N163" s="243"/>
      <c r="O163" s="243"/>
      <c r="P163" s="243"/>
      <c r="Q163" s="243"/>
      <c r="R163" s="243"/>
      <c r="S163" s="243"/>
      <c r="T163" s="24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5" t="s">
        <v>130</v>
      </c>
      <c r="AU163" s="245" t="s">
        <v>85</v>
      </c>
      <c r="AV163" s="14" t="s">
        <v>126</v>
      </c>
      <c r="AW163" s="14" t="s">
        <v>35</v>
      </c>
      <c r="AX163" s="14" t="s">
        <v>83</v>
      </c>
      <c r="AY163" s="245" t="s">
        <v>119</v>
      </c>
    </row>
    <row r="164" s="12" customFormat="1" ht="22.8" customHeight="1">
      <c r="A164" s="12"/>
      <c r="B164" s="189"/>
      <c r="C164" s="190"/>
      <c r="D164" s="191" t="s">
        <v>75</v>
      </c>
      <c r="E164" s="203" t="s">
        <v>85</v>
      </c>
      <c r="F164" s="203" t="s">
        <v>243</v>
      </c>
      <c r="G164" s="190"/>
      <c r="H164" s="190"/>
      <c r="I164" s="193"/>
      <c r="J164" s="204">
        <f>BK164</f>
        <v>0</v>
      </c>
      <c r="K164" s="190"/>
      <c r="L164" s="195"/>
      <c r="M164" s="196"/>
      <c r="N164" s="197"/>
      <c r="O164" s="197"/>
      <c r="P164" s="198">
        <f>SUM(P165:P168)</f>
        <v>0</v>
      </c>
      <c r="Q164" s="197"/>
      <c r="R164" s="198">
        <f>SUM(R165:R168)</f>
        <v>0.69030599999999998</v>
      </c>
      <c r="S164" s="197"/>
      <c r="T164" s="199">
        <f>SUM(T165:T168)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00" t="s">
        <v>83</v>
      </c>
      <c r="AT164" s="201" t="s">
        <v>75</v>
      </c>
      <c r="AU164" s="201" t="s">
        <v>83</v>
      </c>
      <c r="AY164" s="200" t="s">
        <v>119</v>
      </c>
      <c r="BK164" s="202">
        <f>SUM(BK165:BK168)</f>
        <v>0</v>
      </c>
    </row>
    <row r="165" s="2" customFormat="1" ht="16.5" customHeight="1">
      <c r="A165" s="39"/>
      <c r="B165" s="40"/>
      <c r="C165" s="205" t="s">
        <v>244</v>
      </c>
      <c r="D165" s="205" t="s">
        <v>121</v>
      </c>
      <c r="E165" s="206" t="s">
        <v>245</v>
      </c>
      <c r="F165" s="207" t="s">
        <v>246</v>
      </c>
      <c r="G165" s="208" t="s">
        <v>147</v>
      </c>
      <c r="H165" s="209">
        <v>0.29999999999999999</v>
      </c>
      <c r="I165" s="210"/>
      <c r="J165" s="211">
        <f>ROUND(I165*H165,2)</f>
        <v>0</v>
      </c>
      <c r="K165" s="207" t="s">
        <v>125</v>
      </c>
      <c r="L165" s="45"/>
      <c r="M165" s="212" t="s">
        <v>19</v>
      </c>
      <c r="N165" s="213" t="s">
        <v>47</v>
      </c>
      <c r="O165" s="85"/>
      <c r="P165" s="214">
        <f>O165*H165</f>
        <v>0</v>
      </c>
      <c r="Q165" s="214">
        <v>2.3010199999999998</v>
      </c>
      <c r="R165" s="214">
        <f>Q165*H165</f>
        <v>0.69030599999999998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126</v>
      </c>
      <c r="AT165" s="216" t="s">
        <v>121</v>
      </c>
      <c r="AU165" s="216" t="s">
        <v>85</v>
      </c>
      <c r="AY165" s="18" t="s">
        <v>119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83</v>
      </c>
      <c r="BK165" s="217">
        <f>ROUND(I165*H165,2)</f>
        <v>0</v>
      </c>
      <c r="BL165" s="18" t="s">
        <v>126</v>
      </c>
      <c r="BM165" s="216" t="s">
        <v>247</v>
      </c>
    </row>
    <row r="166" s="2" customFormat="1">
      <c r="A166" s="39"/>
      <c r="B166" s="40"/>
      <c r="C166" s="41"/>
      <c r="D166" s="218" t="s">
        <v>128</v>
      </c>
      <c r="E166" s="41"/>
      <c r="F166" s="219" t="s">
        <v>248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128</v>
      </c>
      <c r="AU166" s="18" t="s">
        <v>85</v>
      </c>
    </row>
    <row r="167" s="13" customFormat="1">
      <c r="A167" s="13"/>
      <c r="B167" s="223"/>
      <c r="C167" s="224"/>
      <c r="D167" s="225" t="s">
        <v>130</v>
      </c>
      <c r="E167" s="226" t="s">
        <v>19</v>
      </c>
      <c r="F167" s="227" t="s">
        <v>249</v>
      </c>
      <c r="G167" s="224"/>
      <c r="H167" s="228">
        <v>0.29999999999999999</v>
      </c>
      <c r="I167" s="229"/>
      <c r="J167" s="224"/>
      <c r="K167" s="224"/>
      <c r="L167" s="230"/>
      <c r="M167" s="231"/>
      <c r="N167" s="232"/>
      <c r="O167" s="232"/>
      <c r="P167" s="232"/>
      <c r="Q167" s="232"/>
      <c r="R167" s="232"/>
      <c r="S167" s="232"/>
      <c r="T167" s="23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4" t="s">
        <v>130</v>
      </c>
      <c r="AU167" s="234" t="s">
        <v>85</v>
      </c>
      <c r="AV167" s="13" t="s">
        <v>85</v>
      </c>
      <c r="AW167" s="13" t="s">
        <v>35</v>
      </c>
      <c r="AX167" s="13" t="s">
        <v>76</v>
      </c>
      <c r="AY167" s="234" t="s">
        <v>119</v>
      </c>
    </row>
    <row r="168" s="14" customFormat="1">
      <c r="A168" s="14"/>
      <c r="B168" s="235"/>
      <c r="C168" s="236"/>
      <c r="D168" s="225" t="s">
        <v>130</v>
      </c>
      <c r="E168" s="237" t="s">
        <v>19</v>
      </c>
      <c r="F168" s="238" t="s">
        <v>132</v>
      </c>
      <c r="G168" s="236"/>
      <c r="H168" s="239">
        <v>0.29999999999999999</v>
      </c>
      <c r="I168" s="240"/>
      <c r="J168" s="236"/>
      <c r="K168" s="236"/>
      <c r="L168" s="241"/>
      <c r="M168" s="242"/>
      <c r="N168" s="243"/>
      <c r="O168" s="243"/>
      <c r="P168" s="243"/>
      <c r="Q168" s="243"/>
      <c r="R168" s="243"/>
      <c r="S168" s="243"/>
      <c r="T168" s="24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5" t="s">
        <v>130</v>
      </c>
      <c r="AU168" s="245" t="s">
        <v>85</v>
      </c>
      <c r="AV168" s="14" t="s">
        <v>126</v>
      </c>
      <c r="AW168" s="14" t="s">
        <v>35</v>
      </c>
      <c r="AX168" s="14" t="s">
        <v>83</v>
      </c>
      <c r="AY168" s="245" t="s">
        <v>119</v>
      </c>
    </row>
    <row r="169" s="12" customFormat="1" ht="22.8" customHeight="1">
      <c r="A169" s="12"/>
      <c r="B169" s="189"/>
      <c r="C169" s="190"/>
      <c r="D169" s="191" t="s">
        <v>75</v>
      </c>
      <c r="E169" s="203" t="s">
        <v>126</v>
      </c>
      <c r="F169" s="203" t="s">
        <v>250</v>
      </c>
      <c r="G169" s="190"/>
      <c r="H169" s="190"/>
      <c r="I169" s="193"/>
      <c r="J169" s="204">
        <f>BK169</f>
        <v>0</v>
      </c>
      <c r="K169" s="190"/>
      <c r="L169" s="195"/>
      <c r="M169" s="196"/>
      <c r="N169" s="197"/>
      <c r="O169" s="197"/>
      <c r="P169" s="198">
        <f>SUM(P170:P179)</f>
        <v>0</v>
      </c>
      <c r="Q169" s="197"/>
      <c r="R169" s="198">
        <f>SUM(R170:R179)</f>
        <v>0</v>
      </c>
      <c r="S169" s="197"/>
      <c r="T169" s="199">
        <f>SUM(T170:T179)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00" t="s">
        <v>83</v>
      </c>
      <c r="AT169" s="201" t="s">
        <v>75</v>
      </c>
      <c r="AU169" s="201" t="s">
        <v>83</v>
      </c>
      <c r="AY169" s="200" t="s">
        <v>119</v>
      </c>
      <c r="BK169" s="202">
        <f>SUM(BK170:BK179)</f>
        <v>0</v>
      </c>
    </row>
    <row r="170" s="2" customFormat="1" ht="24.15" customHeight="1">
      <c r="A170" s="39"/>
      <c r="B170" s="40"/>
      <c r="C170" s="205" t="s">
        <v>7</v>
      </c>
      <c r="D170" s="205" t="s">
        <v>121</v>
      </c>
      <c r="E170" s="206" t="s">
        <v>251</v>
      </c>
      <c r="F170" s="207" t="s">
        <v>252</v>
      </c>
      <c r="G170" s="208" t="s">
        <v>124</v>
      </c>
      <c r="H170" s="209">
        <v>16.5</v>
      </c>
      <c r="I170" s="210"/>
      <c r="J170" s="211">
        <f>ROUND(I170*H170,2)</f>
        <v>0</v>
      </c>
      <c r="K170" s="207" t="s">
        <v>125</v>
      </c>
      <c r="L170" s="45"/>
      <c r="M170" s="212" t="s">
        <v>19</v>
      </c>
      <c r="N170" s="213" t="s">
        <v>47</v>
      </c>
      <c r="O170" s="85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126</v>
      </c>
      <c r="AT170" s="216" t="s">
        <v>121</v>
      </c>
      <c r="AU170" s="216" t="s">
        <v>85</v>
      </c>
      <c r="AY170" s="18" t="s">
        <v>119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83</v>
      </c>
      <c r="BK170" s="217">
        <f>ROUND(I170*H170,2)</f>
        <v>0</v>
      </c>
      <c r="BL170" s="18" t="s">
        <v>126</v>
      </c>
      <c r="BM170" s="216" t="s">
        <v>253</v>
      </c>
    </row>
    <row r="171" s="2" customFormat="1">
      <c r="A171" s="39"/>
      <c r="B171" s="40"/>
      <c r="C171" s="41"/>
      <c r="D171" s="218" t="s">
        <v>128</v>
      </c>
      <c r="E171" s="41"/>
      <c r="F171" s="219" t="s">
        <v>254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128</v>
      </c>
      <c r="AU171" s="18" t="s">
        <v>85</v>
      </c>
    </row>
    <row r="172" s="13" customFormat="1">
      <c r="A172" s="13"/>
      <c r="B172" s="223"/>
      <c r="C172" s="224"/>
      <c r="D172" s="225" t="s">
        <v>130</v>
      </c>
      <c r="E172" s="226" t="s">
        <v>19</v>
      </c>
      <c r="F172" s="227" t="s">
        <v>255</v>
      </c>
      <c r="G172" s="224"/>
      <c r="H172" s="228">
        <v>16.5</v>
      </c>
      <c r="I172" s="229"/>
      <c r="J172" s="224"/>
      <c r="K172" s="224"/>
      <c r="L172" s="230"/>
      <c r="M172" s="231"/>
      <c r="N172" s="232"/>
      <c r="O172" s="232"/>
      <c r="P172" s="232"/>
      <c r="Q172" s="232"/>
      <c r="R172" s="232"/>
      <c r="S172" s="232"/>
      <c r="T172" s="23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4" t="s">
        <v>130</v>
      </c>
      <c r="AU172" s="234" t="s">
        <v>85</v>
      </c>
      <c r="AV172" s="13" t="s">
        <v>85</v>
      </c>
      <c r="AW172" s="13" t="s">
        <v>35</v>
      </c>
      <c r="AX172" s="13" t="s">
        <v>76</v>
      </c>
      <c r="AY172" s="234" t="s">
        <v>119</v>
      </c>
    </row>
    <row r="173" s="14" customFormat="1">
      <c r="A173" s="14"/>
      <c r="B173" s="235"/>
      <c r="C173" s="236"/>
      <c r="D173" s="225" t="s">
        <v>130</v>
      </c>
      <c r="E173" s="237" t="s">
        <v>19</v>
      </c>
      <c r="F173" s="238" t="s">
        <v>132</v>
      </c>
      <c r="G173" s="236"/>
      <c r="H173" s="239">
        <v>16.5</v>
      </c>
      <c r="I173" s="240"/>
      <c r="J173" s="236"/>
      <c r="K173" s="236"/>
      <c r="L173" s="241"/>
      <c r="M173" s="242"/>
      <c r="N173" s="243"/>
      <c r="O173" s="243"/>
      <c r="P173" s="243"/>
      <c r="Q173" s="243"/>
      <c r="R173" s="243"/>
      <c r="S173" s="243"/>
      <c r="T173" s="24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5" t="s">
        <v>130</v>
      </c>
      <c r="AU173" s="245" t="s">
        <v>85</v>
      </c>
      <c r="AV173" s="14" t="s">
        <v>126</v>
      </c>
      <c r="AW173" s="14" t="s">
        <v>35</v>
      </c>
      <c r="AX173" s="14" t="s">
        <v>83</v>
      </c>
      <c r="AY173" s="245" t="s">
        <v>119</v>
      </c>
    </row>
    <row r="174" s="2" customFormat="1" ht="16.5" customHeight="1">
      <c r="A174" s="39"/>
      <c r="B174" s="40"/>
      <c r="C174" s="205" t="s">
        <v>256</v>
      </c>
      <c r="D174" s="205" t="s">
        <v>121</v>
      </c>
      <c r="E174" s="206" t="s">
        <v>257</v>
      </c>
      <c r="F174" s="207" t="s">
        <v>258</v>
      </c>
      <c r="G174" s="208" t="s">
        <v>147</v>
      </c>
      <c r="H174" s="209">
        <v>1.3300000000000001</v>
      </c>
      <c r="I174" s="210"/>
      <c r="J174" s="211">
        <f>ROUND(I174*H174,2)</f>
        <v>0</v>
      </c>
      <c r="K174" s="207" t="s">
        <v>125</v>
      </c>
      <c r="L174" s="45"/>
      <c r="M174" s="212" t="s">
        <v>19</v>
      </c>
      <c r="N174" s="213" t="s">
        <v>47</v>
      </c>
      <c r="O174" s="85"/>
      <c r="P174" s="214">
        <f>O174*H174</f>
        <v>0</v>
      </c>
      <c r="Q174" s="214">
        <v>0</v>
      </c>
      <c r="R174" s="214">
        <f>Q174*H174</f>
        <v>0</v>
      </c>
      <c r="S174" s="214">
        <v>0</v>
      </c>
      <c r="T174" s="215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6" t="s">
        <v>126</v>
      </c>
      <c r="AT174" s="216" t="s">
        <v>121</v>
      </c>
      <c r="AU174" s="216" t="s">
        <v>85</v>
      </c>
      <c r="AY174" s="18" t="s">
        <v>119</v>
      </c>
      <c r="BE174" s="217">
        <f>IF(N174="základní",J174,0)</f>
        <v>0</v>
      </c>
      <c r="BF174" s="217">
        <f>IF(N174="snížená",J174,0)</f>
        <v>0</v>
      </c>
      <c r="BG174" s="217">
        <f>IF(N174="zákl. přenesená",J174,0)</f>
        <v>0</v>
      </c>
      <c r="BH174" s="217">
        <f>IF(N174="sníž. přenesená",J174,0)</f>
        <v>0</v>
      </c>
      <c r="BI174" s="217">
        <f>IF(N174="nulová",J174,0)</f>
        <v>0</v>
      </c>
      <c r="BJ174" s="18" t="s">
        <v>83</v>
      </c>
      <c r="BK174" s="217">
        <f>ROUND(I174*H174,2)</f>
        <v>0</v>
      </c>
      <c r="BL174" s="18" t="s">
        <v>126</v>
      </c>
      <c r="BM174" s="216" t="s">
        <v>259</v>
      </c>
    </row>
    <row r="175" s="2" customFormat="1">
      <c r="A175" s="39"/>
      <c r="B175" s="40"/>
      <c r="C175" s="41"/>
      <c r="D175" s="218" t="s">
        <v>128</v>
      </c>
      <c r="E175" s="41"/>
      <c r="F175" s="219" t="s">
        <v>260</v>
      </c>
      <c r="G175" s="41"/>
      <c r="H175" s="41"/>
      <c r="I175" s="220"/>
      <c r="J175" s="41"/>
      <c r="K175" s="41"/>
      <c r="L175" s="45"/>
      <c r="M175" s="221"/>
      <c r="N175" s="222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128</v>
      </c>
      <c r="AU175" s="18" t="s">
        <v>85</v>
      </c>
    </row>
    <row r="176" s="13" customFormat="1">
      <c r="A176" s="13"/>
      <c r="B176" s="223"/>
      <c r="C176" s="224"/>
      <c r="D176" s="225" t="s">
        <v>130</v>
      </c>
      <c r="E176" s="226" t="s">
        <v>19</v>
      </c>
      <c r="F176" s="227" t="s">
        <v>261</v>
      </c>
      <c r="G176" s="224"/>
      <c r="H176" s="228">
        <v>0.35999999999999999</v>
      </c>
      <c r="I176" s="229"/>
      <c r="J176" s="224"/>
      <c r="K176" s="224"/>
      <c r="L176" s="230"/>
      <c r="M176" s="231"/>
      <c r="N176" s="232"/>
      <c r="O176" s="232"/>
      <c r="P176" s="232"/>
      <c r="Q176" s="232"/>
      <c r="R176" s="232"/>
      <c r="S176" s="232"/>
      <c r="T176" s="23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4" t="s">
        <v>130</v>
      </c>
      <c r="AU176" s="234" t="s">
        <v>85</v>
      </c>
      <c r="AV176" s="13" t="s">
        <v>85</v>
      </c>
      <c r="AW176" s="13" t="s">
        <v>35</v>
      </c>
      <c r="AX176" s="13" t="s">
        <v>76</v>
      </c>
      <c r="AY176" s="234" t="s">
        <v>119</v>
      </c>
    </row>
    <row r="177" s="13" customFormat="1">
      <c r="A177" s="13"/>
      <c r="B177" s="223"/>
      <c r="C177" s="224"/>
      <c r="D177" s="225" t="s">
        <v>130</v>
      </c>
      <c r="E177" s="226" t="s">
        <v>19</v>
      </c>
      <c r="F177" s="227" t="s">
        <v>262</v>
      </c>
      <c r="G177" s="224"/>
      <c r="H177" s="228">
        <v>0.059999999999999998</v>
      </c>
      <c r="I177" s="229"/>
      <c r="J177" s="224"/>
      <c r="K177" s="224"/>
      <c r="L177" s="230"/>
      <c r="M177" s="231"/>
      <c r="N177" s="232"/>
      <c r="O177" s="232"/>
      <c r="P177" s="232"/>
      <c r="Q177" s="232"/>
      <c r="R177" s="232"/>
      <c r="S177" s="232"/>
      <c r="T177" s="23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4" t="s">
        <v>130</v>
      </c>
      <c r="AU177" s="234" t="s">
        <v>85</v>
      </c>
      <c r="AV177" s="13" t="s">
        <v>85</v>
      </c>
      <c r="AW177" s="13" t="s">
        <v>35</v>
      </c>
      <c r="AX177" s="13" t="s">
        <v>76</v>
      </c>
      <c r="AY177" s="234" t="s">
        <v>119</v>
      </c>
    </row>
    <row r="178" s="13" customFormat="1">
      <c r="A178" s="13"/>
      <c r="B178" s="223"/>
      <c r="C178" s="224"/>
      <c r="D178" s="225" t="s">
        <v>130</v>
      </c>
      <c r="E178" s="226" t="s">
        <v>19</v>
      </c>
      <c r="F178" s="227" t="s">
        <v>263</v>
      </c>
      <c r="G178" s="224"/>
      <c r="H178" s="228">
        <v>0.91000000000000003</v>
      </c>
      <c r="I178" s="229"/>
      <c r="J178" s="224"/>
      <c r="K178" s="224"/>
      <c r="L178" s="230"/>
      <c r="M178" s="231"/>
      <c r="N178" s="232"/>
      <c r="O178" s="232"/>
      <c r="P178" s="232"/>
      <c r="Q178" s="232"/>
      <c r="R178" s="232"/>
      <c r="S178" s="232"/>
      <c r="T178" s="23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4" t="s">
        <v>130</v>
      </c>
      <c r="AU178" s="234" t="s">
        <v>85</v>
      </c>
      <c r="AV178" s="13" t="s">
        <v>85</v>
      </c>
      <c r="AW178" s="13" t="s">
        <v>35</v>
      </c>
      <c r="AX178" s="13" t="s">
        <v>76</v>
      </c>
      <c r="AY178" s="234" t="s">
        <v>119</v>
      </c>
    </row>
    <row r="179" s="14" customFormat="1">
      <c r="A179" s="14"/>
      <c r="B179" s="235"/>
      <c r="C179" s="236"/>
      <c r="D179" s="225" t="s">
        <v>130</v>
      </c>
      <c r="E179" s="237" t="s">
        <v>19</v>
      </c>
      <c r="F179" s="238" t="s">
        <v>132</v>
      </c>
      <c r="G179" s="236"/>
      <c r="H179" s="239">
        <v>1.3300000000000001</v>
      </c>
      <c r="I179" s="240"/>
      <c r="J179" s="236"/>
      <c r="K179" s="236"/>
      <c r="L179" s="241"/>
      <c r="M179" s="242"/>
      <c r="N179" s="243"/>
      <c r="O179" s="243"/>
      <c r="P179" s="243"/>
      <c r="Q179" s="243"/>
      <c r="R179" s="243"/>
      <c r="S179" s="243"/>
      <c r="T179" s="24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45" t="s">
        <v>130</v>
      </c>
      <c r="AU179" s="245" t="s">
        <v>85</v>
      </c>
      <c r="AV179" s="14" t="s">
        <v>126</v>
      </c>
      <c r="AW179" s="14" t="s">
        <v>35</v>
      </c>
      <c r="AX179" s="14" t="s">
        <v>83</v>
      </c>
      <c r="AY179" s="245" t="s">
        <v>119</v>
      </c>
    </row>
    <row r="180" s="12" customFormat="1" ht="22.8" customHeight="1">
      <c r="A180" s="12"/>
      <c r="B180" s="189"/>
      <c r="C180" s="190"/>
      <c r="D180" s="191" t="s">
        <v>75</v>
      </c>
      <c r="E180" s="203" t="s">
        <v>152</v>
      </c>
      <c r="F180" s="203" t="s">
        <v>264</v>
      </c>
      <c r="G180" s="190"/>
      <c r="H180" s="190"/>
      <c r="I180" s="193"/>
      <c r="J180" s="204">
        <f>BK180</f>
        <v>0</v>
      </c>
      <c r="K180" s="190"/>
      <c r="L180" s="195"/>
      <c r="M180" s="196"/>
      <c r="N180" s="197"/>
      <c r="O180" s="197"/>
      <c r="P180" s="198">
        <f>SUM(P181:P233)</f>
        <v>0</v>
      </c>
      <c r="Q180" s="197"/>
      <c r="R180" s="198">
        <f>SUM(R181:R233)</f>
        <v>10.24155</v>
      </c>
      <c r="S180" s="197"/>
      <c r="T180" s="199">
        <f>SUM(T181:T233)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00" t="s">
        <v>83</v>
      </c>
      <c r="AT180" s="201" t="s">
        <v>75</v>
      </c>
      <c r="AU180" s="201" t="s">
        <v>83</v>
      </c>
      <c r="AY180" s="200" t="s">
        <v>119</v>
      </c>
      <c r="BK180" s="202">
        <f>SUM(BK181:BK233)</f>
        <v>0</v>
      </c>
    </row>
    <row r="181" s="2" customFormat="1" ht="21.75" customHeight="1">
      <c r="A181" s="39"/>
      <c r="B181" s="40"/>
      <c r="C181" s="205" t="s">
        <v>265</v>
      </c>
      <c r="D181" s="205" t="s">
        <v>121</v>
      </c>
      <c r="E181" s="206" t="s">
        <v>266</v>
      </c>
      <c r="F181" s="207" t="s">
        <v>267</v>
      </c>
      <c r="G181" s="208" t="s">
        <v>124</v>
      </c>
      <c r="H181" s="209">
        <v>6.5</v>
      </c>
      <c r="I181" s="210"/>
      <c r="J181" s="211">
        <f>ROUND(I181*H181,2)</f>
        <v>0</v>
      </c>
      <c r="K181" s="207" t="s">
        <v>125</v>
      </c>
      <c r="L181" s="45"/>
      <c r="M181" s="212" t="s">
        <v>19</v>
      </c>
      <c r="N181" s="213" t="s">
        <v>47</v>
      </c>
      <c r="O181" s="85"/>
      <c r="P181" s="214">
        <f>O181*H181</f>
        <v>0</v>
      </c>
      <c r="Q181" s="214">
        <v>0</v>
      </c>
      <c r="R181" s="214">
        <f>Q181*H181</f>
        <v>0</v>
      </c>
      <c r="S181" s="214">
        <v>0</v>
      </c>
      <c r="T181" s="215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126</v>
      </c>
      <c r="AT181" s="216" t="s">
        <v>121</v>
      </c>
      <c r="AU181" s="216" t="s">
        <v>85</v>
      </c>
      <c r="AY181" s="18" t="s">
        <v>119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83</v>
      </c>
      <c r="BK181" s="217">
        <f>ROUND(I181*H181,2)</f>
        <v>0</v>
      </c>
      <c r="BL181" s="18" t="s">
        <v>126</v>
      </c>
      <c r="BM181" s="216" t="s">
        <v>268</v>
      </c>
    </row>
    <row r="182" s="2" customFormat="1">
      <c r="A182" s="39"/>
      <c r="B182" s="40"/>
      <c r="C182" s="41"/>
      <c r="D182" s="218" t="s">
        <v>128</v>
      </c>
      <c r="E182" s="41"/>
      <c r="F182" s="219" t="s">
        <v>269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128</v>
      </c>
      <c r="AU182" s="18" t="s">
        <v>85</v>
      </c>
    </row>
    <row r="183" s="13" customFormat="1">
      <c r="A183" s="13"/>
      <c r="B183" s="223"/>
      <c r="C183" s="224"/>
      <c r="D183" s="225" t="s">
        <v>130</v>
      </c>
      <c r="E183" s="226" t="s">
        <v>19</v>
      </c>
      <c r="F183" s="227" t="s">
        <v>270</v>
      </c>
      <c r="G183" s="224"/>
      <c r="H183" s="228">
        <v>6.5</v>
      </c>
      <c r="I183" s="229"/>
      <c r="J183" s="224"/>
      <c r="K183" s="224"/>
      <c r="L183" s="230"/>
      <c r="M183" s="231"/>
      <c r="N183" s="232"/>
      <c r="O183" s="232"/>
      <c r="P183" s="232"/>
      <c r="Q183" s="232"/>
      <c r="R183" s="232"/>
      <c r="S183" s="232"/>
      <c r="T183" s="23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4" t="s">
        <v>130</v>
      </c>
      <c r="AU183" s="234" t="s">
        <v>85</v>
      </c>
      <c r="AV183" s="13" t="s">
        <v>85</v>
      </c>
      <c r="AW183" s="13" t="s">
        <v>35</v>
      </c>
      <c r="AX183" s="13" t="s">
        <v>76</v>
      </c>
      <c r="AY183" s="234" t="s">
        <v>119</v>
      </c>
    </row>
    <row r="184" s="14" customFormat="1">
      <c r="A184" s="14"/>
      <c r="B184" s="235"/>
      <c r="C184" s="236"/>
      <c r="D184" s="225" t="s">
        <v>130</v>
      </c>
      <c r="E184" s="237" t="s">
        <v>19</v>
      </c>
      <c r="F184" s="238" t="s">
        <v>132</v>
      </c>
      <c r="G184" s="236"/>
      <c r="H184" s="239">
        <v>6.5</v>
      </c>
      <c r="I184" s="240"/>
      <c r="J184" s="236"/>
      <c r="K184" s="236"/>
      <c r="L184" s="241"/>
      <c r="M184" s="242"/>
      <c r="N184" s="243"/>
      <c r="O184" s="243"/>
      <c r="P184" s="243"/>
      <c r="Q184" s="243"/>
      <c r="R184" s="243"/>
      <c r="S184" s="243"/>
      <c r="T184" s="24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5" t="s">
        <v>130</v>
      </c>
      <c r="AU184" s="245" t="s">
        <v>85</v>
      </c>
      <c r="AV184" s="14" t="s">
        <v>126</v>
      </c>
      <c r="AW184" s="14" t="s">
        <v>35</v>
      </c>
      <c r="AX184" s="14" t="s">
        <v>83</v>
      </c>
      <c r="AY184" s="245" t="s">
        <v>119</v>
      </c>
    </row>
    <row r="185" s="2" customFormat="1" ht="24.15" customHeight="1">
      <c r="A185" s="39"/>
      <c r="B185" s="40"/>
      <c r="C185" s="205" t="s">
        <v>271</v>
      </c>
      <c r="D185" s="205" t="s">
        <v>121</v>
      </c>
      <c r="E185" s="206" t="s">
        <v>272</v>
      </c>
      <c r="F185" s="207" t="s">
        <v>273</v>
      </c>
      <c r="G185" s="208" t="s">
        <v>124</v>
      </c>
      <c r="H185" s="209">
        <v>284</v>
      </c>
      <c r="I185" s="210"/>
      <c r="J185" s="211">
        <f>ROUND(I185*H185,2)</f>
        <v>0</v>
      </c>
      <c r="K185" s="207" t="s">
        <v>125</v>
      </c>
      <c r="L185" s="45"/>
      <c r="M185" s="212" t="s">
        <v>19</v>
      </c>
      <c r="N185" s="213" t="s">
        <v>47</v>
      </c>
      <c r="O185" s="85"/>
      <c r="P185" s="214">
        <f>O185*H185</f>
        <v>0</v>
      </c>
      <c r="Q185" s="214">
        <v>0</v>
      </c>
      <c r="R185" s="214">
        <f>Q185*H185</f>
        <v>0</v>
      </c>
      <c r="S185" s="214">
        <v>0</v>
      </c>
      <c r="T185" s="215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6" t="s">
        <v>126</v>
      </c>
      <c r="AT185" s="216" t="s">
        <v>121</v>
      </c>
      <c r="AU185" s="216" t="s">
        <v>85</v>
      </c>
      <c r="AY185" s="18" t="s">
        <v>119</v>
      </c>
      <c r="BE185" s="217">
        <f>IF(N185="základní",J185,0)</f>
        <v>0</v>
      </c>
      <c r="BF185" s="217">
        <f>IF(N185="snížená",J185,0)</f>
        <v>0</v>
      </c>
      <c r="BG185" s="217">
        <f>IF(N185="zákl. přenesená",J185,0)</f>
        <v>0</v>
      </c>
      <c r="BH185" s="217">
        <f>IF(N185="sníž. přenesená",J185,0)</f>
        <v>0</v>
      </c>
      <c r="BI185" s="217">
        <f>IF(N185="nulová",J185,0)</f>
        <v>0</v>
      </c>
      <c r="BJ185" s="18" t="s">
        <v>83</v>
      </c>
      <c r="BK185" s="217">
        <f>ROUND(I185*H185,2)</f>
        <v>0</v>
      </c>
      <c r="BL185" s="18" t="s">
        <v>126</v>
      </c>
      <c r="BM185" s="216" t="s">
        <v>274</v>
      </c>
    </row>
    <row r="186" s="2" customFormat="1">
      <c r="A186" s="39"/>
      <c r="B186" s="40"/>
      <c r="C186" s="41"/>
      <c r="D186" s="218" t="s">
        <v>128</v>
      </c>
      <c r="E186" s="41"/>
      <c r="F186" s="219" t="s">
        <v>275</v>
      </c>
      <c r="G186" s="41"/>
      <c r="H186" s="41"/>
      <c r="I186" s="220"/>
      <c r="J186" s="41"/>
      <c r="K186" s="41"/>
      <c r="L186" s="45"/>
      <c r="M186" s="221"/>
      <c r="N186" s="222"/>
      <c r="O186" s="85"/>
      <c r="P186" s="85"/>
      <c r="Q186" s="85"/>
      <c r="R186" s="85"/>
      <c r="S186" s="85"/>
      <c r="T186" s="86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128</v>
      </c>
      <c r="AU186" s="18" t="s">
        <v>85</v>
      </c>
    </row>
    <row r="187" s="2" customFormat="1">
      <c r="A187" s="39"/>
      <c r="B187" s="40"/>
      <c r="C187" s="41"/>
      <c r="D187" s="225" t="s">
        <v>137</v>
      </c>
      <c r="E187" s="41"/>
      <c r="F187" s="246" t="s">
        <v>276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137</v>
      </c>
      <c r="AU187" s="18" t="s">
        <v>85</v>
      </c>
    </row>
    <row r="188" s="13" customFormat="1">
      <c r="A188" s="13"/>
      <c r="B188" s="223"/>
      <c r="C188" s="224"/>
      <c r="D188" s="225" t="s">
        <v>130</v>
      </c>
      <c r="E188" s="226" t="s">
        <v>19</v>
      </c>
      <c r="F188" s="227" t="s">
        <v>277</v>
      </c>
      <c r="G188" s="224"/>
      <c r="H188" s="228">
        <v>284</v>
      </c>
      <c r="I188" s="229"/>
      <c r="J188" s="224"/>
      <c r="K188" s="224"/>
      <c r="L188" s="230"/>
      <c r="M188" s="231"/>
      <c r="N188" s="232"/>
      <c r="O188" s="232"/>
      <c r="P188" s="232"/>
      <c r="Q188" s="232"/>
      <c r="R188" s="232"/>
      <c r="S188" s="232"/>
      <c r="T188" s="23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4" t="s">
        <v>130</v>
      </c>
      <c r="AU188" s="234" t="s">
        <v>85</v>
      </c>
      <c r="AV188" s="13" t="s">
        <v>85</v>
      </c>
      <c r="AW188" s="13" t="s">
        <v>35</v>
      </c>
      <c r="AX188" s="13" t="s">
        <v>76</v>
      </c>
      <c r="AY188" s="234" t="s">
        <v>119</v>
      </c>
    </row>
    <row r="189" s="14" customFormat="1">
      <c r="A189" s="14"/>
      <c r="B189" s="235"/>
      <c r="C189" s="236"/>
      <c r="D189" s="225" t="s">
        <v>130</v>
      </c>
      <c r="E189" s="237" t="s">
        <v>19</v>
      </c>
      <c r="F189" s="238" t="s">
        <v>132</v>
      </c>
      <c r="G189" s="236"/>
      <c r="H189" s="239">
        <v>284</v>
      </c>
      <c r="I189" s="240"/>
      <c r="J189" s="236"/>
      <c r="K189" s="236"/>
      <c r="L189" s="241"/>
      <c r="M189" s="242"/>
      <c r="N189" s="243"/>
      <c r="O189" s="243"/>
      <c r="P189" s="243"/>
      <c r="Q189" s="243"/>
      <c r="R189" s="243"/>
      <c r="S189" s="243"/>
      <c r="T189" s="24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5" t="s">
        <v>130</v>
      </c>
      <c r="AU189" s="245" t="s">
        <v>85</v>
      </c>
      <c r="AV189" s="14" t="s">
        <v>126</v>
      </c>
      <c r="AW189" s="14" t="s">
        <v>35</v>
      </c>
      <c r="AX189" s="14" t="s">
        <v>83</v>
      </c>
      <c r="AY189" s="245" t="s">
        <v>119</v>
      </c>
    </row>
    <row r="190" s="2" customFormat="1" ht="21.75" customHeight="1">
      <c r="A190" s="39"/>
      <c r="B190" s="40"/>
      <c r="C190" s="205" t="s">
        <v>278</v>
      </c>
      <c r="D190" s="205" t="s">
        <v>121</v>
      </c>
      <c r="E190" s="206" t="s">
        <v>279</v>
      </c>
      <c r="F190" s="207" t="s">
        <v>280</v>
      </c>
      <c r="G190" s="208" t="s">
        <v>124</v>
      </c>
      <c r="H190" s="209">
        <v>7</v>
      </c>
      <c r="I190" s="210"/>
      <c r="J190" s="211">
        <f>ROUND(I190*H190,2)</f>
        <v>0</v>
      </c>
      <c r="K190" s="207" t="s">
        <v>125</v>
      </c>
      <c r="L190" s="45"/>
      <c r="M190" s="212" t="s">
        <v>19</v>
      </c>
      <c r="N190" s="213" t="s">
        <v>47</v>
      </c>
      <c r="O190" s="85"/>
      <c r="P190" s="214">
        <f>O190*H190</f>
        <v>0</v>
      </c>
      <c r="Q190" s="214">
        <v>0</v>
      </c>
      <c r="R190" s="214">
        <f>Q190*H190</f>
        <v>0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126</v>
      </c>
      <c r="AT190" s="216" t="s">
        <v>121</v>
      </c>
      <c r="AU190" s="216" t="s">
        <v>85</v>
      </c>
      <c r="AY190" s="18" t="s">
        <v>119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83</v>
      </c>
      <c r="BK190" s="217">
        <f>ROUND(I190*H190,2)</f>
        <v>0</v>
      </c>
      <c r="BL190" s="18" t="s">
        <v>126</v>
      </c>
      <c r="BM190" s="216" t="s">
        <v>281</v>
      </c>
    </row>
    <row r="191" s="2" customFormat="1">
      <c r="A191" s="39"/>
      <c r="B191" s="40"/>
      <c r="C191" s="41"/>
      <c r="D191" s="218" t="s">
        <v>128</v>
      </c>
      <c r="E191" s="41"/>
      <c r="F191" s="219" t="s">
        <v>282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128</v>
      </c>
      <c r="AU191" s="18" t="s">
        <v>85</v>
      </c>
    </row>
    <row r="192" s="2" customFormat="1">
      <c r="A192" s="39"/>
      <c r="B192" s="40"/>
      <c r="C192" s="41"/>
      <c r="D192" s="225" t="s">
        <v>137</v>
      </c>
      <c r="E192" s="41"/>
      <c r="F192" s="246" t="s">
        <v>283</v>
      </c>
      <c r="G192" s="41"/>
      <c r="H192" s="41"/>
      <c r="I192" s="220"/>
      <c r="J192" s="41"/>
      <c r="K192" s="41"/>
      <c r="L192" s="45"/>
      <c r="M192" s="221"/>
      <c r="N192" s="222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137</v>
      </c>
      <c r="AU192" s="18" t="s">
        <v>85</v>
      </c>
    </row>
    <row r="193" s="13" customFormat="1">
      <c r="A193" s="13"/>
      <c r="B193" s="223"/>
      <c r="C193" s="224"/>
      <c r="D193" s="225" t="s">
        <v>130</v>
      </c>
      <c r="E193" s="226" t="s">
        <v>19</v>
      </c>
      <c r="F193" s="227" t="s">
        <v>284</v>
      </c>
      <c r="G193" s="224"/>
      <c r="H193" s="228">
        <v>7</v>
      </c>
      <c r="I193" s="229"/>
      <c r="J193" s="224"/>
      <c r="K193" s="224"/>
      <c r="L193" s="230"/>
      <c r="M193" s="231"/>
      <c r="N193" s="232"/>
      <c r="O193" s="232"/>
      <c r="P193" s="232"/>
      <c r="Q193" s="232"/>
      <c r="R193" s="232"/>
      <c r="S193" s="232"/>
      <c r="T193" s="23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4" t="s">
        <v>130</v>
      </c>
      <c r="AU193" s="234" t="s">
        <v>85</v>
      </c>
      <c r="AV193" s="13" t="s">
        <v>85</v>
      </c>
      <c r="AW193" s="13" t="s">
        <v>35</v>
      </c>
      <c r="AX193" s="13" t="s">
        <v>76</v>
      </c>
      <c r="AY193" s="234" t="s">
        <v>119</v>
      </c>
    </row>
    <row r="194" s="14" customFormat="1">
      <c r="A194" s="14"/>
      <c r="B194" s="235"/>
      <c r="C194" s="236"/>
      <c r="D194" s="225" t="s">
        <v>130</v>
      </c>
      <c r="E194" s="237" t="s">
        <v>19</v>
      </c>
      <c r="F194" s="238" t="s">
        <v>132</v>
      </c>
      <c r="G194" s="236"/>
      <c r="H194" s="239">
        <v>7</v>
      </c>
      <c r="I194" s="240"/>
      <c r="J194" s="236"/>
      <c r="K194" s="236"/>
      <c r="L194" s="241"/>
      <c r="M194" s="242"/>
      <c r="N194" s="243"/>
      <c r="O194" s="243"/>
      <c r="P194" s="243"/>
      <c r="Q194" s="243"/>
      <c r="R194" s="243"/>
      <c r="S194" s="243"/>
      <c r="T194" s="24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45" t="s">
        <v>130</v>
      </c>
      <c r="AU194" s="245" t="s">
        <v>85</v>
      </c>
      <c r="AV194" s="14" t="s">
        <v>126</v>
      </c>
      <c r="AW194" s="14" t="s">
        <v>35</v>
      </c>
      <c r="AX194" s="14" t="s">
        <v>83</v>
      </c>
      <c r="AY194" s="245" t="s">
        <v>119</v>
      </c>
    </row>
    <row r="195" s="2" customFormat="1" ht="21.75" customHeight="1">
      <c r="A195" s="39"/>
      <c r="B195" s="40"/>
      <c r="C195" s="205" t="s">
        <v>285</v>
      </c>
      <c r="D195" s="205" t="s">
        <v>121</v>
      </c>
      <c r="E195" s="206" t="s">
        <v>286</v>
      </c>
      <c r="F195" s="207" t="s">
        <v>287</v>
      </c>
      <c r="G195" s="208" t="s">
        <v>124</v>
      </c>
      <c r="H195" s="209">
        <v>7.2000000000000002</v>
      </c>
      <c r="I195" s="210"/>
      <c r="J195" s="211">
        <f>ROUND(I195*H195,2)</f>
        <v>0</v>
      </c>
      <c r="K195" s="207" t="s">
        <v>125</v>
      </c>
      <c r="L195" s="45"/>
      <c r="M195" s="212" t="s">
        <v>19</v>
      </c>
      <c r="N195" s="213" t="s">
        <v>47</v>
      </c>
      <c r="O195" s="85"/>
      <c r="P195" s="214">
        <f>O195*H195</f>
        <v>0</v>
      </c>
      <c r="Q195" s="214">
        <v>0</v>
      </c>
      <c r="R195" s="214">
        <f>Q195*H195</f>
        <v>0</v>
      </c>
      <c r="S195" s="214">
        <v>0</v>
      </c>
      <c r="T195" s="21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126</v>
      </c>
      <c r="AT195" s="216" t="s">
        <v>121</v>
      </c>
      <c r="AU195" s="216" t="s">
        <v>85</v>
      </c>
      <c r="AY195" s="18" t="s">
        <v>119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83</v>
      </c>
      <c r="BK195" s="217">
        <f>ROUND(I195*H195,2)</f>
        <v>0</v>
      </c>
      <c r="BL195" s="18" t="s">
        <v>126</v>
      </c>
      <c r="BM195" s="216" t="s">
        <v>288</v>
      </c>
    </row>
    <row r="196" s="2" customFormat="1">
      <c r="A196" s="39"/>
      <c r="B196" s="40"/>
      <c r="C196" s="41"/>
      <c r="D196" s="218" t="s">
        <v>128</v>
      </c>
      <c r="E196" s="41"/>
      <c r="F196" s="219" t="s">
        <v>289</v>
      </c>
      <c r="G196" s="41"/>
      <c r="H196" s="41"/>
      <c r="I196" s="220"/>
      <c r="J196" s="41"/>
      <c r="K196" s="41"/>
      <c r="L196" s="45"/>
      <c r="M196" s="221"/>
      <c r="N196" s="222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128</v>
      </c>
      <c r="AU196" s="18" t="s">
        <v>85</v>
      </c>
    </row>
    <row r="197" s="13" customFormat="1">
      <c r="A197" s="13"/>
      <c r="B197" s="223"/>
      <c r="C197" s="224"/>
      <c r="D197" s="225" t="s">
        <v>130</v>
      </c>
      <c r="E197" s="226" t="s">
        <v>19</v>
      </c>
      <c r="F197" s="227" t="s">
        <v>290</v>
      </c>
      <c r="G197" s="224"/>
      <c r="H197" s="228">
        <v>7.2000000000000002</v>
      </c>
      <c r="I197" s="229"/>
      <c r="J197" s="224"/>
      <c r="K197" s="224"/>
      <c r="L197" s="230"/>
      <c r="M197" s="231"/>
      <c r="N197" s="232"/>
      <c r="O197" s="232"/>
      <c r="P197" s="232"/>
      <c r="Q197" s="232"/>
      <c r="R197" s="232"/>
      <c r="S197" s="232"/>
      <c r="T197" s="23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4" t="s">
        <v>130</v>
      </c>
      <c r="AU197" s="234" t="s">
        <v>85</v>
      </c>
      <c r="AV197" s="13" t="s">
        <v>85</v>
      </c>
      <c r="AW197" s="13" t="s">
        <v>35</v>
      </c>
      <c r="AX197" s="13" t="s">
        <v>76</v>
      </c>
      <c r="AY197" s="234" t="s">
        <v>119</v>
      </c>
    </row>
    <row r="198" s="14" customFormat="1">
      <c r="A198" s="14"/>
      <c r="B198" s="235"/>
      <c r="C198" s="236"/>
      <c r="D198" s="225" t="s">
        <v>130</v>
      </c>
      <c r="E198" s="237" t="s">
        <v>19</v>
      </c>
      <c r="F198" s="238" t="s">
        <v>132</v>
      </c>
      <c r="G198" s="236"/>
      <c r="H198" s="239">
        <v>7.2000000000000002</v>
      </c>
      <c r="I198" s="240"/>
      <c r="J198" s="236"/>
      <c r="K198" s="236"/>
      <c r="L198" s="241"/>
      <c r="M198" s="242"/>
      <c r="N198" s="243"/>
      <c r="O198" s="243"/>
      <c r="P198" s="243"/>
      <c r="Q198" s="243"/>
      <c r="R198" s="243"/>
      <c r="S198" s="243"/>
      <c r="T198" s="24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45" t="s">
        <v>130</v>
      </c>
      <c r="AU198" s="245" t="s">
        <v>85</v>
      </c>
      <c r="AV198" s="14" t="s">
        <v>126</v>
      </c>
      <c r="AW198" s="14" t="s">
        <v>35</v>
      </c>
      <c r="AX198" s="14" t="s">
        <v>83</v>
      </c>
      <c r="AY198" s="245" t="s">
        <v>119</v>
      </c>
    </row>
    <row r="199" s="2" customFormat="1" ht="21.75" customHeight="1">
      <c r="A199" s="39"/>
      <c r="B199" s="40"/>
      <c r="C199" s="205" t="s">
        <v>291</v>
      </c>
      <c r="D199" s="205" t="s">
        <v>121</v>
      </c>
      <c r="E199" s="206" t="s">
        <v>292</v>
      </c>
      <c r="F199" s="207" t="s">
        <v>293</v>
      </c>
      <c r="G199" s="208" t="s">
        <v>124</v>
      </c>
      <c r="H199" s="209">
        <v>15</v>
      </c>
      <c r="I199" s="210"/>
      <c r="J199" s="211">
        <f>ROUND(I199*H199,2)</f>
        <v>0</v>
      </c>
      <c r="K199" s="207" t="s">
        <v>125</v>
      </c>
      <c r="L199" s="45"/>
      <c r="M199" s="212" t="s">
        <v>19</v>
      </c>
      <c r="N199" s="213" t="s">
        <v>47</v>
      </c>
      <c r="O199" s="85"/>
      <c r="P199" s="214">
        <f>O199*H199</f>
        <v>0</v>
      </c>
      <c r="Q199" s="214">
        <v>0</v>
      </c>
      <c r="R199" s="214">
        <f>Q199*H199</f>
        <v>0</v>
      </c>
      <c r="S199" s="214">
        <v>0</v>
      </c>
      <c r="T199" s="215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6" t="s">
        <v>126</v>
      </c>
      <c r="AT199" s="216" t="s">
        <v>121</v>
      </c>
      <c r="AU199" s="216" t="s">
        <v>85</v>
      </c>
      <c r="AY199" s="18" t="s">
        <v>119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8" t="s">
        <v>83</v>
      </c>
      <c r="BK199" s="217">
        <f>ROUND(I199*H199,2)</f>
        <v>0</v>
      </c>
      <c r="BL199" s="18" t="s">
        <v>126</v>
      </c>
      <c r="BM199" s="216" t="s">
        <v>294</v>
      </c>
    </row>
    <row r="200" s="2" customFormat="1">
      <c r="A200" s="39"/>
      <c r="B200" s="40"/>
      <c r="C200" s="41"/>
      <c r="D200" s="218" t="s">
        <v>128</v>
      </c>
      <c r="E200" s="41"/>
      <c r="F200" s="219" t="s">
        <v>295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128</v>
      </c>
      <c r="AU200" s="18" t="s">
        <v>85</v>
      </c>
    </row>
    <row r="201" s="2" customFormat="1">
      <c r="A201" s="39"/>
      <c r="B201" s="40"/>
      <c r="C201" s="41"/>
      <c r="D201" s="225" t="s">
        <v>137</v>
      </c>
      <c r="E201" s="41"/>
      <c r="F201" s="246" t="s">
        <v>296</v>
      </c>
      <c r="G201" s="41"/>
      <c r="H201" s="41"/>
      <c r="I201" s="220"/>
      <c r="J201" s="41"/>
      <c r="K201" s="41"/>
      <c r="L201" s="45"/>
      <c r="M201" s="221"/>
      <c r="N201" s="222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137</v>
      </c>
      <c r="AU201" s="18" t="s">
        <v>85</v>
      </c>
    </row>
    <row r="202" s="13" customFormat="1">
      <c r="A202" s="13"/>
      <c r="B202" s="223"/>
      <c r="C202" s="224"/>
      <c r="D202" s="225" t="s">
        <v>130</v>
      </c>
      <c r="E202" s="226" t="s">
        <v>19</v>
      </c>
      <c r="F202" s="227" t="s">
        <v>297</v>
      </c>
      <c r="G202" s="224"/>
      <c r="H202" s="228">
        <v>15</v>
      </c>
      <c r="I202" s="229"/>
      <c r="J202" s="224"/>
      <c r="K202" s="224"/>
      <c r="L202" s="230"/>
      <c r="M202" s="231"/>
      <c r="N202" s="232"/>
      <c r="O202" s="232"/>
      <c r="P202" s="232"/>
      <c r="Q202" s="232"/>
      <c r="R202" s="232"/>
      <c r="S202" s="232"/>
      <c r="T202" s="23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4" t="s">
        <v>130</v>
      </c>
      <c r="AU202" s="234" t="s">
        <v>85</v>
      </c>
      <c r="AV202" s="13" t="s">
        <v>85</v>
      </c>
      <c r="AW202" s="13" t="s">
        <v>35</v>
      </c>
      <c r="AX202" s="13" t="s">
        <v>83</v>
      </c>
      <c r="AY202" s="234" t="s">
        <v>119</v>
      </c>
    </row>
    <row r="203" s="2" customFormat="1" ht="24.15" customHeight="1">
      <c r="A203" s="39"/>
      <c r="B203" s="40"/>
      <c r="C203" s="205" t="s">
        <v>298</v>
      </c>
      <c r="D203" s="205" t="s">
        <v>121</v>
      </c>
      <c r="E203" s="206" t="s">
        <v>299</v>
      </c>
      <c r="F203" s="207" t="s">
        <v>300</v>
      </c>
      <c r="G203" s="208" t="s">
        <v>124</v>
      </c>
      <c r="H203" s="209">
        <v>298.19999999999999</v>
      </c>
      <c r="I203" s="210"/>
      <c r="J203" s="211">
        <f>ROUND(I203*H203,2)</f>
        <v>0</v>
      </c>
      <c r="K203" s="207" t="s">
        <v>19</v>
      </c>
      <c r="L203" s="45"/>
      <c r="M203" s="212" t="s">
        <v>19</v>
      </c>
      <c r="N203" s="213" t="s">
        <v>47</v>
      </c>
      <c r="O203" s="85"/>
      <c r="P203" s="214">
        <f>O203*H203</f>
        <v>0</v>
      </c>
      <c r="Q203" s="214">
        <v>0</v>
      </c>
      <c r="R203" s="214">
        <f>Q203*H203</f>
        <v>0</v>
      </c>
      <c r="S203" s="214">
        <v>0</v>
      </c>
      <c r="T203" s="21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6" t="s">
        <v>126</v>
      </c>
      <c r="AT203" s="216" t="s">
        <v>121</v>
      </c>
      <c r="AU203" s="216" t="s">
        <v>85</v>
      </c>
      <c r="AY203" s="18" t="s">
        <v>119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8" t="s">
        <v>83</v>
      </c>
      <c r="BK203" s="217">
        <f>ROUND(I203*H203,2)</f>
        <v>0</v>
      </c>
      <c r="BL203" s="18" t="s">
        <v>126</v>
      </c>
      <c r="BM203" s="216" t="s">
        <v>301</v>
      </c>
    </row>
    <row r="204" s="2" customFormat="1">
      <c r="A204" s="39"/>
      <c r="B204" s="40"/>
      <c r="C204" s="41"/>
      <c r="D204" s="225" t="s">
        <v>137</v>
      </c>
      <c r="E204" s="41"/>
      <c r="F204" s="246" t="s">
        <v>302</v>
      </c>
      <c r="G204" s="41"/>
      <c r="H204" s="41"/>
      <c r="I204" s="220"/>
      <c r="J204" s="41"/>
      <c r="K204" s="41"/>
      <c r="L204" s="45"/>
      <c r="M204" s="221"/>
      <c r="N204" s="222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137</v>
      </c>
      <c r="AU204" s="18" t="s">
        <v>85</v>
      </c>
    </row>
    <row r="205" s="13" customFormat="1">
      <c r="A205" s="13"/>
      <c r="B205" s="223"/>
      <c r="C205" s="224"/>
      <c r="D205" s="225" t="s">
        <v>130</v>
      </c>
      <c r="E205" s="226" t="s">
        <v>19</v>
      </c>
      <c r="F205" s="227" t="s">
        <v>224</v>
      </c>
      <c r="G205" s="224"/>
      <c r="H205" s="228">
        <v>298.19999999999999</v>
      </c>
      <c r="I205" s="229"/>
      <c r="J205" s="224"/>
      <c r="K205" s="224"/>
      <c r="L205" s="230"/>
      <c r="M205" s="231"/>
      <c r="N205" s="232"/>
      <c r="O205" s="232"/>
      <c r="P205" s="232"/>
      <c r="Q205" s="232"/>
      <c r="R205" s="232"/>
      <c r="S205" s="232"/>
      <c r="T205" s="23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4" t="s">
        <v>130</v>
      </c>
      <c r="AU205" s="234" t="s">
        <v>85</v>
      </c>
      <c r="AV205" s="13" t="s">
        <v>85</v>
      </c>
      <c r="AW205" s="13" t="s">
        <v>35</v>
      </c>
      <c r="AX205" s="13" t="s">
        <v>76</v>
      </c>
      <c r="AY205" s="234" t="s">
        <v>119</v>
      </c>
    </row>
    <row r="206" s="14" customFormat="1">
      <c r="A206" s="14"/>
      <c r="B206" s="235"/>
      <c r="C206" s="236"/>
      <c r="D206" s="225" t="s">
        <v>130</v>
      </c>
      <c r="E206" s="237" t="s">
        <v>19</v>
      </c>
      <c r="F206" s="238" t="s">
        <v>132</v>
      </c>
      <c r="G206" s="236"/>
      <c r="H206" s="239">
        <v>298.19999999999999</v>
      </c>
      <c r="I206" s="240"/>
      <c r="J206" s="236"/>
      <c r="K206" s="236"/>
      <c r="L206" s="241"/>
      <c r="M206" s="242"/>
      <c r="N206" s="243"/>
      <c r="O206" s="243"/>
      <c r="P206" s="243"/>
      <c r="Q206" s="243"/>
      <c r="R206" s="243"/>
      <c r="S206" s="243"/>
      <c r="T206" s="24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45" t="s">
        <v>130</v>
      </c>
      <c r="AU206" s="245" t="s">
        <v>85</v>
      </c>
      <c r="AV206" s="14" t="s">
        <v>126</v>
      </c>
      <c r="AW206" s="14" t="s">
        <v>35</v>
      </c>
      <c r="AX206" s="14" t="s">
        <v>83</v>
      </c>
      <c r="AY206" s="245" t="s">
        <v>119</v>
      </c>
    </row>
    <row r="207" s="2" customFormat="1" ht="24.15" customHeight="1">
      <c r="A207" s="39"/>
      <c r="B207" s="40"/>
      <c r="C207" s="205" t="s">
        <v>303</v>
      </c>
      <c r="D207" s="205" t="s">
        <v>121</v>
      </c>
      <c r="E207" s="206" t="s">
        <v>304</v>
      </c>
      <c r="F207" s="207" t="s">
        <v>305</v>
      </c>
      <c r="G207" s="208" t="s">
        <v>124</v>
      </c>
      <c r="H207" s="209">
        <v>500</v>
      </c>
      <c r="I207" s="210"/>
      <c r="J207" s="211">
        <f>ROUND(I207*H207,2)</f>
        <v>0</v>
      </c>
      <c r="K207" s="207" t="s">
        <v>125</v>
      </c>
      <c r="L207" s="45"/>
      <c r="M207" s="212" t="s">
        <v>19</v>
      </c>
      <c r="N207" s="213" t="s">
        <v>47</v>
      </c>
      <c r="O207" s="85"/>
      <c r="P207" s="214">
        <f>O207*H207</f>
        <v>0</v>
      </c>
      <c r="Q207" s="214">
        <v>0</v>
      </c>
      <c r="R207" s="214">
        <f>Q207*H207</f>
        <v>0</v>
      </c>
      <c r="S207" s="214">
        <v>0</v>
      </c>
      <c r="T207" s="215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6" t="s">
        <v>126</v>
      </c>
      <c r="AT207" s="216" t="s">
        <v>121</v>
      </c>
      <c r="AU207" s="216" t="s">
        <v>85</v>
      </c>
      <c r="AY207" s="18" t="s">
        <v>119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8" t="s">
        <v>83</v>
      </c>
      <c r="BK207" s="217">
        <f>ROUND(I207*H207,2)</f>
        <v>0</v>
      </c>
      <c r="BL207" s="18" t="s">
        <v>126</v>
      </c>
      <c r="BM207" s="216" t="s">
        <v>306</v>
      </c>
    </row>
    <row r="208" s="2" customFormat="1">
      <c r="A208" s="39"/>
      <c r="B208" s="40"/>
      <c r="C208" s="41"/>
      <c r="D208" s="218" t="s">
        <v>128</v>
      </c>
      <c r="E208" s="41"/>
      <c r="F208" s="219" t="s">
        <v>307</v>
      </c>
      <c r="G208" s="41"/>
      <c r="H208" s="41"/>
      <c r="I208" s="220"/>
      <c r="J208" s="41"/>
      <c r="K208" s="41"/>
      <c r="L208" s="45"/>
      <c r="M208" s="221"/>
      <c r="N208" s="222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128</v>
      </c>
      <c r="AU208" s="18" t="s">
        <v>85</v>
      </c>
    </row>
    <row r="209" s="13" customFormat="1">
      <c r="A209" s="13"/>
      <c r="B209" s="223"/>
      <c r="C209" s="224"/>
      <c r="D209" s="225" t="s">
        <v>130</v>
      </c>
      <c r="E209" s="226" t="s">
        <v>19</v>
      </c>
      <c r="F209" s="227" t="s">
        <v>308</v>
      </c>
      <c r="G209" s="224"/>
      <c r="H209" s="228">
        <v>500</v>
      </c>
      <c r="I209" s="229"/>
      <c r="J209" s="224"/>
      <c r="K209" s="224"/>
      <c r="L209" s="230"/>
      <c r="M209" s="231"/>
      <c r="N209" s="232"/>
      <c r="O209" s="232"/>
      <c r="P209" s="232"/>
      <c r="Q209" s="232"/>
      <c r="R209" s="232"/>
      <c r="S209" s="232"/>
      <c r="T209" s="23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4" t="s">
        <v>130</v>
      </c>
      <c r="AU209" s="234" t="s">
        <v>85</v>
      </c>
      <c r="AV209" s="13" t="s">
        <v>85</v>
      </c>
      <c r="AW209" s="13" t="s">
        <v>35</v>
      </c>
      <c r="AX209" s="13" t="s">
        <v>76</v>
      </c>
      <c r="AY209" s="234" t="s">
        <v>119</v>
      </c>
    </row>
    <row r="210" s="14" customFormat="1">
      <c r="A210" s="14"/>
      <c r="B210" s="235"/>
      <c r="C210" s="236"/>
      <c r="D210" s="225" t="s">
        <v>130</v>
      </c>
      <c r="E210" s="237" t="s">
        <v>19</v>
      </c>
      <c r="F210" s="238" t="s">
        <v>132</v>
      </c>
      <c r="G210" s="236"/>
      <c r="H210" s="239">
        <v>500</v>
      </c>
      <c r="I210" s="240"/>
      <c r="J210" s="236"/>
      <c r="K210" s="236"/>
      <c r="L210" s="241"/>
      <c r="M210" s="242"/>
      <c r="N210" s="243"/>
      <c r="O210" s="243"/>
      <c r="P210" s="243"/>
      <c r="Q210" s="243"/>
      <c r="R210" s="243"/>
      <c r="S210" s="243"/>
      <c r="T210" s="24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5" t="s">
        <v>130</v>
      </c>
      <c r="AU210" s="245" t="s">
        <v>85</v>
      </c>
      <c r="AV210" s="14" t="s">
        <v>126</v>
      </c>
      <c r="AW210" s="14" t="s">
        <v>35</v>
      </c>
      <c r="AX210" s="14" t="s">
        <v>83</v>
      </c>
      <c r="AY210" s="245" t="s">
        <v>119</v>
      </c>
    </row>
    <row r="211" s="2" customFormat="1" ht="24.15" customHeight="1">
      <c r="A211" s="39"/>
      <c r="B211" s="40"/>
      <c r="C211" s="205" t="s">
        <v>309</v>
      </c>
      <c r="D211" s="205" t="s">
        <v>121</v>
      </c>
      <c r="E211" s="206" t="s">
        <v>310</v>
      </c>
      <c r="F211" s="207" t="s">
        <v>311</v>
      </c>
      <c r="G211" s="208" t="s">
        <v>124</v>
      </c>
      <c r="H211" s="209">
        <v>285</v>
      </c>
      <c r="I211" s="210"/>
      <c r="J211" s="211">
        <f>ROUND(I211*H211,2)</f>
        <v>0</v>
      </c>
      <c r="K211" s="207" t="s">
        <v>125</v>
      </c>
      <c r="L211" s="45"/>
      <c r="M211" s="212" t="s">
        <v>19</v>
      </c>
      <c r="N211" s="213" t="s">
        <v>47</v>
      </c>
      <c r="O211" s="85"/>
      <c r="P211" s="214">
        <f>O211*H211</f>
        <v>0</v>
      </c>
      <c r="Q211" s="214">
        <v>0</v>
      </c>
      <c r="R211" s="214">
        <f>Q211*H211</f>
        <v>0</v>
      </c>
      <c r="S211" s="214">
        <v>0</v>
      </c>
      <c r="T211" s="215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6" t="s">
        <v>126</v>
      </c>
      <c r="AT211" s="216" t="s">
        <v>121</v>
      </c>
      <c r="AU211" s="216" t="s">
        <v>85</v>
      </c>
      <c r="AY211" s="18" t="s">
        <v>119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8" t="s">
        <v>83</v>
      </c>
      <c r="BK211" s="217">
        <f>ROUND(I211*H211,2)</f>
        <v>0</v>
      </c>
      <c r="BL211" s="18" t="s">
        <v>126</v>
      </c>
      <c r="BM211" s="216" t="s">
        <v>312</v>
      </c>
    </row>
    <row r="212" s="2" customFormat="1">
      <c r="A212" s="39"/>
      <c r="B212" s="40"/>
      <c r="C212" s="41"/>
      <c r="D212" s="218" t="s">
        <v>128</v>
      </c>
      <c r="E212" s="41"/>
      <c r="F212" s="219" t="s">
        <v>313</v>
      </c>
      <c r="G212" s="41"/>
      <c r="H212" s="41"/>
      <c r="I212" s="220"/>
      <c r="J212" s="41"/>
      <c r="K212" s="41"/>
      <c r="L212" s="45"/>
      <c r="M212" s="221"/>
      <c r="N212" s="222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128</v>
      </c>
      <c r="AU212" s="18" t="s">
        <v>85</v>
      </c>
    </row>
    <row r="213" s="13" customFormat="1">
      <c r="A213" s="13"/>
      <c r="B213" s="223"/>
      <c r="C213" s="224"/>
      <c r="D213" s="225" t="s">
        <v>130</v>
      </c>
      <c r="E213" s="226" t="s">
        <v>19</v>
      </c>
      <c r="F213" s="227" t="s">
        <v>314</v>
      </c>
      <c r="G213" s="224"/>
      <c r="H213" s="228">
        <v>285</v>
      </c>
      <c r="I213" s="229"/>
      <c r="J213" s="224"/>
      <c r="K213" s="224"/>
      <c r="L213" s="230"/>
      <c r="M213" s="231"/>
      <c r="N213" s="232"/>
      <c r="O213" s="232"/>
      <c r="P213" s="232"/>
      <c r="Q213" s="232"/>
      <c r="R213" s="232"/>
      <c r="S213" s="232"/>
      <c r="T213" s="23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4" t="s">
        <v>130</v>
      </c>
      <c r="AU213" s="234" t="s">
        <v>85</v>
      </c>
      <c r="AV213" s="13" t="s">
        <v>85</v>
      </c>
      <c r="AW213" s="13" t="s">
        <v>35</v>
      </c>
      <c r="AX213" s="13" t="s">
        <v>76</v>
      </c>
      <c r="AY213" s="234" t="s">
        <v>119</v>
      </c>
    </row>
    <row r="214" s="14" customFormat="1">
      <c r="A214" s="14"/>
      <c r="B214" s="235"/>
      <c r="C214" s="236"/>
      <c r="D214" s="225" t="s">
        <v>130</v>
      </c>
      <c r="E214" s="237" t="s">
        <v>19</v>
      </c>
      <c r="F214" s="238" t="s">
        <v>132</v>
      </c>
      <c r="G214" s="236"/>
      <c r="H214" s="239">
        <v>285</v>
      </c>
      <c r="I214" s="240"/>
      <c r="J214" s="236"/>
      <c r="K214" s="236"/>
      <c r="L214" s="241"/>
      <c r="M214" s="242"/>
      <c r="N214" s="243"/>
      <c r="O214" s="243"/>
      <c r="P214" s="243"/>
      <c r="Q214" s="243"/>
      <c r="R214" s="243"/>
      <c r="S214" s="243"/>
      <c r="T214" s="24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5" t="s">
        <v>130</v>
      </c>
      <c r="AU214" s="245" t="s">
        <v>85</v>
      </c>
      <c r="AV214" s="14" t="s">
        <v>126</v>
      </c>
      <c r="AW214" s="14" t="s">
        <v>35</v>
      </c>
      <c r="AX214" s="14" t="s">
        <v>83</v>
      </c>
      <c r="AY214" s="245" t="s">
        <v>119</v>
      </c>
    </row>
    <row r="215" s="2" customFormat="1" ht="16.5" customHeight="1">
      <c r="A215" s="39"/>
      <c r="B215" s="40"/>
      <c r="C215" s="205" t="s">
        <v>315</v>
      </c>
      <c r="D215" s="205" t="s">
        <v>121</v>
      </c>
      <c r="E215" s="206" t="s">
        <v>316</v>
      </c>
      <c r="F215" s="207" t="s">
        <v>317</v>
      </c>
      <c r="G215" s="208" t="s">
        <v>124</v>
      </c>
      <c r="H215" s="209">
        <v>285</v>
      </c>
      <c r="I215" s="210"/>
      <c r="J215" s="211">
        <f>ROUND(I215*H215,2)</f>
        <v>0</v>
      </c>
      <c r="K215" s="207" t="s">
        <v>125</v>
      </c>
      <c r="L215" s="45"/>
      <c r="M215" s="212" t="s">
        <v>19</v>
      </c>
      <c r="N215" s="213" t="s">
        <v>47</v>
      </c>
      <c r="O215" s="85"/>
      <c r="P215" s="214">
        <f>O215*H215</f>
        <v>0</v>
      </c>
      <c r="Q215" s="214">
        <v>0</v>
      </c>
      <c r="R215" s="214">
        <f>Q215*H215</f>
        <v>0</v>
      </c>
      <c r="S215" s="214">
        <v>0</v>
      </c>
      <c r="T215" s="215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16" t="s">
        <v>126</v>
      </c>
      <c r="AT215" s="216" t="s">
        <v>121</v>
      </c>
      <c r="AU215" s="216" t="s">
        <v>85</v>
      </c>
      <c r="AY215" s="18" t="s">
        <v>119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8" t="s">
        <v>83</v>
      </c>
      <c r="BK215" s="217">
        <f>ROUND(I215*H215,2)</f>
        <v>0</v>
      </c>
      <c r="BL215" s="18" t="s">
        <v>126</v>
      </c>
      <c r="BM215" s="216" t="s">
        <v>318</v>
      </c>
    </row>
    <row r="216" s="2" customFormat="1">
      <c r="A216" s="39"/>
      <c r="B216" s="40"/>
      <c r="C216" s="41"/>
      <c r="D216" s="218" t="s">
        <v>128</v>
      </c>
      <c r="E216" s="41"/>
      <c r="F216" s="219" t="s">
        <v>319</v>
      </c>
      <c r="G216" s="41"/>
      <c r="H216" s="41"/>
      <c r="I216" s="220"/>
      <c r="J216" s="41"/>
      <c r="K216" s="41"/>
      <c r="L216" s="45"/>
      <c r="M216" s="221"/>
      <c r="N216" s="222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128</v>
      </c>
      <c r="AU216" s="18" t="s">
        <v>85</v>
      </c>
    </row>
    <row r="217" s="13" customFormat="1">
      <c r="A217" s="13"/>
      <c r="B217" s="223"/>
      <c r="C217" s="224"/>
      <c r="D217" s="225" t="s">
        <v>130</v>
      </c>
      <c r="E217" s="226" t="s">
        <v>19</v>
      </c>
      <c r="F217" s="227" t="s">
        <v>314</v>
      </c>
      <c r="G217" s="224"/>
      <c r="H217" s="228">
        <v>285</v>
      </c>
      <c r="I217" s="229"/>
      <c r="J217" s="224"/>
      <c r="K217" s="224"/>
      <c r="L217" s="230"/>
      <c r="M217" s="231"/>
      <c r="N217" s="232"/>
      <c r="O217" s="232"/>
      <c r="P217" s="232"/>
      <c r="Q217" s="232"/>
      <c r="R217" s="232"/>
      <c r="S217" s="232"/>
      <c r="T217" s="23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4" t="s">
        <v>130</v>
      </c>
      <c r="AU217" s="234" t="s">
        <v>85</v>
      </c>
      <c r="AV217" s="13" t="s">
        <v>85</v>
      </c>
      <c r="AW217" s="13" t="s">
        <v>35</v>
      </c>
      <c r="AX217" s="13" t="s">
        <v>76</v>
      </c>
      <c r="AY217" s="234" t="s">
        <v>119</v>
      </c>
    </row>
    <row r="218" s="14" customFormat="1">
      <c r="A218" s="14"/>
      <c r="B218" s="235"/>
      <c r="C218" s="236"/>
      <c r="D218" s="225" t="s">
        <v>130</v>
      </c>
      <c r="E218" s="237" t="s">
        <v>19</v>
      </c>
      <c r="F218" s="238" t="s">
        <v>132</v>
      </c>
      <c r="G218" s="236"/>
      <c r="H218" s="239">
        <v>285</v>
      </c>
      <c r="I218" s="240"/>
      <c r="J218" s="236"/>
      <c r="K218" s="236"/>
      <c r="L218" s="241"/>
      <c r="M218" s="242"/>
      <c r="N218" s="243"/>
      <c r="O218" s="243"/>
      <c r="P218" s="243"/>
      <c r="Q218" s="243"/>
      <c r="R218" s="243"/>
      <c r="S218" s="243"/>
      <c r="T218" s="24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5" t="s">
        <v>130</v>
      </c>
      <c r="AU218" s="245" t="s">
        <v>85</v>
      </c>
      <c r="AV218" s="14" t="s">
        <v>126</v>
      </c>
      <c r="AW218" s="14" t="s">
        <v>35</v>
      </c>
      <c r="AX218" s="14" t="s">
        <v>83</v>
      </c>
      <c r="AY218" s="245" t="s">
        <v>119</v>
      </c>
    </row>
    <row r="219" s="2" customFormat="1" ht="16.5" customHeight="1">
      <c r="A219" s="39"/>
      <c r="B219" s="40"/>
      <c r="C219" s="205" t="s">
        <v>320</v>
      </c>
      <c r="D219" s="205" t="s">
        <v>121</v>
      </c>
      <c r="E219" s="206" t="s">
        <v>321</v>
      </c>
      <c r="F219" s="207" t="s">
        <v>322</v>
      </c>
      <c r="G219" s="208" t="s">
        <v>124</v>
      </c>
      <c r="H219" s="209">
        <v>6415.3999999999996</v>
      </c>
      <c r="I219" s="210"/>
      <c r="J219" s="211">
        <f>ROUND(I219*H219,2)</f>
        <v>0</v>
      </c>
      <c r="K219" s="207" t="s">
        <v>125</v>
      </c>
      <c r="L219" s="45"/>
      <c r="M219" s="212" t="s">
        <v>19</v>
      </c>
      <c r="N219" s="213" t="s">
        <v>47</v>
      </c>
      <c r="O219" s="85"/>
      <c r="P219" s="214">
        <f>O219*H219</f>
        <v>0</v>
      </c>
      <c r="Q219" s="214">
        <v>0</v>
      </c>
      <c r="R219" s="214">
        <f>Q219*H219</f>
        <v>0</v>
      </c>
      <c r="S219" s="214">
        <v>0</v>
      </c>
      <c r="T219" s="215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16" t="s">
        <v>126</v>
      </c>
      <c r="AT219" s="216" t="s">
        <v>121</v>
      </c>
      <c r="AU219" s="216" t="s">
        <v>85</v>
      </c>
      <c r="AY219" s="18" t="s">
        <v>119</v>
      </c>
      <c r="BE219" s="217">
        <f>IF(N219="základní",J219,0)</f>
        <v>0</v>
      </c>
      <c r="BF219" s="217">
        <f>IF(N219="snížená",J219,0)</f>
        <v>0</v>
      </c>
      <c r="BG219" s="217">
        <f>IF(N219="zákl. přenesená",J219,0)</f>
        <v>0</v>
      </c>
      <c r="BH219" s="217">
        <f>IF(N219="sníž. přenesená",J219,0)</f>
        <v>0</v>
      </c>
      <c r="BI219" s="217">
        <f>IF(N219="nulová",J219,0)</f>
        <v>0</v>
      </c>
      <c r="BJ219" s="18" t="s">
        <v>83</v>
      </c>
      <c r="BK219" s="217">
        <f>ROUND(I219*H219,2)</f>
        <v>0</v>
      </c>
      <c r="BL219" s="18" t="s">
        <v>126</v>
      </c>
      <c r="BM219" s="216" t="s">
        <v>323</v>
      </c>
    </row>
    <row r="220" s="2" customFormat="1">
      <c r="A220" s="39"/>
      <c r="B220" s="40"/>
      <c r="C220" s="41"/>
      <c r="D220" s="218" t="s">
        <v>128</v>
      </c>
      <c r="E220" s="41"/>
      <c r="F220" s="219" t="s">
        <v>324</v>
      </c>
      <c r="G220" s="41"/>
      <c r="H220" s="41"/>
      <c r="I220" s="220"/>
      <c r="J220" s="41"/>
      <c r="K220" s="41"/>
      <c r="L220" s="45"/>
      <c r="M220" s="221"/>
      <c r="N220" s="222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128</v>
      </c>
      <c r="AU220" s="18" t="s">
        <v>85</v>
      </c>
    </row>
    <row r="221" s="13" customFormat="1">
      <c r="A221" s="13"/>
      <c r="B221" s="223"/>
      <c r="C221" s="224"/>
      <c r="D221" s="225" t="s">
        <v>130</v>
      </c>
      <c r="E221" s="226" t="s">
        <v>19</v>
      </c>
      <c r="F221" s="227" t="s">
        <v>325</v>
      </c>
      <c r="G221" s="224"/>
      <c r="H221" s="228">
        <v>5630.3999999999996</v>
      </c>
      <c r="I221" s="229"/>
      <c r="J221" s="224"/>
      <c r="K221" s="224"/>
      <c r="L221" s="230"/>
      <c r="M221" s="231"/>
      <c r="N221" s="232"/>
      <c r="O221" s="232"/>
      <c r="P221" s="232"/>
      <c r="Q221" s="232"/>
      <c r="R221" s="232"/>
      <c r="S221" s="232"/>
      <c r="T221" s="23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4" t="s">
        <v>130</v>
      </c>
      <c r="AU221" s="234" t="s">
        <v>85</v>
      </c>
      <c r="AV221" s="13" t="s">
        <v>85</v>
      </c>
      <c r="AW221" s="13" t="s">
        <v>35</v>
      </c>
      <c r="AX221" s="13" t="s">
        <v>76</v>
      </c>
      <c r="AY221" s="234" t="s">
        <v>119</v>
      </c>
    </row>
    <row r="222" s="13" customFormat="1">
      <c r="A222" s="13"/>
      <c r="B222" s="223"/>
      <c r="C222" s="224"/>
      <c r="D222" s="225" t="s">
        <v>130</v>
      </c>
      <c r="E222" s="226" t="s">
        <v>19</v>
      </c>
      <c r="F222" s="227" t="s">
        <v>326</v>
      </c>
      <c r="G222" s="224"/>
      <c r="H222" s="228">
        <v>285</v>
      </c>
      <c r="I222" s="229"/>
      <c r="J222" s="224"/>
      <c r="K222" s="224"/>
      <c r="L222" s="230"/>
      <c r="M222" s="231"/>
      <c r="N222" s="232"/>
      <c r="O222" s="232"/>
      <c r="P222" s="232"/>
      <c r="Q222" s="232"/>
      <c r="R222" s="232"/>
      <c r="S222" s="232"/>
      <c r="T222" s="23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4" t="s">
        <v>130</v>
      </c>
      <c r="AU222" s="234" t="s">
        <v>85</v>
      </c>
      <c r="AV222" s="13" t="s">
        <v>85</v>
      </c>
      <c r="AW222" s="13" t="s">
        <v>35</v>
      </c>
      <c r="AX222" s="13" t="s">
        <v>76</v>
      </c>
      <c r="AY222" s="234" t="s">
        <v>119</v>
      </c>
    </row>
    <row r="223" s="13" customFormat="1">
      <c r="A223" s="13"/>
      <c r="B223" s="223"/>
      <c r="C223" s="224"/>
      <c r="D223" s="225" t="s">
        <v>130</v>
      </c>
      <c r="E223" s="226" t="s">
        <v>19</v>
      </c>
      <c r="F223" s="227" t="s">
        <v>327</v>
      </c>
      <c r="G223" s="224"/>
      <c r="H223" s="228">
        <v>500</v>
      </c>
      <c r="I223" s="229"/>
      <c r="J223" s="224"/>
      <c r="K223" s="224"/>
      <c r="L223" s="230"/>
      <c r="M223" s="231"/>
      <c r="N223" s="232"/>
      <c r="O223" s="232"/>
      <c r="P223" s="232"/>
      <c r="Q223" s="232"/>
      <c r="R223" s="232"/>
      <c r="S223" s="232"/>
      <c r="T223" s="23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4" t="s">
        <v>130</v>
      </c>
      <c r="AU223" s="234" t="s">
        <v>85</v>
      </c>
      <c r="AV223" s="13" t="s">
        <v>85</v>
      </c>
      <c r="AW223" s="13" t="s">
        <v>35</v>
      </c>
      <c r="AX223" s="13" t="s">
        <v>76</v>
      </c>
      <c r="AY223" s="234" t="s">
        <v>119</v>
      </c>
    </row>
    <row r="224" s="14" customFormat="1">
      <c r="A224" s="14"/>
      <c r="B224" s="235"/>
      <c r="C224" s="236"/>
      <c r="D224" s="225" t="s">
        <v>130</v>
      </c>
      <c r="E224" s="237" t="s">
        <v>19</v>
      </c>
      <c r="F224" s="238" t="s">
        <v>132</v>
      </c>
      <c r="G224" s="236"/>
      <c r="H224" s="239">
        <v>6415.3999999999996</v>
      </c>
      <c r="I224" s="240"/>
      <c r="J224" s="236"/>
      <c r="K224" s="236"/>
      <c r="L224" s="241"/>
      <c r="M224" s="242"/>
      <c r="N224" s="243"/>
      <c r="O224" s="243"/>
      <c r="P224" s="243"/>
      <c r="Q224" s="243"/>
      <c r="R224" s="243"/>
      <c r="S224" s="243"/>
      <c r="T224" s="24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45" t="s">
        <v>130</v>
      </c>
      <c r="AU224" s="245" t="s">
        <v>85</v>
      </c>
      <c r="AV224" s="14" t="s">
        <v>126</v>
      </c>
      <c r="AW224" s="14" t="s">
        <v>35</v>
      </c>
      <c r="AX224" s="14" t="s">
        <v>83</v>
      </c>
      <c r="AY224" s="245" t="s">
        <v>119</v>
      </c>
    </row>
    <row r="225" s="2" customFormat="1" ht="24.15" customHeight="1">
      <c r="A225" s="39"/>
      <c r="B225" s="40"/>
      <c r="C225" s="205" t="s">
        <v>328</v>
      </c>
      <c r="D225" s="205" t="s">
        <v>121</v>
      </c>
      <c r="E225" s="206" t="s">
        <v>329</v>
      </c>
      <c r="F225" s="207" t="s">
        <v>330</v>
      </c>
      <c r="G225" s="208" t="s">
        <v>124</v>
      </c>
      <c r="H225" s="209">
        <v>2760</v>
      </c>
      <c r="I225" s="210"/>
      <c r="J225" s="211">
        <f>ROUND(I225*H225,2)</f>
        <v>0</v>
      </c>
      <c r="K225" s="207" t="s">
        <v>125</v>
      </c>
      <c r="L225" s="45"/>
      <c r="M225" s="212" t="s">
        <v>19</v>
      </c>
      <c r="N225" s="213" t="s">
        <v>47</v>
      </c>
      <c r="O225" s="85"/>
      <c r="P225" s="214">
        <f>O225*H225</f>
        <v>0</v>
      </c>
      <c r="Q225" s="214">
        <v>0</v>
      </c>
      <c r="R225" s="214">
        <f>Q225*H225</f>
        <v>0</v>
      </c>
      <c r="S225" s="214">
        <v>0</v>
      </c>
      <c r="T225" s="215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6" t="s">
        <v>126</v>
      </c>
      <c r="AT225" s="216" t="s">
        <v>121</v>
      </c>
      <c r="AU225" s="216" t="s">
        <v>85</v>
      </c>
      <c r="AY225" s="18" t="s">
        <v>119</v>
      </c>
      <c r="BE225" s="217">
        <f>IF(N225="základní",J225,0)</f>
        <v>0</v>
      </c>
      <c r="BF225" s="217">
        <f>IF(N225="snížená",J225,0)</f>
        <v>0</v>
      </c>
      <c r="BG225" s="217">
        <f>IF(N225="zákl. přenesená",J225,0)</f>
        <v>0</v>
      </c>
      <c r="BH225" s="217">
        <f>IF(N225="sníž. přenesená",J225,0)</f>
        <v>0</v>
      </c>
      <c r="BI225" s="217">
        <f>IF(N225="nulová",J225,0)</f>
        <v>0</v>
      </c>
      <c r="BJ225" s="18" t="s">
        <v>83</v>
      </c>
      <c r="BK225" s="217">
        <f>ROUND(I225*H225,2)</f>
        <v>0</v>
      </c>
      <c r="BL225" s="18" t="s">
        <v>126</v>
      </c>
      <c r="BM225" s="216" t="s">
        <v>331</v>
      </c>
    </row>
    <row r="226" s="2" customFormat="1">
      <c r="A226" s="39"/>
      <c r="B226" s="40"/>
      <c r="C226" s="41"/>
      <c r="D226" s="218" t="s">
        <v>128</v>
      </c>
      <c r="E226" s="41"/>
      <c r="F226" s="219" t="s">
        <v>332</v>
      </c>
      <c r="G226" s="41"/>
      <c r="H226" s="41"/>
      <c r="I226" s="220"/>
      <c r="J226" s="41"/>
      <c r="K226" s="41"/>
      <c r="L226" s="45"/>
      <c r="M226" s="221"/>
      <c r="N226" s="222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128</v>
      </c>
      <c r="AU226" s="18" t="s">
        <v>85</v>
      </c>
    </row>
    <row r="227" s="2" customFormat="1" ht="24.15" customHeight="1">
      <c r="A227" s="39"/>
      <c r="B227" s="40"/>
      <c r="C227" s="205" t="s">
        <v>333</v>
      </c>
      <c r="D227" s="205" t="s">
        <v>121</v>
      </c>
      <c r="E227" s="206" t="s">
        <v>334</v>
      </c>
      <c r="F227" s="207" t="s">
        <v>335</v>
      </c>
      <c r="G227" s="208" t="s">
        <v>124</v>
      </c>
      <c r="H227" s="209">
        <v>2815.1999999999998</v>
      </c>
      <c r="I227" s="210"/>
      <c r="J227" s="211">
        <f>ROUND(I227*H227,2)</f>
        <v>0</v>
      </c>
      <c r="K227" s="207" t="s">
        <v>125</v>
      </c>
      <c r="L227" s="45"/>
      <c r="M227" s="212" t="s">
        <v>19</v>
      </c>
      <c r="N227" s="213" t="s">
        <v>47</v>
      </c>
      <c r="O227" s="85"/>
      <c r="P227" s="214">
        <f>O227*H227</f>
        <v>0</v>
      </c>
      <c r="Q227" s="214">
        <v>0</v>
      </c>
      <c r="R227" s="214">
        <f>Q227*H227</f>
        <v>0</v>
      </c>
      <c r="S227" s="214">
        <v>0</v>
      </c>
      <c r="T227" s="215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16" t="s">
        <v>126</v>
      </c>
      <c r="AT227" s="216" t="s">
        <v>121</v>
      </c>
      <c r="AU227" s="216" t="s">
        <v>85</v>
      </c>
      <c r="AY227" s="18" t="s">
        <v>119</v>
      </c>
      <c r="BE227" s="217">
        <f>IF(N227="základní",J227,0)</f>
        <v>0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8" t="s">
        <v>83</v>
      </c>
      <c r="BK227" s="217">
        <f>ROUND(I227*H227,2)</f>
        <v>0</v>
      </c>
      <c r="BL227" s="18" t="s">
        <v>126</v>
      </c>
      <c r="BM227" s="216" t="s">
        <v>336</v>
      </c>
    </row>
    <row r="228" s="2" customFormat="1">
      <c r="A228" s="39"/>
      <c r="B228" s="40"/>
      <c r="C228" s="41"/>
      <c r="D228" s="218" t="s">
        <v>128</v>
      </c>
      <c r="E228" s="41"/>
      <c r="F228" s="219" t="s">
        <v>337</v>
      </c>
      <c r="G228" s="41"/>
      <c r="H228" s="41"/>
      <c r="I228" s="220"/>
      <c r="J228" s="41"/>
      <c r="K228" s="41"/>
      <c r="L228" s="45"/>
      <c r="M228" s="221"/>
      <c r="N228" s="222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128</v>
      </c>
      <c r="AU228" s="18" t="s">
        <v>85</v>
      </c>
    </row>
    <row r="229" s="13" customFormat="1">
      <c r="A229" s="13"/>
      <c r="B229" s="223"/>
      <c r="C229" s="224"/>
      <c r="D229" s="225" t="s">
        <v>130</v>
      </c>
      <c r="E229" s="224"/>
      <c r="F229" s="227" t="s">
        <v>338</v>
      </c>
      <c r="G229" s="224"/>
      <c r="H229" s="228">
        <v>2815.1999999999998</v>
      </c>
      <c r="I229" s="229"/>
      <c r="J229" s="224"/>
      <c r="K229" s="224"/>
      <c r="L229" s="230"/>
      <c r="M229" s="231"/>
      <c r="N229" s="232"/>
      <c r="O229" s="232"/>
      <c r="P229" s="232"/>
      <c r="Q229" s="232"/>
      <c r="R229" s="232"/>
      <c r="S229" s="232"/>
      <c r="T229" s="23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4" t="s">
        <v>130</v>
      </c>
      <c r="AU229" s="234" t="s">
        <v>85</v>
      </c>
      <c r="AV229" s="13" t="s">
        <v>85</v>
      </c>
      <c r="AW229" s="13" t="s">
        <v>4</v>
      </c>
      <c r="AX229" s="13" t="s">
        <v>83</v>
      </c>
      <c r="AY229" s="234" t="s">
        <v>119</v>
      </c>
    </row>
    <row r="230" s="2" customFormat="1" ht="16.5" customHeight="1">
      <c r="A230" s="39"/>
      <c r="B230" s="40"/>
      <c r="C230" s="247" t="s">
        <v>339</v>
      </c>
      <c r="D230" s="247" t="s">
        <v>197</v>
      </c>
      <c r="E230" s="248" t="s">
        <v>340</v>
      </c>
      <c r="F230" s="249" t="s">
        <v>341</v>
      </c>
      <c r="G230" s="250" t="s">
        <v>124</v>
      </c>
      <c r="H230" s="251">
        <v>16.829999999999998</v>
      </c>
      <c r="I230" s="252"/>
      <c r="J230" s="253">
        <f>ROUND(I230*H230,2)</f>
        <v>0</v>
      </c>
      <c r="K230" s="249" t="s">
        <v>125</v>
      </c>
      <c r="L230" s="254"/>
      <c r="M230" s="255" t="s">
        <v>19</v>
      </c>
      <c r="N230" s="256" t="s">
        <v>47</v>
      </c>
      <c r="O230" s="85"/>
      <c r="P230" s="214">
        <f>O230*H230</f>
        <v>0</v>
      </c>
      <c r="Q230" s="214">
        <v>0.41699999999999998</v>
      </c>
      <c r="R230" s="214">
        <f>Q230*H230</f>
        <v>7.0181099999999992</v>
      </c>
      <c r="S230" s="214">
        <v>0</v>
      </c>
      <c r="T230" s="215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16" t="s">
        <v>173</v>
      </c>
      <c r="AT230" s="216" t="s">
        <v>197</v>
      </c>
      <c r="AU230" s="216" t="s">
        <v>85</v>
      </c>
      <c r="AY230" s="18" t="s">
        <v>119</v>
      </c>
      <c r="BE230" s="217">
        <f>IF(N230="základní",J230,0)</f>
        <v>0</v>
      </c>
      <c r="BF230" s="217">
        <f>IF(N230="snížená",J230,0)</f>
        <v>0</v>
      </c>
      <c r="BG230" s="217">
        <f>IF(N230="zákl. přenesená",J230,0)</f>
        <v>0</v>
      </c>
      <c r="BH230" s="217">
        <f>IF(N230="sníž. přenesená",J230,0)</f>
        <v>0</v>
      </c>
      <c r="BI230" s="217">
        <f>IF(N230="nulová",J230,0)</f>
        <v>0</v>
      </c>
      <c r="BJ230" s="18" t="s">
        <v>83</v>
      </c>
      <c r="BK230" s="217">
        <f>ROUND(I230*H230,2)</f>
        <v>0</v>
      </c>
      <c r="BL230" s="18" t="s">
        <v>126</v>
      </c>
      <c r="BM230" s="216" t="s">
        <v>342</v>
      </c>
    </row>
    <row r="231" s="13" customFormat="1">
      <c r="A231" s="13"/>
      <c r="B231" s="223"/>
      <c r="C231" s="224"/>
      <c r="D231" s="225" t="s">
        <v>130</v>
      </c>
      <c r="E231" s="224"/>
      <c r="F231" s="227" t="s">
        <v>343</v>
      </c>
      <c r="G231" s="224"/>
      <c r="H231" s="228">
        <v>16.829999999999998</v>
      </c>
      <c r="I231" s="229"/>
      <c r="J231" s="224"/>
      <c r="K231" s="224"/>
      <c r="L231" s="230"/>
      <c r="M231" s="231"/>
      <c r="N231" s="232"/>
      <c r="O231" s="232"/>
      <c r="P231" s="232"/>
      <c r="Q231" s="232"/>
      <c r="R231" s="232"/>
      <c r="S231" s="232"/>
      <c r="T231" s="23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4" t="s">
        <v>130</v>
      </c>
      <c r="AU231" s="234" t="s">
        <v>85</v>
      </c>
      <c r="AV231" s="13" t="s">
        <v>85</v>
      </c>
      <c r="AW231" s="13" t="s">
        <v>4</v>
      </c>
      <c r="AX231" s="13" t="s">
        <v>83</v>
      </c>
      <c r="AY231" s="234" t="s">
        <v>119</v>
      </c>
    </row>
    <row r="232" s="2" customFormat="1" ht="33" customHeight="1">
      <c r="A232" s="39"/>
      <c r="B232" s="40"/>
      <c r="C232" s="205" t="s">
        <v>344</v>
      </c>
      <c r="D232" s="205" t="s">
        <v>121</v>
      </c>
      <c r="E232" s="206" t="s">
        <v>345</v>
      </c>
      <c r="F232" s="207" t="s">
        <v>346</v>
      </c>
      <c r="G232" s="208" t="s">
        <v>124</v>
      </c>
      <c r="H232" s="209">
        <v>16.5</v>
      </c>
      <c r="I232" s="210"/>
      <c r="J232" s="211">
        <f>ROUND(I232*H232,2)</f>
        <v>0</v>
      </c>
      <c r="K232" s="207" t="s">
        <v>125</v>
      </c>
      <c r="L232" s="45"/>
      <c r="M232" s="212" t="s">
        <v>19</v>
      </c>
      <c r="N232" s="213" t="s">
        <v>47</v>
      </c>
      <c r="O232" s="85"/>
      <c r="P232" s="214">
        <f>O232*H232</f>
        <v>0</v>
      </c>
      <c r="Q232" s="214">
        <v>0.19536000000000001</v>
      </c>
      <c r="R232" s="214">
        <f>Q232*H232</f>
        <v>3.2234400000000001</v>
      </c>
      <c r="S232" s="214">
        <v>0</v>
      </c>
      <c r="T232" s="215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6" t="s">
        <v>126</v>
      </c>
      <c r="AT232" s="216" t="s">
        <v>121</v>
      </c>
      <c r="AU232" s="216" t="s">
        <v>85</v>
      </c>
      <c r="AY232" s="18" t="s">
        <v>119</v>
      </c>
      <c r="BE232" s="217">
        <f>IF(N232="základní",J232,0)</f>
        <v>0</v>
      </c>
      <c r="BF232" s="217">
        <f>IF(N232="snížená",J232,0)</f>
        <v>0</v>
      </c>
      <c r="BG232" s="217">
        <f>IF(N232="zákl. přenesená",J232,0)</f>
        <v>0</v>
      </c>
      <c r="BH232" s="217">
        <f>IF(N232="sníž. přenesená",J232,0)</f>
        <v>0</v>
      </c>
      <c r="BI232" s="217">
        <f>IF(N232="nulová",J232,0)</f>
        <v>0</v>
      </c>
      <c r="BJ232" s="18" t="s">
        <v>83</v>
      </c>
      <c r="BK232" s="217">
        <f>ROUND(I232*H232,2)</f>
        <v>0</v>
      </c>
      <c r="BL232" s="18" t="s">
        <v>126</v>
      </c>
      <c r="BM232" s="216" t="s">
        <v>347</v>
      </c>
    </row>
    <row r="233" s="2" customFormat="1">
      <c r="A233" s="39"/>
      <c r="B233" s="40"/>
      <c r="C233" s="41"/>
      <c r="D233" s="218" t="s">
        <v>128</v>
      </c>
      <c r="E233" s="41"/>
      <c r="F233" s="219" t="s">
        <v>348</v>
      </c>
      <c r="G233" s="41"/>
      <c r="H233" s="41"/>
      <c r="I233" s="220"/>
      <c r="J233" s="41"/>
      <c r="K233" s="41"/>
      <c r="L233" s="45"/>
      <c r="M233" s="221"/>
      <c r="N233" s="222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128</v>
      </c>
      <c r="AU233" s="18" t="s">
        <v>85</v>
      </c>
    </row>
    <row r="234" s="12" customFormat="1" ht="22.8" customHeight="1">
      <c r="A234" s="12"/>
      <c r="B234" s="189"/>
      <c r="C234" s="190"/>
      <c r="D234" s="191" t="s">
        <v>75</v>
      </c>
      <c r="E234" s="203" t="s">
        <v>173</v>
      </c>
      <c r="F234" s="203" t="s">
        <v>349</v>
      </c>
      <c r="G234" s="190"/>
      <c r="H234" s="190"/>
      <c r="I234" s="193"/>
      <c r="J234" s="204">
        <f>BK234</f>
        <v>0</v>
      </c>
      <c r="K234" s="190"/>
      <c r="L234" s="195"/>
      <c r="M234" s="196"/>
      <c r="N234" s="197"/>
      <c r="O234" s="197"/>
      <c r="P234" s="198">
        <f>SUM(P235:P238)</f>
        <v>0</v>
      </c>
      <c r="Q234" s="197"/>
      <c r="R234" s="198">
        <f>SUM(R235:R238)</f>
        <v>0.62625999999999993</v>
      </c>
      <c r="S234" s="197"/>
      <c r="T234" s="199">
        <f>SUM(T235:T238)</f>
        <v>0.29999999999999999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00" t="s">
        <v>83</v>
      </c>
      <c r="AT234" s="201" t="s">
        <v>75</v>
      </c>
      <c r="AU234" s="201" t="s">
        <v>83</v>
      </c>
      <c r="AY234" s="200" t="s">
        <v>119</v>
      </c>
      <c r="BK234" s="202">
        <f>SUM(BK235:BK238)</f>
        <v>0</v>
      </c>
    </row>
    <row r="235" s="2" customFormat="1" ht="16.5" customHeight="1">
      <c r="A235" s="39"/>
      <c r="B235" s="40"/>
      <c r="C235" s="205" t="s">
        <v>350</v>
      </c>
      <c r="D235" s="205" t="s">
        <v>121</v>
      </c>
      <c r="E235" s="206" t="s">
        <v>351</v>
      </c>
      <c r="F235" s="207" t="s">
        <v>352</v>
      </c>
      <c r="G235" s="208" t="s">
        <v>353</v>
      </c>
      <c r="H235" s="209">
        <v>8</v>
      </c>
      <c r="I235" s="210"/>
      <c r="J235" s="211">
        <f>ROUND(I235*H235,2)</f>
        <v>0</v>
      </c>
      <c r="K235" s="207" t="s">
        <v>19</v>
      </c>
      <c r="L235" s="45"/>
      <c r="M235" s="212" t="s">
        <v>19</v>
      </c>
      <c r="N235" s="213" t="s">
        <v>47</v>
      </c>
      <c r="O235" s="85"/>
      <c r="P235" s="214">
        <f>O235*H235</f>
        <v>0</v>
      </c>
      <c r="Q235" s="214">
        <v>0</v>
      </c>
      <c r="R235" s="214">
        <f>Q235*H235</f>
        <v>0</v>
      </c>
      <c r="S235" s="214">
        <v>0</v>
      </c>
      <c r="T235" s="215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16" t="s">
        <v>126</v>
      </c>
      <c r="AT235" s="216" t="s">
        <v>121</v>
      </c>
      <c r="AU235" s="216" t="s">
        <v>85</v>
      </c>
      <c r="AY235" s="18" t="s">
        <v>119</v>
      </c>
      <c r="BE235" s="217">
        <f>IF(N235="základní",J235,0)</f>
        <v>0</v>
      </c>
      <c r="BF235" s="217">
        <f>IF(N235="snížená",J235,0)</f>
        <v>0</v>
      </c>
      <c r="BG235" s="217">
        <f>IF(N235="zákl. přenesená",J235,0)</f>
        <v>0</v>
      </c>
      <c r="BH235" s="217">
        <f>IF(N235="sníž. přenesená",J235,0)</f>
        <v>0</v>
      </c>
      <c r="BI235" s="217">
        <f>IF(N235="nulová",J235,0)</f>
        <v>0</v>
      </c>
      <c r="BJ235" s="18" t="s">
        <v>83</v>
      </c>
      <c r="BK235" s="217">
        <f>ROUND(I235*H235,2)</f>
        <v>0</v>
      </c>
      <c r="BL235" s="18" t="s">
        <v>126</v>
      </c>
      <c r="BM235" s="216" t="s">
        <v>354</v>
      </c>
    </row>
    <row r="236" s="2" customFormat="1" ht="24.15" customHeight="1">
      <c r="A236" s="39"/>
      <c r="B236" s="40"/>
      <c r="C236" s="205" t="s">
        <v>355</v>
      </c>
      <c r="D236" s="205" t="s">
        <v>121</v>
      </c>
      <c r="E236" s="206" t="s">
        <v>356</v>
      </c>
      <c r="F236" s="207" t="s">
        <v>357</v>
      </c>
      <c r="G236" s="208" t="s">
        <v>358</v>
      </c>
      <c r="H236" s="209">
        <v>1</v>
      </c>
      <c r="I236" s="210"/>
      <c r="J236" s="211">
        <f>ROUND(I236*H236,2)</f>
        <v>0</v>
      </c>
      <c r="K236" s="207" t="s">
        <v>125</v>
      </c>
      <c r="L236" s="45"/>
      <c r="M236" s="212" t="s">
        <v>19</v>
      </c>
      <c r="N236" s="213" t="s">
        <v>47</v>
      </c>
      <c r="O236" s="85"/>
      <c r="P236" s="214">
        <f>O236*H236</f>
        <v>0</v>
      </c>
      <c r="Q236" s="214">
        <v>0.53325999999999996</v>
      </c>
      <c r="R236" s="214">
        <f>Q236*H236</f>
        <v>0.53325999999999996</v>
      </c>
      <c r="S236" s="214">
        <v>0.29999999999999999</v>
      </c>
      <c r="T236" s="215">
        <f>S236*H236</f>
        <v>0.29999999999999999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16" t="s">
        <v>126</v>
      </c>
      <c r="AT236" s="216" t="s">
        <v>121</v>
      </c>
      <c r="AU236" s="216" t="s">
        <v>85</v>
      </c>
      <c r="AY236" s="18" t="s">
        <v>119</v>
      </c>
      <c r="BE236" s="217">
        <f>IF(N236="základní",J236,0)</f>
        <v>0</v>
      </c>
      <c r="BF236" s="217">
        <f>IF(N236="snížená",J236,0)</f>
        <v>0</v>
      </c>
      <c r="BG236" s="217">
        <f>IF(N236="zákl. přenesená",J236,0)</f>
        <v>0</v>
      </c>
      <c r="BH236" s="217">
        <f>IF(N236="sníž. přenesená",J236,0)</f>
        <v>0</v>
      </c>
      <c r="BI236" s="217">
        <f>IF(N236="nulová",J236,0)</f>
        <v>0</v>
      </c>
      <c r="BJ236" s="18" t="s">
        <v>83</v>
      </c>
      <c r="BK236" s="217">
        <f>ROUND(I236*H236,2)</f>
        <v>0</v>
      </c>
      <c r="BL236" s="18" t="s">
        <v>126</v>
      </c>
      <c r="BM236" s="216" t="s">
        <v>359</v>
      </c>
    </row>
    <row r="237" s="2" customFormat="1">
      <c r="A237" s="39"/>
      <c r="B237" s="40"/>
      <c r="C237" s="41"/>
      <c r="D237" s="218" t="s">
        <v>128</v>
      </c>
      <c r="E237" s="41"/>
      <c r="F237" s="219" t="s">
        <v>360</v>
      </c>
      <c r="G237" s="41"/>
      <c r="H237" s="41"/>
      <c r="I237" s="220"/>
      <c r="J237" s="41"/>
      <c r="K237" s="41"/>
      <c r="L237" s="45"/>
      <c r="M237" s="221"/>
      <c r="N237" s="222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128</v>
      </c>
      <c r="AU237" s="18" t="s">
        <v>85</v>
      </c>
    </row>
    <row r="238" s="2" customFormat="1" ht="16.5" customHeight="1">
      <c r="A238" s="39"/>
      <c r="B238" s="40"/>
      <c r="C238" s="247" t="s">
        <v>361</v>
      </c>
      <c r="D238" s="247" t="s">
        <v>197</v>
      </c>
      <c r="E238" s="248" t="s">
        <v>362</v>
      </c>
      <c r="F238" s="249" t="s">
        <v>363</v>
      </c>
      <c r="G238" s="250" t="s">
        <v>358</v>
      </c>
      <c r="H238" s="251">
        <v>1</v>
      </c>
      <c r="I238" s="252"/>
      <c r="J238" s="253">
        <f>ROUND(I238*H238,2)</f>
        <v>0</v>
      </c>
      <c r="K238" s="249" t="s">
        <v>125</v>
      </c>
      <c r="L238" s="254"/>
      <c r="M238" s="255" t="s">
        <v>19</v>
      </c>
      <c r="N238" s="256" t="s">
        <v>47</v>
      </c>
      <c r="O238" s="85"/>
      <c r="P238" s="214">
        <f>O238*H238</f>
        <v>0</v>
      </c>
      <c r="Q238" s="214">
        <v>0.092999999999999999</v>
      </c>
      <c r="R238" s="214">
        <f>Q238*H238</f>
        <v>0.092999999999999999</v>
      </c>
      <c r="S238" s="214">
        <v>0</v>
      </c>
      <c r="T238" s="215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16" t="s">
        <v>173</v>
      </c>
      <c r="AT238" s="216" t="s">
        <v>197</v>
      </c>
      <c r="AU238" s="216" t="s">
        <v>85</v>
      </c>
      <c r="AY238" s="18" t="s">
        <v>119</v>
      </c>
      <c r="BE238" s="217">
        <f>IF(N238="základní",J238,0)</f>
        <v>0</v>
      </c>
      <c r="BF238" s="217">
        <f>IF(N238="snížená",J238,0)</f>
        <v>0</v>
      </c>
      <c r="BG238" s="217">
        <f>IF(N238="zákl. přenesená",J238,0)</f>
        <v>0</v>
      </c>
      <c r="BH238" s="217">
        <f>IF(N238="sníž. přenesená",J238,0)</f>
        <v>0</v>
      </c>
      <c r="BI238" s="217">
        <f>IF(N238="nulová",J238,0)</f>
        <v>0</v>
      </c>
      <c r="BJ238" s="18" t="s">
        <v>83</v>
      </c>
      <c r="BK238" s="217">
        <f>ROUND(I238*H238,2)</f>
        <v>0</v>
      </c>
      <c r="BL238" s="18" t="s">
        <v>126</v>
      </c>
      <c r="BM238" s="216" t="s">
        <v>364</v>
      </c>
    </row>
    <row r="239" s="12" customFormat="1" ht="22.8" customHeight="1">
      <c r="A239" s="12"/>
      <c r="B239" s="189"/>
      <c r="C239" s="190"/>
      <c r="D239" s="191" t="s">
        <v>75</v>
      </c>
      <c r="E239" s="203" t="s">
        <v>179</v>
      </c>
      <c r="F239" s="203" t="s">
        <v>365</v>
      </c>
      <c r="G239" s="190"/>
      <c r="H239" s="190"/>
      <c r="I239" s="193"/>
      <c r="J239" s="204">
        <f>BK239</f>
        <v>0</v>
      </c>
      <c r="K239" s="190"/>
      <c r="L239" s="195"/>
      <c r="M239" s="196"/>
      <c r="N239" s="197"/>
      <c r="O239" s="197"/>
      <c r="P239" s="198">
        <f>SUM(P240:P280)</f>
        <v>0</v>
      </c>
      <c r="Q239" s="197"/>
      <c r="R239" s="198">
        <f>SUM(R240:R280)</f>
        <v>14.744863720000001</v>
      </c>
      <c r="S239" s="197"/>
      <c r="T239" s="199">
        <f>SUM(T240:T280)</f>
        <v>25.375399999999999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00" t="s">
        <v>83</v>
      </c>
      <c r="AT239" s="201" t="s">
        <v>75</v>
      </c>
      <c r="AU239" s="201" t="s">
        <v>83</v>
      </c>
      <c r="AY239" s="200" t="s">
        <v>119</v>
      </c>
      <c r="BK239" s="202">
        <f>SUM(BK240:BK280)</f>
        <v>0</v>
      </c>
    </row>
    <row r="240" s="2" customFormat="1" ht="24.15" customHeight="1">
      <c r="A240" s="39"/>
      <c r="B240" s="40"/>
      <c r="C240" s="205" t="s">
        <v>366</v>
      </c>
      <c r="D240" s="205" t="s">
        <v>121</v>
      </c>
      <c r="E240" s="206" t="s">
        <v>367</v>
      </c>
      <c r="F240" s="207" t="s">
        <v>368</v>
      </c>
      <c r="G240" s="208" t="s">
        <v>353</v>
      </c>
      <c r="H240" s="209">
        <v>24.48</v>
      </c>
      <c r="I240" s="210"/>
      <c r="J240" s="211">
        <f>ROUND(I240*H240,2)</f>
        <v>0</v>
      </c>
      <c r="K240" s="207" t="s">
        <v>125</v>
      </c>
      <c r="L240" s="45"/>
      <c r="M240" s="212" t="s">
        <v>19</v>
      </c>
      <c r="N240" s="213" t="s">
        <v>47</v>
      </c>
      <c r="O240" s="85"/>
      <c r="P240" s="214">
        <f>O240*H240</f>
        <v>0</v>
      </c>
      <c r="Q240" s="214">
        <v>0.15540000000000001</v>
      </c>
      <c r="R240" s="214">
        <f>Q240*H240</f>
        <v>3.8041920000000005</v>
      </c>
      <c r="S240" s="214">
        <v>0</v>
      </c>
      <c r="T240" s="215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6" t="s">
        <v>126</v>
      </c>
      <c r="AT240" s="216" t="s">
        <v>121</v>
      </c>
      <c r="AU240" s="216" t="s">
        <v>85</v>
      </c>
      <c r="AY240" s="18" t="s">
        <v>119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8" t="s">
        <v>83</v>
      </c>
      <c r="BK240" s="217">
        <f>ROUND(I240*H240,2)</f>
        <v>0</v>
      </c>
      <c r="BL240" s="18" t="s">
        <v>126</v>
      </c>
      <c r="BM240" s="216" t="s">
        <v>369</v>
      </c>
    </row>
    <row r="241" s="2" customFormat="1">
      <c r="A241" s="39"/>
      <c r="B241" s="40"/>
      <c r="C241" s="41"/>
      <c r="D241" s="218" t="s">
        <v>128</v>
      </c>
      <c r="E241" s="41"/>
      <c r="F241" s="219" t="s">
        <v>370</v>
      </c>
      <c r="G241" s="41"/>
      <c r="H241" s="41"/>
      <c r="I241" s="220"/>
      <c r="J241" s="41"/>
      <c r="K241" s="41"/>
      <c r="L241" s="45"/>
      <c r="M241" s="221"/>
      <c r="N241" s="222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128</v>
      </c>
      <c r="AU241" s="18" t="s">
        <v>85</v>
      </c>
    </row>
    <row r="242" s="13" customFormat="1">
      <c r="A242" s="13"/>
      <c r="B242" s="223"/>
      <c r="C242" s="224"/>
      <c r="D242" s="225" t="s">
        <v>130</v>
      </c>
      <c r="E242" s="226" t="s">
        <v>19</v>
      </c>
      <c r="F242" s="227" t="s">
        <v>371</v>
      </c>
      <c r="G242" s="224"/>
      <c r="H242" s="228">
        <v>24.48</v>
      </c>
      <c r="I242" s="229"/>
      <c r="J242" s="224"/>
      <c r="K242" s="224"/>
      <c r="L242" s="230"/>
      <c r="M242" s="231"/>
      <c r="N242" s="232"/>
      <c r="O242" s="232"/>
      <c r="P242" s="232"/>
      <c r="Q242" s="232"/>
      <c r="R242" s="232"/>
      <c r="S242" s="232"/>
      <c r="T242" s="23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4" t="s">
        <v>130</v>
      </c>
      <c r="AU242" s="234" t="s">
        <v>85</v>
      </c>
      <c r="AV242" s="13" t="s">
        <v>85</v>
      </c>
      <c r="AW242" s="13" t="s">
        <v>35</v>
      </c>
      <c r="AX242" s="13" t="s">
        <v>76</v>
      </c>
      <c r="AY242" s="234" t="s">
        <v>119</v>
      </c>
    </row>
    <row r="243" s="14" customFormat="1">
      <c r="A243" s="14"/>
      <c r="B243" s="235"/>
      <c r="C243" s="236"/>
      <c r="D243" s="225" t="s">
        <v>130</v>
      </c>
      <c r="E243" s="237" t="s">
        <v>19</v>
      </c>
      <c r="F243" s="238" t="s">
        <v>132</v>
      </c>
      <c r="G243" s="236"/>
      <c r="H243" s="239">
        <v>24.48</v>
      </c>
      <c r="I243" s="240"/>
      <c r="J243" s="236"/>
      <c r="K243" s="236"/>
      <c r="L243" s="241"/>
      <c r="M243" s="242"/>
      <c r="N243" s="243"/>
      <c r="O243" s="243"/>
      <c r="P243" s="243"/>
      <c r="Q243" s="243"/>
      <c r="R243" s="243"/>
      <c r="S243" s="243"/>
      <c r="T243" s="24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5" t="s">
        <v>130</v>
      </c>
      <c r="AU243" s="245" t="s">
        <v>85</v>
      </c>
      <c r="AV243" s="14" t="s">
        <v>126</v>
      </c>
      <c r="AW243" s="14" t="s">
        <v>35</v>
      </c>
      <c r="AX243" s="14" t="s">
        <v>83</v>
      </c>
      <c r="AY243" s="245" t="s">
        <v>119</v>
      </c>
    </row>
    <row r="244" s="2" customFormat="1" ht="16.5" customHeight="1">
      <c r="A244" s="39"/>
      <c r="B244" s="40"/>
      <c r="C244" s="247" t="s">
        <v>372</v>
      </c>
      <c r="D244" s="247" t="s">
        <v>197</v>
      </c>
      <c r="E244" s="248" t="s">
        <v>373</v>
      </c>
      <c r="F244" s="249" t="s">
        <v>374</v>
      </c>
      <c r="G244" s="250" t="s">
        <v>353</v>
      </c>
      <c r="H244" s="251">
        <v>24.969999999999999</v>
      </c>
      <c r="I244" s="252"/>
      <c r="J244" s="253">
        <f>ROUND(I244*H244,2)</f>
        <v>0</v>
      </c>
      <c r="K244" s="249" t="s">
        <v>125</v>
      </c>
      <c r="L244" s="254"/>
      <c r="M244" s="255" t="s">
        <v>19</v>
      </c>
      <c r="N244" s="256" t="s">
        <v>47</v>
      </c>
      <c r="O244" s="85"/>
      <c r="P244" s="214">
        <f>O244*H244</f>
        <v>0</v>
      </c>
      <c r="Q244" s="214">
        <v>0.056000000000000001</v>
      </c>
      <c r="R244" s="214">
        <f>Q244*H244</f>
        <v>1.39832</v>
      </c>
      <c r="S244" s="214">
        <v>0</v>
      </c>
      <c r="T244" s="215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16" t="s">
        <v>173</v>
      </c>
      <c r="AT244" s="216" t="s">
        <v>197</v>
      </c>
      <c r="AU244" s="216" t="s">
        <v>85</v>
      </c>
      <c r="AY244" s="18" t="s">
        <v>119</v>
      </c>
      <c r="BE244" s="217">
        <f>IF(N244="základní",J244,0)</f>
        <v>0</v>
      </c>
      <c r="BF244" s="217">
        <f>IF(N244="snížená",J244,0)</f>
        <v>0</v>
      </c>
      <c r="BG244" s="217">
        <f>IF(N244="zákl. přenesená",J244,0)</f>
        <v>0</v>
      </c>
      <c r="BH244" s="217">
        <f>IF(N244="sníž. přenesená",J244,0)</f>
        <v>0</v>
      </c>
      <c r="BI244" s="217">
        <f>IF(N244="nulová",J244,0)</f>
        <v>0</v>
      </c>
      <c r="BJ244" s="18" t="s">
        <v>83</v>
      </c>
      <c r="BK244" s="217">
        <f>ROUND(I244*H244,2)</f>
        <v>0</v>
      </c>
      <c r="BL244" s="18" t="s">
        <v>126</v>
      </c>
      <c r="BM244" s="216" t="s">
        <v>375</v>
      </c>
    </row>
    <row r="245" s="13" customFormat="1">
      <c r="A245" s="13"/>
      <c r="B245" s="223"/>
      <c r="C245" s="224"/>
      <c r="D245" s="225" t="s">
        <v>130</v>
      </c>
      <c r="E245" s="224"/>
      <c r="F245" s="227" t="s">
        <v>376</v>
      </c>
      <c r="G245" s="224"/>
      <c r="H245" s="228">
        <v>24.969999999999999</v>
      </c>
      <c r="I245" s="229"/>
      <c r="J245" s="224"/>
      <c r="K245" s="224"/>
      <c r="L245" s="230"/>
      <c r="M245" s="231"/>
      <c r="N245" s="232"/>
      <c r="O245" s="232"/>
      <c r="P245" s="232"/>
      <c r="Q245" s="232"/>
      <c r="R245" s="232"/>
      <c r="S245" s="232"/>
      <c r="T245" s="23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4" t="s">
        <v>130</v>
      </c>
      <c r="AU245" s="234" t="s">
        <v>85</v>
      </c>
      <c r="AV245" s="13" t="s">
        <v>85</v>
      </c>
      <c r="AW245" s="13" t="s">
        <v>4</v>
      </c>
      <c r="AX245" s="13" t="s">
        <v>83</v>
      </c>
      <c r="AY245" s="234" t="s">
        <v>119</v>
      </c>
    </row>
    <row r="246" s="2" customFormat="1" ht="24.15" customHeight="1">
      <c r="A246" s="39"/>
      <c r="B246" s="40"/>
      <c r="C246" s="205" t="s">
        <v>377</v>
      </c>
      <c r="D246" s="205" t="s">
        <v>121</v>
      </c>
      <c r="E246" s="206" t="s">
        <v>378</v>
      </c>
      <c r="F246" s="207" t="s">
        <v>379</v>
      </c>
      <c r="G246" s="208" t="s">
        <v>353</v>
      </c>
      <c r="H246" s="209">
        <v>25</v>
      </c>
      <c r="I246" s="210"/>
      <c r="J246" s="211">
        <f>ROUND(I246*H246,2)</f>
        <v>0</v>
      </c>
      <c r="K246" s="207" t="s">
        <v>125</v>
      </c>
      <c r="L246" s="45"/>
      <c r="M246" s="212" t="s">
        <v>19</v>
      </c>
      <c r="N246" s="213" t="s">
        <v>47</v>
      </c>
      <c r="O246" s="85"/>
      <c r="P246" s="214">
        <f>O246*H246</f>
        <v>0</v>
      </c>
      <c r="Q246" s="214">
        <v>0.1295</v>
      </c>
      <c r="R246" s="214">
        <f>Q246*H246</f>
        <v>3.2375000000000003</v>
      </c>
      <c r="S246" s="214">
        <v>0</v>
      </c>
      <c r="T246" s="215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16" t="s">
        <v>126</v>
      </c>
      <c r="AT246" s="216" t="s">
        <v>121</v>
      </c>
      <c r="AU246" s="216" t="s">
        <v>85</v>
      </c>
      <c r="AY246" s="18" t="s">
        <v>119</v>
      </c>
      <c r="BE246" s="217">
        <f>IF(N246="základní",J246,0)</f>
        <v>0</v>
      </c>
      <c r="BF246" s="217">
        <f>IF(N246="snížená",J246,0)</f>
        <v>0</v>
      </c>
      <c r="BG246" s="217">
        <f>IF(N246="zákl. přenesená",J246,0)</f>
        <v>0</v>
      </c>
      <c r="BH246" s="217">
        <f>IF(N246="sníž. přenesená",J246,0)</f>
        <v>0</v>
      </c>
      <c r="BI246" s="217">
        <f>IF(N246="nulová",J246,0)</f>
        <v>0</v>
      </c>
      <c r="BJ246" s="18" t="s">
        <v>83</v>
      </c>
      <c r="BK246" s="217">
        <f>ROUND(I246*H246,2)</f>
        <v>0</v>
      </c>
      <c r="BL246" s="18" t="s">
        <v>126</v>
      </c>
      <c r="BM246" s="216" t="s">
        <v>380</v>
      </c>
    </row>
    <row r="247" s="2" customFormat="1">
      <c r="A247" s="39"/>
      <c r="B247" s="40"/>
      <c r="C247" s="41"/>
      <c r="D247" s="218" t="s">
        <v>128</v>
      </c>
      <c r="E247" s="41"/>
      <c r="F247" s="219" t="s">
        <v>381</v>
      </c>
      <c r="G247" s="41"/>
      <c r="H247" s="41"/>
      <c r="I247" s="220"/>
      <c r="J247" s="41"/>
      <c r="K247" s="41"/>
      <c r="L247" s="45"/>
      <c r="M247" s="221"/>
      <c r="N247" s="222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128</v>
      </c>
      <c r="AU247" s="18" t="s">
        <v>85</v>
      </c>
    </row>
    <row r="248" s="13" customFormat="1">
      <c r="A248" s="13"/>
      <c r="B248" s="223"/>
      <c r="C248" s="224"/>
      <c r="D248" s="225" t="s">
        <v>130</v>
      </c>
      <c r="E248" s="226" t="s">
        <v>19</v>
      </c>
      <c r="F248" s="227" t="s">
        <v>382</v>
      </c>
      <c r="G248" s="224"/>
      <c r="H248" s="228">
        <v>25</v>
      </c>
      <c r="I248" s="229"/>
      <c r="J248" s="224"/>
      <c r="K248" s="224"/>
      <c r="L248" s="230"/>
      <c r="M248" s="231"/>
      <c r="N248" s="232"/>
      <c r="O248" s="232"/>
      <c r="P248" s="232"/>
      <c r="Q248" s="232"/>
      <c r="R248" s="232"/>
      <c r="S248" s="232"/>
      <c r="T248" s="23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4" t="s">
        <v>130</v>
      </c>
      <c r="AU248" s="234" t="s">
        <v>85</v>
      </c>
      <c r="AV248" s="13" t="s">
        <v>85</v>
      </c>
      <c r="AW248" s="13" t="s">
        <v>35</v>
      </c>
      <c r="AX248" s="13" t="s">
        <v>76</v>
      </c>
      <c r="AY248" s="234" t="s">
        <v>119</v>
      </c>
    </row>
    <row r="249" s="14" customFormat="1">
      <c r="A249" s="14"/>
      <c r="B249" s="235"/>
      <c r="C249" s="236"/>
      <c r="D249" s="225" t="s">
        <v>130</v>
      </c>
      <c r="E249" s="237" t="s">
        <v>19</v>
      </c>
      <c r="F249" s="238" t="s">
        <v>132</v>
      </c>
      <c r="G249" s="236"/>
      <c r="H249" s="239">
        <v>25</v>
      </c>
      <c r="I249" s="240"/>
      <c r="J249" s="236"/>
      <c r="K249" s="236"/>
      <c r="L249" s="241"/>
      <c r="M249" s="242"/>
      <c r="N249" s="243"/>
      <c r="O249" s="243"/>
      <c r="P249" s="243"/>
      <c r="Q249" s="243"/>
      <c r="R249" s="243"/>
      <c r="S249" s="243"/>
      <c r="T249" s="24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5" t="s">
        <v>130</v>
      </c>
      <c r="AU249" s="245" t="s">
        <v>85</v>
      </c>
      <c r="AV249" s="14" t="s">
        <v>126</v>
      </c>
      <c r="AW249" s="14" t="s">
        <v>35</v>
      </c>
      <c r="AX249" s="14" t="s">
        <v>83</v>
      </c>
      <c r="AY249" s="245" t="s">
        <v>119</v>
      </c>
    </row>
    <row r="250" s="2" customFormat="1" ht="16.5" customHeight="1">
      <c r="A250" s="39"/>
      <c r="B250" s="40"/>
      <c r="C250" s="247" t="s">
        <v>383</v>
      </c>
      <c r="D250" s="247" t="s">
        <v>197</v>
      </c>
      <c r="E250" s="248" t="s">
        <v>384</v>
      </c>
      <c r="F250" s="249" t="s">
        <v>385</v>
      </c>
      <c r="G250" s="250" t="s">
        <v>353</v>
      </c>
      <c r="H250" s="251">
        <v>25.5</v>
      </c>
      <c r="I250" s="252"/>
      <c r="J250" s="253">
        <f>ROUND(I250*H250,2)</f>
        <v>0</v>
      </c>
      <c r="K250" s="249" t="s">
        <v>125</v>
      </c>
      <c r="L250" s="254"/>
      <c r="M250" s="255" t="s">
        <v>19</v>
      </c>
      <c r="N250" s="256" t="s">
        <v>47</v>
      </c>
      <c r="O250" s="85"/>
      <c r="P250" s="214">
        <f>O250*H250</f>
        <v>0</v>
      </c>
      <c r="Q250" s="214">
        <v>0.044999999999999998</v>
      </c>
      <c r="R250" s="214">
        <f>Q250*H250</f>
        <v>1.1475</v>
      </c>
      <c r="S250" s="214">
        <v>0</v>
      </c>
      <c r="T250" s="215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16" t="s">
        <v>173</v>
      </c>
      <c r="AT250" s="216" t="s">
        <v>197</v>
      </c>
      <c r="AU250" s="216" t="s">
        <v>85</v>
      </c>
      <c r="AY250" s="18" t="s">
        <v>119</v>
      </c>
      <c r="BE250" s="217">
        <f>IF(N250="základní",J250,0)</f>
        <v>0</v>
      </c>
      <c r="BF250" s="217">
        <f>IF(N250="snížená",J250,0)</f>
        <v>0</v>
      </c>
      <c r="BG250" s="217">
        <f>IF(N250="zákl. přenesená",J250,0)</f>
        <v>0</v>
      </c>
      <c r="BH250" s="217">
        <f>IF(N250="sníž. přenesená",J250,0)</f>
        <v>0</v>
      </c>
      <c r="BI250" s="217">
        <f>IF(N250="nulová",J250,0)</f>
        <v>0</v>
      </c>
      <c r="BJ250" s="18" t="s">
        <v>83</v>
      </c>
      <c r="BK250" s="217">
        <f>ROUND(I250*H250,2)</f>
        <v>0</v>
      </c>
      <c r="BL250" s="18" t="s">
        <v>126</v>
      </c>
      <c r="BM250" s="216" t="s">
        <v>386</v>
      </c>
    </row>
    <row r="251" s="13" customFormat="1">
      <c r="A251" s="13"/>
      <c r="B251" s="223"/>
      <c r="C251" s="224"/>
      <c r="D251" s="225" t="s">
        <v>130</v>
      </c>
      <c r="E251" s="224"/>
      <c r="F251" s="227" t="s">
        <v>387</v>
      </c>
      <c r="G251" s="224"/>
      <c r="H251" s="228">
        <v>25.5</v>
      </c>
      <c r="I251" s="229"/>
      <c r="J251" s="224"/>
      <c r="K251" s="224"/>
      <c r="L251" s="230"/>
      <c r="M251" s="231"/>
      <c r="N251" s="232"/>
      <c r="O251" s="232"/>
      <c r="P251" s="232"/>
      <c r="Q251" s="232"/>
      <c r="R251" s="232"/>
      <c r="S251" s="232"/>
      <c r="T251" s="23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4" t="s">
        <v>130</v>
      </c>
      <c r="AU251" s="234" t="s">
        <v>85</v>
      </c>
      <c r="AV251" s="13" t="s">
        <v>85</v>
      </c>
      <c r="AW251" s="13" t="s">
        <v>4</v>
      </c>
      <c r="AX251" s="13" t="s">
        <v>83</v>
      </c>
      <c r="AY251" s="234" t="s">
        <v>119</v>
      </c>
    </row>
    <row r="252" s="2" customFormat="1" ht="21.75" customHeight="1">
      <c r="A252" s="39"/>
      <c r="B252" s="40"/>
      <c r="C252" s="205" t="s">
        <v>388</v>
      </c>
      <c r="D252" s="205" t="s">
        <v>121</v>
      </c>
      <c r="E252" s="206" t="s">
        <v>389</v>
      </c>
      <c r="F252" s="207" t="s">
        <v>390</v>
      </c>
      <c r="G252" s="208" t="s">
        <v>353</v>
      </c>
      <c r="H252" s="209">
        <v>6</v>
      </c>
      <c r="I252" s="210"/>
      <c r="J252" s="211">
        <f>ROUND(I252*H252,2)</f>
        <v>0</v>
      </c>
      <c r="K252" s="207" t="s">
        <v>125</v>
      </c>
      <c r="L252" s="45"/>
      <c r="M252" s="212" t="s">
        <v>19</v>
      </c>
      <c r="N252" s="213" t="s">
        <v>47</v>
      </c>
      <c r="O252" s="85"/>
      <c r="P252" s="214">
        <f>O252*H252</f>
        <v>0</v>
      </c>
      <c r="Q252" s="214">
        <v>0</v>
      </c>
      <c r="R252" s="214">
        <f>Q252*H252</f>
        <v>0</v>
      </c>
      <c r="S252" s="214">
        <v>0</v>
      </c>
      <c r="T252" s="215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6" t="s">
        <v>126</v>
      </c>
      <c r="AT252" s="216" t="s">
        <v>121</v>
      </c>
      <c r="AU252" s="216" t="s">
        <v>85</v>
      </c>
      <c r="AY252" s="18" t="s">
        <v>119</v>
      </c>
      <c r="BE252" s="217">
        <f>IF(N252="základní",J252,0)</f>
        <v>0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8" t="s">
        <v>83</v>
      </c>
      <c r="BK252" s="217">
        <f>ROUND(I252*H252,2)</f>
        <v>0</v>
      </c>
      <c r="BL252" s="18" t="s">
        <v>126</v>
      </c>
      <c r="BM252" s="216" t="s">
        <v>391</v>
      </c>
    </row>
    <row r="253" s="2" customFormat="1">
      <c r="A253" s="39"/>
      <c r="B253" s="40"/>
      <c r="C253" s="41"/>
      <c r="D253" s="218" t="s">
        <v>128</v>
      </c>
      <c r="E253" s="41"/>
      <c r="F253" s="219" t="s">
        <v>392</v>
      </c>
      <c r="G253" s="41"/>
      <c r="H253" s="41"/>
      <c r="I253" s="220"/>
      <c r="J253" s="41"/>
      <c r="K253" s="41"/>
      <c r="L253" s="45"/>
      <c r="M253" s="221"/>
      <c r="N253" s="222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128</v>
      </c>
      <c r="AU253" s="18" t="s">
        <v>85</v>
      </c>
    </row>
    <row r="254" s="2" customFormat="1" ht="16.5" customHeight="1">
      <c r="A254" s="39"/>
      <c r="B254" s="40"/>
      <c r="C254" s="247" t="s">
        <v>393</v>
      </c>
      <c r="D254" s="247" t="s">
        <v>197</v>
      </c>
      <c r="E254" s="248" t="s">
        <v>394</v>
      </c>
      <c r="F254" s="249" t="s">
        <v>395</v>
      </c>
      <c r="G254" s="250" t="s">
        <v>353</v>
      </c>
      <c r="H254" s="251">
        <v>6.0899999999999999</v>
      </c>
      <c r="I254" s="252"/>
      <c r="J254" s="253">
        <f>ROUND(I254*H254,2)</f>
        <v>0</v>
      </c>
      <c r="K254" s="249" t="s">
        <v>19</v>
      </c>
      <c r="L254" s="254"/>
      <c r="M254" s="255" t="s">
        <v>19</v>
      </c>
      <c r="N254" s="256" t="s">
        <v>47</v>
      </c>
      <c r="O254" s="85"/>
      <c r="P254" s="214">
        <f>O254*H254</f>
        <v>0</v>
      </c>
      <c r="Q254" s="214">
        <v>0</v>
      </c>
      <c r="R254" s="214">
        <f>Q254*H254</f>
        <v>0</v>
      </c>
      <c r="S254" s="214">
        <v>0</v>
      </c>
      <c r="T254" s="215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16" t="s">
        <v>173</v>
      </c>
      <c r="AT254" s="216" t="s">
        <v>197</v>
      </c>
      <c r="AU254" s="216" t="s">
        <v>85</v>
      </c>
      <c r="AY254" s="18" t="s">
        <v>119</v>
      </c>
      <c r="BE254" s="217">
        <f>IF(N254="základní",J254,0)</f>
        <v>0</v>
      </c>
      <c r="BF254" s="217">
        <f>IF(N254="snížená",J254,0)</f>
        <v>0</v>
      </c>
      <c r="BG254" s="217">
        <f>IF(N254="zákl. přenesená",J254,0)</f>
        <v>0</v>
      </c>
      <c r="BH254" s="217">
        <f>IF(N254="sníž. přenesená",J254,0)</f>
        <v>0</v>
      </c>
      <c r="BI254" s="217">
        <f>IF(N254="nulová",J254,0)</f>
        <v>0</v>
      </c>
      <c r="BJ254" s="18" t="s">
        <v>83</v>
      </c>
      <c r="BK254" s="217">
        <f>ROUND(I254*H254,2)</f>
        <v>0</v>
      </c>
      <c r="BL254" s="18" t="s">
        <v>126</v>
      </c>
      <c r="BM254" s="216" t="s">
        <v>396</v>
      </c>
    </row>
    <row r="255" s="13" customFormat="1">
      <c r="A255" s="13"/>
      <c r="B255" s="223"/>
      <c r="C255" s="224"/>
      <c r="D255" s="225" t="s">
        <v>130</v>
      </c>
      <c r="E255" s="224"/>
      <c r="F255" s="227" t="s">
        <v>397</v>
      </c>
      <c r="G255" s="224"/>
      <c r="H255" s="228">
        <v>6.0899999999999999</v>
      </c>
      <c r="I255" s="229"/>
      <c r="J255" s="224"/>
      <c r="K255" s="224"/>
      <c r="L255" s="230"/>
      <c r="M255" s="231"/>
      <c r="N255" s="232"/>
      <c r="O255" s="232"/>
      <c r="P255" s="232"/>
      <c r="Q255" s="232"/>
      <c r="R255" s="232"/>
      <c r="S255" s="232"/>
      <c r="T255" s="23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4" t="s">
        <v>130</v>
      </c>
      <c r="AU255" s="234" t="s">
        <v>85</v>
      </c>
      <c r="AV255" s="13" t="s">
        <v>85</v>
      </c>
      <c r="AW255" s="13" t="s">
        <v>4</v>
      </c>
      <c r="AX255" s="13" t="s">
        <v>83</v>
      </c>
      <c r="AY255" s="234" t="s">
        <v>119</v>
      </c>
    </row>
    <row r="256" s="2" customFormat="1" ht="33" customHeight="1">
      <c r="A256" s="39"/>
      <c r="B256" s="40"/>
      <c r="C256" s="205" t="s">
        <v>398</v>
      </c>
      <c r="D256" s="205" t="s">
        <v>121</v>
      </c>
      <c r="E256" s="206" t="s">
        <v>399</v>
      </c>
      <c r="F256" s="207" t="s">
        <v>400</v>
      </c>
      <c r="G256" s="208" t="s">
        <v>353</v>
      </c>
      <c r="H256" s="209">
        <v>155.19999999999999</v>
      </c>
      <c r="I256" s="210"/>
      <c r="J256" s="211">
        <f>ROUND(I256*H256,2)</f>
        <v>0</v>
      </c>
      <c r="K256" s="207" t="s">
        <v>125</v>
      </c>
      <c r="L256" s="45"/>
      <c r="M256" s="212" t="s">
        <v>19</v>
      </c>
      <c r="N256" s="213" t="s">
        <v>47</v>
      </c>
      <c r="O256" s="85"/>
      <c r="P256" s="214">
        <f>O256*H256</f>
        <v>0</v>
      </c>
      <c r="Q256" s="214">
        <v>0.00059999999999999995</v>
      </c>
      <c r="R256" s="214">
        <f>Q256*H256</f>
        <v>0.093119999999999981</v>
      </c>
      <c r="S256" s="214">
        <v>0</v>
      </c>
      <c r="T256" s="215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16" t="s">
        <v>126</v>
      </c>
      <c r="AT256" s="216" t="s">
        <v>121</v>
      </c>
      <c r="AU256" s="216" t="s">
        <v>85</v>
      </c>
      <c r="AY256" s="18" t="s">
        <v>119</v>
      </c>
      <c r="BE256" s="217">
        <f>IF(N256="základní",J256,0)</f>
        <v>0</v>
      </c>
      <c r="BF256" s="217">
        <f>IF(N256="snížená",J256,0)</f>
        <v>0</v>
      </c>
      <c r="BG256" s="217">
        <f>IF(N256="zákl. přenesená",J256,0)</f>
        <v>0</v>
      </c>
      <c r="BH256" s="217">
        <f>IF(N256="sníž. přenesená",J256,0)</f>
        <v>0</v>
      </c>
      <c r="BI256" s="217">
        <f>IF(N256="nulová",J256,0)</f>
        <v>0</v>
      </c>
      <c r="BJ256" s="18" t="s">
        <v>83</v>
      </c>
      <c r="BK256" s="217">
        <f>ROUND(I256*H256,2)</f>
        <v>0</v>
      </c>
      <c r="BL256" s="18" t="s">
        <v>126</v>
      </c>
      <c r="BM256" s="216" t="s">
        <v>401</v>
      </c>
    </row>
    <row r="257" s="2" customFormat="1">
      <c r="A257" s="39"/>
      <c r="B257" s="40"/>
      <c r="C257" s="41"/>
      <c r="D257" s="218" t="s">
        <v>128</v>
      </c>
      <c r="E257" s="41"/>
      <c r="F257" s="219" t="s">
        <v>402</v>
      </c>
      <c r="G257" s="41"/>
      <c r="H257" s="41"/>
      <c r="I257" s="220"/>
      <c r="J257" s="41"/>
      <c r="K257" s="41"/>
      <c r="L257" s="45"/>
      <c r="M257" s="221"/>
      <c r="N257" s="222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128</v>
      </c>
      <c r="AU257" s="18" t="s">
        <v>85</v>
      </c>
    </row>
    <row r="258" s="13" customFormat="1">
      <c r="A258" s="13"/>
      <c r="B258" s="223"/>
      <c r="C258" s="224"/>
      <c r="D258" s="225" t="s">
        <v>130</v>
      </c>
      <c r="E258" s="226" t="s">
        <v>19</v>
      </c>
      <c r="F258" s="227" t="s">
        <v>403</v>
      </c>
      <c r="G258" s="224"/>
      <c r="H258" s="228">
        <v>155.19999999999999</v>
      </c>
      <c r="I258" s="229"/>
      <c r="J258" s="224"/>
      <c r="K258" s="224"/>
      <c r="L258" s="230"/>
      <c r="M258" s="231"/>
      <c r="N258" s="232"/>
      <c r="O258" s="232"/>
      <c r="P258" s="232"/>
      <c r="Q258" s="232"/>
      <c r="R258" s="232"/>
      <c r="S258" s="232"/>
      <c r="T258" s="23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4" t="s">
        <v>130</v>
      </c>
      <c r="AU258" s="234" t="s">
        <v>85</v>
      </c>
      <c r="AV258" s="13" t="s">
        <v>85</v>
      </c>
      <c r="AW258" s="13" t="s">
        <v>35</v>
      </c>
      <c r="AX258" s="13" t="s">
        <v>76</v>
      </c>
      <c r="AY258" s="234" t="s">
        <v>119</v>
      </c>
    </row>
    <row r="259" s="14" customFormat="1">
      <c r="A259" s="14"/>
      <c r="B259" s="235"/>
      <c r="C259" s="236"/>
      <c r="D259" s="225" t="s">
        <v>130</v>
      </c>
      <c r="E259" s="237" t="s">
        <v>19</v>
      </c>
      <c r="F259" s="238" t="s">
        <v>132</v>
      </c>
      <c r="G259" s="236"/>
      <c r="H259" s="239">
        <v>155.19999999999999</v>
      </c>
      <c r="I259" s="240"/>
      <c r="J259" s="236"/>
      <c r="K259" s="236"/>
      <c r="L259" s="241"/>
      <c r="M259" s="242"/>
      <c r="N259" s="243"/>
      <c r="O259" s="243"/>
      <c r="P259" s="243"/>
      <c r="Q259" s="243"/>
      <c r="R259" s="243"/>
      <c r="S259" s="243"/>
      <c r="T259" s="24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5" t="s">
        <v>130</v>
      </c>
      <c r="AU259" s="245" t="s">
        <v>85</v>
      </c>
      <c r="AV259" s="14" t="s">
        <v>126</v>
      </c>
      <c r="AW259" s="14" t="s">
        <v>35</v>
      </c>
      <c r="AX259" s="14" t="s">
        <v>83</v>
      </c>
      <c r="AY259" s="245" t="s">
        <v>119</v>
      </c>
    </row>
    <row r="260" s="2" customFormat="1" ht="16.5" customHeight="1">
      <c r="A260" s="39"/>
      <c r="B260" s="40"/>
      <c r="C260" s="205" t="s">
        <v>404</v>
      </c>
      <c r="D260" s="205" t="s">
        <v>121</v>
      </c>
      <c r="E260" s="206" t="s">
        <v>405</v>
      </c>
      <c r="F260" s="207" t="s">
        <v>406</v>
      </c>
      <c r="G260" s="208" t="s">
        <v>353</v>
      </c>
      <c r="H260" s="209">
        <v>155.19999999999999</v>
      </c>
      <c r="I260" s="210"/>
      <c r="J260" s="211">
        <f>ROUND(I260*H260,2)</f>
        <v>0</v>
      </c>
      <c r="K260" s="207" t="s">
        <v>125</v>
      </c>
      <c r="L260" s="45"/>
      <c r="M260" s="212" t="s">
        <v>19</v>
      </c>
      <c r="N260" s="213" t="s">
        <v>47</v>
      </c>
      <c r="O260" s="85"/>
      <c r="P260" s="214">
        <f>O260*H260</f>
        <v>0</v>
      </c>
      <c r="Q260" s="214">
        <v>0</v>
      </c>
      <c r="R260" s="214">
        <f>Q260*H260</f>
        <v>0</v>
      </c>
      <c r="S260" s="214">
        <v>0</v>
      </c>
      <c r="T260" s="215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16" t="s">
        <v>126</v>
      </c>
      <c r="AT260" s="216" t="s">
        <v>121</v>
      </c>
      <c r="AU260" s="216" t="s">
        <v>85</v>
      </c>
      <c r="AY260" s="18" t="s">
        <v>119</v>
      </c>
      <c r="BE260" s="217">
        <f>IF(N260="základní",J260,0)</f>
        <v>0</v>
      </c>
      <c r="BF260" s="217">
        <f>IF(N260="snížená",J260,0)</f>
        <v>0</v>
      </c>
      <c r="BG260" s="217">
        <f>IF(N260="zákl. přenesená",J260,0)</f>
        <v>0</v>
      </c>
      <c r="BH260" s="217">
        <f>IF(N260="sníž. přenesená",J260,0)</f>
        <v>0</v>
      </c>
      <c r="BI260" s="217">
        <f>IF(N260="nulová",J260,0)</f>
        <v>0</v>
      </c>
      <c r="BJ260" s="18" t="s">
        <v>83</v>
      </c>
      <c r="BK260" s="217">
        <f>ROUND(I260*H260,2)</f>
        <v>0</v>
      </c>
      <c r="BL260" s="18" t="s">
        <v>126</v>
      </c>
      <c r="BM260" s="216" t="s">
        <v>407</v>
      </c>
    </row>
    <row r="261" s="2" customFormat="1">
      <c r="A261" s="39"/>
      <c r="B261" s="40"/>
      <c r="C261" s="41"/>
      <c r="D261" s="218" t="s">
        <v>128</v>
      </c>
      <c r="E261" s="41"/>
      <c r="F261" s="219" t="s">
        <v>408</v>
      </c>
      <c r="G261" s="41"/>
      <c r="H261" s="41"/>
      <c r="I261" s="220"/>
      <c r="J261" s="41"/>
      <c r="K261" s="41"/>
      <c r="L261" s="45"/>
      <c r="M261" s="221"/>
      <c r="N261" s="222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128</v>
      </c>
      <c r="AU261" s="18" t="s">
        <v>85</v>
      </c>
    </row>
    <row r="262" s="13" customFormat="1">
      <c r="A262" s="13"/>
      <c r="B262" s="223"/>
      <c r="C262" s="224"/>
      <c r="D262" s="225" t="s">
        <v>130</v>
      </c>
      <c r="E262" s="226" t="s">
        <v>19</v>
      </c>
      <c r="F262" s="227" t="s">
        <v>403</v>
      </c>
      <c r="G262" s="224"/>
      <c r="H262" s="228">
        <v>155.19999999999999</v>
      </c>
      <c r="I262" s="229"/>
      <c r="J262" s="224"/>
      <c r="K262" s="224"/>
      <c r="L262" s="230"/>
      <c r="M262" s="231"/>
      <c r="N262" s="232"/>
      <c r="O262" s="232"/>
      <c r="P262" s="232"/>
      <c r="Q262" s="232"/>
      <c r="R262" s="232"/>
      <c r="S262" s="232"/>
      <c r="T262" s="23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4" t="s">
        <v>130</v>
      </c>
      <c r="AU262" s="234" t="s">
        <v>85</v>
      </c>
      <c r="AV262" s="13" t="s">
        <v>85</v>
      </c>
      <c r="AW262" s="13" t="s">
        <v>35</v>
      </c>
      <c r="AX262" s="13" t="s">
        <v>76</v>
      </c>
      <c r="AY262" s="234" t="s">
        <v>119</v>
      </c>
    </row>
    <row r="263" s="14" customFormat="1">
      <c r="A263" s="14"/>
      <c r="B263" s="235"/>
      <c r="C263" s="236"/>
      <c r="D263" s="225" t="s">
        <v>130</v>
      </c>
      <c r="E263" s="237" t="s">
        <v>19</v>
      </c>
      <c r="F263" s="238" t="s">
        <v>132</v>
      </c>
      <c r="G263" s="236"/>
      <c r="H263" s="239">
        <v>155.19999999999999</v>
      </c>
      <c r="I263" s="240"/>
      <c r="J263" s="236"/>
      <c r="K263" s="236"/>
      <c r="L263" s="241"/>
      <c r="M263" s="242"/>
      <c r="N263" s="243"/>
      <c r="O263" s="243"/>
      <c r="P263" s="243"/>
      <c r="Q263" s="243"/>
      <c r="R263" s="243"/>
      <c r="S263" s="243"/>
      <c r="T263" s="24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5" t="s">
        <v>130</v>
      </c>
      <c r="AU263" s="245" t="s">
        <v>85</v>
      </c>
      <c r="AV263" s="14" t="s">
        <v>126</v>
      </c>
      <c r="AW263" s="14" t="s">
        <v>35</v>
      </c>
      <c r="AX263" s="14" t="s">
        <v>83</v>
      </c>
      <c r="AY263" s="245" t="s">
        <v>119</v>
      </c>
    </row>
    <row r="264" s="2" customFormat="1" ht="33" customHeight="1">
      <c r="A264" s="39"/>
      <c r="B264" s="40"/>
      <c r="C264" s="205" t="s">
        <v>409</v>
      </c>
      <c r="D264" s="205" t="s">
        <v>121</v>
      </c>
      <c r="E264" s="206" t="s">
        <v>410</v>
      </c>
      <c r="F264" s="207" t="s">
        <v>411</v>
      </c>
      <c r="G264" s="208" t="s">
        <v>353</v>
      </c>
      <c r="H264" s="209">
        <v>12.5</v>
      </c>
      <c r="I264" s="210"/>
      <c r="J264" s="211">
        <f>ROUND(I264*H264,2)</f>
        <v>0</v>
      </c>
      <c r="K264" s="207" t="s">
        <v>125</v>
      </c>
      <c r="L264" s="45"/>
      <c r="M264" s="212" t="s">
        <v>19</v>
      </c>
      <c r="N264" s="213" t="s">
        <v>47</v>
      </c>
      <c r="O264" s="85"/>
      <c r="P264" s="214">
        <f>O264*H264</f>
        <v>0</v>
      </c>
      <c r="Q264" s="214">
        <v>0.11808</v>
      </c>
      <c r="R264" s="214">
        <f>Q264*H264</f>
        <v>1.476</v>
      </c>
      <c r="S264" s="214">
        <v>0</v>
      </c>
      <c r="T264" s="215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16" t="s">
        <v>126</v>
      </c>
      <c r="AT264" s="216" t="s">
        <v>121</v>
      </c>
      <c r="AU264" s="216" t="s">
        <v>85</v>
      </c>
      <c r="AY264" s="18" t="s">
        <v>119</v>
      </c>
      <c r="BE264" s="217">
        <f>IF(N264="základní",J264,0)</f>
        <v>0</v>
      </c>
      <c r="BF264" s="217">
        <f>IF(N264="snížená",J264,0)</f>
        <v>0</v>
      </c>
      <c r="BG264" s="217">
        <f>IF(N264="zákl. přenesená",J264,0)</f>
        <v>0</v>
      </c>
      <c r="BH264" s="217">
        <f>IF(N264="sníž. přenesená",J264,0)</f>
        <v>0</v>
      </c>
      <c r="BI264" s="217">
        <f>IF(N264="nulová",J264,0)</f>
        <v>0</v>
      </c>
      <c r="BJ264" s="18" t="s">
        <v>83</v>
      </c>
      <c r="BK264" s="217">
        <f>ROUND(I264*H264,2)</f>
        <v>0</v>
      </c>
      <c r="BL264" s="18" t="s">
        <v>126</v>
      </c>
      <c r="BM264" s="216" t="s">
        <v>412</v>
      </c>
    </row>
    <row r="265" s="2" customFormat="1">
      <c r="A265" s="39"/>
      <c r="B265" s="40"/>
      <c r="C265" s="41"/>
      <c r="D265" s="218" t="s">
        <v>128</v>
      </c>
      <c r="E265" s="41"/>
      <c r="F265" s="219" t="s">
        <v>413</v>
      </c>
      <c r="G265" s="41"/>
      <c r="H265" s="41"/>
      <c r="I265" s="220"/>
      <c r="J265" s="41"/>
      <c r="K265" s="41"/>
      <c r="L265" s="45"/>
      <c r="M265" s="221"/>
      <c r="N265" s="222"/>
      <c r="O265" s="85"/>
      <c r="P265" s="85"/>
      <c r="Q265" s="85"/>
      <c r="R265" s="85"/>
      <c r="S265" s="85"/>
      <c r="T265" s="86"/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T265" s="18" t="s">
        <v>128</v>
      </c>
      <c r="AU265" s="18" t="s">
        <v>85</v>
      </c>
    </row>
    <row r="266" s="13" customFormat="1">
      <c r="A266" s="13"/>
      <c r="B266" s="223"/>
      <c r="C266" s="224"/>
      <c r="D266" s="225" t="s">
        <v>130</v>
      </c>
      <c r="E266" s="226" t="s">
        <v>19</v>
      </c>
      <c r="F266" s="227" t="s">
        <v>414</v>
      </c>
      <c r="G266" s="224"/>
      <c r="H266" s="228">
        <v>12.5</v>
      </c>
      <c r="I266" s="229"/>
      <c r="J266" s="224"/>
      <c r="K266" s="224"/>
      <c r="L266" s="230"/>
      <c r="M266" s="231"/>
      <c r="N266" s="232"/>
      <c r="O266" s="232"/>
      <c r="P266" s="232"/>
      <c r="Q266" s="232"/>
      <c r="R266" s="232"/>
      <c r="S266" s="232"/>
      <c r="T266" s="23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4" t="s">
        <v>130</v>
      </c>
      <c r="AU266" s="234" t="s">
        <v>85</v>
      </c>
      <c r="AV266" s="13" t="s">
        <v>85</v>
      </c>
      <c r="AW266" s="13" t="s">
        <v>35</v>
      </c>
      <c r="AX266" s="13" t="s">
        <v>76</v>
      </c>
      <c r="AY266" s="234" t="s">
        <v>119</v>
      </c>
    </row>
    <row r="267" s="14" customFormat="1">
      <c r="A267" s="14"/>
      <c r="B267" s="235"/>
      <c r="C267" s="236"/>
      <c r="D267" s="225" t="s">
        <v>130</v>
      </c>
      <c r="E267" s="237" t="s">
        <v>19</v>
      </c>
      <c r="F267" s="238" t="s">
        <v>132</v>
      </c>
      <c r="G267" s="236"/>
      <c r="H267" s="239">
        <v>12.5</v>
      </c>
      <c r="I267" s="240"/>
      <c r="J267" s="236"/>
      <c r="K267" s="236"/>
      <c r="L267" s="241"/>
      <c r="M267" s="242"/>
      <c r="N267" s="243"/>
      <c r="O267" s="243"/>
      <c r="P267" s="243"/>
      <c r="Q267" s="243"/>
      <c r="R267" s="243"/>
      <c r="S267" s="243"/>
      <c r="T267" s="24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45" t="s">
        <v>130</v>
      </c>
      <c r="AU267" s="245" t="s">
        <v>85</v>
      </c>
      <c r="AV267" s="14" t="s">
        <v>126</v>
      </c>
      <c r="AW267" s="14" t="s">
        <v>35</v>
      </c>
      <c r="AX267" s="14" t="s">
        <v>83</v>
      </c>
      <c r="AY267" s="245" t="s">
        <v>119</v>
      </c>
    </row>
    <row r="268" s="2" customFormat="1" ht="16.5" customHeight="1">
      <c r="A268" s="39"/>
      <c r="B268" s="40"/>
      <c r="C268" s="247" t="s">
        <v>415</v>
      </c>
      <c r="D268" s="247" t="s">
        <v>197</v>
      </c>
      <c r="E268" s="248" t="s">
        <v>416</v>
      </c>
      <c r="F268" s="249" t="s">
        <v>417</v>
      </c>
      <c r="G268" s="250" t="s">
        <v>353</v>
      </c>
      <c r="H268" s="251">
        <v>12.75</v>
      </c>
      <c r="I268" s="252"/>
      <c r="J268" s="253">
        <f>ROUND(I268*H268,2)</f>
        <v>0</v>
      </c>
      <c r="K268" s="249" t="s">
        <v>125</v>
      </c>
      <c r="L268" s="254"/>
      <c r="M268" s="255" t="s">
        <v>19</v>
      </c>
      <c r="N268" s="256" t="s">
        <v>47</v>
      </c>
      <c r="O268" s="85"/>
      <c r="P268" s="214">
        <f>O268*H268</f>
        <v>0</v>
      </c>
      <c r="Q268" s="214">
        <v>0.0356</v>
      </c>
      <c r="R268" s="214">
        <f>Q268*H268</f>
        <v>0.45389999999999997</v>
      </c>
      <c r="S268" s="214">
        <v>0</v>
      </c>
      <c r="T268" s="215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16" t="s">
        <v>173</v>
      </c>
      <c r="AT268" s="216" t="s">
        <v>197</v>
      </c>
      <c r="AU268" s="216" t="s">
        <v>85</v>
      </c>
      <c r="AY268" s="18" t="s">
        <v>119</v>
      </c>
      <c r="BE268" s="217">
        <f>IF(N268="základní",J268,0)</f>
        <v>0</v>
      </c>
      <c r="BF268" s="217">
        <f>IF(N268="snížená",J268,0)</f>
        <v>0</v>
      </c>
      <c r="BG268" s="217">
        <f>IF(N268="zákl. přenesená",J268,0)</f>
        <v>0</v>
      </c>
      <c r="BH268" s="217">
        <f>IF(N268="sníž. přenesená",J268,0)</f>
        <v>0</v>
      </c>
      <c r="BI268" s="217">
        <f>IF(N268="nulová",J268,0)</f>
        <v>0</v>
      </c>
      <c r="BJ268" s="18" t="s">
        <v>83</v>
      </c>
      <c r="BK268" s="217">
        <f>ROUND(I268*H268,2)</f>
        <v>0</v>
      </c>
      <c r="BL268" s="18" t="s">
        <v>126</v>
      </c>
      <c r="BM268" s="216" t="s">
        <v>418</v>
      </c>
    </row>
    <row r="269" s="13" customFormat="1">
      <c r="A269" s="13"/>
      <c r="B269" s="223"/>
      <c r="C269" s="224"/>
      <c r="D269" s="225" t="s">
        <v>130</v>
      </c>
      <c r="E269" s="224"/>
      <c r="F269" s="227" t="s">
        <v>419</v>
      </c>
      <c r="G269" s="224"/>
      <c r="H269" s="228">
        <v>12.75</v>
      </c>
      <c r="I269" s="229"/>
      <c r="J269" s="224"/>
      <c r="K269" s="224"/>
      <c r="L269" s="230"/>
      <c r="M269" s="231"/>
      <c r="N269" s="232"/>
      <c r="O269" s="232"/>
      <c r="P269" s="232"/>
      <c r="Q269" s="232"/>
      <c r="R269" s="232"/>
      <c r="S269" s="232"/>
      <c r="T269" s="23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4" t="s">
        <v>130</v>
      </c>
      <c r="AU269" s="234" t="s">
        <v>85</v>
      </c>
      <c r="AV269" s="13" t="s">
        <v>85</v>
      </c>
      <c r="AW269" s="13" t="s">
        <v>4</v>
      </c>
      <c r="AX269" s="13" t="s">
        <v>83</v>
      </c>
      <c r="AY269" s="234" t="s">
        <v>119</v>
      </c>
    </row>
    <row r="270" s="2" customFormat="1" ht="33" customHeight="1">
      <c r="A270" s="39"/>
      <c r="B270" s="40"/>
      <c r="C270" s="205" t="s">
        <v>420</v>
      </c>
      <c r="D270" s="205" t="s">
        <v>121</v>
      </c>
      <c r="E270" s="206" t="s">
        <v>421</v>
      </c>
      <c r="F270" s="207" t="s">
        <v>422</v>
      </c>
      <c r="G270" s="208" t="s">
        <v>353</v>
      </c>
      <c r="H270" s="209">
        <v>11.880000000000001</v>
      </c>
      <c r="I270" s="210"/>
      <c r="J270" s="211">
        <f>ROUND(I270*H270,2)</f>
        <v>0</v>
      </c>
      <c r="K270" s="207" t="s">
        <v>125</v>
      </c>
      <c r="L270" s="45"/>
      <c r="M270" s="212" t="s">
        <v>19</v>
      </c>
      <c r="N270" s="213" t="s">
        <v>47</v>
      </c>
      <c r="O270" s="85"/>
      <c r="P270" s="214">
        <f>O270*H270</f>
        <v>0</v>
      </c>
      <c r="Q270" s="214">
        <v>0.14760999999999999</v>
      </c>
      <c r="R270" s="214">
        <f>Q270*H270</f>
        <v>1.7536068</v>
      </c>
      <c r="S270" s="214">
        <v>0</v>
      </c>
      <c r="T270" s="215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16" t="s">
        <v>126</v>
      </c>
      <c r="AT270" s="216" t="s">
        <v>121</v>
      </c>
      <c r="AU270" s="216" t="s">
        <v>85</v>
      </c>
      <c r="AY270" s="18" t="s">
        <v>119</v>
      </c>
      <c r="BE270" s="217">
        <f>IF(N270="základní",J270,0)</f>
        <v>0</v>
      </c>
      <c r="BF270" s="217">
        <f>IF(N270="snížená",J270,0)</f>
        <v>0</v>
      </c>
      <c r="BG270" s="217">
        <f>IF(N270="zákl. přenesená",J270,0)</f>
        <v>0</v>
      </c>
      <c r="BH270" s="217">
        <f>IF(N270="sníž. přenesená",J270,0)</f>
        <v>0</v>
      </c>
      <c r="BI270" s="217">
        <f>IF(N270="nulová",J270,0)</f>
        <v>0</v>
      </c>
      <c r="BJ270" s="18" t="s">
        <v>83</v>
      </c>
      <c r="BK270" s="217">
        <f>ROUND(I270*H270,2)</f>
        <v>0</v>
      </c>
      <c r="BL270" s="18" t="s">
        <v>126</v>
      </c>
      <c r="BM270" s="216" t="s">
        <v>423</v>
      </c>
    </row>
    <row r="271" s="2" customFormat="1">
      <c r="A271" s="39"/>
      <c r="B271" s="40"/>
      <c r="C271" s="41"/>
      <c r="D271" s="218" t="s">
        <v>128</v>
      </c>
      <c r="E271" s="41"/>
      <c r="F271" s="219" t="s">
        <v>424</v>
      </c>
      <c r="G271" s="41"/>
      <c r="H271" s="41"/>
      <c r="I271" s="220"/>
      <c r="J271" s="41"/>
      <c r="K271" s="41"/>
      <c r="L271" s="45"/>
      <c r="M271" s="221"/>
      <c r="N271" s="222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128</v>
      </c>
      <c r="AU271" s="18" t="s">
        <v>85</v>
      </c>
    </row>
    <row r="272" s="13" customFormat="1">
      <c r="A272" s="13"/>
      <c r="B272" s="223"/>
      <c r="C272" s="224"/>
      <c r="D272" s="225" t="s">
        <v>130</v>
      </c>
      <c r="E272" s="226" t="s">
        <v>19</v>
      </c>
      <c r="F272" s="227" t="s">
        <v>425</v>
      </c>
      <c r="G272" s="224"/>
      <c r="H272" s="228">
        <v>11.880000000000001</v>
      </c>
      <c r="I272" s="229"/>
      <c r="J272" s="224"/>
      <c r="K272" s="224"/>
      <c r="L272" s="230"/>
      <c r="M272" s="231"/>
      <c r="N272" s="232"/>
      <c r="O272" s="232"/>
      <c r="P272" s="232"/>
      <c r="Q272" s="232"/>
      <c r="R272" s="232"/>
      <c r="S272" s="232"/>
      <c r="T272" s="23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4" t="s">
        <v>130</v>
      </c>
      <c r="AU272" s="234" t="s">
        <v>85</v>
      </c>
      <c r="AV272" s="13" t="s">
        <v>85</v>
      </c>
      <c r="AW272" s="13" t="s">
        <v>35</v>
      </c>
      <c r="AX272" s="13" t="s">
        <v>83</v>
      </c>
      <c r="AY272" s="234" t="s">
        <v>119</v>
      </c>
    </row>
    <row r="273" s="2" customFormat="1" ht="16.5" customHeight="1">
      <c r="A273" s="39"/>
      <c r="B273" s="40"/>
      <c r="C273" s="247" t="s">
        <v>426</v>
      </c>
      <c r="D273" s="247" t="s">
        <v>197</v>
      </c>
      <c r="E273" s="248" t="s">
        <v>427</v>
      </c>
      <c r="F273" s="249" t="s">
        <v>428</v>
      </c>
      <c r="G273" s="250" t="s">
        <v>353</v>
      </c>
      <c r="H273" s="251">
        <v>12.118</v>
      </c>
      <c r="I273" s="252"/>
      <c r="J273" s="253">
        <f>ROUND(I273*H273,2)</f>
        <v>0</v>
      </c>
      <c r="K273" s="249" t="s">
        <v>125</v>
      </c>
      <c r="L273" s="254"/>
      <c r="M273" s="255" t="s">
        <v>19</v>
      </c>
      <c r="N273" s="256" t="s">
        <v>47</v>
      </c>
      <c r="O273" s="85"/>
      <c r="P273" s="214">
        <f>O273*H273</f>
        <v>0</v>
      </c>
      <c r="Q273" s="214">
        <v>0.11394</v>
      </c>
      <c r="R273" s="214">
        <f>Q273*H273</f>
        <v>1.38072492</v>
      </c>
      <c r="S273" s="214">
        <v>0</v>
      </c>
      <c r="T273" s="215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16" t="s">
        <v>173</v>
      </c>
      <c r="AT273" s="216" t="s">
        <v>197</v>
      </c>
      <c r="AU273" s="216" t="s">
        <v>85</v>
      </c>
      <c r="AY273" s="18" t="s">
        <v>119</v>
      </c>
      <c r="BE273" s="217">
        <f>IF(N273="základní",J273,0)</f>
        <v>0</v>
      </c>
      <c r="BF273" s="217">
        <f>IF(N273="snížená",J273,0)</f>
        <v>0</v>
      </c>
      <c r="BG273" s="217">
        <f>IF(N273="zákl. přenesená",J273,0)</f>
        <v>0</v>
      </c>
      <c r="BH273" s="217">
        <f>IF(N273="sníž. přenesená",J273,0)</f>
        <v>0</v>
      </c>
      <c r="BI273" s="217">
        <f>IF(N273="nulová",J273,0)</f>
        <v>0</v>
      </c>
      <c r="BJ273" s="18" t="s">
        <v>83</v>
      </c>
      <c r="BK273" s="217">
        <f>ROUND(I273*H273,2)</f>
        <v>0</v>
      </c>
      <c r="BL273" s="18" t="s">
        <v>126</v>
      </c>
      <c r="BM273" s="216" t="s">
        <v>429</v>
      </c>
    </row>
    <row r="274" s="13" customFormat="1">
      <c r="A274" s="13"/>
      <c r="B274" s="223"/>
      <c r="C274" s="224"/>
      <c r="D274" s="225" t="s">
        <v>130</v>
      </c>
      <c r="E274" s="224"/>
      <c r="F274" s="227" t="s">
        <v>430</v>
      </c>
      <c r="G274" s="224"/>
      <c r="H274" s="228">
        <v>12.118</v>
      </c>
      <c r="I274" s="229"/>
      <c r="J274" s="224"/>
      <c r="K274" s="224"/>
      <c r="L274" s="230"/>
      <c r="M274" s="231"/>
      <c r="N274" s="232"/>
      <c r="O274" s="232"/>
      <c r="P274" s="232"/>
      <c r="Q274" s="232"/>
      <c r="R274" s="232"/>
      <c r="S274" s="232"/>
      <c r="T274" s="23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4" t="s">
        <v>130</v>
      </c>
      <c r="AU274" s="234" t="s">
        <v>85</v>
      </c>
      <c r="AV274" s="13" t="s">
        <v>85</v>
      </c>
      <c r="AW274" s="13" t="s">
        <v>4</v>
      </c>
      <c r="AX274" s="13" t="s">
        <v>83</v>
      </c>
      <c r="AY274" s="234" t="s">
        <v>119</v>
      </c>
    </row>
    <row r="275" s="2" customFormat="1" ht="44.25" customHeight="1">
      <c r="A275" s="39"/>
      <c r="B275" s="40"/>
      <c r="C275" s="205" t="s">
        <v>431</v>
      </c>
      <c r="D275" s="205" t="s">
        <v>121</v>
      </c>
      <c r="E275" s="206" t="s">
        <v>432</v>
      </c>
      <c r="F275" s="207" t="s">
        <v>433</v>
      </c>
      <c r="G275" s="208" t="s">
        <v>353</v>
      </c>
      <c r="H275" s="209">
        <v>74.099999999999994</v>
      </c>
      <c r="I275" s="210"/>
      <c r="J275" s="211">
        <f>ROUND(I275*H275,2)</f>
        <v>0</v>
      </c>
      <c r="K275" s="207" t="s">
        <v>125</v>
      </c>
      <c r="L275" s="45"/>
      <c r="M275" s="212" t="s">
        <v>19</v>
      </c>
      <c r="N275" s="213" t="s">
        <v>47</v>
      </c>
      <c r="O275" s="85"/>
      <c r="P275" s="214">
        <f>O275*H275</f>
        <v>0</v>
      </c>
      <c r="Q275" s="214">
        <v>0</v>
      </c>
      <c r="R275" s="214">
        <f>Q275*H275</f>
        <v>0</v>
      </c>
      <c r="S275" s="214">
        <v>0.19400000000000001</v>
      </c>
      <c r="T275" s="215">
        <f>S275*H275</f>
        <v>14.375399999999999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16" t="s">
        <v>126</v>
      </c>
      <c r="AT275" s="216" t="s">
        <v>121</v>
      </c>
      <c r="AU275" s="216" t="s">
        <v>85</v>
      </c>
      <c r="AY275" s="18" t="s">
        <v>119</v>
      </c>
      <c r="BE275" s="217">
        <f>IF(N275="základní",J275,0)</f>
        <v>0</v>
      </c>
      <c r="BF275" s="217">
        <f>IF(N275="snížená",J275,0)</f>
        <v>0</v>
      </c>
      <c r="BG275" s="217">
        <f>IF(N275="zákl. přenesená",J275,0)</f>
        <v>0</v>
      </c>
      <c r="BH275" s="217">
        <f>IF(N275="sníž. přenesená",J275,0)</f>
        <v>0</v>
      </c>
      <c r="BI275" s="217">
        <f>IF(N275="nulová",J275,0)</f>
        <v>0</v>
      </c>
      <c r="BJ275" s="18" t="s">
        <v>83</v>
      </c>
      <c r="BK275" s="217">
        <f>ROUND(I275*H275,2)</f>
        <v>0</v>
      </c>
      <c r="BL275" s="18" t="s">
        <v>126</v>
      </c>
      <c r="BM275" s="216" t="s">
        <v>434</v>
      </c>
    </row>
    <row r="276" s="2" customFormat="1">
      <c r="A276" s="39"/>
      <c r="B276" s="40"/>
      <c r="C276" s="41"/>
      <c r="D276" s="218" t="s">
        <v>128</v>
      </c>
      <c r="E276" s="41"/>
      <c r="F276" s="219" t="s">
        <v>435</v>
      </c>
      <c r="G276" s="41"/>
      <c r="H276" s="41"/>
      <c r="I276" s="220"/>
      <c r="J276" s="41"/>
      <c r="K276" s="41"/>
      <c r="L276" s="45"/>
      <c r="M276" s="221"/>
      <c r="N276" s="222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128</v>
      </c>
      <c r="AU276" s="18" t="s">
        <v>85</v>
      </c>
    </row>
    <row r="277" s="13" customFormat="1">
      <c r="A277" s="13"/>
      <c r="B277" s="223"/>
      <c r="C277" s="224"/>
      <c r="D277" s="225" t="s">
        <v>130</v>
      </c>
      <c r="E277" s="226" t="s">
        <v>19</v>
      </c>
      <c r="F277" s="227" t="s">
        <v>436</v>
      </c>
      <c r="G277" s="224"/>
      <c r="H277" s="228">
        <v>74.099999999999994</v>
      </c>
      <c r="I277" s="229"/>
      <c r="J277" s="224"/>
      <c r="K277" s="224"/>
      <c r="L277" s="230"/>
      <c r="M277" s="231"/>
      <c r="N277" s="232"/>
      <c r="O277" s="232"/>
      <c r="P277" s="232"/>
      <c r="Q277" s="232"/>
      <c r="R277" s="232"/>
      <c r="S277" s="232"/>
      <c r="T277" s="23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4" t="s">
        <v>130</v>
      </c>
      <c r="AU277" s="234" t="s">
        <v>85</v>
      </c>
      <c r="AV277" s="13" t="s">
        <v>85</v>
      </c>
      <c r="AW277" s="13" t="s">
        <v>35</v>
      </c>
      <c r="AX277" s="13" t="s">
        <v>76</v>
      </c>
      <c r="AY277" s="234" t="s">
        <v>119</v>
      </c>
    </row>
    <row r="278" s="14" customFormat="1">
      <c r="A278" s="14"/>
      <c r="B278" s="235"/>
      <c r="C278" s="236"/>
      <c r="D278" s="225" t="s">
        <v>130</v>
      </c>
      <c r="E278" s="237" t="s">
        <v>19</v>
      </c>
      <c r="F278" s="238" t="s">
        <v>132</v>
      </c>
      <c r="G278" s="236"/>
      <c r="H278" s="239">
        <v>74.099999999999994</v>
      </c>
      <c r="I278" s="240"/>
      <c r="J278" s="236"/>
      <c r="K278" s="236"/>
      <c r="L278" s="241"/>
      <c r="M278" s="242"/>
      <c r="N278" s="243"/>
      <c r="O278" s="243"/>
      <c r="P278" s="243"/>
      <c r="Q278" s="243"/>
      <c r="R278" s="243"/>
      <c r="S278" s="243"/>
      <c r="T278" s="24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5" t="s">
        <v>130</v>
      </c>
      <c r="AU278" s="245" t="s">
        <v>85</v>
      </c>
      <c r="AV278" s="14" t="s">
        <v>126</v>
      </c>
      <c r="AW278" s="14" t="s">
        <v>35</v>
      </c>
      <c r="AX278" s="14" t="s">
        <v>83</v>
      </c>
      <c r="AY278" s="245" t="s">
        <v>119</v>
      </c>
    </row>
    <row r="279" s="2" customFormat="1" ht="16.5" customHeight="1">
      <c r="A279" s="39"/>
      <c r="B279" s="40"/>
      <c r="C279" s="205" t="s">
        <v>437</v>
      </c>
      <c r="D279" s="205" t="s">
        <v>121</v>
      </c>
      <c r="E279" s="206" t="s">
        <v>438</v>
      </c>
      <c r="F279" s="207" t="s">
        <v>439</v>
      </c>
      <c r="G279" s="208" t="s">
        <v>147</v>
      </c>
      <c r="H279" s="209">
        <v>5</v>
      </c>
      <c r="I279" s="210"/>
      <c r="J279" s="211">
        <f>ROUND(I279*H279,2)</f>
        <v>0</v>
      </c>
      <c r="K279" s="207" t="s">
        <v>125</v>
      </c>
      <c r="L279" s="45"/>
      <c r="M279" s="212" t="s">
        <v>19</v>
      </c>
      <c r="N279" s="213" t="s">
        <v>47</v>
      </c>
      <c r="O279" s="85"/>
      <c r="P279" s="214">
        <f>O279*H279</f>
        <v>0</v>
      </c>
      <c r="Q279" s="214">
        <v>0</v>
      </c>
      <c r="R279" s="214">
        <f>Q279*H279</f>
        <v>0</v>
      </c>
      <c r="S279" s="214">
        <v>2.2000000000000002</v>
      </c>
      <c r="T279" s="215">
        <f>S279*H279</f>
        <v>11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16" t="s">
        <v>126</v>
      </c>
      <c r="AT279" s="216" t="s">
        <v>121</v>
      </c>
      <c r="AU279" s="216" t="s">
        <v>85</v>
      </c>
      <c r="AY279" s="18" t="s">
        <v>119</v>
      </c>
      <c r="BE279" s="217">
        <f>IF(N279="základní",J279,0)</f>
        <v>0</v>
      </c>
      <c r="BF279" s="217">
        <f>IF(N279="snížená",J279,0)</f>
        <v>0</v>
      </c>
      <c r="BG279" s="217">
        <f>IF(N279="zákl. přenesená",J279,0)</f>
        <v>0</v>
      </c>
      <c r="BH279" s="217">
        <f>IF(N279="sníž. přenesená",J279,0)</f>
        <v>0</v>
      </c>
      <c r="BI279" s="217">
        <f>IF(N279="nulová",J279,0)</f>
        <v>0</v>
      </c>
      <c r="BJ279" s="18" t="s">
        <v>83</v>
      </c>
      <c r="BK279" s="217">
        <f>ROUND(I279*H279,2)</f>
        <v>0</v>
      </c>
      <c r="BL279" s="18" t="s">
        <v>126</v>
      </c>
      <c r="BM279" s="216" t="s">
        <v>440</v>
      </c>
    </row>
    <row r="280" s="2" customFormat="1">
      <c r="A280" s="39"/>
      <c r="B280" s="40"/>
      <c r="C280" s="41"/>
      <c r="D280" s="218" t="s">
        <v>128</v>
      </c>
      <c r="E280" s="41"/>
      <c r="F280" s="219" t="s">
        <v>441</v>
      </c>
      <c r="G280" s="41"/>
      <c r="H280" s="41"/>
      <c r="I280" s="220"/>
      <c r="J280" s="41"/>
      <c r="K280" s="41"/>
      <c r="L280" s="45"/>
      <c r="M280" s="221"/>
      <c r="N280" s="222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128</v>
      </c>
      <c r="AU280" s="18" t="s">
        <v>85</v>
      </c>
    </row>
    <row r="281" s="12" customFormat="1" ht="22.8" customHeight="1">
      <c r="A281" s="12"/>
      <c r="B281" s="189"/>
      <c r="C281" s="190"/>
      <c r="D281" s="191" t="s">
        <v>75</v>
      </c>
      <c r="E281" s="203" t="s">
        <v>442</v>
      </c>
      <c r="F281" s="203" t="s">
        <v>443</v>
      </c>
      <c r="G281" s="190"/>
      <c r="H281" s="190"/>
      <c r="I281" s="193"/>
      <c r="J281" s="204">
        <f>BK281</f>
        <v>0</v>
      </c>
      <c r="K281" s="190"/>
      <c r="L281" s="195"/>
      <c r="M281" s="196"/>
      <c r="N281" s="197"/>
      <c r="O281" s="197"/>
      <c r="P281" s="198">
        <f>SUM(P282:P309)</f>
        <v>0</v>
      </c>
      <c r="Q281" s="197"/>
      <c r="R281" s="198">
        <f>SUM(R282:R309)</f>
        <v>0</v>
      </c>
      <c r="S281" s="197"/>
      <c r="T281" s="199">
        <f>SUM(T282:T309)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00" t="s">
        <v>83</v>
      </c>
      <c r="AT281" s="201" t="s">
        <v>75</v>
      </c>
      <c r="AU281" s="201" t="s">
        <v>83</v>
      </c>
      <c r="AY281" s="200" t="s">
        <v>119</v>
      </c>
      <c r="BK281" s="202">
        <f>SUM(BK282:BK309)</f>
        <v>0</v>
      </c>
    </row>
    <row r="282" s="2" customFormat="1" ht="21.75" customHeight="1">
      <c r="A282" s="39"/>
      <c r="B282" s="40"/>
      <c r="C282" s="205" t="s">
        <v>444</v>
      </c>
      <c r="D282" s="205" t="s">
        <v>121</v>
      </c>
      <c r="E282" s="206" t="s">
        <v>445</v>
      </c>
      <c r="F282" s="207" t="s">
        <v>446</v>
      </c>
      <c r="G282" s="208" t="s">
        <v>200</v>
      </c>
      <c r="H282" s="209">
        <v>11</v>
      </c>
      <c r="I282" s="210"/>
      <c r="J282" s="211">
        <f>ROUND(I282*H282,2)</f>
        <v>0</v>
      </c>
      <c r="K282" s="207" t="s">
        <v>125</v>
      </c>
      <c r="L282" s="45"/>
      <c r="M282" s="212" t="s">
        <v>19</v>
      </c>
      <c r="N282" s="213" t="s">
        <v>47</v>
      </c>
      <c r="O282" s="85"/>
      <c r="P282" s="214">
        <f>O282*H282</f>
        <v>0</v>
      </c>
      <c r="Q282" s="214">
        <v>0</v>
      </c>
      <c r="R282" s="214">
        <f>Q282*H282</f>
        <v>0</v>
      </c>
      <c r="S282" s="214">
        <v>0</v>
      </c>
      <c r="T282" s="215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16" t="s">
        <v>126</v>
      </c>
      <c r="AT282" s="216" t="s">
        <v>121</v>
      </c>
      <c r="AU282" s="216" t="s">
        <v>85</v>
      </c>
      <c r="AY282" s="18" t="s">
        <v>119</v>
      </c>
      <c r="BE282" s="217">
        <f>IF(N282="základní",J282,0)</f>
        <v>0</v>
      </c>
      <c r="BF282" s="217">
        <f>IF(N282="snížená",J282,0)</f>
        <v>0</v>
      </c>
      <c r="BG282" s="217">
        <f>IF(N282="zákl. přenesená",J282,0)</f>
        <v>0</v>
      </c>
      <c r="BH282" s="217">
        <f>IF(N282="sníž. přenesená",J282,0)</f>
        <v>0</v>
      </c>
      <c r="BI282" s="217">
        <f>IF(N282="nulová",J282,0)</f>
        <v>0</v>
      </c>
      <c r="BJ282" s="18" t="s">
        <v>83</v>
      </c>
      <c r="BK282" s="217">
        <f>ROUND(I282*H282,2)</f>
        <v>0</v>
      </c>
      <c r="BL282" s="18" t="s">
        <v>126</v>
      </c>
      <c r="BM282" s="216" t="s">
        <v>447</v>
      </c>
    </row>
    <row r="283" s="2" customFormat="1">
      <c r="A283" s="39"/>
      <c r="B283" s="40"/>
      <c r="C283" s="41"/>
      <c r="D283" s="218" t="s">
        <v>128</v>
      </c>
      <c r="E283" s="41"/>
      <c r="F283" s="219" t="s">
        <v>448</v>
      </c>
      <c r="G283" s="41"/>
      <c r="H283" s="41"/>
      <c r="I283" s="220"/>
      <c r="J283" s="41"/>
      <c r="K283" s="41"/>
      <c r="L283" s="45"/>
      <c r="M283" s="221"/>
      <c r="N283" s="222"/>
      <c r="O283" s="85"/>
      <c r="P283" s="85"/>
      <c r="Q283" s="85"/>
      <c r="R283" s="85"/>
      <c r="S283" s="85"/>
      <c r="T283" s="86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128</v>
      </c>
      <c r="AU283" s="18" t="s">
        <v>85</v>
      </c>
    </row>
    <row r="284" s="13" customFormat="1">
      <c r="A284" s="13"/>
      <c r="B284" s="223"/>
      <c r="C284" s="224"/>
      <c r="D284" s="225" t="s">
        <v>130</v>
      </c>
      <c r="E284" s="226" t="s">
        <v>19</v>
      </c>
      <c r="F284" s="227" t="s">
        <v>449</v>
      </c>
      <c r="G284" s="224"/>
      <c r="H284" s="228">
        <v>11</v>
      </c>
      <c r="I284" s="229"/>
      <c r="J284" s="224"/>
      <c r="K284" s="224"/>
      <c r="L284" s="230"/>
      <c r="M284" s="231"/>
      <c r="N284" s="232"/>
      <c r="O284" s="232"/>
      <c r="P284" s="232"/>
      <c r="Q284" s="232"/>
      <c r="R284" s="232"/>
      <c r="S284" s="232"/>
      <c r="T284" s="23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4" t="s">
        <v>130</v>
      </c>
      <c r="AU284" s="234" t="s">
        <v>85</v>
      </c>
      <c r="AV284" s="13" t="s">
        <v>85</v>
      </c>
      <c r="AW284" s="13" t="s">
        <v>35</v>
      </c>
      <c r="AX284" s="13" t="s">
        <v>76</v>
      </c>
      <c r="AY284" s="234" t="s">
        <v>119</v>
      </c>
    </row>
    <row r="285" s="14" customFormat="1">
      <c r="A285" s="14"/>
      <c r="B285" s="235"/>
      <c r="C285" s="236"/>
      <c r="D285" s="225" t="s">
        <v>130</v>
      </c>
      <c r="E285" s="237" t="s">
        <v>19</v>
      </c>
      <c r="F285" s="238" t="s">
        <v>132</v>
      </c>
      <c r="G285" s="236"/>
      <c r="H285" s="239">
        <v>11</v>
      </c>
      <c r="I285" s="240"/>
      <c r="J285" s="236"/>
      <c r="K285" s="236"/>
      <c r="L285" s="241"/>
      <c r="M285" s="242"/>
      <c r="N285" s="243"/>
      <c r="O285" s="243"/>
      <c r="P285" s="243"/>
      <c r="Q285" s="243"/>
      <c r="R285" s="243"/>
      <c r="S285" s="243"/>
      <c r="T285" s="24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5" t="s">
        <v>130</v>
      </c>
      <c r="AU285" s="245" t="s">
        <v>85</v>
      </c>
      <c r="AV285" s="14" t="s">
        <v>126</v>
      </c>
      <c r="AW285" s="14" t="s">
        <v>35</v>
      </c>
      <c r="AX285" s="14" t="s">
        <v>83</v>
      </c>
      <c r="AY285" s="245" t="s">
        <v>119</v>
      </c>
    </row>
    <row r="286" s="2" customFormat="1" ht="16.5" customHeight="1">
      <c r="A286" s="39"/>
      <c r="B286" s="40"/>
      <c r="C286" s="205" t="s">
        <v>450</v>
      </c>
      <c r="D286" s="205" t="s">
        <v>121</v>
      </c>
      <c r="E286" s="206" t="s">
        <v>451</v>
      </c>
      <c r="F286" s="207" t="s">
        <v>452</v>
      </c>
      <c r="G286" s="208" t="s">
        <v>200</v>
      </c>
      <c r="H286" s="209">
        <v>220</v>
      </c>
      <c r="I286" s="210"/>
      <c r="J286" s="211">
        <f>ROUND(I286*H286,2)</f>
        <v>0</v>
      </c>
      <c r="K286" s="207" t="s">
        <v>125</v>
      </c>
      <c r="L286" s="45"/>
      <c r="M286" s="212" t="s">
        <v>19</v>
      </c>
      <c r="N286" s="213" t="s">
        <v>47</v>
      </c>
      <c r="O286" s="85"/>
      <c r="P286" s="214">
        <f>O286*H286</f>
        <v>0</v>
      </c>
      <c r="Q286" s="214">
        <v>0</v>
      </c>
      <c r="R286" s="214">
        <f>Q286*H286</f>
        <v>0</v>
      </c>
      <c r="S286" s="214">
        <v>0</v>
      </c>
      <c r="T286" s="215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16" t="s">
        <v>126</v>
      </c>
      <c r="AT286" s="216" t="s">
        <v>121</v>
      </c>
      <c r="AU286" s="216" t="s">
        <v>85</v>
      </c>
      <c r="AY286" s="18" t="s">
        <v>119</v>
      </c>
      <c r="BE286" s="217">
        <f>IF(N286="základní",J286,0)</f>
        <v>0</v>
      </c>
      <c r="BF286" s="217">
        <f>IF(N286="snížená",J286,0)</f>
        <v>0</v>
      </c>
      <c r="BG286" s="217">
        <f>IF(N286="zákl. přenesená",J286,0)</f>
        <v>0</v>
      </c>
      <c r="BH286" s="217">
        <f>IF(N286="sníž. přenesená",J286,0)</f>
        <v>0</v>
      </c>
      <c r="BI286" s="217">
        <f>IF(N286="nulová",J286,0)</f>
        <v>0</v>
      </c>
      <c r="BJ286" s="18" t="s">
        <v>83</v>
      </c>
      <c r="BK286" s="217">
        <f>ROUND(I286*H286,2)</f>
        <v>0</v>
      </c>
      <c r="BL286" s="18" t="s">
        <v>126</v>
      </c>
      <c r="BM286" s="216" t="s">
        <v>453</v>
      </c>
    </row>
    <row r="287" s="2" customFormat="1">
      <c r="A287" s="39"/>
      <c r="B287" s="40"/>
      <c r="C287" s="41"/>
      <c r="D287" s="218" t="s">
        <v>128</v>
      </c>
      <c r="E287" s="41"/>
      <c r="F287" s="219" t="s">
        <v>454</v>
      </c>
      <c r="G287" s="41"/>
      <c r="H287" s="41"/>
      <c r="I287" s="220"/>
      <c r="J287" s="41"/>
      <c r="K287" s="41"/>
      <c r="L287" s="45"/>
      <c r="M287" s="221"/>
      <c r="N287" s="222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128</v>
      </c>
      <c r="AU287" s="18" t="s">
        <v>85</v>
      </c>
    </row>
    <row r="288" s="13" customFormat="1">
      <c r="A288" s="13"/>
      <c r="B288" s="223"/>
      <c r="C288" s="224"/>
      <c r="D288" s="225" t="s">
        <v>130</v>
      </c>
      <c r="E288" s="226" t="s">
        <v>19</v>
      </c>
      <c r="F288" s="227" t="s">
        <v>449</v>
      </c>
      <c r="G288" s="224"/>
      <c r="H288" s="228">
        <v>11</v>
      </c>
      <c r="I288" s="229"/>
      <c r="J288" s="224"/>
      <c r="K288" s="224"/>
      <c r="L288" s="230"/>
      <c r="M288" s="231"/>
      <c r="N288" s="232"/>
      <c r="O288" s="232"/>
      <c r="P288" s="232"/>
      <c r="Q288" s="232"/>
      <c r="R288" s="232"/>
      <c r="S288" s="232"/>
      <c r="T288" s="23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4" t="s">
        <v>130</v>
      </c>
      <c r="AU288" s="234" t="s">
        <v>85</v>
      </c>
      <c r="AV288" s="13" t="s">
        <v>85</v>
      </c>
      <c r="AW288" s="13" t="s">
        <v>35</v>
      </c>
      <c r="AX288" s="13" t="s">
        <v>76</v>
      </c>
      <c r="AY288" s="234" t="s">
        <v>119</v>
      </c>
    </row>
    <row r="289" s="14" customFormat="1">
      <c r="A289" s="14"/>
      <c r="B289" s="235"/>
      <c r="C289" s="236"/>
      <c r="D289" s="225" t="s">
        <v>130</v>
      </c>
      <c r="E289" s="237" t="s">
        <v>19</v>
      </c>
      <c r="F289" s="238" t="s">
        <v>132</v>
      </c>
      <c r="G289" s="236"/>
      <c r="H289" s="239">
        <v>11</v>
      </c>
      <c r="I289" s="240"/>
      <c r="J289" s="236"/>
      <c r="K289" s="236"/>
      <c r="L289" s="241"/>
      <c r="M289" s="242"/>
      <c r="N289" s="243"/>
      <c r="O289" s="243"/>
      <c r="P289" s="243"/>
      <c r="Q289" s="243"/>
      <c r="R289" s="243"/>
      <c r="S289" s="243"/>
      <c r="T289" s="24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5" t="s">
        <v>130</v>
      </c>
      <c r="AU289" s="245" t="s">
        <v>85</v>
      </c>
      <c r="AV289" s="14" t="s">
        <v>126</v>
      </c>
      <c r="AW289" s="14" t="s">
        <v>35</v>
      </c>
      <c r="AX289" s="14" t="s">
        <v>83</v>
      </c>
      <c r="AY289" s="245" t="s">
        <v>119</v>
      </c>
    </row>
    <row r="290" s="13" customFormat="1">
      <c r="A290" s="13"/>
      <c r="B290" s="223"/>
      <c r="C290" s="224"/>
      <c r="D290" s="225" t="s">
        <v>130</v>
      </c>
      <c r="E290" s="224"/>
      <c r="F290" s="227" t="s">
        <v>455</v>
      </c>
      <c r="G290" s="224"/>
      <c r="H290" s="228">
        <v>220</v>
      </c>
      <c r="I290" s="229"/>
      <c r="J290" s="224"/>
      <c r="K290" s="224"/>
      <c r="L290" s="230"/>
      <c r="M290" s="231"/>
      <c r="N290" s="232"/>
      <c r="O290" s="232"/>
      <c r="P290" s="232"/>
      <c r="Q290" s="232"/>
      <c r="R290" s="232"/>
      <c r="S290" s="232"/>
      <c r="T290" s="23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4" t="s">
        <v>130</v>
      </c>
      <c r="AU290" s="234" t="s">
        <v>85</v>
      </c>
      <c r="AV290" s="13" t="s">
        <v>85</v>
      </c>
      <c r="AW290" s="13" t="s">
        <v>4</v>
      </c>
      <c r="AX290" s="13" t="s">
        <v>83</v>
      </c>
      <c r="AY290" s="234" t="s">
        <v>119</v>
      </c>
    </row>
    <row r="291" s="2" customFormat="1" ht="24.15" customHeight="1">
      <c r="A291" s="39"/>
      <c r="B291" s="40"/>
      <c r="C291" s="205" t="s">
        <v>456</v>
      </c>
      <c r="D291" s="205" t="s">
        <v>121</v>
      </c>
      <c r="E291" s="206" t="s">
        <v>457</v>
      </c>
      <c r="F291" s="207" t="s">
        <v>458</v>
      </c>
      <c r="G291" s="208" t="s">
        <v>200</v>
      </c>
      <c r="H291" s="209">
        <v>36.68</v>
      </c>
      <c r="I291" s="210"/>
      <c r="J291" s="211">
        <f>ROUND(I291*H291,2)</f>
        <v>0</v>
      </c>
      <c r="K291" s="207" t="s">
        <v>125</v>
      </c>
      <c r="L291" s="45"/>
      <c r="M291" s="212" t="s">
        <v>19</v>
      </c>
      <c r="N291" s="213" t="s">
        <v>47</v>
      </c>
      <c r="O291" s="85"/>
      <c r="P291" s="214">
        <f>O291*H291</f>
        <v>0</v>
      </c>
      <c r="Q291" s="214">
        <v>0</v>
      </c>
      <c r="R291" s="214">
        <f>Q291*H291</f>
        <v>0</v>
      </c>
      <c r="S291" s="214">
        <v>0</v>
      </c>
      <c r="T291" s="215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16" t="s">
        <v>126</v>
      </c>
      <c r="AT291" s="216" t="s">
        <v>121</v>
      </c>
      <c r="AU291" s="216" t="s">
        <v>85</v>
      </c>
      <c r="AY291" s="18" t="s">
        <v>119</v>
      </c>
      <c r="BE291" s="217">
        <f>IF(N291="základní",J291,0)</f>
        <v>0</v>
      </c>
      <c r="BF291" s="217">
        <f>IF(N291="snížená",J291,0)</f>
        <v>0</v>
      </c>
      <c r="BG291" s="217">
        <f>IF(N291="zákl. přenesená",J291,0)</f>
        <v>0</v>
      </c>
      <c r="BH291" s="217">
        <f>IF(N291="sníž. přenesená",J291,0)</f>
        <v>0</v>
      </c>
      <c r="BI291" s="217">
        <f>IF(N291="nulová",J291,0)</f>
        <v>0</v>
      </c>
      <c r="BJ291" s="18" t="s">
        <v>83</v>
      </c>
      <c r="BK291" s="217">
        <f>ROUND(I291*H291,2)</f>
        <v>0</v>
      </c>
      <c r="BL291" s="18" t="s">
        <v>126</v>
      </c>
      <c r="BM291" s="216" t="s">
        <v>459</v>
      </c>
    </row>
    <row r="292" s="2" customFormat="1">
      <c r="A292" s="39"/>
      <c r="B292" s="40"/>
      <c r="C292" s="41"/>
      <c r="D292" s="218" t="s">
        <v>128</v>
      </c>
      <c r="E292" s="41"/>
      <c r="F292" s="219" t="s">
        <v>460</v>
      </c>
      <c r="G292" s="41"/>
      <c r="H292" s="41"/>
      <c r="I292" s="220"/>
      <c r="J292" s="41"/>
      <c r="K292" s="41"/>
      <c r="L292" s="45"/>
      <c r="M292" s="221"/>
      <c r="N292" s="222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128</v>
      </c>
      <c r="AU292" s="18" t="s">
        <v>85</v>
      </c>
    </row>
    <row r="293" s="13" customFormat="1">
      <c r="A293" s="13"/>
      <c r="B293" s="223"/>
      <c r="C293" s="224"/>
      <c r="D293" s="225" t="s">
        <v>130</v>
      </c>
      <c r="E293" s="226" t="s">
        <v>19</v>
      </c>
      <c r="F293" s="227" t="s">
        <v>461</v>
      </c>
      <c r="G293" s="224"/>
      <c r="H293" s="228">
        <v>36.68</v>
      </c>
      <c r="I293" s="229"/>
      <c r="J293" s="224"/>
      <c r="K293" s="224"/>
      <c r="L293" s="230"/>
      <c r="M293" s="231"/>
      <c r="N293" s="232"/>
      <c r="O293" s="232"/>
      <c r="P293" s="232"/>
      <c r="Q293" s="232"/>
      <c r="R293" s="232"/>
      <c r="S293" s="232"/>
      <c r="T293" s="23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4" t="s">
        <v>130</v>
      </c>
      <c r="AU293" s="234" t="s">
        <v>85</v>
      </c>
      <c r="AV293" s="13" t="s">
        <v>85</v>
      </c>
      <c r="AW293" s="13" t="s">
        <v>35</v>
      </c>
      <c r="AX293" s="13" t="s">
        <v>76</v>
      </c>
      <c r="AY293" s="234" t="s">
        <v>119</v>
      </c>
    </row>
    <row r="294" s="14" customFormat="1">
      <c r="A294" s="14"/>
      <c r="B294" s="235"/>
      <c r="C294" s="236"/>
      <c r="D294" s="225" t="s">
        <v>130</v>
      </c>
      <c r="E294" s="237" t="s">
        <v>19</v>
      </c>
      <c r="F294" s="238" t="s">
        <v>132</v>
      </c>
      <c r="G294" s="236"/>
      <c r="H294" s="239">
        <v>36.68</v>
      </c>
      <c r="I294" s="240"/>
      <c r="J294" s="236"/>
      <c r="K294" s="236"/>
      <c r="L294" s="241"/>
      <c r="M294" s="242"/>
      <c r="N294" s="243"/>
      <c r="O294" s="243"/>
      <c r="P294" s="243"/>
      <c r="Q294" s="243"/>
      <c r="R294" s="243"/>
      <c r="S294" s="243"/>
      <c r="T294" s="244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5" t="s">
        <v>130</v>
      </c>
      <c r="AU294" s="245" t="s">
        <v>85</v>
      </c>
      <c r="AV294" s="14" t="s">
        <v>126</v>
      </c>
      <c r="AW294" s="14" t="s">
        <v>35</v>
      </c>
      <c r="AX294" s="14" t="s">
        <v>83</v>
      </c>
      <c r="AY294" s="245" t="s">
        <v>119</v>
      </c>
    </row>
    <row r="295" s="2" customFormat="1" ht="24.15" customHeight="1">
      <c r="A295" s="39"/>
      <c r="B295" s="40"/>
      <c r="C295" s="205" t="s">
        <v>462</v>
      </c>
      <c r="D295" s="205" t="s">
        <v>121</v>
      </c>
      <c r="E295" s="206" t="s">
        <v>463</v>
      </c>
      <c r="F295" s="207" t="s">
        <v>464</v>
      </c>
      <c r="G295" s="208" t="s">
        <v>200</v>
      </c>
      <c r="H295" s="209">
        <v>733.60000000000002</v>
      </c>
      <c r="I295" s="210"/>
      <c r="J295" s="211">
        <f>ROUND(I295*H295,2)</f>
        <v>0</v>
      </c>
      <c r="K295" s="207" t="s">
        <v>125</v>
      </c>
      <c r="L295" s="45"/>
      <c r="M295" s="212" t="s">
        <v>19</v>
      </c>
      <c r="N295" s="213" t="s">
        <v>47</v>
      </c>
      <c r="O295" s="85"/>
      <c r="P295" s="214">
        <f>O295*H295</f>
        <v>0</v>
      </c>
      <c r="Q295" s="214">
        <v>0</v>
      </c>
      <c r="R295" s="214">
        <f>Q295*H295</f>
        <v>0</v>
      </c>
      <c r="S295" s="214">
        <v>0</v>
      </c>
      <c r="T295" s="215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16" t="s">
        <v>126</v>
      </c>
      <c r="AT295" s="216" t="s">
        <v>121</v>
      </c>
      <c r="AU295" s="216" t="s">
        <v>85</v>
      </c>
      <c r="AY295" s="18" t="s">
        <v>119</v>
      </c>
      <c r="BE295" s="217">
        <f>IF(N295="základní",J295,0)</f>
        <v>0</v>
      </c>
      <c r="BF295" s="217">
        <f>IF(N295="snížená",J295,0)</f>
        <v>0</v>
      </c>
      <c r="BG295" s="217">
        <f>IF(N295="zákl. přenesená",J295,0)</f>
        <v>0</v>
      </c>
      <c r="BH295" s="217">
        <f>IF(N295="sníž. přenesená",J295,0)</f>
        <v>0</v>
      </c>
      <c r="BI295" s="217">
        <f>IF(N295="nulová",J295,0)</f>
        <v>0</v>
      </c>
      <c r="BJ295" s="18" t="s">
        <v>83</v>
      </c>
      <c r="BK295" s="217">
        <f>ROUND(I295*H295,2)</f>
        <v>0</v>
      </c>
      <c r="BL295" s="18" t="s">
        <v>126</v>
      </c>
      <c r="BM295" s="216" t="s">
        <v>465</v>
      </c>
    </row>
    <row r="296" s="2" customFormat="1">
      <c r="A296" s="39"/>
      <c r="B296" s="40"/>
      <c r="C296" s="41"/>
      <c r="D296" s="218" t="s">
        <v>128</v>
      </c>
      <c r="E296" s="41"/>
      <c r="F296" s="219" t="s">
        <v>466</v>
      </c>
      <c r="G296" s="41"/>
      <c r="H296" s="41"/>
      <c r="I296" s="220"/>
      <c r="J296" s="41"/>
      <c r="K296" s="41"/>
      <c r="L296" s="45"/>
      <c r="M296" s="221"/>
      <c r="N296" s="222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128</v>
      </c>
      <c r="AU296" s="18" t="s">
        <v>85</v>
      </c>
    </row>
    <row r="297" s="13" customFormat="1">
      <c r="A297" s="13"/>
      <c r="B297" s="223"/>
      <c r="C297" s="224"/>
      <c r="D297" s="225" t="s">
        <v>130</v>
      </c>
      <c r="E297" s="226" t="s">
        <v>19</v>
      </c>
      <c r="F297" s="227" t="s">
        <v>467</v>
      </c>
      <c r="G297" s="224"/>
      <c r="H297" s="228">
        <v>36.68</v>
      </c>
      <c r="I297" s="229"/>
      <c r="J297" s="224"/>
      <c r="K297" s="224"/>
      <c r="L297" s="230"/>
      <c r="M297" s="231"/>
      <c r="N297" s="232"/>
      <c r="O297" s="232"/>
      <c r="P297" s="232"/>
      <c r="Q297" s="232"/>
      <c r="R297" s="232"/>
      <c r="S297" s="232"/>
      <c r="T297" s="23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4" t="s">
        <v>130</v>
      </c>
      <c r="AU297" s="234" t="s">
        <v>85</v>
      </c>
      <c r="AV297" s="13" t="s">
        <v>85</v>
      </c>
      <c r="AW297" s="13" t="s">
        <v>35</v>
      </c>
      <c r="AX297" s="13" t="s">
        <v>76</v>
      </c>
      <c r="AY297" s="234" t="s">
        <v>119</v>
      </c>
    </row>
    <row r="298" s="14" customFormat="1">
      <c r="A298" s="14"/>
      <c r="B298" s="235"/>
      <c r="C298" s="236"/>
      <c r="D298" s="225" t="s">
        <v>130</v>
      </c>
      <c r="E298" s="237" t="s">
        <v>19</v>
      </c>
      <c r="F298" s="238" t="s">
        <v>132</v>
      </c>
      <c r="G298" s="236"/>
      <c r="H298" s="239">
        <v>36.68</v>
      </c>
      <c r="I298" s="240"/>
      <c r="J298" s="236"/>
      <c r="K298" s="236"/>
      <c r="L298" s="241"/>
      <c r="M298" s="242"/>
      <c r="N298" s="243"/>
      <c r="O298" s="243"/>
      <c r="P298" s="243"/>
      <c r="Q298" s="243"/>
      <c r="R298" s="243"/>
      <c r="S298" s="243"/>
      <c r="T298" s="24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45" t="s">
        <v>130</v>
      </c>
      <c r="AU298" s="245" t="s">
        <v>85</v>
      </c>
      <c r="AV298" s="14" t="s">
        <v>126</v>
      </c>
      <c r="AW298" s="14" t="s">
        <v>35</v>
      </c>
      <c r="AX298" s="14" t="s">
        <v>83</v>
      </c>
      <c r="AY298" s="245" t="s">
        <v>119</v>
      </c>
    </row>
    <row r="299" s="13" customFormat="1">
      <c r="A299" s="13"/>
      <c r="B299" s="223"/>
      <c r="C299" s="224"/>
      <c r="D299" s="225" t="s">
        <v>130</v>
      </c>
      <c r="E299" s="224"/>
      <c r="F299" s="227" t="s">
        <v>468</v>
      </c>
      <c r="G299" s="224"/>
      <c r="H299" s="228">
        <v>733.60000000000002</v>
      </c>
      <c r="I299" s="229"/>
      <c r="J299" s="224"/>
      <c r="K299" s="224"/>
      <c r="L299" s="230"/>
      <c r="M299" s="231"/>
      <c r="N299" s="232"/>
      <c r="O299" s="232"/>
      <c r="P299" s="232"/>
      <c r="Q299" s="232"/>
      <c r="R299" s="232"/>
      <c r="S299" s="232"/>
      <c r="T299" s="23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4" t="s">
        <v>130</v>
      </c>
      <c r="AU299" s="234" t="s">
        <v>85</v>
      </c>
      <c r="AV299" s="13" t="s">
        <v>85</v>
      </c>
      <c r="AW299" s="13" t="s">
        <v>4</v>
      </c>
      <c r="AX299" s="13" t="s">
        <v>83</v>
      </c>
      <c r="AY299" s="234" t="s">
        <v>119</v>
      </c>
    </row>
    <row r="300" s="2" customFormat="1" ht="24.15" customHeight="1">
      <c r="A300" s="39"/>
      <c r="B300" s="40"/>
      <c r="C300" s="205" t="s">
        <v>469</v>
      </c>
      <c r="D300" s="205" t="s">
        <v>121</v>
      </c>
      <c r="E300" s="206" t="s">
        <v>470</v>
      </c>
      <c r="F300" s="207" t="s">
        <v>471</v>
      </c>
      <c r="G300" s="208" t="s">
        <v>200</v>
      </c>
      <c r="H300" s="209">
        <v>407.44</v>
      </c>
      <c r="I300" s="210"/>
      <c r="J300" s="211">
        <f>ROUND(I300*H300,2)</f>
        <v>0</v>
      </c>
      <c r="K300" s="207" t="s">
        <v>125</v>
      </c>
      <c r="L300" s="45"/>
      <c r="M300" s="212" t="s">
        <v>19</v>
      </c>
      <c r="N300" s="213" t="s">
        <v>47</v>
      </c>
      <c r="O300" s="85"/>
      <c r="P300" s="214">
        <f>O300*H300</f>
        <v>0</v>
      </c>
      <c r="Q300" s="214">
        <v>0</v>
      </c>
      <c r="R300" s="214">
        <f>Q300*H300</f>
        <v>0</v>
      </c>
      <c r="S300" s="214">
        <v>0</v>
      </c>
      <c r="T300" s="215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16" t="s">
        <v>126</v>
      </c>
      <c r="AT300" s="216" t="s">
        <v>121</v>
      </c>
      <c r="AU300" s="216" t="s">
        <v>85</v>
      </c>
      <c r="AY300" s="18" t="s">
        <v>119</v>
      </c>
      <c r="BE300" s="217">
        <f>IF(N300="základní",J300,0)</f>
        <v>0</v>
      </c>
      <c r="BF300" s="217">
        <f>IF(N300="snížená",J300,0)</f>
        <v>0</v>
      </c>
      <c r="BG300" s="217">
        <f>IF(N300="zákl. přenesená",J300,0)</f>
        <v>0</v>
      </c>
      <c r="BH300" s="217">
        <f>IF(N300="sníž. přenesená",J300,0)</f>
        <v>0</v>
      </c>
      <c r="BI300" s="217">
        <f>IF(N300="nulová",J300,0)</f>
        <v>0</v>
      </c>
      <c r="BJ300" s="18" t="s">
        <v>83</v>
      </c>
      <c r="BK300" s="217">
        <f>ROUND(I300*H300,2)</f>
        <v>0</v>
      </c>
      <c r="BL300" s="18" t="s">
        <v>126</v>
      </c>
      <c r="BM300" s="216" t="s">
        <v>472</v>
      </c>
    </row>
    <row r="301" s="2" customFormat="1">
      <c r="A301" s="39"/>
      <c r="B301" s="40"/>
      <c r="C301" s="41"/>
      <c r="D301" s="218" t="s">
        <v>128</v>
      </c>
      <c r="E301" s="41"/>
      <c r="F301" s="219" t="s">
        <v>473</v>
      </c>
      <c r="G301" s="41"/>
      <c r="H301" s="41"/>
      <c r="I301" s="220"/>
      <c r="J301" s="41"/>
      <c r="K301" s="41"/>
      <c r="L301" s="45"/>
      <c r="M301" s="221"/>
      <c r="N301" s="222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128</v>
      </c>
      <c r="AU301" s="18" t="s">
        <v>85</v>
      </c>
    </row>
    <row r="302" s="13" customFormat="1">
      <c r="A302" s="13"/>
      <c r="B302" s="223"/>
      <c r="C302" s="224"/>
      <c r="D302" s="225" t="s">
        <v>130</v>
      </c>
      <c r="E302" s="226" t="s">
        <v>19</v>
      </c>
      <c r="F302" s="227" t="s">
        <v>157</v>
      </c>
      <c r="G302" s="224"/>
      <c r="H302" s="228">
        <v>15.119999999999999</v>
      </c>
      <c r="I302" s="229"/>
      <c r="J302" s="224"/>
      <c r="K302" s="224"/>
      <c r="L302" s="230"/>
      <c r="M302" s="231"/>
      <c r="N302" s="232"/>
      <c r="O302" s="232"/>
      <c r="P302" s="232"/>
      <c r="Q302" s="232"/>
      <c r="R302" s="232"/>
      <c r="S302" s="232"/>
      <c r="T302" s="23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4" t="s">
        <v>130</v>
      </c>
      <c r="AU302" s="234" t="s">
        <v>85</v>
      </c>
      <c r="AV302" s="13" t="s">
        <v>85</v>
      </c>
      <c r="AW302" s="13" t="s">
        <v>35</v>
      </c>
      <c r="AX302" s="13" t="s">
        <v>76</v>
      </c>
      <c r="AY302" s="234" t="s">
        <v>119</v>
      </c>
    </row>
    <row r="303" s="13" customFormat="1">
      <c r="A303" s="13"/>
      <c r="B303" s="223"/>
      <c r="C303" s="224"/>
      <c r="D303" s="225" t="s">
        <v>130</v>
      </c>
      <c r="E303" s="226" t="s">
        <v>19</v>
      </c>
      <c r="F303" s="227" t="s">
        <v>158</v>
      </c>
      <c r="G303" s="224"/>
      <c r="H303" s="228">
        <v>5.4400000000000004</v>
      </c>
      <c r="I303" s="229"/>
      <c r="J303" s="224"/>
      <c r="K303" s="224"/>
      <c r="L303" s="230"/>
      <c r="M303" s="231"/>
      <c r="N303" s="232"/>
      <c r="O303" s="232"/>
      <c r="P303" s="232"/>
      <c r="Q303" s="232"/>
      <c r="R303" s="232"/>
      <c r="S303" s="232"/>
      <c r="T303" s="23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4" t="s">
        <v>130</v>
      </c>
      <c r="AU303" s="234" t="s">
        <v>85</v>
      </c>
      <c r="AV303" s="13" t="s">
        <v>85</v>
      </c>
      <c r="AW303" s="13" t="s">
        <v>35</v>
      </c>
      <c r="AX303" s="13" t="s">
        <v>76</v>
      </c>
      <c r="AY303" s="234" t="s">
        <v>119</v>
      </c>
    </row>
    <row r="304" s="13" customFormat="1">
      <c r="A304" s="13"/>
      <c r="B304" s="223"/>
      <c r="C304" s="224"/>
      <c r="D304" s="225" t="s">
        <v>130</v>
      </c>
      <c r="E304" s="226" t="s">
        <v>19</v>
      </c>
      <c r="F304" s="227" t="s">
        <v>474</v>
      </c>
      <c r="G304" s="224"/>
      <c r="H304" s="228">
        <v>36.68</v>
      </c>
      <c r="I304" s="229"/>
      <c r="J304" s="224"/>
      <c r="K304" s="224"/>
      <c r="L304" s="230"/>
      <c r="M304" s="231"/>
      <c r="N304" s="232"/>
      <c r="O304" s="232"/>
      <c r="P304" s="232"/>
      <c r="Q304" s="232"/>
      <c r="R304" s="232"/>
      <c r="S304" s="232"/>
      <c r="T304" s="23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4" t="s">
        <v>130</v>
      </c>
      <c r="AU304" s="234" t="s">
        <v>85</v>
      </c>
      <c r="AV304" s="13" t="s">
        <v>85</v>
      </c>
      <c r="AW304" s="13" t="s">
        <v>35</v>
      </c>
      <c r="AX304" s="13" t="s">
        <v>76</v>
      </c>
      <c r="AY304" s="234" t="s">
        <v>119</v>
      </c>
    </row>
    <row r="305" s="13" customFormat="1">
      <c r="A305" s="13"/>
      <c r="B305" s="223"/>
      <c r="C305" s="224"/>
      <c r="D305" s="225" t="s">
        <v>130</v>
      </c>
      <c r="E305" s="226" t="s">
        <v>19</v>
      </c>
      <c r="F305" s="227" t="s">
        <v>449</v>
      </c>
      <c r="G305" s="224"/>
      <c r="H305" s="228">
        <v>11</v>
      </c>
      <c r="I305" s="229"/>
      <c r="J305" s="224"/>
      <c r="K305" s="224"/>
      <c r="L305" s="230"/>
      <c r="M305" s="231"/>
      <c r="N305" s="232"/>
      <c r="O305" s="232"/>
      <c r="P305" s="232"/>
      <c r="Q305" s="232"/>
      <c r="R305" s="232"/>
      <c r="S305" s="232"/>
      <c r="T305" s="23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4" t="s">
        <v>130</v>
      </c>
      <c r="AU305" s="234" t="s">
        <v>85</v>
      </c>
      <c r="AV305" s="13" t="s">
        <v>85</v>
      </c>
      <c r="AW305" s="13" t="s">
        <v>35</v>
      </c>
      <c r="AX305" s="13" t="s">
        <v>76</v>
      </c>
      <c r="AY305" s="234" t="s">
        <v>119</v>
      </c>
    </row>
    <row r="306" s="13" customFormat="1">
      <c r="A306" s="13"/>
      <c r="B306" s="223"/>
      <c r="C306" s="224"/>
      <c r="D306" s="225" t="s">
        <v>130</v>
      </c>
      <c r="E306" s="226" t="s">
        <v>19</v>
      </c>
      <c r="F306" s="227" t="s">
        <v>475</v>
      </c>
      <c r="G306" s="224"/>
      <c r="H306" s="228">
        <v>28.640000000000001</v>
      </c>
      <c r="I306" s="229"/>
      <c r="J306" s="224"/>
      <c r="K306" s="224"/>
      <c r="L306" s="230"/>
      <c r="M306" s="231"/>
      <c r="N306" s="232"/>
      <c r="O306" s="232"/>
      <c r="P306" s="232"/>
      <c r="Q306" s="232"/>
      <c r="R306" s="232"/>
      <c r="S306" s="232"/>
      <c r="T306" s="23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4" t="s">
        <v>130</v>
      </c>
      <c r="AU306" s="234" t="s">
        <v>85</v>
      </c>
      <c r="AV306" s="13" t="s">
        <v>85</v>
      </c>
      <c r="AW306" s="13" t="s">
        <v>35</v>
      </c>
      <c r="AX306" s="13" t="s">
        <v>76</v>
      </c>
      <c r="AY306" s="234" t="s">
        <v>119</v>
      </c>
    </row>
    <row r="307" s="13" customFormat="1">
      <c r="A307" s="13"/>
      <c r="B307" s="223"/>
      <c r="C307" s="224"/>
      <c r="D307" s="225" t="s">
        <v>130</v>
      </c>
      <c r="E307" s="226" t="s">
        <v>19</v>
      </c>
      <c r="F307" s="227" t="s">
        <v>476</v>
      </c>
      <c r="G307" s="224"/>
      <c r="H307" s="228">
        <v>180.31999999999999</v>
      </c>
      <c r="I307" s="229"/>
      <c r="J307" s="224"/>
      <c r="K307" s="224"/>
      <c r="L307" s="230"/>
      <c r="M307" s="231"/>
      <c r="N307" s="232"/>
      <c r="O307" s="232"/>
      <c r="P307" s="232"/>
      <c r="Q307" s="232"/>
      <c r="R307" s="232"/>
      <c r="S307" s="232"/>
      <c r="T307" s="23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4" t="s">
        <v>130</v>
      </c>
      <c r="AU307" s="234" t="s">
        <v>85</v>
      </c>
      <c r="AV307" s="13" t="s">
        <v>85</v>
      </c>
      <c r="AW307" s="13" t="s">
        <v>35</v>
      </c>
      <c r="AX307" s="13" t="s">
        <v>76</v>
      </c>
      <c r="AY307" s="234" t="s">
        <v>119</v>
      </c>
    </row>
    <row r="308" s="13" customFormat="1">
      <c r="A308" s="13"/>
      <c r="B308" s="223"/>
      <c r="C308" s="224"/>
      <c r="D308" s="225" t="s">
        <v>130</v>
      </c>
      <c r="E308" s="226" t="s">
        <v>19</v>
      </c>
      <c r="F308" s="227" t="s">
        <v>477</v>
      </c>
      <c r="G308" s="224"/>
      <c r="H308" s="228">
        <v>130.24000000000001</v>
      </c>
      <c r="I308" s="229"/>
      <c r="J308" s="224"/>
      <c r="K308" s="224"/>
      <c r="L308" s="230"/>
      <c r="M308" s="231"/>
      <c r="N308" s="232"/>
      <c r="O308" s="232"/>
      <c r="P308" s="232"/>
      <c r="Q308" s="232"/>
      <c r="R308" s="232"/>
      <c r="S308" s="232"/>
      <c r="T308" s="23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4" t="s">
        <v>130</v>
      </c>
      <c r="AU308" s="234" t="s">
        <v>85</v>
      </c>
      <c r="AV308" s="13" t="s">
        <v>85</v>
      </c>
      <c r="AW308" s="13" t="s">
        <v>35</v>
      </c>
      <c r="AX308" s="13" t="s">
        <v>76</v>
      </c>
      <c r="AY308" s="234" t="s">
        <v>119</v>
      </c>
    </row>
    <row r="309" s="14" customFormat="1">
      <c r="A309" s="14"/>
      <c r="B309" s="235"/>
      <c r="C309" s="236"/>
      <c r="D309" s="225" t="s">
        <v>130</v>
      </c>
      <c r="E309" s="237" t="s">
        <v>19</v>
      </c>
      <c r="F309" s="238" t="s">
        <v>132</v>
      </c>
      <c r="G309" s="236"/>
      <c r="H309" s="239">
        <v>407.44</v>
      </c>
      <c r="I309" s="240"/>
      <c r="J309" s="236"/>
      <c r="K309" s="236"/>
      <c r="L309" s="241"/>
      <c r="M309" s="257"/>
      <c r="N309" s="258"/>
      <c r="O309" s="258"/>
      <c r="P309" s="258"/>
      <c r="Q309" s="258"/>
      <c r="R309" s="258"/>
      <c r="S309" s="258"/>
      <c r="T309" s="259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5" t="s">
        <v>130</v>
      </c>
      <c r="AU309" s="245" t="s">
        <v>85</v>
      </c>
      <c r="AV309" s="14" t="s">
        <v>126</v>
      </c>
      <c r="AW309" s="14" t="s">
        <v>35</v>
      </c>
      <c r="AX309" s="14" t="s">
        <v>83</v>
      </c>
      <c r="AY309" s="245" t="s">
        <v>119</v>
      </c>
    </row>
    <row r="310" s="2" customFormat="1" ht="6.96" customHeight="1">
      <c r="A310" s="39"/>
      <c r="B310" s="60"/>
      <c r="C310" s="61"/>
      <c r="D310" s="61"/>
      <c r="E310" s="61"/>
      <c r="F310" s="61"/>
      <c r="G310" s="61"/>
      <c r="H310" s="61"/>
      <c r="I310" s="61"/>
      <c r="J310" s="61"/>
      <c r="K310" s="61"/>
      <c r="L310" s="45"/>
      <c r="M310" s="39"/>
      <c r="O310" s="39"/>
      <c r="P310" s="39"/>
      <c r="Q310" s="39"/>
      <c r="R310" s="39"/>
      <c r="S310" s="39"/>
      <c r="T310" s="39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</row>
  </sheetData>
  <sheetProtection sheet="1" autoFilter="0" formatColumns="0" formatRows="0" objects="1" scenarios="1" spinCount="100000" saltValue="PHQ7tBHik9Hu/f0nwmFi67vDk2CSBkZUuTsS3Ll32rKccBBu+i9WEuRlrRaIJpfvlHlH721r6Giho9aJgTh50Q==" hashValue="DMr8DmDgEG3d4gO9+GTTJ4ACNVgPLmsMSZgT41QI979oCt16dErrj/0GbZazsab+WyriYzT+7eslVDrwClye5g==" algorithmName="SHA-512" password="CC35"/>
  <autoFilter ref="C86:K309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4_02/111311115"/>
    <hyperlink ref="F95" r:id="rId2" display="https://podminky.urs.cz/item/CS_URS_2024_02/113154556"/>
    <hyperlink ref="F98" r:id="rId3" display="https://podminky.urs.cz/item/CS_URS_2024_02/121151104"/>
    <hyperlink ref="F102" r:id="rId4" display="https://podminky.urs.cz/item/CS_URS_2024_02/122151104"/>
    <hyperlink ref="F107" r:id="rId5" display="https://podminky.urs.cz/item/CS_URS_2024_02/132151101"/>
    <hyperlink ref="F112" r:id="rId6" display="https://podminky.urs.cz/item/CS_URS_2024_02/162651112"/>
    <hyperlink ref="F118" r:id="rId7" display="https://podminky.urs.cz/item/CS_URS_2024_02/162751117"/>
    <hyperlink ref="F127" r:id="rId8" display="https://podminky.urs.cz/item/CS_URS_2024_02/162751119"/>
    <hyperlink ref="F130" r:id="rId9" display="https://podminky.urs.cz/item/CS_URS_2024_02/167151101"/>
    <hyperlink ref="F134" r:id="rId10" display="https://podminky.urs.cz/item/CS_URS_2024_02/171251201"/>
    <hyperlink ref="F137" r:id="rId11" display="https://podminky.urs.cz/item/CS_URS_2024_02/175151101"/>
    <hyperlink ref="F143" r:id="rId12" display="https://podminky.urs.cz/item/CS_URS_2024_02/181351003"/>
    <hyperlink ref="F147" r:id="rId13" display="https://podminky.urs.cz/item/CS_URS_2024_02/181411131"/>
    <hyperlink ref="F153" r:id="rId14" display="https://podminky.urs.cz/item/CS_URS_2024_02/181911102"/>
    <hyperlink ref="F157" r:id="rId15" display="https://podminky.urs.cz/item/CS_URS_2024_02/183404112"/>
    <hyperlink ref="F161" r:id="rId16" display="https://podminky.urs.cz/item/CS_URS_2024_02/184812126"/>
    <hyperlink ref="F166" r:id="rId17" display="https://podminky.urs.cz/item/CS_URS_2024_02/274313611"/>
    <hyperlink ref="F171" r:id="rId18" display="https://podminky.urs.cz/item/CS_URS_2024_02/451317777"/>
    <hyperlink ref="F175" r:id="rId19" display="https://podminky.urs.cz/item/CS_URS_2024_02/451573111"/>
    <hyperlink ref="F182" r:id="rId20" display="https://podminky.urs.cz/item/CS_URS_2024_02/564811011"/>
    <hyperlink ref="F186" r:id="rId21" display="https://podminky.urs.cz/item/CS_URS_2024_02/564831011"/>
    <hyperlink ref="F191" r:id="rId22" display="https://podminky.urs.cz/item/CS_URS_2024_02/564851011"/>
    <hyperlink ref="F196" r:id="rId23" display="https://podminky.urs.cz/item/CS_URS_2024_02/564861011"/>
    <hyperlink ref="F200" r:id="rId24" display="https://podminky.urs.cz/item/CS_URS_2024_02/564871016"/>
    <hyperlink ref="F208" r:id="rId25" display="https://podminky.urs.cz/item/CS_URS_2024_02/565135111"/>
    <hyperlink ref="F212" r:id="rId26" display="https://podminky.urs.cz/item/CS_URS_2024_02/565155101"/>
    <hyperlink ref="F216" r:id="rId27" display="https://podminky.urs.cz/item/CS_URS_2024_02/573111111"/>
    <hyperlink ref="F220" r:id="rId28" display="https://podminky.urs.cz/item/CS_URS_2024_02/573211108"/>
    <hyperlink ref="F226" r:id="rId29" display="https://podminky.urs.cz/item/CS_URS_2024_02/577144111"/>
    <hyperlink ref="F228" r:id="rId30" display="https://podminky.urs.cz/item/CS_URS_2024_02/577165122"/>
    <hyperlink ref="F233" r:id="rId31" display="https://podminky.urs.cz/item/CS_URS_2024_02/591241111"/>
    <hyperlink ref="F237" r:id="rId32" display="https://podminky.urs.cz/item/CS_URS_2024_02/899133211"/>
    <hyperlink ref="F241" r:id="rId33" display="https://podminky.urs.cz/item/CS_URS_2024_02/916131213"/>
    <hyperlink ref="F247" r:id="rId34" display="https://podminky.urs.cz/item/CS_URS_2024_02/916231213"/>
    <hyperlink ref="F253" r:id="rId35" display="https://podminky.urs.cz/item/CS_URS_2024_02/919551112"/>
    <hyperlink ref="F257" r:id="rId36" display="https://podminky.urs.cz/item/CS_URS_2024_02/919732221"/>
    <hyperlink ref="F261" r:id="rId37" display="https://podminky.urs.cz/item/CS_URS_2024_02/919735112"/>
    <hyperlink ref="F265" r:id="rId38" display="https://podminky.urs.cz/item/CS_URS_2024_02/935111111"/>
    <hyperlink ref="F271" r:id="rId39" display="https://podminky.urs.cz/item/CS_URS_2024_02/935111211"/>
    <hyperlink ref="F276" r:id="rId40" display="https://podminky.urs.cz/item/CS_URS_2024_02/938902112"/>
    <hyperlink ref="F280" r:id="rId41" display="https://podminky.urs.cz/item/CS_URS_2024_02/981511116"/>
    <hyperlink ref="F283" r:id="rId42" display="https://podminky.urs.cz/item/CS_URS_2024_02/997006512"/>
    <hyperlink ref="F287" r:id="rId43" display="https://podminky.urs.cz/item/CS_URS_2024_02/997006519"/>
    <hyperlink ref="F292" r:id="rId44" display="https://podminky.urs.cz/item/CS_URS_2024_02/997221551"/>
    <hyperlink ref="F296" r:id="rId45" display="https://podminky.urs.cz/item/CS_URS_2024_02/997221559"/>
    <hyperlink ref="F301" r:id="rId46" display="https://podminky.urs.cz/item/CS_URS_2024_02/99722187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85</v>
      </c>
    </row>
    <row r="4" s="1" customFormat="1" ht="24.96" customHeight="1">
      <c r="B4" s="21"/>
      <c r="D4" s="131" t="s">
        <v>89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III/23317 Kladruby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478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27. 9. 2024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479</v>
      </c>
      <c r="F15" s="39"/>
      <c r="G15" s="39"/>
      <c r="H15" s="39"/>
      <c r="I15" s="133" t="s">
        <v>29</v>
      </c>
      <c r="J15" s="137" t="s">
        <v>30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29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">
        <v>37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38</v>
      </c>
      <c r="F24" s="39"/>
      <c r="G24" s="39"/>
      <c r="H24" s="39"/>
      <c r="I24" s="133" t="s">
        <v>29</v>
      </c>
      <c r="J24" s="137" t="s">
        <v>39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40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42</v>
      </c>
      <c r="E30" s="39"/>
      <c r="F30" s="39"/>
      <c r="G30" s="39"/>
      <c r="H30" s="39"/>
      <c r="I30" s="39"/>
      <c r="J30" s="145">
        <f>ROUND(J85,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44</v>
      </c>
      <c r="G32" s="39"/>
      <c r="H32" s="39"/>
      <c r="I32" s="146" t="s">
        <v>43</v>
      </c>
      <c r="J32" s="146" t="s">
        <v>45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46</v>
      </c>
      <c r="E33" s="133" t="s">
        <v>47</v>
      </c>
      <c r="F33" s="148">
        <f>ROUND((SUM(BE85:BE127)),  2)</f>
        <v>0</v>
      </c>
      <c r="G33" s="39"/>
      <c r="H33" s="39"/>
      <c r="I33" s="149">
        <v>0.20999999999999999</v>
      </c>
      <c r="J33" s="148">
        <f>ROUND(((SUM(BE85:BE127))*I33),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48</v>
      </c>
      <c r="F34" s="148">
        <f>ROUND((SUM(BF85:BF127)),  2)</f>
        <v>0</v>
      </c>
      <c r="G34" s="39"/>
      <c r="H34" s="39"/>
      <c r="I34" s="149">
        <v>0.12</v>
      </c>
      <c r="J34" s="148">
        <f>ROUND(((SUM(BF85:BF127))*I34),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49</v>
      </c>
      <c r="F35" s="148">
        <f>ROUND((SUM(BG85:BG127)),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50</v>
      </c>
      <c r="F36" s="148">
        <f>ROUND((SUM(BH85:BH127)),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51</v>
      </c>
      <c r="F37" s="148">
        <f>ROUND((SUM(BI85:BI127)),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52</v>
      </c>
      <c r="E39" s="152"/>
      <c r="F39" s="152"/>
      <c r="G39" s="153" t="s">
        <v>53</v>
      </c>
      <c r="H39" s="154" t="s">
        <v>54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III/23317 Kladruby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01.02. - Vedlejší rozpočtové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Silnice III/23317</v>
      </c>
      <c r="G52" s="41"/>
      <c r="H52" s="41"/>
      <c r="I52" s="33" t="s">
        <v>23</v>
      </c>
      <c r="J52" s="73" t="str">
        <f>IF(J12="","",J12)</f>
        <v>27. 9. 2024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SÚS PK p.o. Koterovská 468/162, 326 00 Plzeň</v>
      </c>
      <c r="G54" s="41"/>
      <c r="H54" s="41"/>
      <c r="I54" s="33" t="s">
        <v>33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Road Project s.r.o.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93</v>
      </c>
      <c r="D57" s="163"/>
      <c r="E57" s="163"/>
      <c r="F57" s="163"/>
      <c r="G57" s="163"/>
      <c r="H57" s="163"/>
      <c r="I57" s="163"/>
      <c r="J57" s="164" t="s">
        <v>94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74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95</v>
      </c>
    </row>
    <row r="60" s="9" customFormat="1" ht="24.96" customHeight="1">
      <c r="A60" s="9"/>
      <c r="B60" s="166"/>
      <c r="C60" s="167"/>
      <c r="D60" s="168" t="s">
        <v>480</v>
      </c>
      <c r="E60" s="169"/>
      <c r="F60" s="169"/>
      <c r="G60" s="169"/>
      <c r="H60" s="169"/>
      <c r="I60" s="169"/>
      <c r="J60" s="170">
        <f>J86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481</v>
      </c>
      <c r="E61" s="175"/>
      <c r="F61" s="175"/>
      <c r="G61" s="175"/>
      <c r="H61" s="175"/>
      <c r="I61" s="175"/>
      <c r="J61" s="176">
        <f>J87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482</v>
      </c>
      <c r="E62" s="175"/>
      <c r="F62" s="175"/>
      <c r="G62" s="175"/>
      <c r="H62" s="175"/>
      <c r="I62" s="175"/>
      <c r="J62" s="176">
        <f>J104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483</v>
      </c>
      <c r="E63" s="175"/>
      <c r="F63" s="175"/>
      <c r="G63" s="175"/>
      <c r="H63" s="175"/>
      <c r="I63" s="175"/>
      <c r="J63" s="176">
        <f>J117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484</v>
      </c>
      <c r="E64" s="175"/>
      <c r="F64" s="175"/>
      <c r="G64" s="175"/>
      <c r="H64" s="175"/>
      <c r="I64" s="175"/>
      <c r="J64" s="176">
        <f>J120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485</v>
      </c>
      <c r="E65" s="175"/>
      <c r="F65" s="175"/>
      <c r="G65" s="175"/>
      <c r="H65" s="175"/>
      <c r="I65" s="175"/>
      <c r="J65" s="176">
        <f>J123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104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61" t="str">
        <f>E7</f>
        <v>III/23317 Kladruby</v>
      </c>
      <c r="F75" s="33"/>
      <c r="G75" s="33"/>
      <c r="H75" s="33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90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01.02. - Vedlejší rozpočtové náklady</v>
      </c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F12</f>
        <v>Silnice III/23317</v>
      </c>
      <c r="G79" s="41"/>
      <c r="H79" s="41"/>
      <c r="I79" s="33" t="s">
        <v>23</v>
      </c>
      <c r="J79" s="73" t="str">
        <f>IF(J12="","",J12)</f>
        <v>27. 9. 2024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25</v>
      </c>
      <c r="D81" s="41"/>
      <c r="E81" s="41"/>
      <c r="F81" s="28" t="str">
        <f>E15</f>
        <v>SÚS PK p.o. Koterovská 468/162, 326 00 Plzeň</v>
      </c>
      <c r="G81" s="41"/>
      <c r="H81" s="41"/>
      <c r="I81" s="33" t="s">
        <v>33</v>
      </c>
      <c r="J81" s="37" t="str">
        <f>E21</f>
        <v xml:space="preserve"> 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31</v>
      </c>
      <c r="D82" s="41"/>
      <c r="E82" s="41"/>
      <c r="F82" s="28" t="str">
        <f>IF(E18="","",E18)</f>
        <v>Vyplň údaj</v>
      </c>
      <c r="G82" s="41"/>
      <c r="H82" s="41"/>
      <c r="I82" s="33" t="s">
        <v>36</v>
      </c>
      <c r="J82" s="37" t="str">
        <f>E24</f>
        <v>Road Project s.r.o.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78"/>
      <c r="B84" s="179"/>
      <c r="C84" s="180" t="s">
        <v>105</v>
      </c>
      <c r="D84" s="181" t="s">
        <v>61</v>
      </c>
      <c r="E84" s="181" t="s">
        <v>57</v>
      </c>
      <c r="F84" s="181" t="s">
        <v>58</v>
      </c>
      <c r="G84" s="181" t="s">
        <v>106</v>
      </c>
      <c r="H84" s="181" t="s">
        <v>107</v>
      </c>
      <c r="I84" s="181" t="s">
        <v>108</v>
      </c>
      <c r="J84" s="181" t="s">
        <v>94</v>
      </c>
      <c r="K84" s="182" t="s">
        <v>109</v>
      </c>
      <c r="L84" s="183"/>
      <c r="M84" s="93" t="s">
        <v>19</v>
      </c>
      <c r="N84" s="94" t="s">
        <v>46</v>
      </c>
      <c r="O84" s="94" t="s">
        <v>110</v>
      </c>
      <c r="P84" s="94" t="s">
        <v>111</v>
      </c>
      <c r="Q84" s="94" t="s">
        <v>112</v>
      </c>
      <c r="R84" s="94" t="s">
        <v>113</v>
      </c>
      <c r="S84" s="94" t="s">
        <v>114</v>
      </c>
      <c r="T84" s="95" t="s">
        <v>115</v>
      </c>
      <c r="U84" s="178"/>
      <c r="V84" s="178"/>
      <c r="W84" s="178"/>
      <c r="X84" s="178"/>
      <c r="Y84" s="178"/>
      <c r="Z84" s="178"/>
      <c r="AA84" s="178"/>
      <c r="AB84" s="178"/>
      <c r="AC84" s="178"/>
      <c r="AD84" s="178"/>
      <c r="AE84" s="178"/>
    </row>
    <row r="85" s="2" customFormat="1" ht="22.8" customHeight="1">
      <c r="A85" s="39"/>
      <c r="B85" s="40"/>
      <c r="C85" s="100" t="s">
        <v>116</v>
      </c>
      <c r="D85" s="41"/>
      <c r="E85" s="41"/>
      <c r="F85" s="41"/>
      <c r="G85" s="41"/>
      <c r="H85" s="41"/>
      <c r="I85" s="41"/>
      <c r="J85" s="184">
        <f>BK85</f>
        <v>0</v>
      </c>
      <c r="K85" s="41"/>
      <c r="L85" s="45"/>
      <c r="M85" s="96"/>
      <c r="N85" s="185"/>
      <c r="O85" s="97"/>
      <c r="P85" s="186">
        <f>P86</f>
        <v>0</v>
      </c>
      <c r="Q85" s="97"/>
      <c r="R85" s="186">
        <f>R86</f>
        <v>0</v>
      </c>
      <c r="S85" s="97"/>
      <c r="T85" s="187">
        <f>T86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75</v>
      </c>
      <c r="AU85" s="18" t="s">
        <v>95</v>
      </c>
      <c r="BK85" s="188">
        <f>BK86</f>
        <v>0</v>
      </c>
    </row>
    <row r="86" s="12" customFormat="1" ht="25.92" customHeight="1">
      <c r="A86" s="12"/>
      <c r="B86" s="189"/>
      <c r="C86" s="190"/>
      <c r="D86" s="191" t="s">
        <v>75</v>
      </c>
      <c r="E86" s="192" t="s">
        <v>486</v>
      </c>
      <c r="F86" s="192" t="s">
        <v>87</v>
      </c>
      <c r="G86" s="190"/>
      <c r="H86" s="190"/>
      <c r="I86" s="193"/>
      <c r="J86" s="194">
        <f>BK86</f>
        <v>0</v>
      </c>
      <c r="K86" s="190"/>
      <c r="L86" s="195"/>
      <c r="M86" s="196"/>
      <c r="N86" s="197"/>
      <c r="O86" s="197"/>
      <c r="P86" s="198">
        <f>P87+P104+P117+P120+P123</f>
        <v>0</v>
      </c>
      <c r="Q86" s="197"/>
      <c r="R86" s="198">
        <f>R87+R104+R117+R120+R123</f>
        <v>0</v>
      </c>
      <c r="S86" s="197"/>
      <c r="T86" s="199">
        <f>T87+T104+T117+T120+T123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152</v>
      </c>
      <c r="AT86" s="201" t="s">
        <v>75</v>
      </c>
      <c r="AU86" s="201" t="s">
        <v>76</v>
      </c>
      <c r="AY86" s="200" t="s">
        <v>119</v>
      </c>
      <c r="BK86" s="202">
        <f>BK87+BK104+BK117+BK120+BK123</f>
        <v>0</v>
      </c>
    </row>
    <row r="87" s="12" customFormat="1" ht="22.8" customHeight="1">
      <c r="A87" s="12"/>
      <c r="B87" s="189"/>
      <c r="C87" s="190"/>
      <c r="D87" s="191" t="s">
        <v>75</v>
      </c>
      <c r="E87" s="203" t="s">
        <v>487</v>
      </c>
      <c r="F87" s="203" t="s">
        <v>488</v>
      </c>
      <c r="G87" s="190"/>
      <c r="H87" s="190"/>
      <c r="I87" s="193"/>
      <c r="J87" s="204">
        <f>BK87</f>
        <v>0</v>
      </c>
      <c r="K87" s="190"/>
      <c r="L87" s="195"/>
      <c r="M87" s="196"/>
      <c r="N87" s="197"/>
      <c r="O87" s="197"/>
      <c r="P87" s="198">
        <f>SUM(P88:P103)</f>
        <v>0</v>
      </c>
      <c r="Q87" s="197"/>
      <c r="R87" s="198">
        <f>SUM(R88:R103)</f>
        <v>0</v>
      </c>
      <c r="S87" s="197"/>
      <c r="T87" s="199">
        <f>SUM(T88:T103)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152</v>
      </c>
      <c r="AT87" s="201" t="s">
        <v>75</v>
      </c>
      <c r="AU87" s="201" t="s">
        <v>83</v>
      </c>
      <c r="AY87" s="200" t="s">
        <v>119</v>
      </c>
      <c r="BK87" s="202">
        <f>SUM(BK88:BK103)</f>
        <v>0</v>
      </c>
    </row>
    <row r="88" s="2" customFormat="1" ht="16.5" customHeight="1">
      <c r="A88" s="39"/>
      <c r="B88" s="40"/>
      <c r="C88" s="205" t="s">
        <v>83</v>
      </c>
      <c r="D88" s="205" t="s">
        <v>121</v>
      </c>
      <c r="E88" s="206" t="s">
        <v>489</v>
      </c>
      <c r="F88" s="207" t="s">
        <v>490</v>
      </c>
      <c r="G88" s="208" t="s">
        <v>491</v>
      </c>
      <c r="H88" s="209">
        <v>1</v>
      </c>
      <c r="I88" s="210"/>
      <c r="J88" s="211">
        <f>ROUND(I88*H88,2)</f>
        <v>0</v>
      </c>
      <c r="K88" s="207" t="s">
        <v>125</v>
      </c>
      <c r="L88" s="45"/>
      <c r="M88" s="212" t="s">
        <v>19</v>
      </c>
      <c r="N88" s="213" t="s">
        <v>47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492</v>
      </c>
      <c r="AT88" s="216" t="s">
        <v>121</v>
      </c>
      <c r="AU88" s="216" t="s">
        <v>85</v>
      </c>
      <c r="AY88" s="18" t="s">
        <v>119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83</v>
      </c>
      <c r="BK88" s="217">
        <f>ROUND(I88*H88,2)</f>
        <v>0</v>
      </c>
      <c r="BL88" s="18" t="s">
        <v>492</v>
      </c>
      <c r="BM88" s="216" t="s">
        <v>493</v>
      </c>
    </row>
    <row r="89" s="2" customFormat="1">
      <c r="A89" s="39"/>
      <c r="B89" s="40"/>
      <c r="C89" s="41"/>
      <c r="D89" s="218" t="s">
        <v>128</v>
      </c>
      <c r="E89" s="41"/>
      <c r="F89" s="219" t="s">
        <v>494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128</v>
      </c>
      <c r="AU89" s="18" t="s">
        <v>85</v>
      </c>
    </row>
    <row r="90" s="2" customFormat="1">
      <c r="A90" s="39"/>
      <c r="B90" s="40"/>
      <c r="C90" s="41"/>
      <c r="D90" s="225" t="s">
        <v>137</v>
      </c>
      <c r="E90" s="41"/>
      <c r="F90" s="246" t="s">
        <v>495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137</v>
      </c>
      <c r="AU90" s="18" t="s">
        <v>85</v>
      </c>
    </row>
    <row r="91" s="2" customFormat="1" ht="16.5" customHeight="1">
      <c r="A91" s="39"/>
      <c r="B91" s="40"/>
      <c r="C91" s="205" t="s">
        <v>85</v>
      </c>
      <c r="D91" s="205" t="s">
        <v>121</v>
      </c>
      <c r="E91" s="206" t="s">
        <v>496</v>
      </c>
      <c r="F91" s="207" t="s">
        <v>497</v>
      </c>
      <c r="G91" s="208" t="s">
        <v>491</v>
      </c>
      <c r="H91" s="209">
        <v>1</v>
      </c>
      <c r="I91" s="210"/>
      <c r="J91" s="211">
        <f>ROUND(I91*H91,2)</f>
        <v>0</v>
      </c>
      <c r="K91" s="207" t="s">
        <v>125</v>
      </c>
      <c r="L91" s="45"/>
      <c r="M91" s="212" t="s">
        <v>19</v>
      </c>
      <c r="N91" s="213" t="s">
        <v>47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492</v>
      </c>
      <c r="AT91" s="216" t="s">
        <v>121</v>
      </c>
      <c r="AU91" s="216" t="s">
        <v>85</v>
      </c>
      <c r="AY91" s="18" t="s">
        <v>119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83</v>
      </c>
      <c r="BK91" s="217">
        <f>ROUND(I91*H91,2)</f>
        <v>0</v>
      </c>
      <c r="BL91" s="18" t="s">
        <v>492</v>
      </c>
      <c r="BM91" s="216" t="s">
        <v>498</v>
      </c>
    </row>
    <row r="92" s="2" customFormat="1">
      <c r="A92" s="39"/>
      <c r="B92" s="40"/>
      <c r="C92" s="41"/>
      <c r="D92" s="218" t="s">
        <v>128</v>
      </c>
      <c r="E92" s="41"/>
      <c r="F92" s="219" t="s">
        <v>499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128</v>
      </c>
      <c r="AU92" s="18" t="s">
        <v>85</v>
      </c>
    </row>
    <row r="93" s="2" customFormat="1">
      <c r="A93" s="39"/>
      <c r="B93" s="40"/>
      <c r="C93" s="41"/>
      <c r="D93" s="225" t="s">
        <v>137</v>
      </c>
      <c r="E93" s="41"/>
      <c r="F93" s="246" t="s">
        <v>500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137</v>
      </c>
      <c r="AU93" s="18" t="s">
        <v>85</v>
      </c>
    </row>
    <row r="94" s="2" customFormat="1" ht="16.5" customHeight="1">
      <c r="A94" s="39"/>
      <c r="B94" s="40"/>
      <c r="C94" s="205" t="s">
        <v>139</v>
      </c>
      <c r="D94" s="205" t="s">
        <v>121</v>
      </c>
      <c r="E94" s="206" t="s">
        <v>501</v>
      </c>
      <c r="F94" s="207" t="s">
        <v>502</v>
      </c>
      <c r="G94" s="208" t="s">
        <v>503</v>
      </c>
      <c r="H94" s="209">
        <v>1</v>
      </c>
      <c r="I94" s="210"/>
      <c r="J94" s="211">
        <f>ROUND(I94*H94,2)</f>
        <v>0</v>
      </c>
      <c r="K94" s="207" t="s">
        <v>19</v>
      </c>
      <c r="L94" s="45"/>
      <c r="M94" s="212" t="s">
        <v>19</v>
      </c>
      <c r="N94" s="213" t="s">
        <v>47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492</v>
      </c>
      <c r="AT94" s="216" t="s">
        <v>121</v>
      </c>
      <c r="AU94" s="216" t="s">
        <v>85</v>
      </c>
      <c r="AY94" s="18" t="s">
        <v>119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83</v>
      </c>
      <c r="BK94" s="217">
        <f>ROUND(I94*H94,2)</f>
        <v>0</v>
      </c>
      <c r="BL94" s="18" t="s">
        <v>492</v>
      </c>
      <c r="BM94" s="216" t="s">
        <v>504</v>
      </c>
    </row>
    <row r="95" s="2" customFormat="1" ht="16.5" customHeight="1">
      <c r="A95" s="39"/>
      <c r="B95" s="40"/>
      <c r="C95" s="205" t="s">
        <v>126</v>
      </c>
      <c r="D95" s="205" t="s">
        <v>121</v>
      </c>
      <c r="E95" s="206" t="s">
        <v>505</v>
      </c>
      <c r="F95" s="207" t="s">
        <v>506</v>
      </c>
      <c r="G95" s="208" t="s">
        <v>503</v>
      </c>
      <c r="H95" s="209">
        <v>1</v>
      </c>
      <c r="I95" s="210"/>
      <c r="J95" s="211">
        <f>ROUND(I95*H95,2)</f>
        <v>0</v>
      </c>
      <c r="K95" s="207" t="s">
        <v>19</v>
      </c>
      <c r="L95" s="45"/>
      <c r="M95" s="212" t="s">
        <v>19</v>
      </c>
      <c r="N95" s="213" t="s">
        <v>47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492</v>
      </c>
      <c r="AT95" s="216" t="s">
        <v>121</v>
      </c>
      <c r="AU95" s="216" t="s">
        <v>85</v>
      </c>
      <c r="AY95" s="18" t="s">
        <v>119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83</v>
      </c>
      <c r="BK95" s="217">
        <f>ROUND(I95*H95,2)</f>
        <v>0</v>
      </c>
      <c r="BL95" s="18" t="s">
        <v>492</v>
      </c>
      <c r="BM95" s="216" t="s">
        <v>507</v>
      </c>
    </row>
    <row r="96" s="13" customFormat="1">
      <c r="A96" s="13"/>
      <c r="B96" s="223"/>
      <c r="C96" s="224"/>
      <c r="D96" s="225" t="s">
        <v>130</v>
      </c>
      <c r="E96" s="226" t="s">
        <v>19</v>
      </c>
      <c r="F96" s="227" t="s">
        <v>508</v>
      </c>
      <c r="G96" s="224"/>
      <c r="H96" s="228">
        <v>1</v>
      </c>
      <c r="I96" s="229"/>
      <c r="J96" s="224"/>
      <c r="K96" s="224"/>
      <c r="L96" s="230"/>
      <c r="M96" s="231"/>
      <c r="N96" s="232"/>
      <c r="O96" s="232"/>
      <c r="P96" s="232"/>
      <c r="Q96" s="232"/>
      <c r="R96" s="232"/>
      <c r="S96" s="232"/>
      <c r="T96" s="23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4" t="s">
        <v>130</v>
      </c>
      <c r="AU96" s="234" t="s">
        <v>85</v>
      </c>
      <c r="AV96" s="13" t="s">
        <v>85</v>
      </c>
      <c r="AW96" s="13" t="s">
        <v>35</v>
      </c>
      <c r="AX96" s="13" t="s">
        <v>83</v>
      </c>
      <c r="AY96" s="234" t="s">
        <v>119</v>
      </c>
    </row>
    <row r="97" s="2" customFormat="1" ht="16.5" customHeight="1">
      <c r="A97" s="39"/>
      <c r="B97" s="40"/>
      <c r="C97" s="205" t="s">
        <v>152</v>
      </c>
      <c r="D97" s="205" t="s">
        <v>121</v>
      </c>
      <c r="E97" s="206" t="s">
        <v>509</v>
      </c>
      <c r="F97" s="207" t="s">
        <v>510</v>
      </c>
      <c r="G97" s="208" t="s">
        <v>511</v>
      </c>
      <c r="H97" s="209">
        <v>1</v>
      </c>
      <c r="I97" s="210"/>
      <c r="J97" s="211">
        <f>ROUND(I97*H97,2)</f>
        <v>0</v>
      </c>
      <c r="K97" s="207" t="s">
        <v>19</v>
      </c>
      <c r="L97" s="45"/>
      <c r="M97" s="212" t="s">
        <v>19</v>
      </c>
      <c r="N97" s="213" t="s">
        <v>47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492</v>
      </c>
      <c r="AT97" s="216" t="s">
        <v>121</v>
      </c>
      <c r="AU97" s="216" t="s">
        <v>85</v>
      </c>
      <c r="AY97" s="18" t="s">
        <v>119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83</v>
      </c>
      <c r="BK97" s="217">
        <f>ROUND(I97*H97,2)</f>
        <v>0</v>
      </c>
      <c r="BL97" s="18" t="s">
        <v>492</v>
      </c>
      <c r="BM97" s="216" t="s">
        <v>512</v>
      </c>
    </row>
    <row r="98" s="2" customFormat="1">
      <c r="A98" s="39"/>
      <c r="B98" s="40"/>
      <c r="C98" s="41"/>
      <c r="D98" s="225" t="s">
        <v>137</v>
      </c>
      <c r="E98" s="41"/>
      <c r="F98" s="246" t="s">
        <v>513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137</v>
      </c>
      <c r="AU98" s="18" t="s">
        <v>85</v>
      </c>
    </row>
    <row r="99" s="13" customFormat="1">
      <c r="A99" s="13"/>
      <c r="B99" s="223"/>
      <c r="C99" s="224"/>
      <c r="D99" s="225" t="s">
        <v>130</v>
      </c>
      <c r="E99" s="226" t="s">
        <v>19</v>
      </c>
      <c r="F99" s="227" t="s">
        <v>514</v>
      </c>
      <c r="G99" s="224"/>
      <c r="H99" s="228">
        <v>1</v>
      </c>
      <c r="I99" s="229"/>
      <c r="J99" s="224"/>
      <c r="K99" s="224"/>
      <c r="L99" s="230"/>
      <c r="M99" s="231"/>
      <c r="N99" s="232"/>
      <c r="O99" s="232"/>
      <c r="P99" s="232"/>
      <c r="Q99" s="232"/>
      <c r="R99" s="232"/>
      <c r="S99" s="232"/>
      <c r="T99" s="23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4" t="s">
        <v>130</v>
      </c>
      <c r="AU99" s="234" t="s">
        <v>85</v>
      </c>
      <c r="AV99" s="13" t="s">
        <v>85</v>
      </c>
      <c r="AW99" s="13" t="s">
        <v>35</v>
      </c>
      <c r="AX99" s="13" t="s">
        <v>83</v>
      </c>
      <c r="AY99" s="234" t="s">
        <v>119</v>
      </c>
    </row>
    <row r="100" s="2" customFormat="1" ht="16.5" customHeight="1">
      <c r="A100" s="39"/>
      <c r="B100" s="40"/>
      <c r="C100" s="205" t="s">
        <v>159</v>
      </c>
      <c r="D100" s="205" t="s">
        <v>121</v>
      </c>
      <c r="E100" s="206" t="s">
        <v>515</v>
      </c>
      <c r="F100" s="207" t="s">
        <v>516</v>
      </c>
      <c r="G100" s="208" t="s">
        <v>503</v>
      </c>
      <c r="H100" s="209">
        <v>1</v>
      </c>
      <c r="I100" s="210"/>
      <c r="J100" s="211">
        <f>ROUND(I100*H100,2)</f>
        <v>0</v>
      </c>
      <c r="K100" s="207" t="s">
        <v>19</v>
      </c>
      <c r="L100" s="45"/>
      <c r="M100" s="212" t="s">
        <v>19</v>
      </c>
      <c r="N100" s="213" t="s">
        <v>47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492</v>
      </c>
      <c r="AT100" s="216" t="s">
        <v>121</v>
      </c>
      <c r="AU100" s="216" t="s">
        <v>85</v>
      </c>
      <c r="AY100" s="18" t="s">
        <v>119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83</v>
      </c>
      <c r="BK100" s="217">
        <f>ROUND(I100*H100,2)</f>
        <v>0</v>
      </c>
      <c r="BL100" s="18" t="s">
        <v>492</v>
      </c>
      <c r="BM100" s="216" t="s">
        <v>517</v>
      </c>
    </row>
    <row r="101" s="2" customFormat="1">
      <c r="A101" s="39"/>
      <c r="B101" s="40"/>
      <c r="C101" s="41"/>
      <c r="D101" s="225" t="s">
        <v>137</v>
      </c>
      <c r="E101" s="41"/>
      <c r="F101" s="246" t="s">
        <v>518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137</v>
      </c>
      <c r="AU101" s="18" t="s">
        <v>85</v>
      </c>
    </row>
    <row r="102" s="2" customFormat="1" ht="24.15" customHeight="1">
      <c r="A102" s="39"/>
      <c r="B102" s="40"/>
      <c r="C102" s="205" t="s">
        <v>167</v>
      </c>
      <c r="D102" s="205" t="s">
        <v>121</v>
      </c>
      <c r="E102" s="206" t="s">
        <v>519</v>
      </c>
      <c r="F102" s="207" t="s">
        <v>520</v>
      </c>
      <c r="G102" s="208" t="s">
        <v>511</v>
      </c>
      <c r="H102" s="209">
        <v>1</v>
      </c>
      <c r="I102" s="210"/>
      <c r="J102" s="211">
        <f>ROUND(I102*H102,2)</f>
        <v>0</v>
      </c>
      <c r="K102" s="207" t="s">
        <v>19</v>
      </c>
      <c r="L102" s="45"/>
      <c r="M102" s="212" t="s">
        <v>19</v>
      </c>
      <c r="N102" s="213" t="s">
        <v>47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492</v>
      </c>
      <c r="AT102" s="216" t="s">
        <v>121</v>
      </c>
      <c r="AU102" s="216" t="s">
        <v>85</v>
      </c>
      <c r="AY102" s="18" t="s">
        <v>119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83</v>
      </c>
      <c r="BK102" s="217">
        <f>ROUND(I102*H102,2)</f>
        <v>0</v>
      </c>
      <c r="BL102" s="18" t="s">
        <v>492</v>
      </c>
      <c r="BM102" s="216" t="s">
        <v>521</v>
      </c>
    </row>
    <row r="103" s="2" customFormat="1">
      <c r="A103" s="39"/>
      <c r="B103" s="40"/>
      <c r="C103" s="41"/>
      <c r="D103" s="225" t="s">
        <v>137</v>
      </c>
      <c r="E103" s="41"/>
      <c r="F103" s="246" t="s">
        <v>522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137</v>
      </c>
      <c r="AU103" s="18" t="s">
        <v>85</v>
      </c>
    </row>
    <row r="104" s="12" customFormat="1" ht="22.8" customHeight="1">
      <c r="A104" s="12"/>
      <c r="B104" s="189"/>
      <c r="C104" s="190"/>
      <c r="D104" s="191" t="s">
        <v>75</v>
      </c>
      <c r="E104" s="203" t="s">
        <v>523</v>
      </c>
      <c r="F104" s="203" t="s">
        <v>524</v>
      </c>
      <c r="G104" s="190"/>
      <c r="H104" s="190"/>
      <c r="I104" s="193"/>
      <c r="J104" s="204">
        <f>BK104</f>
        <v>0</v>
      </c>
      <c r="K104" s="190"/>
      <c r="L104" s="195"/>
      <c r="M104" s="196"/>
      <c r="N104" s="197"/>
      <c r="O104" s="197"/>
      <c r="P104" s="198">
        <f>SUM(P105:P116)</f>
        <v>0</v>
      </c>
      <c r="Q104" s="197"/>
      <c r="R104" s="198">
        <f>SUM(R105:R116)</f>
        <v>0</v>
      </c>
      <c r="S104" s="197"/>
      <c r="T104" s="199">
        <f>SUM(T105:T116)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0" t="s">
        <v>152</v>
      </c>
      <c r="AT104" s="201" t="s">
        <v>75</v>
      </c>
      <c r="AU104" s="201" t="s">
        <v>83</v>
      </c>
      <c r="AY104" s="200" t="s">
        <v>119</v>
      </c>
      <c r="BK104" s="202">
        <f>SUM(BK105:BK116)</f>
        <v>0</v>
      </c>
    </row>
    <row r="105" s="2" customFormat="1" ht="24.15" customHeight="1">
      <c r="A105" s="39"/>
      <c r="B105" s="40"/>
      <c r="C105" s="205" t="s">
        <v>173</v>
      </c>
      <c r="D105" s="205" t="s">
        <v>121</v>
      </c>
      <c r="E105" s="206" t="s">
        <v>525</v>
      </c>
      <c r="F105" s="207" t="s">
        <v>526</v>
      </c>
      <c r="G105" s="208" t="s">
        <v>511</v>
      </c>
      <c r="H105" s="209">
        <v>1</v>
      </c>
      <c r="I105" s="210"/>
      <c r="J105" s="211">
        <f>ROUND(I105*H105,2)</f>
        <v>0</v>
      </c>
      <c r="K105" s="207" t="s">
        <v>19</v>
      </c>
      <c r="L105" s="45"/>
      <c r="M105" s="212" t="s">
        <v>19</v>
      </c>
      <c r="N105" s="213" t="s">
        <v>47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492</v>
      </c>
      <c r="AT105" s="216" t="s">
        <v>121</v>
      </c>
      <c r="AU105" s="216" t="s">
        <v>85</v>
      </c>
      <c r="AY105" s="18" t="s">
        <v>119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83</v>
      </c>
      <c r="BK105" s="217">
        <f>ROUND(I105*H105,2)</f>
        <v>0</v>
      </c>
      <c r="BL105" s="18" t="s">
        <v>492</v>
      </c>
      <c r="BM105" s="216" t="s">
        <v>527</v>
      </c>
    </row>
    <row r="106" s="2" customFormat="1">
      <c r="A106" s="39"/>
      <c r="B106" s="40"/>
      <c r="C106" s="41"/>
      <c r="D106" s="225" t="s">
        <v>137</v>
      </c>
      <c r="E106" s="41"/>
      <c r="F106" s="246" t="s">
        <v>528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137</v>
      </c>
      <c r="AU106" s="18" t="s">
        <v>85</v>
      </c>
    </row>
    <row r="107" s="2" customFormat="1" ht="16.5" customHeight="1">
      <c r="A107" s="39"/>
      <c r="B107" s="40"/>
      <c r="C107" s="205" t="s">
        <v>179</v>
      </c>
      <c r="D107" s="205" t="s">
        <v>121</v>
      </c>
      <c r="E107" s="206" t="s">
        <v>529</v>
      </c>
      <c r="F107" s="207" t="s">
        <v>530</v>
      </c>
      <c r="G107" s="208" t="s">
        <v>511</v>
      </c>
      <c r="H107" s="209">
        <v>1</v>
      </c>
      <c r="I107" s="210"/>
      <c r="J107" s="211">
        <f>ROUND(I107*H107,2)</f>
        <v>0</v>
      </c>
      <c r="K107" s="207" t="s">
        <v>19</v>
      </c>
      <c r="L107" s="45"/>
      <c r="M107" s="212" t="s">
        <v>19</v>
      </c>
      <c r="N107" s="213" t="s">
        <v>47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492</v>
      </c>
      <c r="AT107" s="216" t="s">
        <v>121</v>
      </c>
      <c r="AU107" s="216" t="s">
        <v>85</v>
      </c>
      <c r="AY107" s="18" t="s">
        <v>119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83</v>
      </c>
      <c r="BK107" s="217">
        <f>ROUND(I107*H107,2)</f>
        <v>0</v>
      </c>
      <c r="BL107" s="18" t="s">
        <v>492</v>
      </c>
      <c r="BM107" s="216" t="s">
        <v>531</v>
      </c>
    </row>
    <row r="108" s="2" customFormat="1">
      <c r="A108" s="39"/>
      <c r="B108" s="40"/>
      <c r="C108" s="41"/>
      <c r="D108" s="225" t="s">
        <v>137</v>
      </c>
      <c r="E108" s="41"/>
      <c r="F108" s="246" t="s">
        <v>532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137</v>
      </c>
      <c r="AU108" s="18" t="s">
        <v>85</v>
      </c>
    </row>
    <row r="109" s="2" customFormat="1" ht="16.5" customHeight="1">
      <c r="A109" s="39"/>
      <c r="B109" s="40"/>
      <c r="C109" s="205" t="s">
        <v>186</v>
      </c>
      <c r="D109" s="205" t="s">
        <v>121</v>
      </c>
      <c r="E109" s="206" t="s">
        <v>533</v>
      </c>
      <c r="F109" s="207" t="s">
        <v>534</v>
      </c>
      <c r="G109" s="208" t="s">
        <v>511</v>
      </c>
      <c r="H109" s="209">
        <v>1</v>
      </c>
      <c r="I109" s="210"/>
      <c r="J109" s="211">
        <f>ROUND(I109*H109,2)</f>
        <v>0</v>
      </c>
      <c r="K109" s="207" t="s">
        <v>19</v>
      </c>
      <c r="L109" s="45"/>
      <c r="M109" s="212" t="s">
        <v>19</v>
      </c>
      <c r="N109" s="213" t="s">
        <v>47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492</v>
      </c>
      <c r="AT109" s="216" t="s">
        <v>121</v>
      </c>
      <c r="AU109" s="216" t="s">
        <v>85</v>
      </c>
      <c r="AY109" s="18" t="s">
        <v>119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83</v>
      </c>
      <c r="BK109" s="217">
        <f>ROUND(I109*H109,2)</f>
        <v>0</v>
      </c>
      <c r="BL109" s="18" t="s">
        <v>492</v>
      </c>
      <c r="BM109" s="216" t="s">
        <v>535</v>
      </c>
    </row>
    <row r="110" s="2" customFormat="1">
      <c r="A110" s="39"/>
      <c r="B110" s="40"/>
      <c r="C110" s="41"/>
      <c r="D110" s="225" t="s">
        <v>137</v>
      </c>
      <c r="E110" s="41"/>
      <c r="F110" s="246" t="s">
        <v>536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137</v>
      </c>
      <c r="AU110" s="18" t="s">
        <v>85</v>
      </c>
    </row>
    <row r="111" s="2" customFormat="1" ht="16.5" customHeight="1">
      <c r="A111" s="39"/>
      <c r="B111" s="40"/>
      <c r="C111" s="205" t="s">
        <v>191</v>
      </c>
      <c r="D111" s="205" t="s">
        <v>121</v>
      </c>
      <c r="E111" s="206" t="s">
        <v>537</v>
      </c>
      <c r="F111" s="207" t="s">
        <v>538</v>
      </c>
      <c r="G111" s="208" t="s">
        <v>511</v>
      </c>
      <c r="H111" s="209">
        <v>1</v>
      </c>
      <c r="I111" s="210"/>
      <c r="J111" s="211">
        <f>ROUND(I111*H111,2)</f>
        <v>0</v>
      </c>
      <c r="K111" s="207" t="s">
        <v>19</v>
      </c>
      <c r="L111" s="45"/>
      <c r="M111" s="212" t="s">
        <v>19</v>
      </c>
      <c r="N111" s="213" t="s">
        <v>47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492</v>
      </c>
      <c r="AT111" s="216" t="s">
        <v>121</v>
      </c>
      <c r="AU111" s="216" t="s">
        <v>85</v>
      </c>
      <c r="AY111" s="18" t="s">
        <v>119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83</v>
      </c>
      <c r="BK111" s="217">
        <f>ROUND(I111*H111,2)</f>
        <v>0</v>
      </c>
      <c r="BL111" s="18" t="s">
        <v>492</v>
      </c>
      <c r="BM111" s="216" t="s">
        <v>539</v>
      </c>
    </row>
    <row r="112" s="2" customFormat="1">
      <c r="A112" s="39"/>
      <c r="B112" s="40"/>
      <c r="C112" s="41"/>
      <c r="D112" s="225" t="s">
        <v>137</v>
      </c>
      <c r="E112" s="41"/>
      <c r="F112" s="246" t="s">
        <v>540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137</v>
      </c>
      <c r="AU112" s="18" t="s">
        <v>85</v>
      </c>
    </row>
    <row r="113" s="2" customFormat="1" ht="16.5" customHeight="1">
      <c r="A113" s="39"/>
      <c r="B113" s="40"/>
      <c r="C113" s="205" t="s">
        <v>8</v>
      </c>
      <c r="D113" s="205" t="s">
        <v>121</v>
      </c>
      <c r="E113" s="206" t="s">
        <v>541</v>
      </c>
      <c r="F113" s="207" t="s">
        <v>542</v>
      </c>
      <c r="G113" s="208" t="s">
        <v>503</v>
      </c>
      <c r="H113" s="209">
        <v>5</v>
      </c>
      <c r="I113" s="210"/>
      <c r="J113" s="211">
        <f>ROUND(I113*H113,2)</f>
        <v>0</v>
      </c>
      <c r="K113" s="207" t="s">
        <v>19</v>
      </c>
      <c r="L113" s="45"/>
      <c r="M113" s="212" t="s">
        <v>19</v>
      </c>
      <c r="N113" s="213" t="s">
        <v>47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492</v>
      </c>
      <c r="AT113" s="216" t="s">
        <v>121</v>
      </c>
      <c r="AU113" s="216" t="s">
        <v>85</v>
      </c>
      <c r="AY113" s="18" t="s">
        <v>119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83</v>
      </c>
      <c r="BK113" s="217">
        <f>ROUND(I113*H113,2)</f>
        <v>0</v>
      </c>
      <c r="BL113" s="18" t="s">
        <v>492</v>
      </c>
      <c r="BM113" s="216" t="s">
        <v>543</v>
      </c>
    </row>
    <row r="114" s="2" customFormat="1">
      <c r="A114" s="39"/>
      <c r="B114" s="40"/>
      <c r="C114" s="41"/>
      <c r="D114" s="225" t="s">
        <v>137</v>
      </c>
      <c r="E114" s="41"/>
      <c r="F114" s="246" t="s">
        <v>544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137</v>
      </c>
      <c r="AU114" s="18" t="s">
        <v>85</v>
      </c>
    </row>
    <row r="115" s="2" customFormat="1" ht="38.55" customHeight="1">
      <c r="A115" s="39"/>
      <c r="B115" s="40"/>
      <c r="C115" s="205" t="s">
        <v>203</v>
      </c>
      <c r="D115" s="205" t="s">
        <v>121</v>
      </c>
      <c r="E115" s="206" t="s">
        <v>545</v>
      </c>
      <c r="F115" s="207" t="s">
        <v>546</v>
      </c>
      <c r="G115" s="208" t="s">
        <v>511</v>
      </c>
      <c r="H115" s="209">
        <v>1</v>
      </c>
      <c r="I115" s="210"/>
      <c r="J115" s="211">
        <f>ROUND(I115*H115,2)</f>
        <v>0</v>
      </c>
      <c r="K115" s="207" t="s">
        <v>19</v>
      </c>
      <c r="L115" s="45"/>
      <c r="M115" s="212" t="s">
        <v>19</v>
      </c>
      <c r="N115" s="213" t="s">
        <v>47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492</v>
      </c>
      <c r="AT115" s="216" t="s">
        <v>121</v>
      </c>
      <c r="AU115" s="216" t="s">
        <v>85</v>
      </c>
      <c r="AY115" s="18" t="s">
        <v>119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83</v>
      </c>
      <c r="BK115" s="217">
        <f>ROUND(I115*H115,2)</f>
        <v>0</v>
      </c>
      <c r="BL115" s="18" t="s">
        <v>492</v>
      </c>
      <c r="BM115" s="216" t="s">
        <v>547</v>
      </c>
    </row>
    <row r="116" s="2" customFormat="1">
      <c r="A116" s="39"/>
      <c r="B116" s="40"/>
      <c r="C116" s="41"/>
      <c r="D116" s="225" t="s">
        <v>137</v>
      </c>
      <c r="E116" s="41"/>
      <c r="F116" s="246" t="s">
        <v>548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137</v>
      </c>
      <c r="AU116" s="18" t="s">
        <v>85</v>
      </c>
    </row>
    <row r="117" s="12" customFormat="1" ht="22.8" customHeight="1">
      <c r="A117" s="12"/>
      <c r="B117" s="189"/>
      <c r="C117" s="190"/>
      <c r="D117" s="191" t="s">
        <v>75</v>
      </c>
      <c r="E117" s="203" t="s">
        <v>549</v>
      </c>
      <c r="F117" s="203" t="s">
        <v>550</v>
      </c>
      <c r="G117" s="190"/>
      <c r="H117" s="190"/>
      <c r="I117" s="193"/>
      <c r="J117" s="204">
        <f>BK117</f>
        <v>0</v>
      </c>
      <c r="K117" s="190"/>
      <c r="L117" s="195"/>
      <c r="M117" s="196"/>
      <c r="N117" s="197"/>
      <c r="O117" s="197"/>
      <c r="P117" s="198">
        <f>SUM(P118:P119)</f>
        <v>0</v>
      </c>
      <c r="Q117" s="197"/>
      <c r="R117" s="198">
        <f>SUM(R118:R119)</f>
        <v>0</v>
      </c>
      <c r="S117" s="197"/>
      <c r="T117" s="199">
        <f>SUM(T118:T119)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0" t="s">
        <v>152</v>
      </c>
      <c r="AT117" s="201" t="s">
        <v>75</v>
      </c>
      <c r="AU117" s="201" t="s">
        <v>83</v>
      </c>
      <c r="AY117" s="200" t="s">
        <v>119</v>
      </c>
      <c r="BK117" s="202">
        <f>SUM(BK118:BK119)</f>
        <v>0</v>
      </c>
    </row>
    <row r="118" s="2" customFormat="1" ht="16.5" customHeight="1">
      <c r="A118" s="39"/>
      <c r="B118" s="40"/>
      <c r="C118" s="205" t="s">
        <v>208</v>
      </c>
      <c r="D118" s="205" t="s">
        <v>121</v>
      </c>
      <c r="E118" s="206" t="s">
        <v>551</v>
      </c>
      <c r="F118" s="207" t="s">
        <v>552</v>
      </c>
      <c r="G118" s="208" t="s">
        <v>491</v>
      </c>
      <c r="H118" s="209">
        <v>1</v>
      </c>
      <c r="I118" s="210"/>
      <c r="J118" s="211">
        <f>ROUND(I118*H118,2)</f>
        <v>0</v>
      </c>
      <c r="K118" s="207" t="s">
        <v>125</v>
      </c>
      <c r="L118" s="45"/>
      <c r="M118" s="212" t="s">
        <v>19</v>
      </c>
      <c r="N118" s="213" t="s">
        <v>47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492</v>
      </c>
      <c r="AT118" s="216" t="s">
        <v>121</v>
      </c>
      <c r="AU118" s="216" t="s">
        <v>85</v>
      </c>
      <c r="AY118" s="18" t="s">
        <v>119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83</v>
      </c>
      <c r="BK118" s="217">
        <f>ROUND(I118*H118,2)</f>
        <v>0</v>
      </c>
      <c r="BL118" s="18" t="s">
        <v>492</v>
      </c>
      <c r="BM118" s="216" t="s">
        <v>553</v>
      </c>
    </row>
    <row r="119" s="2" customFormat="1">
      <c r="A119" s="39"/>
      <c r="B119" s="40"/>
      <c r="C119" s="41"/>
      <c r="D119" s="218" t="s">
        <v>128</v>
      </c>
      <c r="E119" s="41"/>
      <c r="F119" s="219" t="s">
        <v>554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128</v>
      </c>
      <c r="AU119" s="18" t="s">
        <v>85</v>
      </c>
    </row>
    <row r="120" s="12" customFormat="1" ht="22.8" customHeight="1">
      <c r="A120" s="12"/>
      <c r="B120" s="189"/>
      <c r="C120" s="190"/>
      <c r="D120" s="191" t="s">
        <v>75</v>
      </c>
      <c r="E120" s="203" t="s">
        <v>555</v>
      </c>
      <c r="F120" s="203" t="s">
        <v>556</v>
      </c>
      <c r="G120" s="190"/>
      <c r="H120" s="190"/>
      <c r="I120" s="193"/>
      <c r="J120" s="204">
        <f>BK120</f>
        <v>0</v>
      </c>
      <c r="K120" s="190"/>
      <c r="L120" s="195"/>
      <c r="M120" s="196"/>
      <c r="N120" s="197"/>
      <c r="O120" s="197"/>
      <c r="P120" s="198">
        <f>SUM(P121:P122)</f>
        <v>0</v>
      </c>
      <c r="Q120" s="197"/>
      <c r="R120" s="198">
        <f>SUM(R121:R122)</f>
        <v>0</v>
      </c>
      <c r="S120" s="197"/>
      <c r="T120" s="199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0" t="s">
        <v>152</v>
      </c>
      <c r="AT120" s="201" t="s">
        <v>75</v>
      </c>
      <c r="AU120" s="201" t="s">
        <v>83</v>
      </c>
      <c r="AY120" s="200" t="s">
        <v>119</v>
      </c>
      <c r="BK120" s="202">
        <f>SUM(BK121:BK122)</f>
        <v>0</v>
      </c>
    </row>
    <row r="121" s="2" customFormat="1" ht="16.5" customHeight="1">
      <c r="A121" s="39"/>
      <c r="B121" s="40"/>
      <c r="C121" s="205" t="s">
        <v>213</v>
      </c>
      <c r="D121" s="205" t="s">
        <v>121</v>
      </c>
      <c r="E121" s="206" t="s">
        <v>557</v>
      </c>
      <c r="F121" s="207" t="s">
        <v>558</v>
      </c>
      <c r="G121" s="208" t="s">
        <v>491</v>
      </c>
      <c r="H121" s="209">
        <v>1</v>
      </c>
      <c r="I121" s="210"/>
      <c r="J121" s="211">
        <f>ROUND(I121*H121,2)</f>
        <v>0</v>
      </c>
      <c r="K121" s="207" t="s">
        <v>125</v>
      </c>
      <c r="L121" s="45"/>
      <c r="M121" s="212" t="s">
        <v>19</v>
      </c>
      <c r="N121" s="213" t="s">
        <v>47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492</v>
      </c>
      <c r="AT121" s="216" t="s">
        <v>121</v>
      </c>
      <c r="AU121" s="216" t="s">
        <v>85</v>
      </c>
      <c r="AY121" s="18" t="s">
        <v>119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83</v>
      </c>
      <c r="BK121" s="217">
        <f>ROUND(I121*H121,2)</f>
        <v>0</v>
      </c>
      <c r="BL121" s="18" t="s">
        <v>492</v>
      </c>
      <c r="BM121" s="216" t="s">
        <v>559</v>
      </c>
    </row>
    <row r="122" s="2" customFormat="1">
      <c r="A122" s="39"/>
      <c r="B122" s="40"/>
      <c r="C122" s="41"/>
      <c r="D122" s="218" t="s">
        <v>128</v>
      </c>
      <c r="E122" s="41"/>
      <c r="F122" s="219" t="s">
        <v>560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128</v>
      </c>
      <c r="AU122" s="18" t="s">
        <v>85</v>
      </c>
    </row>
    <row r="123" s="12" customFormat="1" ht="22.8" customHeight="1">
      <c r="A123" s="12"/>
      <c r="B123" s="189"/>
      <c r="C123" s="190"/>
      <c r="D123" s="191" t="s">
        <v>75</v>
      </c>
      <c r="E123" s="203" t="s">
        <v>561</v>
      </c>
      <c r="F123" s="203" t="s">
        <v>562</v>
      </c>
      <c r="G123" s="190"/>
      <c r="H123" s="190"/>
      <c r="I123" s="193"/>
      <c r="J123" s="204">
        <f>BK123</f>
        <v>0</v>
      </c>
      <c r="K123" s="190"/>
      <c r="L123" s="195"/>
      <c r="M123" s="196"/>
      <c r="N123" s="197"/>
      <c r="O123" s="197"/>
      <c r="P123" s="198">
        <f>SUM(P124:P127)</f>
        <v>0</v>
      </c>
      <c r="Q123" s="197"/>
      <c r="R123" s="198">
        <f>SUM(R124:R127)</f>
        <v>0</v>
      </c>
      <c r="S123" s="197"/>
      <c r="T123" s="199">
        <f>SUM(T124:T127)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0" t="s">
        <v>152</v>
      </c>
      <c r="AT123" s="201" t="s">
        <v>75</v>
      </c>
      <c r="AU123" s="201" t="s">
        <v>83</v>
      </c>
      <c r="AY123" s="200" t="s">
        <v>119</v>
      </c>
      <c r="BK123" s="202">
        <f>SUM(BK124:BK127)</f>
        <v>0</v>
      </c>
    </row>
    <row r="124" s="2" customFormat="1" ht="16.5" customHeight="1">
      <c r="A124" s="39"/>
      <c r="B124" s="40"/>
      <c r="C124" s="205" t="s">
        <v>219</v>
      </c>
      <c r="D124" s="205" t="s">
        <v>121</v>
      </c>
      <c r="E124" s="206" t="s">
        <v>563</v>
      </c>
      <c r="F124" s="207" t="s">
        <v>564</v>
      </c>
      <c r="G124" s="208" t="s">
        <v>511</v>
      </c>
      <c r="H124" s="209">
        <v>1</v>
      </c>
      <c r="I124" s="210"/>
      <c r="J124" s="211">
        <f>ROUND(I124*H124,2)</f>
        <v>0</v>
      </c>
      <c r="K124" s="207" t="s">
        <v>19</v>
      </c>
      <c r="L124" s="45"/>
      <c r="M124" s="212" t="s">
        <v>19</v>
      </c>
      <c r="N124" s="213" t="s">
        <v>47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492</v>
      </c>
      <c r="AT124" s="216" t="s">
        <v>121</v>
      </c>
      <c r="AU124" s="216" t="s">
        <v>85</v>
      </c>
      <c r="AY124" s="18" t="s">
        <v>119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83</v>
      </c>
      <c r="BK124" s="217">
        <f>ROUND(I124*H124,2)</f>
        <v>0</v>
      </c>
      <c r="BL124" s="18" t="s">
        <v>492</v>
      </c>
      <c r="BM124" s="216" t="s">
        <v>565</v>
      </c>
    </row>
    <row r="125" s="2" customFormat="1">
      <c r="A125" s="39"/>
      <c r="B125" s="40"/>
      <c r="C125" s="41"/>
      <c r="D125" s="225" t="s">
        <v>137</v>
      </c>
      <c r="E125" s="41"/>
      <c r="F125" s="246" t="s">
        <v>566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137</v>
      </c>
      <c r="AU125" s="18" t="s">
        <v>85</v>
      </c>
    </row>
    <row r="126" s="2" customFormat="1" ht="16.5" customHeight="1">
      <c r="A126" s="39"/>
      <c r="B126" s="40"/>
      <c r="C126" s="205" t="s">
        <v>225</v>
      </c>
      <c r="D126" s="205" t="s">
        <v>121</v>
      </c>
      <c r="E126" s="206" t="s">
        <v>567</v>
      </c>
      <c r="F126" s="207" t="s">
        <v>568</v>
      </c>
      <c r="G126" s="208" t="s">
        <v>491</v>
      </c>
      <c r="H126" s="209">
        <v>1</v>
      </c>
      <c r="I126" s="210"/>
      <c r="J126" s="211">
        <f>ROUND(I126*H126,2)</f>
        <v>0</v>
      </c>
      <c r="K126" s="207" t="s">
        <v>125</v>
      </c>
      <c r="L126" s="45"/>
      <c r="M126" s="212" t="s">
        <v>19</v>
      </c>
      <c r="N126" s="213" t="s">
        <v>47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492</v>
      </c>
      <c r="AT126" s="216" t="s">
        <v>121</v>
      </c>
      <c r="AU126" s="216" t="s">
        <v>85</v>
      </c>
      <c r="AY126" s="18" t="s">
        <v>119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83</v>
      </c>
      <c r="BK126" s="217">
        <f>ROUND(I126*H126,2)</f>
        <v>0</v>
      </c>
      <c r="BL126" s="18" t="s">
        <v>492</v>
      </c>
      <c r="BM126" s="216" t="s">
        <v>569</v>
      </c>
    </row>
    <row r="127" s="2" customFormat="1">
      <c r="A127" s="39"/>
      <c r="B127" s="40"/>
      <c r="C127" s="41"/>
      <c r="D127" s="218" t="s">
        <v>128</v>
      </c>
      <c r="E127" s="41"/>
      <c r="F127" s="219" t="s">
        <v>570</v>
      </c>
      <c r="G127" s="41"/>
      <c r="H127" s="41"/>
      <c r="I127" s="220"/>
      <c r="J127" s="41"/>
      <c r="K127" s="41"/>
      <c r="L127" s="45"/>
      <c r="M127" s="260"/>
      <c r="N127" s="261"/>
      <c r="O127" s="262"/>
      <c r="P127" s="262"/>
      <c r="Q127" s="262"/>
      <c r="R127" s="262"/>
      <c r="S127" s="262"/>
      <c r="T127" s="263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128</v>
      </c>
      <c r="AU127" s="18" t="s">
        <v>85</v>
      </c>
    </row>
    <row r="128" s="2" customFormat="1" ht="6.96" customHeight="1">
      <c r="A128" s="39"/>
      <c r="B128" s="60"/>
      <c r="C128" s="61"/>
      <c r="D128" s="61"/>
      <c r="E128" s="61"/>
      <c r="F128" s="61"/>
      <c r="G128" s="61"/>
      <c r="H128" s="61"/>
      <c r="I128" s="61"/>
      <c r="J128" s="61"/>
      <c r="K128" s="61"/>
      <c r="L128" s="45"/>
      <c r="M128" s="39"/>
      <c r="O128" s="39"/>
      <c r="P128" s="39"/>
      <c r="Q128" s="39"/>
      <c r="R128" s="39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</sheetData>
  <sheetProtection sheet="1" autoFilter="0" formatColumns="0" formatRows="0" objects="1" scenarios="1" spinCount="100000" saltValue="K1q8VZgv/T7GwZyk7DgSMBxFV9g7HNalru+o0sk/eS6g4BlQlyp7TVlzOhSH2VLHcyEimpDgjAJC625QIf9D5A==" hashValue="+Qcymu8Q97t7Xhq1Y9HQN02HNIw5ZUMP8aqHzVhLMple0Nlbb5T1TNxnwpf4s12FCSdxoEggAqft2IGfOoG9vA==" algorithmName="SHA-512" password="CC35"/>
  <autoFilter ref="C84:K127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4_02/011002000"/>
    <hyperlink ref="F92" r:id="rId2" display="https://podminky.urs.cz/item/CS_URS_2024_02/011503000"/>
    <hyperlink ref="F119" r:id="rId3" display="https://podminky.urs.cz/item/CS_URS_2024_02/049002000"/>
    <hyperlink ref="F122" r:id="rId4" display="https://podminky.urs.cz/item/CS_URS_2024_02/072203000"/>
    <hyperlink ref="F127" r:id="rId5" display="https://podminky.urs.cz/item/CS_URS_2024_02/0918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64" customWidth="1"/>
    <col min="2" max="2" width="1.667969" style="264" customWidth="1"/>
    <col min="3" max="4" width="5" style="264" customWidth="1"/>
    <col min="5" max="5" width="11.66016" style="264" customWidth="1"/>
    <col min="6" max="6" width="9.160156" style="264" customWidth="1"/>
    <col min="7" max="7" width="5" style="264" customWidth="1"/>
    <col min="8" max="8" width="77.83203" style="264" customWidth="1"/>
    <col min="9" max="10" width="20" style="264" customWidth="1"/>
    <col min="11" max="11" width="1.667969" style="264" customWidth="1"/>
  </cols>
  <sheetData>
    <row r="1" s="1" customFormat="1" ht="37.5" customHeight="1"/>
    <row r="2" s="1" customFormat="1" ht="7.5" customHeight="1">
      <c r="B2" s="265"/>
      <c r="C2" s="266"/>
      <c r="D2" s="266"/>
      <c r="E2" s="266"/>
      <c r="F2" s="266"/>
      <c r="G2" s="266"/>
      <c r="H2" s="266"/>
      <c r="I2" s="266"/>
      <c r="J2" s="266"/>
      <c r="K2" s="267"/>
    </row>
    <row r="3" s="15" customFormat="1" ht="45" customHeight="1">
      <c r="B3" s="268"/>
      <c r="C3" s="269" t="s">
        <v>571</v>
      </c>
      <c r="D3" s="269"/>
      <c r="E3" s="269"/>
      <c r="F3" s="269"/>
      <c r="G3" s="269"/>
      <c r="H3" s="269"/>
      <c r="I3" s="269"/>
      <c r="J3" s="269"/>
      <c r="K3" s="270"/>
    </row>
    <row r="4" s="1" customFormat="1" ht="25.5" customHeight="1">
      <c r="B4" s="271"/>
      <c r="C4" s="272" t="s">
        <v>572</v>
      </c>
      <c r="D4" s="272"/>
      <c r="E4" s="272"/>
      <c r="F4" s="272"/>
      <c r="G4" s="272"/>
      <c r="H4" s="272"/>
      <c r="I4" s="272"/>
      <c r="J4" s="272"/>
      <c r="K4" s="273"/>
    </row>
    <row r="5" s="1" customFormat="1" ht="5.25" customHeight="1">
      <c r="B5" s="271"/>
      <c r="C5" s="274"/>
      <c r="D5" s="274"/>
      <c r="E5" s="274"/>
      <c r="F5" s="274"/>
      <c r="G5" s="274"/>
      <c r="H5" s="274"/>
      <c r="I5" s="274"/>
      <c r="J5" s="274"/>
      <c r="K5" s="273"/>
    </row>
    <row r="6" s="1" customFormat="1" ht="15" customHeight="1">
      <c r="B6" s="271"/>
      <c r="C6" s="275" t="s">
        <v>573</v>
      </c>
      <c r="D6" s="275"/>
      <c r="E6" s="275"/>
      <c r="F6" s="275"/>
      <c r="G6" s="275"/>
      <c r="H6" s="275"/>
      <c r="I6" s="275"/>
      <c r="J6" s="275"/>
      <c r="K6" s="273"/>
    </row>
    <row r="7" s="1" customFormat="1" ht="15" customHeight="1">
      <c r="B7" s="276"/>
      <c r="C7" s="275" t="s">
        <v>574</v>
      </c>
      <c r="D7" s="275"/>
      <c r="E7" s="275"/>
      <c r="F7" s="275"/>
      <c r="G7" s="275"/>
      <c r="H7" s="275"/>
      <c r="I7" s="275"/>
      <c r="J7" s="275"/>
      <c r="K7" s="273"/>
    </row>
    <row r="8" s="1" customFormat="1" ht="12.75" customHeight="1">
      <c r="B8" s="276"/>
      <c r="C8" s="275"/>
      <c r="D8" s="275"/>
      <c r="E8" s="275"/>
      <c r="F8" s="275"/>
      <c r="G8" s="275"/>
      <c r="H8" s="275"/>
      <c r="I8" s="275"/>
      <c r="J8" s="275"/>
      <c r="K8" s="273"/>
    </row>
    <row r="9" s="1" customFormat="1" ht="15" customHeight="1">
      <c r="B9" s="276"/>
      <c r="C9" s="275" t="s">
        <v>575</v>
      </c>
      <c r="D9" s="275"/>
      <c r="E9" s="275"/>
      <c r="F9" s="275"/>
      <c r="G9" s="275"/>
      <c r="H9" s="275"/>
      <c r="I9" s="275"/>
      <c r="J9" s="275"/>
      <c r="K9" s="273"/>
    </row>
    <row r="10" s="1" customFormat="1" ht="15" customHeight="1">
      <c r="B10" s="276"/>
      <c r="C10" s="275"/>
      <c r="D10" s="275" t="s">
        <v>576</v>
      </c>
      <c r="E10" s="275"/>
      <c r="F10" s="275"/>
      <c r="G10" s="275"/>
      <c r="H10" s="275"/>
      <c r="I10" s="275"/>
      <c r="J10" s="275"/>
      <c r="K10" s="273"/>
    </row>
    <row r="11" s="1" customFormat="1" ht="15" customHeight="1">
      <c r="B11" s="276"/>
      <c r="C11" s="277"/>
      <c r="D11" s="275" t="s">
        <v>577</v>
      </c>
      <c r="E11" s="275"/>
      <c r="F11" s="275"/>
      <c r="G11" s="275"/>
      <c r="H11" s="275"/>
      <c r="I11" s="275"/>
      <c r="J11" s="275"/>
      <c r="K11" s="273"/>
    </row>
    <row r="12" s="1" customFormat="1" ht="15" customHeight="1">
      <c r="B12" s="276"/>
      <c r="C12" s="277"/>
      <c r="D12" s="275"/>
      <c r="E12" s="275"/>
      <c r="F12" s="275"/>
      <c r="G12" s="275"/>
      <c r="H12" s="275"/>
      <c r="I12" s="275"/>
      <c r="J12" s="275"/>
      <c r="K12" s="273"/>
    </row>
    <row r="13" s="1" customFormat="1" ht="15" customHeight="1">
      <c r="B13" s="276"/>
      <c r="C13" s="277"/>
      <c r="D13" s="278" t="s">
        <v>578</v>
      </c>
      <c r="E13" s="275"/>
      <c r="F13" s="275"/>
      <c r="G13" s="275"/>
      <c r="H13" s="275"/>
      <c r="I13" s="275"/>
      <c r="J13" s="275"/>
      <c r="K13" s="273"/>
    </row>
    <row r="14" s="1" customFormat="1" ht="12.75" customHeight="1">
      <c r="B14" s="276"/>
      <c r="C14" s="277"/>
      <c r="D14" s="277"/>
      <c r="E14" s="277"/>
      <c r="F14" s="277"/>
      <c r="G14" s="277"/>
      <c r="H14" s="277"/>
      <c r="I14" s="277"/>
      <c r="J14" s="277"/>
      <c r="K14" s="273"/>
    </row>
    <row r="15" s="1" customFormat="1" ht="15" customHeight="1">
      <c r="B15" s="276"/>
      <c r="C15" s="277"/>
      <c r="D15" s="275" t="s">
        <v>579</v>
      </c>
      <c r="E15" s="275"/>
      <c r="F15" s="275"/>
      <c r="G15" s="275"/>
      <c r="H15" s="275"/>
      <c r="I15" s="275"/>
      <c r="J15" s="275"/>
      <c r="K15" s="273"/>
    </row>
    <row r="16" s="1" customFormat="1" ht="15" customHeight="1">
      <c r="B16" s="276"/>
      <c r="C16" s="277"/>
      <c r="D16" s="275" t="s">
        <v>580</v>
      </c>
      <c r="E16" s="275"/>
      <c r="F16" s="275"/>
      <c r="G16" s="275"/>
      <c r="H16" s="275"/>
      <c r="I16" s="275"/>
      <c r="J16" s="275"/>
      <c r="K16" s="273"/>
    </row>
    <row r="17" s="1" customFormat="1" ht="15" customHeight="1">
      <c r="B17" s="276"/>
      <c r="C17" s="277"/>
      <c r="D17" s="275" t="s">
        <v>581</v>
      </c>
      <c r="E17" s="275"/>
      <c r="F17" s="275"/>
      <c r="G17" s="275"/>
      <c r="H17" s="275"/>
      <c r="I17" s="275"/>
      <c r="J17" s="275"/>
      <c r="K17" s="273"/>
    </row>
    <row r="18" s="1" customFormat="1" ht="15" customHeight="1">
      <c r="B18" s="276"/>
      <c r="C18" s="277"/>
      <c r="D18" s="277"/>
      <c r="E18" s="279" t="s">
        <v>82</v>
      </c>
      <c r="F18" s="275" t="s">
        <v>582</v>
      </c>
      <c r="G18" s="275"/>
      <c r="H18" s="275"/>
      <c r="I18" s="275"/>
      <c r="J18" s="275"/>
      <c r="K18" s="273"/>
    </row>
    <row r="19" s="1" customFormat="1" ht="15" customHeight="1">
      <c r="B19" s="276"/>
      <c r="C19" s="277"/>
      <c r="D19" s="277"/>
      <c r="E19" s="279" t="s">
        <v>583</v>
      </c>
      <c r="F19" s="275" t="s">
        <v>584</v>
      </c>
      <c r="G19" s="275"/>
      <c r="H19" s="275"/>
      <c r="I19" s="275"/>
      <c r="J19" s="275"/>
      <c r="K19" s="273"/>
    </row>
    <row r="20" s="1" customFormat="1" ht="15" customHeight="1">
      <c r="B20" s="276"/>
      <c r="C20" s="277"/>
      <c r="D20" s="277"/>
      <c r="E20" s="279" t="s">
        <v>585</v>
      </c>
      <c r="F20" s="275" t="s">
        <v>586</v>
      </c>
      <c r="G20" s="275"/>
      <c r="H20" s="275"/>
      <c r="I20" s="275"/>
      <c r="J20" s="275"/>
      <c r="K20" s="273"/>
    </row>
    <row r="21" s="1" customFormat="1" ht="15" customHeight="1">
      <c r="B21" s="276"/>
      <c r="C21" s="277"/>
      <c r="D21" s="277"/>
      <c r="E21" s="279" t="s">
        <v>587</v>
      </c>
      <c r="F21" s="275" t="s">
        <v>588</v>
      </c>
      <c r="G21" s="275"/>
      <c r="H21" s="275"/>
      <c r="I21" s="275"/>
      <c r="J21" s="275"/>
      <c r="K21" s="273"/>
    </row>
    <row r="22" s="1" customFormat="1" ht="15" customHeight="1">
      <c r="B22" s="276"/>
      <c r="C22" s="277"/>
      <c r="D22" s="277"/>
      <c r="E22" s="279" t="s">
        <v>589</v>
      </c>
      <c r="F22" s="275" t="s">
        <v>590</v>
      </c>
      <c r="G22" s="275"/>
      <c r="H22" s="275"/>
      <c r="I22" s="275"/>
      <c r="J22" s="275"/>
      <c r="K22" s="273"/>
    </row>
    <row r="23" s="1" customFormat="1" ht="15" customHeight="1">
      <c r="B23" s="276"/>
      <c r="C23" s="277"/>
      <c r="D23" s="277"/>
      <c r="E23" s="279" t="s">
        <v>591</v>
      </c>
      <c r="F23" s="275" t="s">
        <v>592</v>
      </c>
      <c r="G23" s="275"/>
      <c r="H23" s="275"/>
      <c r="I23" s="275"/>
      <c r="J23" s="275"/>
      <c r="K23" s="273"/>
    </row>
    <row r="24" s="1" customFormat="1" ht="12.75" customHeight="1">
      <c r="B24" s="276"/>
      <c r="C24" s="277"/>
      <c r="D24" s="277"/>
      <c r="E24" s="277"/>
      <c r="F24" s="277"/>
      <c r="G24" s="277"/>
      <c r="H24" s="277"/>
      <c r="I24" s="277"/>
      <c r="J24" s="277"/>
      <c r="K24" s="273"/>
    </row>
    <row r="25" s="1" customFormat="1" ht="15" customHeight="1">
      <c r="B25" s="276"/>
      <c r="C25" s="275" t="s">
        <v>593</v>
      </c>
      <c r="D25" s="275"/>
      <c r="E25" s="275"/>
      <c r="F25" s="275"/>
      <c r="G25" s="275"/>
      <c r="H25" s="275"/>
      <c r="I25" s="275"/>
      <c r="J25" s="275"/>
      <c r="K25" s="273"/>
    </row>
    <row r="26" s="1" customFormat="1" ht="15" customHeight="1">
      <c r="B26" s="276"/>
      <c r="C26" s="275" t="s">
        <v>594</v>
      </c>
      <c r="D26" s="275"/>
      <c r="E26" s="275"/>
      <c r="F26" s="275"/>
      <c r="G26" s="275"/>
      <c r="H26" s="275"/>
      <c r="I26" s="275"/>
      <c r="J26" s="275"/>
      <c r="K26" s="273"/>
    </row>
    <row r="27" s="1" customFormat="1" ht="15" customHeight="1">
      <c r="B27" s="276"/>
      <c r="C27" s="275"/>
      <c r="D27" s="275" t="s">
        <v>595</v>
      </c>
      <c r="E27" s="275"/>
      <c r="F27" s="275"/>
      <c r="G27" s="275"/>
      <c r="H27" s="275"/>
      <c r="I27" s="275"/>
      <c r="J27" s="275"/>
      <c r="K27" s="273"/>
    </row>
    <row r="28" s="1" customFormat="1" ht="15" customHeight="1">
      <c r="B28" s="276"/>
      <c r="C28" s="277"/>
      <c r="D28" s="275" t="s">
        <v>596</v>
      </c>
      <c r="E28" s="275"/>
      <c r="F28" s="275"/>
      <c r="G28" s="275"/>
      <c r="H28" s="275"/>
      <c r="I28" s="275"/>
      <c r="J28" s="275"/>
      <c r="K28" s="273"/>
    </row>
    <row r="29" s="1" customFormat="1" ht="12.75" customHeight="1">
      <c r="B29" s="276"/>
      <c r="C29" s="277"/>
      <c r="D29" s="277"/>
      <c r="E29" s="277"/>
      <c r="F29" s="277"/>
      <c r="G29" s="277"/>
      <c r="H29" s="277"/>
      <c r="I29" s="277"/>
      <c r="J29" s="277"/>
      <c r="K29" s="273"/>
    </row>
    <row r="30" s="1" customFormat="1" ht="15" customHeight="1">
      <c r="B30" s="276"/>
      <c r="C30" s="277"/>
      <c r="D30" s="275" t="s">
        <v>597</v>
      </c>
      <c r="E30" s="275"/>
      <c r="F30" s="275"/>
      <c r="G30" s="275"/>
      <c r="H30" s="275"/>
      <c r="I30" s="275"/>
      <c r="J30" s="275"/>
      <c r="K30" s="273"/>
    </row>
    <row r="31" s="1" customFormat="1" ht="15" customHeight="1">
      <c r="B31" s="276"/>
      <c r="C31" s="277"/>
      <c r="D31" s="275" t="s">
        <v>598</v>
      </c>
      <c r="E31" s="275"/>
      <c r="F31" s="275"/>
      <c r="G31" s="275"/>
      <c r="H31" s="275"/>
      <c r="I31" s="275"/>
      <c r="J31" s="275"/>
      <c r="K31" s="273"/>
    </row>
    <row r="32" s="1" customFormat="1" ht="12.75" customHeight="1">
      <c r="B32" s="276"/>
      <c r="C32" s="277"/>
      <c r="D32" s="277"/>
      <c r="E32" s="277"/>
      <c r="F32" s="277"/>
      <c r="G32" s="277"/>
      <c r="H32" s="277"/>
      <c r="I32" s="277"/>
      <c r="J32" s="277"/>
      <c r="K32" s="273"/>
    </row>
    <row r="33" s="1" customFormat="1" ht="15" customHeight="1">
      <c r="B33" s="276"/>
      <c r="C33" s="277"/>
      <c r="D33" s="275" t="s">
        <v>599</v>
      </c>
      <c r="E33" s="275"/>
      <c r="F33" s="275"/>
      <c r="G33" s="275"/>
      <c r="H33" s="275"/>
      <c r="I33" s="275"/>
      <c r="J33" s="275"/>
      <c r="K33" s="273"/>
    </row>
    <row r="34" s="1" customFormat="1" ht="15" customHeight="1">
      <c r="B34" s="276"/>
      <c r="C34" s="277"/>
      <c r="D34" s="275" t="s">
        <v>600</v>
      </c>
      <c r="E34" s="275"/>
      <c r="F34" s="275"/>
      <c r="G34" s="275"/>
      <c r="H34" s="275"/>
      <c r="I34" s="275"/>
      <c r="J34" s="275"/>
      <c r="K34" s="273"/>
    </row>
    <row r="35" s="1" customFormat="1" ht="15" customHeight="1">
      <c r="B35" s="276"/>
      <c r="C35" s="277"/>
      <c r="D35" s="275" t="s">
        <v>601</v>
      </c>
      <c r="E35" s="275"/>
      <c r="F35" s="275"/>
      <c r="G35" s="275"/>
      <c r="H35" s="275"/>
      <c r="I35" s="275"/>
      <c r="J35" s="275"/>
      <c r="K35" s="273"/>
    </row>
    <row r="36" s="1" customFormat="1" ht="15" customHeight="1">
      <c r="B36" s="276"/>
      <c r="C36" s="277"/>
      <c r="D36" s="275"/>
      <c r="E36" s="278" t="s">
        <v>105</v>
      </c>
      <c r="F36" s="275"/>
      <c r="G36" s="275" t="s">
        <v>602</v>
      </c>
      <c r="H36" s="275"/>
      <c r="I36" s="275"/>
      <c r="J36" s="275"/>
      <c r="K36" s="273"/>
    </row>
    <row r="37" s="1" customFormat="1" ht="30.75" customHeight="1">
      <c r="B37" s="276"/>
      <c r="C37" s="277"/>
      <c r="D37" s="275"/>
      <c r="E37" s="278" t="s">
        <v>603</v>
      </c>
      <c r="F37" s="275"/>
      <c r="G37" s="275" t="s">
        <v>604</v>
      </c>
      <c r="H37" s="275"/>
      <c r="I37" s="275"/>
      <c r="J37" s="275"/>
      <c r="K37" s="273"/>
    </row>
    <row r="38" s="1" customFormat="1" ht="15" customHeight="1">
      <c r="B38" s="276"/>
      <c r="C38" s="277"/>
      <c r="D38" s="275"/>
      <c r="E38" s="278" t="s">
        <v>57</v>
      </c>
      <c r="F38" s="275"/>
      <c r="G38" s="275" t="s">
        <v>605</v>
      </c>
      <c r="H38" s="275"/>
      <c r="I38" s="275"/>
      <c r="J38" s="275"/>
      <c r="K38" s="273"/>
    </row>
    <row r="39" s="1" customFormat="1" ht="15" customHeight="1">
      <c r="B39" s="276"/>
      <c r="C39" s="277"/>
      <c r="D39" s="275"/>
      <c r="E39" s="278" t="s">
        <v>58</v>
      </c>
      <c r="F39" s="275"/>
      <c r="G39" s="275" t="s">
        <v>606</v>
      </c>
      <c r="H39" s="275"/>
      <c r="I39" s="275"/>
      <c r="J39" s="275"/>
      <c r="K39" s="273"/>
    </row>
    <row r="40" s="1" customFormat="1" ht="15" customHeight="1">
      <c r="B40" s="276"/>
      <c r="C40" s="277"/>
      <c r="D40" s="275"/>
      <c r="E40" s="278" t="s">
        <v>106</v>
      </c>
      <c r="F40" s="275"/>
      <c r="G40" s="275" t="s">
        <v>607</v>
      </c>
      <c r="H40" s="275"/>
      <c r="I40" s="275"/>
      <c r="J40" s="275"/>
      <c r="K40" s="273"/>
    </row>
    <row r="41" s="1" customFormat="1" ht="15" customHeight="1">
      <c r="B41" s="276"/>
      <c r="C41" s="277"/>
      <c r="D41" s="275"/>
      <c r="E41" s="278" t="s">
        <v>107</v>
      </c>
      <c r="F41" s="275"/>
      <c r="G41" s="275" t="s">
        <v>608</v>
      </c>
      <c r="H41" s="275"/>
      <c r="I41" s="275"/>
      <c r="J41" s="275"/>
      <c r="K41" s="273"/>
    </row>
    <row r="42" s="1" customFormat="1" ht="15" customHeight="1">
      <c r="B42" s="276"/>
      <c r="C42" s="277"/>
      <c r="D42" s="275"/>
      <c r="E42" s="278" t="s">
        <v>609</v>
      </c>
      <c r="F42" s="275"/>
      <c r="G42" s="275" t="s">
        <v>610</v>
      </c>
      <c r="H42" s="275"/>
      <c r="I42" s="275"/>
      <c r="J42" s="275"/>
      <c r="K42" s="273"/>
    </row>
    <row r="43" s="1" customFormat="1" ht="15" customHeight="1">
      <c r="B43" s="276"/>
      <c r="C43" s="277"/>
      <c r="D43" s="275"/>
      <c r="E43" s="278"/>
      <c r="F43" s="275"/>
      <c r="G43" s="275" t="s">
        <v>611</v>
      </c>
      <c r="H43" s="275"/>
      <c r="I43" s="275"/>
      <c r="J43" s="275"/>
      <c r="K43" s="273"/>
    </row>
    <row r="44" s="1" customFormat="1" ht="15" customHeight="1">
      <c r="B44" s="276"/>
      <c r="C44" s="277"/>
      <c r="D44" s="275"/>
      <c r="E44" s="278" t="s">
        <v>612</v>
      </c>
      <c r="F44" s="275"/>
      <c r="G44" s="275" t="s">
        <v>613</v>
      </c>
      <c r="H44" s="275"/>
      <c r="I44" s="275"/>
      <c r="J44" s="275"/>
      <c r="K44" s="273"/>
    </row>
    <row r="45" s="1" customFormat="1" ht="15" customHeight="1">
      <c r="B45" s="276"/>
      <c r="C45" s="277"/>
      <c r="D45" s="275"/>
      <c r="E45" s="278" t="s">
        <v>109</v>
      </c>
      <c r="F45" s="275"/>
      <c r="G45" s="275" t="s">
        <v>614</v>
      </c>
      <c r="H45" s="275"/>
      <c r="I45" s="275"/>
      <c r="J45" s="275"/>
      <c r="K45" s="273"/>
    </row>
    <row r="46" s="1" customFormat="1" ht="12.75" customHeight="1">
      <c r="B46" s="276"/>
      <c r="C46" s="277"/>
      <c r="D46" s="275"/>
      <c r="E46" s="275"/>
      <c r="F46" s="275"/>
      <c r="G46" s="275"/>
      <c r="H46" s="275"/>
      <c r="I46" s="275"/>
      <c r="J46" s="275"/>
      <c r="K46" s="273"/>
    </row>
    <row r="47" s="1" customFormat="1" ht="15" customHeight="1">
      <c r="B47" s="276"/>
      <c r="C47" s="277"/>
      <c r="D47" s="275" t="s">
        <v>615</v>
      </c>
      <c r="E47" s="275"/>
      <c r="F47" s="275"/>
      <c r="G47" s="275"/>
      <c r="H47" s="275"/>
      <c r="I47" s="275"/>
      <c r="J47" s="275"/>
      <c r="K47" s="273"/>
    </row>
    <row r="48" s="1" customFormat="1" ht="15" customHeight="1">
      <c r="B48" s="276"/>
      <c r="C48" s="277"/>
      <c r="D48" s="277"/>
      <c r="E48" s="275" t="s">
        <v>616</v>
      </c>
      <c r="F48" s="275"/>
      <c r="G48" s="275"/>
      <c r="H48" s="275"/>
      <c r="I48" s="275"/>
      <c r="J48" s="275"/>
      <c r="K48" s="273"/>
    </row>
    <row r="49" s="1" customFormat="1" ht="15" customHeight="1">
      <c r="B49" s="276"/>
      <c r="C49" s="277"/>
      <c r="D49" s="277"/>
      <c r="E49" s="275" t="s">
        <v>617</v>
      </c>
      <c r="F49" s="275"/>
      <c r="G49" s="275"/>
      <c r="H49" s="275"/>
      <c r="I49" s="275"/>
      <c r="J49" s="275"/>
      <c r="K49" s="273"/>
    </row>
    <row r="50" s="1" customFormat="1" ht="15" customHeight="1">
      <c r="B50" s="276"/>
      <c r="C50" s="277"/>
      <c r="D50" s="277"/>
      <c r="E50" s="275" t="s">
        <v>618</v>
      </c>
      <c r="F50" s="275"/>
      <c r="G50" s="275"/>
      <c r="H50" s="275"/>
      <c r="I50" s="275"/>
      <c r="J50" s="275"/>
      <c r="K50" s="273"/>
    </row>
    <row r="51" s="1" customFormat="1" ht="15" customHeight="1">
      <c r="B51" s="276"/>
      <c r="C51" s="277"/>
      <c r="D51" s="275" t="s">
        <v>619</v>
      </c>
      <c r="E51" s="275"/>
      <c r="F51" s="275"/>
      <c r="G51" s="275"/>
      <c r="H51" s="275"/>
      <c r="I51" s="275"/>
      <c r="J51" s="275"/>
      <c r="K51" s="273"/>
    </row>
    <row r="52" s="1" customFormat="1" ht="25.5" customHeight="1">
      <c r="B52" s="271"/>
      <c r="C52" s="272" t="s">
        <v>620</v>
      </c>
      <c r="D52" s="272"/>
      <c r="E52" s="272"/>
      <c r="F52" s="272"/>
      <c r="G52" s="272"/>
      <c r="H52" s="272"/>
      <c r="I52" s="272"/>
      <c r="J52" s="272"/>
      <c r="K52" s="273"/>
    </row>
    <row r="53" s="1" customFormat="1" ht="5.25" customHeight="1">
      <c r="B53" s="271"/>
      <c r="C53" s="274"/>
      <c r="D53" s="274"/>
      <c r="E53" s="274"/>
      <c r="F53" s="274"/>
      <c r="G53" s="274"/>
      <c r="H53" s="274"/>
      <c r="I53" s="274"/>
      <c r="J53" s="274"/>
      <c r="K53" s="273"/>
    </row>
    <row r="54" s="1" customFormat="1" ht="15" customHeight="1">
      <c r="B54" s="271"/>
      <c r="C54" s="275" t="s">
        <v>621</v>
      </c>
      <c r="D54" s="275"/>
      <c r="E54" s="275"/>
      <c r="F54" s="275"/>
      <c r="G54" s="275"/>
      <c r="H54" s="275"/>
      <c r="I54" s="275"/>
      <c r="J54" s="275"/>
      <c r="K54" s="273"/>
    </row>
    <row r="55" s="1" customFormat="1" ht="15" customHeight="1">
      <c r="B55" s="271"/>
      <c r="C55" s="275" t="s">
        <v>622</v>
      </c>
      <c r="D55" s="275"/>
      <c r="E55" s="275"/>
      <c r="F55" s="275"/>
      <c r="G55" s="275"/>
      <c r="H55" s="275"/>
      <c r="I55" s="275"/>
      <c r="J55" s="275"/>
      <c r="K55" s="273"/>
    </row>
    <row r="56" s="1" customFormat="1" ht="12.75" customHeight="1">
      <c r="B56" s="271"/>
      <c r="C56" s="275"/>
      <c r="D56" s="275"/>
      <c r="E56" s="275"/>
      <c r="F56" s="275"/>
      <c r="G56" s="275"/>
      <c r="H56" s="275"/>
      <c r="I56" s="275"/>
      <c r="J56" s="275"/>
      <c r="K56" s="273"/>
    </row>
    <row r="57" s="1" customFormat="1" ht="15" customHeight="1">
      <c r="B57" s="271"/>
      <c r="C57" s="275" t="s">
        <v>623</v>
      </c>
      <c r="D57" s="275"/>
      <c r="E57" s="275"/>
      <c r="F57" s="275"/>
      <c r="G57" s="275"/>
      <c r="H57" s="275"/>
      <c r="I57" s="275"/>
      <c r="J57" s="275"/>
      <c r="K57" s="273"/>
    </row>
    <row r="58" s="1" customFormat="1" ht="15" customHeight="1">
      <c r="B58" s="271"/>
      <c r="C58" s="277"/>
      <c r="D58" s="275" t="s">
        <v>624</v>
      </c>
      <c r="E58" s="275"/>
      <c r="F58" s="275"/>
      <c r="G58" s="275"/>
      <c r="H58" s="275"/>
      <c r="I58" s="275"/>
      <c r="J58" s="275"/>
      <c r="K58" s="273"/>
    </row>
    <row r="59" s="1" customFormat="1" ht="15" customHeight="1">
      <c r="B59" s="271"/>
      <c r="C59" s="277"/>
      <c r="D59" s="275" t="s">
        <v>625</v>
      </c>
      <c r="E59" s="275"/>
      <c r="F59" s="275"/>
      <c r="G59" s="275"/>
      <c r="H59" s="275"/>
      <c r="I59" s="275"/>
      <c r="J59" s="275"/>
      <c r="K59" s="273"/>
    </row>
    <row r="60" s="1" customFormat="1" ht="15" customHeight="1">
      <c r="B60" s="271"/>
      <c r="C60" s="277"/>
      <c r="D60" s="275" t="s">
        <v>626</v>
      </c>
      <c r="E60" s="275"/>
      <c r="F60" s="275"/>
      <c r="G60" s="275"/>
      <c r="H60" s="275"/>
      <c r="I60" s="275"/>
      <c r="J60" s="275"/>
      <c r="K60" s="273"/>
    </row>
    <row r="61" s="1" customFormat="1" ht="15" customHeight="1">
      <c r="B61" s="271"/>
      <c r="C61" s="277"/>
      <c r="D61" s="275" t="s">
        <v>627</v>
      </c>
      <c r="E61" s="275"/>
      <c r="F61" s="275"/>
      <c r="G61" s="275"/>
      <c r="H61" s="275"/>
      <c r="I61" s="275"/>
      <c r="J61" s="275"/>
      <c r="K61" s="273"/>
    </row>
    <row r="62" s="1" customFormat="1" ht="15" customHeight="1">
      <c r="B62" s="271"/>
      <c r="C62" s="277"/>
      <c r="D62" s="280" t="s">
        <v>628</v>
      </c>
      <c r="E62" s="280"/>
      <c r="F62" s="280"/>
      <c r="G62" s="280"/>
      <c r="H62" s="280"/>
      <c r="I62" s="280"/>
      <c r="J62" s="280"/>
      <c r="K62" s="273"/>
    </row>
    <row r="63" s="1" customFormat="1" ht="15" customHeight="1">
      <c r="B63" s="271"/>
      <c r="C63" s="277"/>
      <c r="D63" s="275" t="s">
        <v>629</v>
      </c>
      <c r="E63" s="275"/>
      <c r="F63" s="275"/>
      <c r="G63" s="275"/>
      <c r="H63" s="275"/>
      <c r="I63" s="275"/>
      <c r="J63" s="275"/>
      <c r="K63" s="273"/>
    </row>
    <row r="64" s="1" customFormat="1" ht="12.75" customHeight="1">
      <c r="B64" s="271"/>
      <c r="C64" s="277"/>
      <c r="D64" s="277"/>
      <c r="E64" s="281"/>
      <c r="F64" s="277"/>
      <c r="G64" s="277"/>
      <c r="H64" s="277"/>
      <c r="I64" s="277"/>
      <c r="J64" s="277"/>
      <c r="K64" s="273"/>
    </row>
    <row r="65" s="1" customFormat="1" ht="15" customHeight="1">
      <c r="B65" s="271"/>
      <c r="C65" s="277"/>
      <c r="D65" s="275" t="s">
        <v>630</v>
      </c>
      <c r="E65" s="275"/>
      <c r="F65" s="275"/>
      <c r="G65" s="275"/>
      <c r="H65" s="275"/>
      <c r="I65" s="275"/>
      <c r="J65" s="275"/>
      <c r="K65" s="273"/>
    </row>
    <row r="66" s="1" customFormat="1" ht="15" customHeight="1">
      <c r="B66" s="271"/>
      <c r="C66" s="277"/>
      <c r="D66" s="280" t="s">
        <v>631</v>
      </c>
      <c r="E66" s="280"/>
      <c r="F66" s="280"/>
      <c r="G66" s="280"/>
      <c r="H66" s="280"/>
      <c r="I66" s="280"/>
      <c r="J66" s="280"/>
      <c r="K66" s="273"/>
    </row>
    <row r="67" s="1" customFormat="1" ht="15" customHeight="1">
      <c r="B67" s="271"/>
      <c r="C67" s="277"/>
      <c r="D67" s="275" t="s">
        <v>632</v>
      </c>
      <c r="E67" s="275"/>
      <c r="F67" s="275"/>
      <c r="G67" s="275"/>
      <c r="H67" s="275"/>
      <c r="I67" s="275"/>
      <c r="J67" s="275"/>
      <c r="K67" s="273"/>
    </row>
    <row r="68" s="1" customFormat="1" ht="15" customHeight="1">
      <c r="B68" s="271"/>
      <c r="C68" s="277"/>
      <c r="D68" s="275" t="s">
        <v>633</v>
      </c>
      <c r="E68" s="275"/>
      <c r="F68" s="275"/>
      <c r="G68" s="275"/>
      <c r="H68" s="275"/>
      <c r="I68" s="275"/>
      <c r="J68" s="275"/>
      <c r="K68" s="273"/>
    </row>
    <row r="69" s="1" customFormat="1" ht="15" customHeight="1">
      <c r="B69" s="271"/>
      <c r="C69" s="277"/>
      <c r="D69" s="275" t="s">
        <v>634</v>
      </c>
      <c r="E69" s="275"/>
      <c r="F69" s="275"/>
      <c r="G69" s="275"/>
      <c r="H69" s="275"/>
      <c r="I69" s="275"/>
      <c r="J69" s="275"/>
      <c r="K69" s="273"/>
    </row>
    <row r="70" s="1" customFormat="1" ht="15" customHeight="1">
      <c r="B70" s="271"/>
      <c r="C70" s="277"/>
      <c r="D70" s="275" t="s">
        <v>635</v>
      </c>
      <c r="E70" s="275"/>
      <c r="F70" s="275"/>
      <c r="G70" s="275"/>
      <c r="H70" s="275"/>
      <c r="I70" s="275"/>
      <c r="J70" s="275"/>
      <c r="K70" s="273"/>
    </row>
    <row r="71" s="1" customFormat="1" ht="12.75" customHeight="1">
      <c r="B71" s="282"/>
      <c r="C71" s="283"/>
      <c r="D71" s="283"/>
      <c r="E71" s="283"/>
      <c r="F71" s="283"/>
      <c r="G71" s="283"/>
      <c r="H71" s="283"/>
      <c r="I71" s="283"/>
      <c r="J71" s="283"/>
      <c r="K71" s="284"/>
    </row>
    <row r="72" s="1" customFormat="1" ht="18.75" customHeight="1">
      <c r="B72" s="285"/>
      <c r="C72" s="285"/>
      <c r="D72" s="285"/>
      <c r="E72" s="285"/>
      <c r="F72" s="285"/>
      <c r="G72" s="285"/>
      <c r="H72" s="285"/>
      <c r="I72" s="285"/>
      <c r="J72" s="285"/>
      <c r="K72" s="286"/>
    </row>
    <row r="73" s="1" customFormat="1" ht="18.75" customHeight="1">
      <c r="B73" s="286"/>
      <c r="C73" s="286"/>
      <c r="D73" s="286"/>
      <c r="E73" s="286"/>
      <c r="F73" s="286"/>
      <c r="G73" s="286"/>
      <c r="H73" s="286"/>
      <c r="I73" s="286"/>
      <c r="J73" s="286"/>
      <c r="K73" s="286"/>
    </row>
    <row r="74" s="1" customFormat="1" ht="7.5" customHeight="1">
      <c r="B74" s="287"/>
      <c r="C74" s="288"/>
      <c r="D74" s="288"/>
      <c r="E74" s="288"/>
      <c r="F74" s="288"/>
      <c r="G74" s="288"/>
      <c r="H74" s="288"/>
      <c r="I74" s="288"/>
      <c r="J74" s="288"/>
      <c r="K74" s="289"/>
    </row>
    <row r="75" s="1" customFormat="1" ht="45" customHeight="1">
      <c r="B75" s="290"/>
      <c r="C75" s="291" t="s">
        <v>636</v>
      </c>
      <c r="D75" s="291"/>
      <c r="E75" s="291"/>
      <c r="F75" s="291"/>
      <c r="G75" s="291"/>
      <c r="H75" s="291"/>
      <c r="I75" s="291"/>
      <c r="J75" s="291"/>
      <c r="K75" s="292"/>
    </row>
    <row r="76" s="1" customFormat="1" ht="17.25" customHeight="1">
      <c r="B76" s="290"/>
      <c r="C76" s="293" t="s">
        <v>637</v>
      </c>
      <c r="D76" s="293"/>
      <c r="E76" s="293"/>
      <c r="F76" s="293" t="s">
        <v>638</v>
      </c>
      <c r="G76" s="294"/>
      <c r="H76" s="293" t="s">
        <v>58</v>
      </c>
      <c r="I76" s="293" t="s">
        <v>61</v>
      </c>
      <c r="J76" s="293" t="s">
        <v>639</v>
      </c>
      <c r="K76" s="292"/>
    </row>
    <row r="77" s="1" customFormat="1" ht="17.25" customHeight="1">
      <c r="B77" s="290"/>
      <c r="C77" s="295" t="s">
        <v>640</v>
      </c>
      <c r="D77" s="295"/>
      <c r="E77" s="295"/>
      <c r="F77" s="296" t="s">
        <v>641</v>
      </c>
      <c r="G77" s="297"/>
      <c r="H77" s="295"/>
      <c r="I77" s="295"/>
      <c r="J77" s="295" t="s">
        <v>642</v>
      </c>
      <c r="K77" s="292"/>
    </row>
    <row r="78" s="1" customFormat="1" ht="5.25" customHeight="1">
      <c r="B78" s="290"/>
      <c r="C78" s="298"/>
      <c r="D78" s="298"/>
      <c r="E78" s="298"/>
      <c r="F78" s="298"/>
      <c r="G78" s="299"/>
      <c r="H78" s="298"/>
      <c r="I78" s="298"/>
      <c r="J78" s="298"/>
      <c r="K78" s="292"/>
    </row>
    <row r="79" s="1" customFormat="1" ht="15" customHeight="1">
      <c r="B79" s="290"/>
      <c r="C79" s="278" t="s">
        <v>57</v>
      </c>
      <c r="D79" s="300"/>
      <c r="E79" s="300"/>
      <c r="F79" s="301" t="s">
        <v>643</v>
      </c>
      <c r="G79" s="302"/>
      <c r="H79" s="278" t="s">
        <v>644</v>
      </c>
      <c r="I79" s="278" t="s">
        <v>645</v>
      </c>
      <c r="J79" s="278">
        <v>20</v>
      </c>
      <c r="K79" s="292"/>
    </row>
    <row r="80" s="1" customFormat="1" ht="15" customHeight="1">
      <c r="B80" s="290"/>
      <c r="C80" s="278" t="s">
        <v>646</v>
      </c>
      <c r="D80" s="278"/>
      <c r="E80" s="278"/>
      <c r="F80" s="301" t="s">
        <v>643</v>
      </c>
      <c r="G80" s="302"/>
      <c r="H80" s="278" t="s">
        <v>647</v>
      </c>
      <c r="I80" s="278" t="s">
        <v>645</v>
      </c>
      <c r="J80" s="278">
        <v>120</v>
      </c>
      <c r="K80" s="292"/>
    </row>
    <row r="81" s="1" customFormat="1" ht="15" customHeight="1">
      <c r="B81" s="303"/>
      <c r="C81" s="278" t="s">
        <v>648</v>
      </c>
      <c r="D81" s="278"/>
      <c r="E81" s="278"/>
      <c r="F81" s="301" t="s">
        <v>649</v>
      </c>
      <c r="G81" s="302"/>
      <c r="H81" s="278" t="s">
        <v>650</v>
      </c>
      <c r="I81" s="278" t="s">
        <v>645</v>
      </c>
      <c r="J81" s="278">
        <v>50</v>
      </c>
      <c r="K81" s="292"/>
    </row>
    <row r="82" s="1" customFormat="1" ht="15" customHeight="1">
      <c r="B82" s="303"/>
      <c r="C82" s="278" t="s">
        <v>651</v>
      </c>
      <c r="D82" s="278"/>
      <c r="E82" s="278"/>
      <c r="F82" s="301" t="s">
        <v>643</v>
      </c>
      <c r="G82" s="302"/>
      <c r="H82" s="278" t="s">
        <v>652</v>
      </c>
      <c r="I82" s="278" t="s">
        <v>653</v>
      </c>
      <c r="J82" s="278"/>
      <c r="K82" s="292"/>
    </row>
    <row r="83" s="1" customFormat="1" ht="15" customHeight="1">
      <c r="B83" s="303"/>
      <c r="C83" s="304" t="s">
        <v>654</v>
      </c>
      <c r="D83" s="304"/>
      <c r="E83" s="304"/>
      <c r="F83" s="305" t="s">
        <v>649</v>
      </c>
      <c r="G83" s="304"/>
      <c r="H83" s="304" t="s">
        <v>655</v>
      </c>
      <c r="I83" s="304" t="s">
        <v>645</v>
      </c>
      <c r="J83" s="304">
        <v>15</v>
      </c>
      <c r="K83" s="292"/>
    </row>
    <row r="84" s="1" customFormat="1" ht="15" customHeight="1">
      <c r="B84" s="303"/>
      <c r="C84" s="304" t="s">
        <v>656</v>
      </c>
      <c r="D84" s="304"/>
      <c r="E84" s="304"/>
      <c r="F84" s="305" t="s">
        <v>649</v>
      </c>
      <c r="G84" s="304"/>
      <c r="H84" s="304" t="s">
        <v>657</v>
      </c>
      <c r="I84" s="304" t="s">
        <v>645</v>
      </c>
      <c r="J84" s="304">
        <v>15</v>
      </c>
      <c r="K84" s="292"/>
    </row>
    <row r="85" s="1" customFormat="1" ht="15" customHeight="1">
      <c r="B85" s="303"/>
      <c r="C85" s="304" t="s">
        <v>658</v>
      </c>
      <c r="D85" s="304"/>
      <c r="E85" s="304"/>
      <c r="F85" s="305" t="s">
        <v>649</v>
      </c>
      <c r="G85" s="304"/>
      <c r="H85" s="304" t="s">
        <v>659</v>
      </c>
      <c r="I85" s="304" t="s">
        <v>645</v>
      </c>
      <c r="J85" s="304">
        <v>20</v>
      </c>
      <c r="K85" s="292"/>
    </row>
    <row r="86" s="1" customFormat="1" ht="15" customHeight="1">
      <c r="B86" s="303"/>
      <c r="C86" s="304" t="s">
        <v>660</v>
      </c>
      <c r="D86" s="304"/>
      <c r="E86" s="304"/>
      <c r="F86" s="305" t="s">
        <v>649</v>
      </c>
      <c r="G86" s="304"/>
      <c r="H86" s="304" t="s">
        <v>661</v>
      </c>
      <c r="I86" s="304" t="s">
        <v>645</v>
      </c>
      <c r="J86" s="304">
        <v>20</v>
      </c>
      <c r="K86" s="292"/>
    </row>
    <row r="87" s="1" customFormat="1" ht="15" customHeight="1">
      <c r="B87" s="303"/>
      <c r="C87" s="278" t="s">
        <v>662</v>
      </c>
      <c r="D87" s="278"/>
      <c r="E87" s="278"/>
      <c r="F87" s="301" t="s">
        <v>649</v>
      </c>
      <c r="G87" s="302"/>
      <c r="H87" s="278" t="s">
        <v>663</v>
      </c>
      <c r="I87" s="278" t="s">
        <v>645</v>
      </c>
      <c r="J87" s="278">
        <v>50</v>
      </c>
      <c r="K87" s="292"/>
    </row>
    <row r="88" s="1" customFormat="1" ht="15" customHeight="1">
      <c r="B88" s="303"/>
      <c r="C88" s="278" t="s">
        <v>664</v>
      </c>
      <c r="D88" s="278"/>
      <c r="E88" s="278"/>
      <c r="F88" s="301" t="s">
        <v>649</v>
      </c>
      <c r="G88" s="302"/>
      <c r="H88" s="278" t="s">
        <v>665</v>
      </c>
      <c r="I88" s="278" t="s">
        <v>645</v>
      </c>
      <c r="J88" s="278">
        <v>20</v>
      </c>
      <c r="K88" s="292"/>
    </row>
    <row r="89" s="1" customFormat="1" ht="15" customHeight="1">
      <c r="B89" s="303"/>
      <c r="C89" s="278" t="s">
        <v>666</v>
      </c>
      <c r="D89" s="278"/>
      <c r="E89" s="278"/>
      <c r="F89" s="301" t="s">
        <v>649</v>
      </c>
      <c r="G89" s="302"/>
      <c r="H89" s="278" t="s">
        <v>667</v>
      </c>
      <c r="I89" s="278" t="s">
        <v>645</v>
      </c>
      <c r="J89" s="278">
        <v>20</v>
      </c>
      <c r="K89" s="292"/>
    </row>
    <row r="90" s="1" customFormat="1" ht="15" customHeight="1">
      <c r="B90" s="303"/>
      <c r="C90" s="278" t="s">
        <v>668</v>
      </c>
      <c r="D90" s="278"/>
      <c r="E90" s="278"/>
      <c r="F90" s="301" t="s">
        <v>649</v>
      </c>
      <c r="G90" s="302"/>
      <c r="H90" s="278" t="s">
        <v>669</v>
      </c>
      <c r="I90" s="278" t="s">
        <v>645</v>
      </c>
      <c r="J90" s="278">
        <v>50</v>
      </c>
      <c r="K90" s="292"/>
    </row>
    <row r="91" s="1" customFormat="1" ht="15" customHeight="1">
      <c r="B91" s="303"/>
      <c r="C91" s="278" t="s">
        <v>670</v>
      </c>
      <c r="D91" s="278"/>
      <c r="E91" s="278"/>
      <c r="F91" s="301" t="s">
        <v>649</v>
      </c>
      <c r="G91" s="302"/>
      <c r="H91" s="278" t="s">
        <v>670</v>
      </c>
      <c r="I91" s="278" t="s">
        <v>645</v>
      </c>
      <c r="J91" s="278">
        <v>50</v>
      </c>
      <c r="K91" s="292"/>
    </row>
    <row r="92" s="1" customFormat="1" ht="15" customHeight="1">
      <c r="B92" s="303"/>
      <c r="C92" s="278" t="s">
        <v>671</v>
      </c>
      <c r="D92" s="278"/>
      <c r="E92" s="278"/>
      <c r="F92" s="301" t="s">
        <v>649</v>
      </c>
      <c r="G92" s="302"/>
      <c r="H92" s="278" t="s">
        <v>672</v>
      </c>
      <c r="I92" s="278" t="s">
        <v>645</v>
      </c>
      <c r="J92" s="278">
        <v>255</v>
      </c>
      <c r="K92" s="292"/>
    </row>
    <row r="93" s="1" customFormat="1" ht="15" customHeight="1">
      <c r="B93" s="303"/>
      <c r="C93" s="278" t="s">
        <v>673</v>
      </c>
      <c r="D93" s="278"/>
      <c r="E93" s="278"/>
      <c r="F93" s="301" t="s">
        <v>643</v>
      </c>
      <c r="G93" s="302"/>
      <c r="H93" s="278" t="s">
        <v>674</v>
      </c>
      <c r="I93" s="278" t="s">
        <v>675</v>
      </c>
      <c r="J93" s="278"/>
      <c r="K93" s="292"/>
    </row>
    <row r="94" s="1" customFormat="1" ht="15" customHeight="1">
      <c r="B94" s="303"/>
      <c r="C94" s="278" t="s">
        <v>676</v>
      </c>
      <c r="D94" s="278"/>
      <c r="E94" s="278"/>
      <c r="F94" s="301" t="s">
        <v>643</v>
      </c>
      <c r="G94" s="302"/>
      <c r="H94" s="278" t="s">
        <v>677</v>
      </c>
      <c r="I94" s="278" t="s">
        <v>678</v>
      </c>
      <c r="J94" s="278"/>
      <c r="K94" s="292"/>
    </row>
    <row r="95" s="1" customFormat="1" ht="15" customHeight="1">
      <c r="B95" s="303"/>
      <c r="C95" s="278" t="s">
        <v>679</v>
      </c>
      <c r="D95" s="278"/>
      <c r="E95" s="278"/>
      <c r="F95" s="301" t="s">
        <v>643</v>
      </c>
      <c r="G95" s="302"/>
      <c r="H95" s="278" t="s">
        <v>679</v>
      </c>
      <c r="I95" s="278" t="s">
        <v>678</v>
      </c>
      <c r="J95" s="278"/>
      <c r="K95" s="292"/>
    </row>
    <row r="96" s="1" customFormat="1" ht="15" customHeight="1">
      <c r="B96" s="303"/>
      <c r="C96" s="278" t="s">
        <v>42</v>
      </c>
      <c r="D96" s="278"/>
      <c r="E96" s="278"/>
      <c r="F96" s="301" t="s">
        <v>643</v>
      </c>
      <c r="G96" s="302"/>
      <c r="H96" s="278" t="s">
        <v>680</v>
      </c>
      <c r="I96" s="278" t="s">
        <v>678</v>
      </c>
      <c r="J96" s="278"/>
      <c r="K96" s="292"/>
    </row>
    <row r="97" s="1" customFormat="1" ht="15" customHeight="1">
      <c r="B97" s="303"/>
      <c r="C97" s="278" t="s">
        <v>52</v>
      </c>
      <c r="D97" s="278"/>
      <c r="E97" s="278"/>
      <c r="F97" s="301" t="s">
        <v>643</v>
      </c>
      <c r="G97" s="302"/>
      <c r="H97" s="278" t="s">
        <v>681</v>
      </c>
      <c r="I97" s="278" t="s">
        <v>678</v>
      </c>
      <c r="J97" s="278"/>
      <c r="K97" s="292"/>
    </row>
    <row r="98" s="1" customFormat="1" ht="15" customHeight="1">
      <c r="B98" s="306"/>
      <c r="C98" s="307"/>
      <c r="D98" s="307"/>
      <c r="E98" s="307"/>
      <c r="F98" s="307"/>
      <c r="G98" s="307"/>
      <c r="H98" s="307"/>
      <c r="I98" s="307"/>
      <c r="J98" s="307"/>
      <c r="K98" s="308"/>
    </row>
    <row r="99" s="1" customFormat="1" ht="18.75" customHeight="1">
      <c r="B99" s="309"/>
      <c r="C99" s="310"/>
      <c r="D99" s="310"/>
      <c r="E99" s="310"/>
      <c r="F99" s="310"/>
      <c r="G99" s="310"/>
      <c r="H99" s="310"/>
      <c r="I99" s="310"/>
      <c r="J99" s="310"/>
      <c r="K99" s="309"/>
    </row>
    <row r="100" s="1" customFormat="1" ht="18.75" customHeight="1">
      <c r="B100" s="286"/>
      <c r="C100" s="286"/>
      <c r="D100" s="286"/>
      <c r="E100" s="286"/>
      <c r="F100" s="286"/>
      <c r="G100" s="286"/>
      <c r="H100" s="286"/>
      <c r="I100" s="286"/>
      <c r="J100" s="286"/>
      <c r="K100" s="286"/>
    </row>
    <row r="101" s="1" customFormat="1" ht="7.5" customHeight="1">
      <c r="B101" s="287"/>
      <c r="C101" s="288"/>
      <c r="D101" s="288"/>
      <c r="E101" s="288"/>
      <c r="F101" s="288"/>
      <c r="G101" s="288"/>
      <c r="H101" s="288"/>
      <c r="I101" s="288"/>
      <c r="J101" s="288"/>
      <c r="K101" s="289"/>
    </row>
    <row r="102" s="1" customFormat="1" ht="45" customHeight="1">
      <c r="B102" s="290"/>
      <c r="C102" s="291" t="s">
        <v>682</v>
      </c>
      <c r="D102" s="291"/>
      <c r="E102" s="291"/>
      <c r="F102" s="291"/>
      <c r="G102" s="291"/>
      <c r="H102" s="291"/>
      <c r="I102" s="291"/>
      <c r="J102" s="291"/>
      <c r="K102" s="292"/>
    </row>
    <row r="103" s="1" customFormat="1" ht="17.25" customHeight="1">
      <c r="B103" s="290"/>
      <c r="C103" s="293" t="s">
        <v>637</v>
      </c>
      <c r="D103" s="293"/>
      <c r="E103" s="293"/>
      <c r="F103" s="293" t="s">
        <v>638</v>
      </c>
      <c r="G103" s="294"/>
      <c r="H103" s="293" t="s">
        <v>58</v>
      </c>
      <c r="I103" s="293" t="s">
        <v>61</v>
      </c>
      <c r="J103" s="293" t="s">
        <v>639</v>
      </c>
      <c r="K103" s="292"/>
    </row>
    <row r="104" s="1" customFormat="1" ht="17.25" customHeight="1">
      <c r="B104" s="290"/>
      <c r="C104" s="295" t="s">
        <v>640</v>
      </c>
      <c r="D104" s="295"/>
      <c r="E104" s="295"/>
      <c r="F104" s="296" t="s">
        <v>641</v>
      </c>
      <c r="G104" s="297"/>
      <c r="H104" s="295"/>
      <c r="I104" s="295"/>
      <c r="J104" s="295" t="s">
        <v>642</v>
      </c>
      <c r="K104" s="292"/>
    </row>
    <row r="105" s="1" customFormat="1" ht="5.25" customHeight="1">
      <c r="B105" s="290"/>
      <c r="C105" s="293"/>
      <c r="D105" s="293"/>
      <c r="E105" s="293"/>
      <c r="F105" s="293"/>
      <c r="G105" s="311"/>
      <c r="H105" s="293"/>
      <c r="I105" s="293"/>
      <c r="J105" s="293"/>
      <c r="K105" s="292"/>
    </row>
    <row r="106" s="1" customFormat="1" ht="15" customHeight="1">
      <c r="B106" s="290"/>
      <c r="C106" s="278" t="s">
        <v>57</v>
      </c>
      <c r="D106" s="300"/>
      <c r="E106" s="300"/>
      <c r="F106" s="301" t="s">
        <v>643</v>
      </c>
      <c r="G106" s="278"/>
      <c r="H106" s="278" t="s">
        <v>683</v>
      </c>
      <c r="I106" s="278" t="s">
        <v>645</v>
      </c>
      <c r="J106" s="278">
        <v>20</v>
      </c>
      <c r="K106" s="292"/>
    </row>
    <row r="107" s="1" customFormat="1" ht="15" customHeight="1">
      <c r="B107" s="290"/>
      <c r="C107" s="278" t="s">
        <v>646</v>
      </c>
      <c r="D107" s="278"/>
      <c r="E107" s="278"/>
      <c r="F107" s="301" t="s">
        <v>643</v>
      </c>
      <c r="G107" s="278"/>
      <c r="H107" s="278" t="s">
        <v>683</v>
      </c>
      <c r="I107" s="278" t="s">
        <v>645</v>
      </c>
      <c r="J107" s="278">
        <v>120</v>
      </c>
      <c r="K107" s="292"/>
    </row>
    <row r="108" s="1" customFormat="1" ht="15" customHeight="1">
      <c r="B108" s="303"/>
      <c r="C108" s="278" t="s">
        <v>648</v>
      </c>
      <c r="D108" s="278"/>
      <c r="E108" s="278"/>
      <c r="F108" s="301" t="s">
        <v>649</v>
      </c>
      <c r="G108" s="278"/>
      <c r="H108" s="278" t="s">
        <v>683</v>
      </c>
      <c r="I108" s="278" t="s">
        <v>645</v>
      </c>
      <c r="J108" s="278">
        <v>50</v>
      </c>
      <c r="K108" s="292"/>
    </row>
    <row r="109" s="1" customFormat="1" ht="15" customHeight="1">
      <c r="B109" s="303"/>
      <c r="C109" s="278" t="s">
        <v>651</v>
      </c>
      <c r="D109" s="278"/>
      <c r="E109" s="278"/>
      <c r="F109" s="301" t="s">
        <v>643</v>
      </c>
      <c r="G109" s="278"/>
      <c r="H109" s="278" t="s">
        <v>683</v>
      </c>
      <c r="I109" s="278" t="s">
        <v>653</v>
      </c>
      <c r="J109" s="278"/>
      <c r="K109" s="292"/>
    </row>
    <row r="110" s="1" customFormat="1" ht="15" customHeight="1">
      <c r="B110" s="303"/>
      <c r="C110" s="278" t="s">
        <v>662</v>
      </c>
      <c r="D110" s="278"/>
      <c r="E110" s="278"/>
      <c r="F110" s="301" t="s">
        <v>649</v>
      </c>
      <c r="G110" s="278"/>
      <c r="H110" s="278" t="s">
        <v>683</v>
      </c>
      <c r="I110" s="278" t="s">
        <v>645</v>
      </c>
      <c r="J110" s="278">
        <v>50</v>
      </c>
      <c r="K110" s="292"/>
    </row>
    <row r="111" s="1" customFormat="1" ht="15" customHeight="1">
      <c r="B111" s="303"/>
      <c r="C111" s="278" t="s">
        <v>670</v>
      </c>
      <c r="D111" s="278"/>
      <c r="E111" s="278"/>
      <c r="F111" s="301" t="s">
        <v>649</v>
      </c>
      <c r="G111" s="278"/>
      <c r="H111" s="278" t="s">
        <v>683</v>
      </c>
      <c r="I111" s="278" t="s">
        <v>645</v>
      </c>
      <c r="J111" s="278">
        <v>50</v>
      </c>
      <c r="K111" s="292"/>
    </row>
    <row r="112" s="1" customFormat="1" ht="15" customHeight="1">
      <c r="B112" s="303"/>
      <c r="C112" s="278" t="s">
        <v>668</v>
      </c>
      <c r="D112" s="278"/>
      <c r="E112" s="278"/>
      <c r="F112" s="301" t="s">
        <v>649</v>
      </c>
      <c r="G112" s="278"/>
      <c r="H112" s="278" t="s">
        <v>683</v>
      </c>
      <c r="I112" s="278" t="s">
        <v>645</v>
      </c>
      <c r="J112" s="278">
        <v>50</v>
      </c>
      <c r="K112" s="292"/>
    </row>
    <row r="113" s="1" customFormat="1" ht="15" customHeight="1">
      <c r="B113" s="303"/>
      <c r="C113" s="278" t="s">
        <v>57</v>
      </c>
      <c r="D113" s="278"/>
      <c r="E113" s="278"/>
      <c r="F113" s="301" t="s">
        <v>643</v>
      </c>
      <c r="G113" s="278"/>
      <c r="H113" s="278" t="s">
        <v>684</v>
      </c>
      <c r="I113" s="278" t="s">
        <v>645</v>
      </c>
      <c r="J113" s="278">
        <v>20</v>
      </c>
      <c r="K113" s="292"/>
    </row>
    <row r="114" s="1" customFormat="1" ht="15" customHeight="1">
      <c r="B114" s="303"/>
      <c r="C114" s="278" t="s">
        <v>685</v>
      </c>
      <c r="D114" s="278"/>
      <c r="E114" s="278"/>
      <c r="F114" s="301" t="s">
        <v>643</v>
      </c>
      <c r="G114" s="278"/>
      <c r="H114" s="278" t="s">
        <v>686</v>
      </c>
      <c r="I114" s="278" t="s">
        <v>645</v>
      </c>
      <c r="J114" s="278">
        <v>120</v>
      </c>
      <c r="K114" s="292"/>
    </row>
    <row r="115" s="1" customFormat="1" ht="15" customHeight="1">
      <c r="B115" s="303"/>
      <c r="C115" s="278" t="s">
        <v>42</v>
      </c>
      <c r="D115" s="278"/>
      <c r="E115" s="278"/>
      <c r="F115" s="301" t="s">
        <v>643</v>
      </c>
      <c r="G115" s="278"/>
      <c r="H115" s="278" t="s">
        <v>687</v>
      </c>
      <c r="I115" s="278" t="s">
        <v>678</v>
      </c>
      <c r="J115" s="278"/>
      <c r="K115" s="292"/>
    </row>
    <row r="116" s="1" customFormat="1" ht="15" customHeight="1">
      <c r="B116" s="303"/>
      <c r="C116" s="278" t="s">
        <v>52</v>
      </c>
      <c r="D116" s="278"/>
      <c r="E116" s="278"/>
      <c r="F116" s="301" t="s">
        <v>643</v>
      </c>
      <c r="G116" s="278"/>
      <c r="H116" s="278" t="s">
        <v>688</v>
      </c>
      <c r="I116" s="278" t="s">
        <v>678</v>
      </c>
      <c r="J116" s="278"/>
      <c r="K116" s="292"/>
    </row>
    <row r="117" s="1" customFormat="1" ht="15" customHeight="1">
      <c r="B117" s="303"/>
      <c r="C117" s="278" t="s">
        <v>61</v>
      </c>
      <c r="D117" s="278"/>
      <c r="E117" s="278"/>
      <c r="F117" s="301" t="s">
        <v>643</v>
      </c>
      <c r="G117" s="278"/>
      <c r="H117" s="278" t="s">
        <v>689</v>
      </c>
      <c r="I117" s="278" t="s">
        <v>690</v>
      </c>
      <c r="J117" s="278"/>
      <c r="K117" s="292"/>
    </row>
    <row r="118" s="1" customFormat="1" ht="15" customHeight="1">
      <c r="B118" s="306"/>
      <c r="C118" s="312"/>
      <c r="D118" s="312"/>
      <c r="E118" s="312"/>
      <c r="F118" s="312"/>
      <c r="G118" s="312"/>
      <c r="H118" s="312"/>
      <c r="I118" s="312"/>
      <c r="J118" s="312"/>
      <c r="K118" s="308"/>
    </row>
    <row r="119" s="1" customFormat="1" ht="18.75" customHeight="1">
      <c r="B119" s="313"/>
      <c r="C119" s="314"/>
      <c r="D119" s="314"/>
      <c r="E119" s="314"/>
      <c r="F119" s="315"/>
      <c r="G119" s="314"/>
      <c r="H119" s="314"/>
      <c r="I119" s="314"/>
      <c r="J119" s="314"/>
      <c r="K119" s="313"/>
    </row>
    <row r="120" s="1" customFormat="1" ht="18.75" customHeight="1">
      <c r="B120" s="286"/>
      <c r="C120" s="286"/>
      <c r="D120" s="286"/>
      <c r="E120" s="286"/>
      <c r="F120" s="286"/>
      <c r="G120" s="286"/>
      <c r="H120" s="286"/>
      <c r="I120" s="286"/>
      <c r="J120" s="286"/>
      <c r="K120" s="286"/>
    </row>
    <row r="121" s="1" customFormat="1" ht="7.5" customHeight="1">
      <c r="B121" s="316"/>
      <c r="C121" s="317"/>
      <c r="D121" s="317"/>
      <c r="E121" s="317"/>
      <c r="F121" s="317"/>
      <c r="G121" s="317"/>
      <c r="H121" s="317"/>
      <c r="I121" s="317"/>
      <c r="J121" s="317"/>
      <c r="K121" s="318"/>
    </row>
    <row r="122" s="1" customFormat="1" ht="45" customHeight="1">
      <c r="B122" s="319"/>
      <c r="C122" s="269" t="s">
        <v>691</v>
      </c>
      <c r="D122" s="269"/>
      <c r="E122" s="269"/>
      <c r="F122" s="269"/>
      <c r="G122" s="269"/>
      <c r="H122" s="269"/>
      <c r="I122" s="269"/>
      <c r="J122" s="269"/>
      <c r="K122" s="320"/>
    </row>
    <row r="123" s="1" customFormat="1" ht="17.25" customHeight="1">
      <c r="B123" s="321"/>
      <c r="C123" s="293" t="s">
        <v>637</v>
      </c>
      <c r="D123" s="293"/>
      <c r="E123" s="293"/>
      <c r="F123" s="293" t="s">
        <v>638</v>
      </c>
      <c r="G123" s="294"/>
      <c r="H123" s="293" t="s">
        <v>58</v>
      </c>
      <c r="I123" s="293" t="s">
        <v>61</v>
      </c>
      <c r="J123" s="293" t="s">
        <v>639</v>
      </c>
      <c r="K123" s="322"/>
    </row>
    <row r="124" s="1" customFormat="1" ht="17.25" customHeight="1">
      <c r="B124" s="321"/>
      <c r="C124" s="295" t="s">
        <v>640</v>
      </c>
      <c r="D124" s="295"/>
      <c r="E124" s="295"/>
      <c r="F124" s="296" t="s">
        <v>641</v>
      </c>
      <c r="G124" s="297"/>
      <c r="H124" s="295"/>
      <c r="I124" s="295"/>
      <c r="J124" s="295" t="s">
        <v>642</v>
      </c>
      <c r="K124" s="322"/>
    </row>
    <row r="125" s="1" customFormat="1" ht="5.25" customHeight="1">
      <c r="B125" s="323"/>
      <c r="C125" s="298"/>
      <c r="D125" s="298"/>
      <c r="E125" s="298"/>
      <c r="F125" s="298"/>
      <c r="G125" s="324"/>
      <c r="H125" s="298"/>
      <c r="I125" s="298"/>
      <c r="J125" s="298"/>
      <c r="K125" s="325"/>
    </row>
    <row r="126" s="1" customFormat="1" ht="15" customHeight="1">
      <c r="B126" s="323"/>
      <c r="C126" s="278" t="s">
        <v>646</v>
      </c>
      <c r="D126" s="300"/>
      <c r="E126" s="300"/>
      <c r="F126" s="301" t="s">
        <v>643</v>
      </c>
      <c r="G126" s="278"/>
      <c r="H126" s="278" t="s">
        <v>683</v>
      </c>
      <c r="I126" s="278" t="s">
        <v>645</v>
      </c>
      <c r="J126" s="278">
        <v>120</v>
      </c>
      <c r="K126" s="326"/>
    </row>
    <row r="127" s="1" customFormat="1" ht="15" customHeight="1">
      <c r="B127" s="323"/>
      <c r="C127" s="278" t="s">
        <v>692</v>
      </c>
      <c r="D127" s="278"/>
      <c r="E127" s="278"/>
      <c r="F127" s="301" t="s">
        <v>643</v>
      </c>
      <c r="G127" s="278"/>
      <c r="H127" s="278" t="s">
        <v>693</v>
      </c>
      <c r="I127" s="278" t="s">
        <v>645</v>
      </c>
      <c r="J127" s="278" t="s">
        <v>694</v>
      </c>
      <c r="K127" s="326"/>
    </row>
    <row r="128" s="1" customFormat="1" ht="15" customHeight="1">
      <c r="B128" s="323"/>
      <c r="C128" s="278" t="s">
        <v>591</v>
      </c>
      <c r="D128" s="278"/>
      <c r="E128" s="278"/>
      <c r="F128" s="301" t="s">
        <v>643</v>
      </c>
      <c r="G128" s="278"/>
      <c r="H128" s="278" t="s">
        <v>695</v>
      </c>
      <c r="I128" s="278" t="s">
        <v>645</v>
      </c>
      <c r="J128" s="278" t="s">
        <v>694</v>
      </c>
      <c r="K128" s="326"/>
    </row>
    <row r="129" s="1" customFormat="1" ht="15" customHeight="1">
      <c r="B129" s="323"/>
      <c r="C129" s="278" t="s">
        <v>654</v>
      </c>
      <c r="D129" s="278"/>
      <c r="E129" s="278"/>
      <c r="F129" s="301" t="s">
        <v>649</v>
      </c>
      <c r="G129" s="278"/>
      <c r="H129" s="278" t="s">
        <v>655</v>
      </c>
      <c r="I129" s="278" t="s">
        <v>645</v>
      </c>
      <c r="J129" s="278">
        <v>15</v>
      </c>
      <c r="K129" s="326"/>
    </row>
    <row r="130" s="1" customFormat="1" ht="15" customHeight="1">
      <c r="B130" s="323"/>
      <c r="C130" s="304" t="s">
        <v>656</v>
      </c>
      <c r="D130" s="304"/>
      <c r="E130" s="304"/>
      <c r="F130" s="305" t="s">
        <v>649</v>
      </c>
      <c r="G130" s="304"/>
      <c r="H130" s="304" t="s">
        <v>657</v>
      </c>
      <c r="I130" s="304" t="s">
        <v>645</v>
      </c>
      <c r="J130" s="304">
        <v>15</v>
      </c>
      <c r="K130" s="326"/>
    </row>
    <row r="131" s="1" customFormat="1" ht="15" customHeight="1">
      <c r="B131" s="323"/>
      <c r="C131" s="304" t="s">
        <v>658</v>
      </c>
      <c r="D131" s="304"/>
      <c r="E131" s="304"/>
      <c r="F131" s="305" t="s">
        <v>649</v>
      </c>
      <c r="G131" s="304"/>
      <c r="H131" s="304" t="s">
        <v>659</v>
      </c>
      <c r="I131" s="304" t="s">
        <v>645</v>
      </c>
      <c r="J131" s="304">
        <v>20</v>
      </c>
      <c r="K131" s="326"/>
    </row>
    <row r="132" s="1" customFormat="1" ht="15" customHeight="1">
      <c r="B132" s="323"/>
      <c r="C132" s="304" t="s">
        <v>660</v>
      </c>
      <c r="D132" s="304"/>
      <c r="E132" s="304"/>
      <c r="F132" s="305" t="s">
        <v>649</v>
      </c>
      <c r="G132" s="304"/>
      <c r="H132" s="304" t="s">
        <v>661</v>
      </c>
      <c r="I132" s="304" t="s">
        <v>645</v>
      </c>
      <c r="J132" s="304">
        <v>20</v>
      </c>
      <c r="K132" s="326"/>
    </row>
    <row r="133" s="1" customFormat="1" ht="15" customHeight="1">
      <c r="B133" s="323"/>
      <c r="C133" s="278" t="s">
        <v>648</v>
      </c>
      <c r="D133" s="278"/>
      <c r="E133" s="278"/>
      <c r="F133" s="301" t="s">
        <v>649</v>
      </c>
      <c r="G133" s="278"/>
      <c r="H133" s="278" t="s">
        <v>683</v>
      </c>
      <c r="I133" s="278" t="s">
        <v>645</v>
      </c>
      <c r="J133" s="278">
        <v>50</v>
      </c>
      <c r="K133" s="326"/>
    </row>
    <row r="134" s="1" customFormat="1" ht="15" customHeight="1">
      <c r="B134" s="323"/>
      <c r="C134" s="278" t="s">
        <v>662</v>
      </c>
      <c r="D134" s="278"/>
      <c r="E134" s="278"/>
      <c r="F134" s="301" t="s">
        <v>649</v>
      </c>
      <c r="G134" s="278"/>
      <c r="H134" s="278" t="s">
        <v>683</v>
      </c>
      <c r="I134" s="278" t="s">
        <v>645</v>
      </c>
      <c r="J134" s="278">
        <v>50</v>
      </c>
      <c r="K134" s="326"/>
    </row>
    <row r="135" s="1" customFormat="1" ht="15" customHeight="1">
      <c r="B135" s="323"/>
      <c r="C135" s="278" t="s">
        <v>668</v>
      </c>
      <c r="D135" s="278"/>
      <c r="E135" s="278"/>
      <c r="F135" s="301" t="s">
        <v>649</v>
      </c>
      <c r="G135" s="278"/>
      <c r="H135" s="278" t="s">
        <v>683</v>
      </c>
      <c r="I135" s="278" t="s">
        <v>645</v>
      </c>
      <c r="J135" s="278">
        <v>50</v>
      </c>
      <c r="K135" s="326"/>
    </row>
    <row r="136" s="1" customFormat="1" ht="15" customHeight="1">
      <c r="B136" s="323"/>
      <c r="C136" s="278" t="s">
        <v>670</v>
      </c>
      <c r="D136" s="278"/>
      <c r="E136" s="278"/>
      <c r="F136" s="301" t="s">
        <v>649</v>
      </c>
      <c r="G136" s="278"/>
      <c r="H136" s="278" t="s">
        <v>683</v>
      </c>
      <c r="I136" s="278" t="s">
        <v>645</v>
      </c>
      <c r="J136" s="278">
        <v>50</v>
      </c>
      <c r="K136" s="326"/>
    </row>
    <row r="137" s="1" customFormat="1" ht="15" customHeight="1">
      <c r="B137" s="323"/>
      <c r="C137" s="278" t="s">
        <v>671</v>
      </c>
      <c r="D137" s="278"/>
      <c r="E137" s="278"/>
      <c r="F137" s="301" t="s">
        <v>649</v>
      </c>
      <c r="G137" s="278"/>
      <c r="H137" s="278" t="s">
        <v>696</v>
      </c>
      <c r="I137" s="278" t="s">
        <v>645</v>
      </c>
      <c r="J137" s="278">
        <v>255</v>
      </c>
      <c r="K137" s="326"/>
    </row>
    <row r="138" s="1" customFormat="1" ht="15" customHeight="1">
      <c r="B138" s="323"/>
      <c r="C138" s="278" t="s">
        <v>673</v>
      </c>
      <c r="D138" s="278"/>
      <c r="E138" s="278"/>
      <c r="F138" s="301" t="s">
        <v>643</v>
      </c>
      <c r="G138" s="278"/>
      <c r="H138" s="278" t="s">
        <v>697</v>
      </c>
      <c r="I138" s="278" t="s">
        <v>675</v>
      </c>
      <c r="J138" s="278"/>
      <c r="K138" s="326"/>
    </row>
    <row r="139" s="1" customFormat="1" ht="15" customHeight="1">
      <c r="B139" s="323"/>
      <c r="C139" s="278" t="s">
        <v>676</v>
      </c>
      <c r="D139" s="278"/>
      <c r="E139" s="278"/>
      <c r="F139" s="301" t="s">
        <v>643</v>
      </c>
      <c r="G139" s="278"/>
      <c r="H139" s="278" t="s">
        <v>698</v>
      </c>
      <c r="I139" s="278" t="s">
        <v>678</v>
      </c>
      <c r="J139" s="278"/>
      <c r="K139" s="326"/>
    </row>
    <row r="140" s="1" customFormat="1" ht="15" customHeight="1">
      <c r="B140" s="323"/>
      <c r="C140" s="278" t="s">
        <v>679</v>
      </c>
      <c r="D140" s="278"/>
      <c r="E140" s="278"/>
      <c r="F140" s="301" t="s">
        <v>643</v>
      </c>
      <c r="G140" s="278"/>
      <c r="H140" s="278" t="s">
        <v>679</v>
      </c>
      <c r="I140" s="278" t="s">
        <v>678</v>
      </c>
      <c r="J140" s="278"/>
      <c r="K140" s="326"/>
    </row>
    <row r="141" s="1" customFormat="1" ht="15" customHeight="1">
      <c r="B141" s="323"/>
      <c r="C141" s="278" t="s">
        <v>42</v>
      </c>
      <c r="D141" s="278"/>
      <c r="E141" s="278"/>
      <c r="F141" s="301" t="s">
        <v>643</v>
      </c>
      <c r="G141" s="278"/>
      <c r="H141" s="278" t="s">
        <v>699</v>
      </c>
      <c r="I141" s="278" t="s">
        <v>678</v>
      </c>
      <c r="J141" s="278"/>
      <c r="K141" s="326"/>
    </row>
    <row r="142" s="1" customFormat="1" ht="15" customHeight="1">
      <c r="B142" s="323"/>
      <c r="C142" s="278" t="s">
        <v>700</v>
      </c>
      <c r="D142" s="278"/>
      <c r="E142" s="278"/>
      <c r="F142" s="301" t="s">
        <v>643</v>
      </c>
      <c r="G142" s="278"/>
      <c r="H142" s="278" t="s">
        <v>701</v>
      </c>
      <c r="I142" s="278" t="s">
        <v>678</v>
      </c>
      <c r="J142" s="278"/>
      <c r="K142" s="326"/>
    </row>
    <row r="143" s="1" customFormat="1" ht="15" customHeight="1">
      <c r="B143" s="327"/>
      <c r="C143" s="328"/>
      <c r="D143" s="328"/>
      <c r="E143" s="328"/>
      <c r="F143" s="328"/>
      <c r="G143" s="328"/>
      <c r="H143" s="328"/>
      <c r="I143" s="328"/>
      <c r="J143" s="328"/>
      <c r="K143" s="329"/>
    </row>
    <row r="144" s="1" customFormat="1" ht="18.75" customHeight="1">
      <c r="B144" s="314"/>
      <c r="C144" s="314"/>
      <c r="D144" s="314"/>
      <c r="E144" s="314"/>
      <c r="F144" s="315"/>
      <c r="G144" s="314"/>
      <c r="H144" s="314"/>
      <c r="I144" s="314"/>
      <c r="J144" s="314"/>
      <c r="K144" s="314"/>
    </row>
    <row r="145" s="1" customFormat="1" ht="18.75" customHeight="1">
      <c r="B145" s="286"/>
      <c r="C145" s="286"/>
      <c r="D145" s="286"/>
      <c r="E145" s="286"/>
      <c r="F145" s="286"/>
      <c r="G145" s="286"/>
      <c r="H145" s="286"/>
      <c r="I145" s="286"/>
      <c r="J145" s="286"/>
      <c r="K145" s="286"/>
    </row>
    <row r="146" s="1" customFormat="1" ht="7.5" customHeight="1">
      <c r="B146" s="287"/>
      <c r="C146" s="288"/>
      <c r="D146" s="288"/>
      <c r="E146" s="288"/>
      <c r="F146" s="288"/>
      <c r="G146" s="288"/>
      <c r="H146" s="288"/>
      <c r="I146" s="288"/>
      <c r="J146" s="288"/>
      <c r="K146" s="289"/>
    </row>
    <row r="147" s="1" customFormat="1" ht="45" customHeight="1">
      <c r="B147" s="290"/>
      <c r="C147" s="291" t="s">
        <v>702</v>
      </c>
      <c r="D147" s="291"/>
      <c r="E147" s="291"/>
      <c r="F147" s="291"/>
      <c r="G147" s="291"/>
      <c r="H147" s="291"/>
      <c r="I147" s="291"/>
      <c r="J147" s="291"/>
      <c r="K147" s="292"/>
    </row>
    <row r="148" s="1" customFormat="1" ht="17.25" customHeight="1">
      <c r="B148" s="290"/>
      <c r="C148" s="293" t="s">
        <v>637</v>
      </c>
      <c r="D148" s="293"/>
      <c r="E148" s="293"/>
      <c r="F148" s="293" t="s">
        <v>638</v>
      </c>
      <c r="G148" s="294"/>
      <c r="H148" s="293" t="s">
        <v>58</v>
      </c>
      <c r="I148" s="293" t="s">
        <v>61</v>
      </c>
      <c r="J148" s="293" t="s">
        <v>639</v>
      </c>
      <c r="K148" s="292"/>
    </row>
    <row r="149" s="1" customFormat="1" ht="17.25" customHeight="1">
      <c r="B149" s="290"/>
      <c r="C149" s="295" t="s">
        <v>640</v>
      </c>
      <c r="D149" s="295"/>
      <c r="E149" s="295"/>
      <c r="F149" s="296" t="s">
        <v>641</v>
      </c>
      <c r="G149" s="297"/>
      <c r="H149" s="295"/>
      <c r="I149" s="295"/>
      <c r="J149" s="295" t="s">
        <v>642</v>
      </c>
      <c r="K149" s="292"/>
    </row>
    <row r="150" s="1" customFormat="1" ht="5.25" customHeight="1">
      <c r="B150" s="303"/>
      <c r="C150" s="298"/>
      <c r="D150" s="298"/>
      <c r="E150" s="298"/>
      <c r="F150" s="298"/>
      <c r="G150" s="299"/>
      <c r="H150" s="298"/>
      <c r="I150" s="298"/>
      <c r="J150" s="298"/>
      <c r="K150" s="326"/>
    </row>
    <row r="151" s="1" customFormat="1" ht="15" customHeight="1">
      <c r="B151" s="303"/>
      <c r="C151" s="330" t="s">
        <v>646</v>
      </c>
      <c r="D151" s="278"/>
      <c r="E151" s="278"/>
      <c r="F151" s="331" t="s">
        <v>643</v>
      </c>
      <c r="G151" s="278"/>
      <c r="H151" s="330" t="s">
        <v>683</v>
      </c>
      <c r="I151" s="330" t="s">
        <v>645</v>
      </c>
      <c r="J151" s="330">
        <v>120</v>
      </c>
      <c r="K151" s="326"/>
    </row>
    <row r="152" s="1" customFormat="1" ht="15" customHeight="1">
      <c r="B152" s="303"/>
      <c r="C152" s="330" t="s">
        <v>692</v>
      </c>
      <c r="D152" s="278"/>
      <c r="E152" s="278"/>
      <c r="F152" s="331" t="s">
        <v>643</v>
      </c>
      <c r="G152" s="278"/>
      <c r="H152" s="330" t="s">
        <v>703</v>
      </c>
      <c r="I152" s="330" t="s">
        <v>645</v>
      </c>
      <c r="J152" s="330" t="s">
        <v>694</v>
      </c>
      <c r="K152" s="326"/>
    </row>
    <row r="153" s="1" customFormat="1" ht="15" customHeight="1">
      <c r="B153" s="303"/>
      <c r="C153" s="330" t="s">
        <v>591</v>
      </c>
      <c r="D153" s="278"/>
      <c r="E153" s="278"/>
      <c r="F153" s="331" t="s">
        <v>643</v>
      </c>
      <c r="G153" s="278"/>
      <c r="H153" s="330" t="s">
        <v>704</v>
      </c>
      <c r="I153" s="330" t="s">
        <v>645</v>
      </c>
      <c r="J153" s="330" t="s">
        <v>694</v>
      </c>
      <c r="K153" s="326"/>
    </row>
    <row r="154" s="1" customFormat="1" ht="15" customHeight="1">
      <c r="B154" s="303"/>
      <c r="C154" s="330" t="s">
        <v>648</v>
      </c>
      <c r="D154" s="278"/>
      <c r="E154" s="278"/>
      <c r="F154" s="331" t="s">
        <v>649</v>
      </c>
      <c r="G154" s="278"/>
      <c r="H154" s="330" t="s">
        <v>683</v>
      </c>
      <c r="I154" s="330" t="s">
        <v>645</v>
      </c>
      <c r="J154" s="330">
        <v>50</v>
      </c>
      <c r="K154" s="326"/>
    </row>
    <row r="155" s="1" customFormat="1" ht="15" customHeight="1">
      <c r="B155" s="303"/>
      <c r="C155" s="330" t="s">
        <v>651</v>
      </c>
      <c r="D155" s="278"/>
      <c r="E155" s="278"/>
      <c r="F155" s="331" t="s">
        <v>643</v>
      </c>
      <c r="G155" s="278"/>
      <c r="H155" s="330" t="s">
        <v>683</v>
      </c>
      <c r="I155" s="330" t="s">
        <v>653</v>
      </c>
      <c r="J155" s="330"/>
      <c r="K155" s="326"/>
    </row>
    <row r="156" s="1" customFormat="1" ht="15" customHeight="1">
      <c r="B156" s="303"/>
      <c r="C156" s="330" t="s">
        <v>662</v>
      </c>
      <c r="D156" s="278"/>
      <c r="E156" s="278"/>
      <c r="F156" s="331" t="s">
        <v>649</v>
      </c>
      <c r="G156" s="278"/>
      <c r="H156" s="330" t="s">
        <v>683</v>
      </c>
      <c r="I156" s="330" t="s">
        <v>645</v>
      </c>
      <c r="J156" s="330">
        <v>50</v>
      </c>
      <c r="K156" s="326"/>
    </row>
    <row r="157" s="1" customFormat="1" ht="15" customHeight="1">
      <c r="B157" s="303"/>
      <c r="C157" s="330" t="s">
        <v>670</v>
      </c>
      <c r="D157" s="278"/>
      <c r="E157" s="278"/>
      <c r="F157" s="331" t="s">
        <v>649</v>
      </c>
      <c r="G157" s="278"/>
      <c r="H157" s="330" t="s">
        <v>683</v>
      </c>
      <c r="I157" s="330" t="s">
        <v>645</v>
      </c>
      <c r="J157" s="330">
        <v>50</v>
      </c>
      <c r="K157" s="326"/>
    </row>
    <row r="158" s="1" customFormat="1" ht="15" customHeight="1">
      <c r="B158" s="303"/>
      <c r="C158" s="330" t="s">
        <v>668</v>
      </c>
      <c r="D158" s="278"/>
      <c r="E158" s="278"/>
      <c r="F158" s="331" t="s">
        <v>649</v>
      </c>
      <c r="G158" s="278"/>
      <c r="H158" s="330" t="s">
        <v>683</v>
      </c>
      <c r="I158" s="330" t="s">
        <v>645</v>
      </c>
      <c r="J158" s="330">
        <v>50</v>
      </c>
      <c r="K158" s="326"/>
    </row>
    <row r="159" s="1" customFormat="1" ht="15" customHeight="1">
      <c r="B159" s="303"/>
      <c r="C159" s="330" t="s">
        <v>93</v>
      </c>
      <c r="D159" s="278"/>
      <c r="E159" s="278"/>
      <c r="F159" s="331" t="s">
        <v>643</v>
      </c>
      <c r="G159" s="278"/>
      <c r="H159" s="330" t="s">
        <v>705</v>
      </c>
      <c r="I159" s="330" t="s">
        <v>645</v>
      </c>
      <c r="J159" s="330" t="s">
        <v>706</v>
      </c>
      <c r="K159" s="326"/>
    </row>
    <row r="160" s="1" customFormat="1" ht="15" customHeight="1">
      <c r="B160" s="303"/>
      <c r="C160" s="330" t="s">
        <v>707</v>
      </c>
      <c r="D160" s="278"/>
      <c r="E160" s="278"/>
      <c r="F160" s="331" t="s">
        <v>643</v>
      </c>
      <c r="G160" s="278"/>
      <c r="H160" s="330" t="s">
        <v>708</v>
      </c>
      <c r="I160" s="330" t="s">
        <v>678</v>
      </c>
      <c r="J160" s="330"/>
      <c r="K160" s="326"/>
    </row>
    <row r="161" s="1" customFormat="1" ht="15" customHeight="1">
      <c r="B161" s="332"/>
      <c r="C161" s="312"/>
      <c r="D161" s="312"/>
      <c r="E161" s="312"/>
      <c r="F161" s="312"/>
      <c r="G161" s="312"/>
      <c r="H161" s="312"/>
      <c r="I161" s="312"/>
      <c r="J161" s="312"/>
      <c r="K161" s="333"/>
    </row>
    <row r="162" s="1" customFormat="1" ht="18.75" customHeight="1">
      <c r="B162" s="314"/>
      <c r="C162" s="324"/>
      <c r="D162" s="324"/>
      <c r="E162" s="324"/>
      <c r="F162" s="334"/>
      <c r="G162" s="324"/>
      <c r="H162" s="324"/>
      <c r="I162" s="324"/>
      <c r="J162" s="324"/>
      <c r="K162" s="314"/>
    </row>
    <row r="163" s="1" customFormat="1" ht="18.75" customHeight="1">
      <c r="B163" s="286"/>
      <c r="C163" s="286"/>
      <c r="D163" s="286"/>
      <c r="E163" s="286"/>
      <c r="F163" s="286"/>
      <c r="G163" s="286"/>
      <c r="H163" s="286"/>
      <c r="I163" s="286"/>
      <c r="J163" s="286"/>
      <c r="K163" s="286"/>
    </row>
    <row r="164" s="1" customFormat="1" ht="7.5" customHeight="1">
      <c r="B164" s="265"/>
      <c r="C164" s="266"/>
      <c r="D164" s="266"/>
      <c r="E164" s="266"/>
      <c r="F164" s="266"/>
      <c r="G164" s="266"/>
      <c r="H164" s="266"/>
      <c r="I164" s="266"/>
      <c r="J164" s="266"/>
      <c r="K164" s="267"/>
    </row>
    <row r="165" s="1" customFormat="1" ht="45" customHeight="1">
      <c r="B165" s="268"/>
      <c r="C165" s="269" t="s">
        <v>709</v>
      </c>
      <c r="D165" s="269"/>
      <c r="E165" s="269"/>
      <c r="F165" s="269"/>
      <c r="G165" s="269"/>
      <c r="H165" s="269"/>
      <c r="I165" s="269"/>
      <c r="J165" s="269"/>
      <c r="K165" s="270"/>
    </row>
    <row r="166" s="1" customFormat="1" ht="17.25" customHeight="1">
      <c r="B166" s="268"/>
      <c r="C166" s="293" t="s">
        <v>637</v>
      </c>
      <c r="D166" s="293"/>
      <c r="E166" s="293"/>
      <c r="F166" s="293" t="s">
        <v>638</v>
      </c>
      <c r="G166" s="335"/>
      <c r="H166" s="336" t="s">
        <v>58</v>
      </c>
      <c r="I166" s="336" t="s">
        <v>61</v>
      </c>
      <c r="J166" s="293" t="s">
        <v>639</v>
      </c>
      <c r="K166" s="270"/>
    </row>
    <row r="167" s="1" customFormat="1" ht="17.25" customHeight="1">
      <c r="B167" s="271"/>
      <c r="C167" s="295" t="s">
        <v>640</v>
      </c>
      <c r="D167" s="295"/>
      <c r="E167" s="295"/>
      <c r="F167" s="296" t="s">
        <v>641</v>
      </c>
      <c r="G167" s="337"/>
      <c r="H167" s="338"/>
      <c r="I167" s="338"/>
      <c r="J167" s="295" t="s">
        <v>642</v>
      </c>
      <c r="K167" s="273"/>
    </row>
    <row r="168" s="1" customFormat="1" ht="5.25" customHeight="1">
      <c r="B168" s="303"/>
      <c r="C168" s="298"/>
      <c r="D168" s="298"/>
      <c r="E168" s="298"/>
      <c r="F168" s="298"/>
      <c r="G168" s="299"/>
      <c r="H168" s="298"/>
      <c r="I168" s="298"/>
      <c r="J168" s="298"/>
      <c r="K168" s="326"/>
    </row>
    <row r="169" s="1" customFormat="1" ht="15" customHeight="1">
      <c r="B169" s="303"/>
      <c r="C169" s="278" t="s">
        <v>646</v>
      </c>
      <c r="D169" s="278"/>
      <c r="E169" s="278"/>
      <c r="F169" s="301" t="s">
        <v>643</v>
      </c>
      <c r="G169" s="278"/>
      <c r="H169" s="278" t="s">
        <v>683</v>
      </c>
      <c r="I169" s="278" t="s">
        <v>645</v>
      </c>
      <c r="J169" s="278">
        <v>120</v>
      </c>
      <c r="K169" s="326"/>
    </row>
    <row r="170" s="1" customFormat="1" ht="15" customHeight="1">
      <c r="B170" s="303"/>
      <c r="C170" s="278" t="s">
        <v>692</v>
      </c>
      <c r="D170" s="278"/>
      <c r="E170" s="278"/>
      <c r="F170" s="301" t="s">
        <v>643</v>
      </c>
      <c r="G170" s="278"/>
      <c r="H170" s="278" t="s">
        <v>693</v>
      </c>
      <c r="I170" s="278" t="s">
        <v>645</v>
      </c>
      <c r="J170" s="278" t="s">
        <v>694</v>
      </c>
      <c r="K170" s="326"/>
    </row>
    <row r="171" s="1" customFormat="1" ht="15" customHeight="1">
      <c r="B171" s="303"/>
      <c r="C171" s="278" t="s">
        <v>591</v>
      </c>
      <c r="D171" s="278"/>
      <c r="E171" s="278"/>
      <c r="F171" s="301" t="s">
        <v>643</v>
      </c>
      <c r="G171" s="278"/>
      <c r="H171" s="278" t="s">
        <v>710</v>
      </c>
      <c r="I171" s="278" t="s">
        <v>645</v>
      </c>
      <c r="J171" s="278" t="s">
        <v>694</v>
      </c>
      <c r="K171" s="326"/>
    </row>
    <row r="172" s="1" customFormat="1" ht="15" customHeight="1">
      <c r="B172" s="303"/>
      <c r="C172" s="278" t="s">
        <v>648</v>
      </c>
      <c r="D172" s="278"/>
      <c r="E172" s="278"/>
      <c r="F172" s="301" t="s">
        <v>649</v>
      </c>
      <c r="G172" s="278"/>
      <c r="H172" s="278" t="s">
        <v>710</v>
      </c>
      <c r="I172" s="278" t="s">
        <v>645</v>
      </c>
      <c r="J172" s="278">
        <v>50</v>
      </c>
      <c r="K172" s="326"/>
    </row>
    <row r="173" s="1" customFormat="1" ht="15" customHeight="1">
      <c r="B173" s="303"/>
      <c r="C173" s="278" t="s">
        <v>651</v>
      </c>
      <c r="D173" s="278"/>
      <c r="E173" s="278"/>
      <c r="F173" s="301" t="s">
        <v>643</v>
      </c>
      <c r="G173" s="278"/>
      <c r="H173" s="278" t="s">
        <v>710</v>
      </c>
      <c r="I173" s="278" t="s">
        <v>653</v>
      </c>
      <c r="J173" s="278"/>
      <c r="K173" s="326"/>
    </row>
    <row r="174" s="1" customFormat="1" ht="15" customHeight="1">
      <c r="B174" s="303"/>
      <c r="C174" s="278" t="s">
        <v>662</v>
      </c>
      <c r="D174" s="278"/>
      <c r="E174" s="278"/>
      <c r="F174" s="301" t="s">
        <v>649</v>
      </c>
      <c r="G174" s="278"/>
      <c r="H174" s="278" t="s">
        <v>710</v>
      </c>
      <c r="I174" s="278" t="s">
        <v>645</v>
      </c>
      <c r="J174" s="278">
        <v>50</v>
      </c>
      <c r="K174" s="326"/>
    </row>
    <row r="175" s="1" customFormat="1" ht="15" customHeight="1">
      <c r="B175" s="303"/>
      <c r="C175" s="278" t="s">
        <v>670</v>
      </c>
      <c r="D175" s="278"/>
      <c r="E175" s="278"/>
      <c r="F175" s="301" t="s">
        <v>649</v>
      </c>
      <c r="G175" s="278"/>
      <c r="H175" s="278" t="s">
        <v>710</v>
      </c>
      <c r="I175" s="278" t="s">
        <v>645</v>
      </c>
      <c r="J175" s="278">
        <v>50</v>
      </c>
      <c r="K175" s="326"/>
    </row>
    <row r="176" s="1" customFormat="1" ht="15" customHeight="1">
      <c r="B176" s="303"/>
      <c r="C176" s="278" t="s">
        <v>668</v>
      </c>
      <c r="D176" s="278"/>
      <c r="E176" s="278"/>
      <c r="F176" s="301" t="s">
        <v>649</v>
      </c>
      <c r="G176" s="278"/>
      <c r="H176" s="278" t="s">
        <v>710</v>
      </c>
      <c r="I176" s="278" t="s">
        <v>645</v>
      </c>
      <c r="J176" s="278">
        <v>50</v>
      </c>
      <c r="K176" s="326"/>
    </row>
    <row r="177" s="1" customFormat="1" ht="15" customHeight="1">
      <c r="B177" s="303"/>
      <c r="C177" s="278" t="s">
        <v>105</v>
      </c>
      <c r="D177" s="278"/>
      <c r="E177" s="278"/>
      <c r="F177" s="301" t="s">
        <v>643</v>
      </c>
      <c r="G177" s="278"/>
      <c r="H177" s="278" t="s">
        <v>711</v>
      </c>
      <c r="I177" s="278" t="s">
        <v>712</v>
      </c>
      <c r="J177" s="278"/>
      <c r="K177" s="326"/>
    </row>
    <row r="178" s="1" customFormat="1" ht="15" customHeight="1">
      <c r="B178" s="303"/>
      <c r="C178" s="278" t="s">
        <v>61</v>
      </c>
      <c r="D178" s="278"/>
      <c r="E178" s="278"/>
      <c r="F178" s="301" t="s">
        <v>643</v>
      </c>
      <c r="G178" s="278"/>
      <c r="H178" s="278" t="s">
        <v>713</v>
      </c>
      <c r="I178" s="278" t="s">
        <v>714</v>
      </c>
      <c r="J178" s="278">
        <v>1</v>
      </c>
      <c r="K178" s="326"/>
    </row>
    <row r="179" s="1" customFormat="1" ht="15" customHeight="1">
      <c r="B179" s="303"/>
      <c r="C179" s="278" t="s">
        <v>57</v>
      </c>
      <c r="D179" s="278"/>
      <c r="E179" s="278"/>
      <c r="F179" s="301" t="s">
        <v>643</v>
      </c>
      <c r="G179" s="278"/>
      <c r="H179" s="278" t="s">
        <v>715</v>
      </c>
      <c r="I179" s="278" t="s">
        <v>645</v>
      </c>
      <c r="J179" s="278">
        <v>20</v>
      </c>
      <c r="K179" s="326"/>
    </row>
    <row r="180" s="1" customFormat="1" ht="15" customHeight="1">
      <c r="B180" s="303"/>
      <c r="C180" s="278" t="s">
        <v>58</v>
      </c>
      <c r="D180" s="278"/>
      <c r="E180" s="278"/>
      <c r="F180" s="301" t="s">
        <v>643</v>
      </c>
      <c r="G180" s="278"/>
      <c r="H180" s="278" t="s">
        <v>716</v>
      </c>
      <c r="I180" s="278" t="s">
        <v>645</v>
      </c>
      <c r="J180" s="278">
        <v>255</v>
      </c>
      <c r="K180" s="326"/>
    </row>
    <row r="181" s="1" customFormat="1" ht="15" customHeight="1">
      <c r="B181" s="303"/>
      <c r="C181" s="278" t="s">
        <v>106</v>
      </c>
      <c r="D181" s="278"/>
      <c r="E181" s="278"/>
      <c r="F181" s="301" t="s">
        <v>643</v>
      </c>
      <c r="G181" s="278"/>
      <c r="H181" s="278" t="s">
        <v>607</v>
      </c>
      <c r="I181" s="278" t="s">
        <v>645</v>
      </c>
      <c r="J181" s="278">
        <v>10</v>
      </c>
      <c r="K181" s="326"/>
    </row>
    <row r="182" s="1" customFormat="1" ht="15" customHeight="1">
      <c r="B182" s="303"/>
      <c r="C182" s="278" t="s">
        <v>107</v>
      </c>
      <c r="D182" s="278"/>
      <c r="E182" s="278"/>
      <c r="F182" s="301" t="s">
        <v>643</v>
      </c>
      <c r="G182" s="278"/>
      <c r="H182" s="278" t="s">
        <v>717</v>
      </c>
      <c r="I182" s="278" t="s">
        <v>678</v>
      </c>
      <c r="J182" s="278"/>
      <c r="K182" s="326"/>
    </row>
    <row r="183" s="1" customFormat="1" ht="15" customHeight="1">
      <c r="B183" s="303"/>
      <c r="C183" s="278" t="s">
        <v>718</v>
      </c>
      <c r="D183" s="278"/>
      <c r="E183" s="278"/>
      <c r="F183" s="301" t="s">
        <v>643</v>
      </c>
      <c r="G183" s="278"/>
      <c r="H183" s="278" t="s">
        <v>719</v>
      </c>
      <c r="I183" s="278" t="s">
        <v>678</v>
      </c>
      <c r="J183" s="278"/>
      <c r="K183" s="326"/>
    </row>
    <row r="184" s="1" customFormat="1" ht="15" customHeight="1">
      <c r="B184" s="303"/>
      <c r="C184" s="278" t="s">
        <v>707</v>
      </c>
      <c r="D184" s="278"/>
      <c r="E184" s="278"/>
      <c r="F184" s="301" t="s">
        <v>643</v>
      </c>
      <c r="G184" s="278"/>
      <c r="H184" s="278" t="s">
        <v>720</v>
      </c>
      <c r="I184" s="278" t="s">
        <v>678</v>
      </c>
      <c r="J184" s="278"/>
      <c r="K184" s="326"/>
    </row>
    <row r="185" s="1" customFormat="1" ht="15" customHeight="1">
      <c r="B185" s="303"/>
      <c r="C185" s="278" t="s">
        <v>109</v>
      </c>
      <c r="D185" s="278"/>
      <c r="E185" s="278"/>
      <c r="F185" s="301" t="s">
        <v>649</v>
      </c>
      <c r="G185" s="278"/>
      <c r="H185" s="278" t="s">
        <v>721</v>
      </c>
      <c r="I185" s="278" t="s">
        <v>645</v>
      </c>
      <c r="J185" s="278">
        <v>50</v>
      </c>
      <c r="K185" s="326"/>
    </row>
    <row r="186" s="1" customFormat="1" ht="15" customHeight="1">
      <c r="B186" s="303"/>
      <c r="C186" s="278" t="s">
        <v>722</v>
      </c>
      <c r="D186" s="278"/>
      <c r="E186" s="278"/>
      <c r="F186" s="301" t="s">
        <v>649</v>
      </c>
      <c r="G186" s="278"/>
      <c r="H186" s="278" t="s">
        <v>723</v>
      </c>
      <c r="I186" s="278" t="s">
        <v>724</v>
      </c>
      <c r="J186" s="278"/>
      <c r="K186" s="326"/>
    </row>
    <row r="187" s="1" customFormat="1" ht="15" customHeight="1">
      <c r="B187" s="303"/>
      <c r="C187" s="278" t="s">
        <v>725</v>
      </c>
      <c r="D187" s="278"/>
      <c r="E187" s="278"/>
      <c r="F187" s="301" t="s">
        <v>649</v>
      </c>
      <c r="G187" s="278"/>
      <c r="H187" s="278" t="s">
        <v>726</v>
      </c>
      <c r="I187" s="278" t="s">
        <v>724</v>
      </c>
      <c r="J187" s="278"/>
      <c r="K187" s="326"/>
    </row>
    <row r="188" s="1" customFormat="1" ht="15" customHeight="1">
      <c r="B188" s="303"/>
      <c r="C188" s="278" t="s">
        <v>727</v>
      </c>
      <c r="D188" s="278"/>
      <c r="E188" s="278"/>
      <c r="F188" s="301" t="s">
        <v>649</v>
      </c>
      <c r="G188" s="278"/>
      <c r="H188" s="278" t="s">
        <v>728</v>
      </c>
      <c r="I188" s="278" t="s">
        <v>724</v>
      </c>
      <c r="J188" s="278"/>
      <c r="K188" s="326"/>
    </row>
    <row r="189" s="1" customFormat="1" ht="15" customHeight="1">
      <c r="B189" s="303"/>
      <c r="C189" s="339" t="s">
        <v>729</v>
      </c>
      <c r="D189" s="278"/>
      <c r="E189" s="278"/>
      <c r="F189" s="301" t="s">
        <v>649</v>
      </c>
      <c r="G189" s="278"/>
      <c r="H189" s="278" t="s">
        <v>730</v>
      </c>
      <c r="I189" s="278" t="s">
        <v>731</v>
      </c>
      <c r="J189" s="340" t="s">
        <v>732</v>
      </c>
      <c r="K189" s="326"/>
    </row>
    <row r="190" s="16" customFormat="1" ht="15" customHeight="1">
      <c r="B190" s="341"/>
      <c r="C190" s="342" t="s">
        <v>733</v>
      </c>
      <c r="D190" s="343"/>
      <c r="E190" s="343"/>
      <c r="F190" s="344" t="s">
        <v>649</v>
      </c>
      <c r="G190" s="343"/>
      <c r="H190" s="343" t="s">
        <v>734</v>
      </c>
      <c r="I190" s="343" t="s">
        <v>731</v>
      </c>
      <c r="J190" s="345" t="s">
        <v>732</v>
      </c>
      <c r="K190" s="346"/>
    </row>
    <row r="191" s="1" customFormat="1" ht="15" customHeight="1">
      <c r="B191" s="303"/>
      <c r="C191" s="339" t="s">
        <v>46</v>
      </c>
      <c r="D191" s="278"/>
      <c r="E191" s="278"/>
      <c r="F191" s="301" t="s">
        <v>643</v>
      </c>
      <c r="G191" s="278"/>
      <c r="H191" s="275" t="s">
        <v>735</v>
      </c>
      <c r="I191" s="278" t="s">
        <v>736</v>
      </c>
      <c r="J191" s="278"/>
      <c r="K191" s="326"/>
    </row>
    <row r="192" s="1" customFormat="1" ht="15" customHeight="1">
      <c r="B192" s="303"/>
      <c r="C192" s="339" t="s">
        <v>737</v>
      </c>
      <c r="D192" s="278"/>
      <c r="E192" s="278"/>
      <c r="F192" s="301" t="s">
        <v>643</v>
      </c>
      <c r="G192" s="278"/>
      <c r="H192" s="278" t="s">
        <v>738</v>
      </c>
      <c r="I192" s="278" t="s">
        <v>678</v>
      </c>
      <c r="J192" s="278"/>
      <c r="K192" s="326"/>
    </row>
    <row r="193" s="1" customFormat="1" ht="15" customHeight="1">
      <c r="B193" s="303"/>
      <c r="C193" s="339" t="s">
        <v>739</v>
      </c>
      <c r="D193" s="278"/>
      <c r="E193" s="278"/>
      <c r="F193" s="301" t="s">
        <v>643</v>
      </c>
      <c r="G193" s="278"/>
      <c r="H193" s="278" t="s">
        <v>740</v>
      </c>
      <c r="I193" s="278" t="s">
        <v>678</v>
      </c>
      <c r="J193" s="278"/>
      <c r="K193" s="326"/>
    </row>
    <row r="194" s="1" customFormat="1" ht="15" customHeight="1">
      <c r="B194" s="303"/>
      <c r="C194" s="339" t="s">
        <v>741</v>
      </c>
      <c r="D194" s="278"/>
      <c r="E194" s="278"/>
      <c r="F194" s="301" t="s">
        <v>649</v>
      </c>
      <c r="G194" s="278"/>
      <c r="H194" s="278" t="s">
        <v>742</v>
      </c>
      <c r="I194" s="278" t="s">
        <v>678</v>
      </c>
      <c r="J194" s="278"/>
      <c r="K194" s="326"/>
    </row>
    <row r="195" s="1" customFormat="1" ht="15" customHeight="1">
      <c r="B195" s="332"/>
      <c r="C195" s="347"/>
      <c r="D195" s="312"/>
      <c r="E195" s="312"/>
      <c r="F195" s="312"/>
      <c r="G195" s="312"/>
      <c r="H195" s="312"/>
      <c r="I195" s="312"/>
      <c r="J195" s="312"/>
      <c r="K195" s="333"/>
    </row>
    <row r="196" s="1" customFormat="1" ht="18.75" customHeight="1">
      <c r="B196" s="314"/>
      <c r="C196" s="324"/>
      <c r="D196" s="324"/>
      <c r="E196" s="324"/>
      <c r="F196" s="334"/>
      <c r="G196" s="324"/>
      <c r="H196" s="324"/>
      <c r="I196" s="324"/>
      <c r="J196" s="324"/>
      <c r="K196" s="314"/>
    </row>
    <row r="197" s="1" customFormat="1" ht="18.75" customHeight="1">
      <c r="B197" s="314"/>
      <c r="C197" s="324"/>
      <c r="D197" s="324"/>
      <c r="E197" s="324"/>
      <c r="F197" s="334"/>
      <c r="G197" s="324"/>
      <c r="H197" s="324"/>
      <c r="I197" s="324"/>
      <c r="J197" s="324"/>
      <c r="K197" s="314"/>
    </row>
    <row r="198" s="1" customFormat="1" ht="18.75" customHeight="1">
      <c r="B198" s="286"/>
      <c r="C198" s="286"/>
      <c r="D198" s="286"/>
      <c r="E198" s="286"/>
      <c r="F198" s="286"/>
      <c r="G198" s="286"/>
      <c r="H198" s="286"/>
      <c r="I198" s="286"/>
      <c r="J198" s="286"/>
      <c r="K198" s="286"/>
    </row>
    <row r="199" s="1" customFormat="1" ht="13.5">
      <c r="B199" s="265"/>
      <c r="C199" s="266"/>
      <c r="D199" s="266"/>
      <c r="E199" s="266"/>
      <c r="F199" s="266"/>
      <c r="G199" s="266"/>
      <c r="H199" s="266"/>
      <c r="I199" s="266"/>
      <c r="J199" s="266"/>
      <c r="K199" s="267"/>
    </row>
    <row r="200" s="1" customFormat="1" ht="21">
      <c r="B200" s="268"/>
      <c r="C200" s="269" t="s">
        <v>743</v>
      </c>
      <c r="D200" s="269"/>
      <c r="E200" s="269"/>
      <c r="F200" s="269"/>
      <c r="G200" s="269"/>
      <c r="H200" s="269"/>
      <c r="I200" s="269"/>
      <c r="J200" s="269"/>
      <c r="K200" s="270"/>
    </row>
    <row r="201" s="1" customFormat="1" ht="25.5" customHeight="1">
      <c r="B201" s="268"/>
      <c r="C201" s="348" t="s">
        <v>744</v>
      </c>
      <c r="D201" s="348"/>
      <c r="E201" s="348"/>
      <c r="F201" s="348" t="s">
        <v>745</v>
      </c>
      <c r="G201" s="349"/>
      <c r="H201" s="348" t="s">
        <v>746</v>
      </c>
      <c r="I201" s="348"/>
      <c r="J201" s="348"/>
      <c r="K201" s="270"/>
    </row>
    <row r="202" s="1" customFormat="1" ht="5.25" customHeight="1">
      <c r="B202" s="303"/>
      <c r="C202" s="298"/>
      <c r="D202" s="298"/>
      <c r="E202" s="298"/>
      <c r="F202" s="298"/>
      <c r="G202" s="324"/>
      <c r="H202" s="298"/>
      <c r="I202" s="298"/>
      <c r="J202" s="298"/>
      <c r="K202" s="326"/>
    </row>
    <row r="203" s="1" customFormat="1" ht="15" customHeight="1">
      <c r="B203" s="303"/>
      <c r="C203" s="278" t="s">
        <v>736</v>
      </c>
      <c r="D203" s="278"/>
      <c r="E203" s="278"/>
      <c r="F203" s="301" t="s">
        <v>47</v>
      </c>
      <c r="G203" s="278"/>
      <c r="H203" s="278" t="s">
        <v>747</v>
      </c>
      <c r="I203" s="278"/>
      <c r="J203" s="278"/>
      <c r="K203" s="326"/>
    </row>
    <row r="204" s="1" customFormat="1" ht="15" customHeight="1">
      <c r="B204" s="303"/>
      <c r="C204" s="278"/>
      <c r="D204" s="278"/>
      <c r="E204" s="278"/>
      <c r="F204" s="301" t="s">
        <v>48</v>
      </c>
      <c r="G204" s="278"/>
      <c r="H204" s="278" t="s">
        <v>748</v>
      </c>
      <c r="I204" s="278"/>
      <c r="J204" s="278"/>
      <c r="K204" s="326"/>
    </row>
    <row r="205" s="1" customFormat="1" ht="15" customHeight="1">
      <c r="B205" s="303"/>
      <c r="C205" s="278"/>
      <c r="D205" s="278"/>
      <c r="E205" s="278"/>
      <c r="F205" s="301" t="s">
        <v>51</v>
      </c>
      <c r="G205" s="278"/>
      <c r="H205" s="278" t="s">
        <v>749</v>
      </c>
      <c r="I205" s="278"/>
      <c r="J205" s="278"/>
      <c r="K205" s="326"/>
    </row>
    <row r="206" s="1" customFormat="1" ht="15" customHeight="1">
      <c r="B206" s="303"/>
      <c r="C206" s="278"/>
      <c r="D206" s="278"/>
      <c r="E206" s="278"/>
      <c r="F206" s="301" t="s">
        <v>49</v>
      </c>
      <c r="G206" s="278"/>
      <c r="H206" s="278" t="s">
        <v>750</v>
      </c>
      <c r="I206" s="278"/>
      <c r="J206" s="278"/>
      <c r="K206" s="326"/>
    </row>
    <row r="207" s="1" customFormat="1" ht="15" customHeight="1">
      <c r="B207" s="303"/>
      <c r="C207" s="278"/>
      <c r="D207" s="278"/>
      <c r="E207" s="278"/>
      <c r="F207" s="301" t="s">
        <v>50</v>
      </c>
      <c r="G207" s="278"/>
      <c r="H207" s="278" t="s">
        <v>751</v>
      </c>
      <c r="I207" s="278"/>
      <c r="J207" s="278"/>
      <c r="K207" s="326"/>
    </row>
    <row r="208" s="1" customFormat="1" ht="15" customHeight="1">
      <c r="B208" s="303"/>
      <c r="C208" s="278"/>
      <c r="D208" s="278"/>
      <c r="E208" s="278"/>
      <c r="F208" s="301"/>
      <c r="G208" s="278"/>
      <c r="H208" s="278"/>
      <c r="I208" s="278"/>
      <c r="J208" s="278"/>
      <c r="K208" s="326"/>
    </row>
    <row r="209" s="1" customFormat="1" ht="15" customHeight="1">
      <c r="B209" s="303"/>
      <c r="C209" s="278" t="s">
        <v>690</v>
      </c>
      <c r="D209" s="278"/>
      <c r="E209" s="278"/>
      <c r="F209" s="301" t="s">
        <v>82</v>
      </c>
      <c r="G209" s="278"/>
      <c r="H209" s="278" t="s">
        <v>752</v>
      </c>
      <c r="I209" s="278"/>
      <c r="J209" s="278"/>
      <c r="K209" s="326"/>
    </row>
    <row r="210" s="1" customFormat="1" ht="15" customHeight="1">
      <c r="B210" s="303"/>
      <c r="C210" s="278"/>
      <c r="D210" s="278"/>
      <c r="E210" s="278"/>
      <c r="F210" s="301" t="s">
        <v>585</v>
      </c>
      <c r="G210" s="278"/>
      <c r="H210" s="278" t="s">
        <v>586</v>
      </c>
      <c r="I210" s="278"/>
      <c r="J210" s="278"/>
      <c r="K210" s="326"/>
    </row>
    <row r="211" s="1" customFormat="1" ht="15" customHeight="1">
      <c r="B211" s="303"/>
      <c r="C211" s="278"/>
      <c r="D211" s="278"/>
      <c r="E211" s="278"/>
      <c r="F211" s="301" t="s">
        <v>583</v>
      </c>
      <c r="G211" s="278"/>
      <c r="H211" s="278" t="s">
        <v>753</v>
      </c>
      <c r="I211" s="278"/>
      <c r="J211" s="278"/>
      <c r="K211" s="326"/>
    </row>
    <row r="212" s="1" customFormat="1" ht="15" customHeight="1">
      <c r="B212" s="350"/>
      <c r="C212" s="278"/>
      <c r="D212" s="278"/>
      <c r="E212" s="278"/>
      <c r="F212" s="301" t="s">
        <v>587</v>
      </c>
      <c r="G212" s="339"/>
      <c r="H212" s="330" t="s">
        <v>588</v>
      </c>
      <c r="I212" s="330"/>
      <c r="J212" s="330"/>
      <c r="K212" s="351"/>
    </row>
    <row r="213" s="1" customFormat="1" ht="15" customHeight="1">
      <c r="B213" s="350"/>
      <c r="C213" s="278"/>
      <c r="D213" s="278"/>
      <c r="E213" s="278"/>
      <c r="F213" s="301" t="s">
        <v>589</v>
      </c>
      <c r="G213" s="339"/>
      <c r="H213" s="330" t="s">
        <v>562</v>
      </c>
      <c r="I213" s="330"/>
      <c r="J213" s="330"/>
      <c r="K213" s="351"/>
    </row>
    <row r="214" s="1" customFormat="1" ht="15" customHeight="1">
      <c r="B214" s="350"/>
      <c r="C214" s="278"/>
      <c r="D214" s="278"/>
      <c r="E214" s="278"/>
      <c r="F214" s="301"/>
      <c r="G214" s="339"/>
      <c r="H214" s="330"/>
      <c r="I214" s="330"/>
      <c r="J214" s="330"/>
      <c r="K214" s="351"/>
    </row>
    <row r="215" s="1" customFormat="1" ht="15" customHeight="1">
      <c r="B215" s="350"/>
      <c r="C215" s="278" t="s">
        <v>714</v>
      </c>
      <c r="D215" s="278"/>
      <c r="E215" s="278"/>
      <c r="F215" s="301">
        <v>1</v>
      </c>
      <c r="G215" s="339"/>
      <c r="H215" s="330" t="s">
        <v>754</v>
      </c>
      <c r="I215" s="330"/>
      <c r="J215" s="330"/>
      <c r="K215" s="351"/>
    </row>
    <row r="216" s="1" customFormat="1" ht="15" customHeight="1">
      <c r="B216" s="350"/>
      <c r="C216" s="278"/>
      <c r="D216" s="278"/>
      <c r="E216" s="278"/>
      <c r="F216" s="301">
        <v>2</v>
      </c>
      <c r="G216" s="339"/>
      <c r="H216" s="330" t="s">
        <v>755</v>
      </c>
      <c r="I216" s="330"/>
      <c r="J216" s="330"/>
      <c r="K216" s="351"/>
    </row>
    <row r="217" s="1" customFormat="1" ht="15" customHeight="1">
      <c r="B217" s="350"/>
      <c r="C217" s="278"/>
      <c r="D217" s="278"/>
      <c r="E217" s="278"/>
      <c r="F217" s="301">
        <v>3</v>
      </c>
      <c r="G217" s="339"/>
      <c r="H217" s="330" t="s">
        <v>756</v>
      </c>
      <c r="I217" s="330"/>
      <c r="J217" s="330"/>
      <c r="K217" s="351"/>
    </row>
    <row r="218" s="1" customFormat="1" ht="15" customHeight="1">
      <c r="B218" s="350"/>
      <c r="C218" s="278"/>
      <c r="D218" s="278"/>
      <c r="E218" s="278"/>
      <c r="F218" s="301">
        <v>4</v>
      </c>
      <c r="G218" s="339"/>
      <c r="H218" s="330" t="s">
        <v>757</v>
      </c>
      <c r="I218" s="330"/>
      <c r="J218" s="330"/>
      <c r="K218" s="351"/>
    </row>
    <row r="219" s="1" customFormat="1" ht="12.75" customHeight="1">
      <c r="B219" s="352"/>
      <c r="C219" s="353"/>
      <c r="D219" s="353"/>
      <c r="E219" s="353"/>
      <c r="F219" s="353"/>
      <c r="G219" s="353"/>
      <c r="H219" s="353"/>
      <c r="I219" s="353"/>
      <c r="J219" s="353"/>
      <c r="K219" s="354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Tomáš Černý</dc:creator>
  <cp:lastModifiedBy>Tomáš Černý</cp:lastModifiedBy>
  <dcterms:created xsi:type="dcterms:W3CDTF">2025-04-23T12:49:56Z</dcterms:created>
  <dcterms:modified xsi:type="dcterms:W3CDTF">2025-04-23T12:50:00Z</dcterms:modified>
</cp:coreProperties>
</file>