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https://ssinfis-my.sharepoint.com/personal/smidl_infis_cz/Documents/Vedení Ř/Veřejné zakázky/2025 DM vzt a rozvody/"/>
    </mc:Choice>
  </mc:AlternateContent>
  <xr:revisionPtr revIDLastSave="0" documentId="8_{07B7A312-8AA5-4525-863E-DE602CEF0FF3}" xr6:coauthVersionLast="36" xr6:coauthVersionMax="36" xr10:uidLastSave="{00000000-0000-0000-0000-000000000000}"/>
  <bookViews>
    <workbookView xWindow="0" yWindow="0" windowWidth="24000" windowHeight="8925" xr2:uid="{00000000-000D-0000-FFFF-FFFF00000000}"/>
  </bookViews>
  <sheets>
    <sheet name="Rekapitulace stavby" sheetId="1" r:id="rId1"/>
    <sheet name="A1 - Bourací práce" sheetId="2" r:id="rId2"/>
    <sheet name="B1 - Stavební práce" sheetId="3" r:id="rId3"/>
    <sheet name="C1 - ZTI" sheetId="4" r:id="rId4"/>
    <sheet name="A2 - Bourací práce" sheetId="5" r:id="rId5"/>
    <sheet name="B2 - Stavební práce" sheetId="6" r:id="rId6"/>
    <sheet name="C2 - ZTI" sheetId="7" r:id="rId7"/>
    <sheet name="A3 - Bourací práce" sheetId="8" r:id="rId8"/>
    <sheet name="B3 - Stavební práce" sheetId="9" r:id="rId9"/>
    <sheet name="C3 - ZTI" sheetId="10" r:id="rId10"/>
    <sheet name="4 - Přístupový systém" sheetId="11" r:id="rId11"/>
    <sheet name="5 - Stoupačky 1.PP-3.NP +..." sheetId="12" r:id="rId12"/>
    <sheet name="6 - Sanace 1. PP" sheetId="13" r:id="rId13"/>
    <sheet name="7 - Vzduchotechnika" sheetId="14" r:id="rId14"/>
    <sheet name="8 - VRN" sheetId="15" r:id="rId15"/>
  </sheets>
  <definedNames>
    <definedName name="_xlnm._FilterDatabase" localSheetId="10" hidden="1">'4 - Přístupový systém'!$C$84:$K$140</definedName>
    <definedName name="_xlnm._FilterDatabase" localSheetId="11" hidden="1">'5 - Stoupačky 1.PP-3.NP +...'!$C$88:$K$199</definedName>
    <definedName name="_xlnm._FilterDatabase" localSheetId="12" hidden="1">'6 - Sanace 1. PP'!$C$90:$K$259</definedName>
    <definedName name="_xlnm._FilterDatabase" localSheetId="13" hidden="1">'7 - Vzduchotechnika'!$C$80:$K$123</definedName>
    <definedName name="_xlnm._FilterDatabase" localSheetId="14" hidden="1">'8 - VRN'!$C$84:$K$105</definedName>
    <definedName name="_xlnm._FilterDatabase" localSheetId="1" hidden="1">'A1 - Bourací práce'!$C$97:$K$205</definedName>
    <definedName name="_xlnm._FilterDatabase" localSheetId="4" hidden="1">'A2 - Bourací práce'!$C$92:$K$172</definedName>
    <definedName name="_xlnm._FilterDatabase" localSheetId="7" hidden="1">'A3 - Bourací práce'!$C$92:$K$170</definedName>
    <definedName name="_xlnm._FilterDatabase" localSheetId="2" hidden="1">'B1 - Stavební práce'!$C$98:$K$321</definedName>
    <definedName name="_xlnm._FilterDatabase" localSheetId="5" hidden="1">'B2 - Stavební práce'!$C$97:$K$287</definedName>
    <definedName name="_xlnm._FilterDatabase" localSheetId="8" hidden="1">'B3 - Stavební práce'!$C$97:$K$284</definedName>
    <definedName name="_xlnm._FilterDatabase" localSheetId="3" hidden="1">'C1 - ZTI'!$C$96:$K$219</definedName>
    <definedName name="_xlnm._FilterDatabase" localSheetId="6" hidden="1">'C2 - ZTI'!$C$96:$K$225</definedName>
    <definedName name="_xlnm._FilterDatabase" localSheetId="9" hidden="1">'C3 - ZTI'!$C$96:$K$225</definedName>
    <definedName name="_xlnm.Print_Titles" localSheetId="10">'4 - Přístupový systém'!$84:$84</definedName>
    <definedName name="_xlnm.Print_Titles" localSheetId="11">'5 - Stoupačky 1.PP-3.NP +...'!$88:$88</definedName>
    <definedName name="_xlnm.Print_Titles" localSheetId="12">'6 - Sanace 1. PP'!$90:$90</definedName>
    <definedName name="_xlnm.Print_Titles" localSheetId="13">'7 - Vzduchotechnika'!$80:$80</definedName>
    <definedName name="_xlnm.Print_Titles" localSheetId="14">'8 - VRN'!$84:$84</definedName>
    <definedName name="_xlnm.Print_Titles" localSheetId="1">'A1 - Bourací práce'!$97:$97</definedName>
    <definedName name="_xlnm.Print_Titles" localSheetId="4">'A2 - Bourací práce'!$92:$92</definedName>
    <definedName name="_xlnm.Print_Titles" localSheetId="7">'A3 - Bourací práce'!$92:$92</definedName>
    <definedName name="_xlnm.Print_Titles" localSheetId="2">'B1 - Stavební práce'!$98:$98</definedName>
    <definedName name="_xlnm.Print_Titles" localSheetId="5">'B2 - Stavební práce'!$97:$97</definedName>
    <definedName name="_xlnm.Print_Titles" localSheetId="8">'B3 - Stavební práce'!$97:$97</definedName>
    <definedName name="_xlnm.Print_Titles" localSheetId="3">'C1 - ZTI'!$96:$96</definedName>
    <definedName name="_xlnm.Print_Titles" localSheetId="6">'C2 - ZTI'!$96:$96</definedName>
    <definedName name="_xlnm.Print_Titles" localSheetId="9">'C3 - ZTI'!$96:$96</definedName>
    <definedName name="_xlnm.Print_Titles" localSheetId="0">'Rekapitulace stavby'!$52:$52</definedName>
    <definedName name="_xlnm.Print_Area" localSheetId="10">'4 - Přístupový systém'!$C$4:$J$39,'4 - Přístupový systém'!$C$72:$K$140</definedName>
    <definedName name="_xlnm.Print_Area" localSheetId="11">'5 - Stoupačky 1.PP-3.NP +...'!$C$4:$J$39,'5 - Stoupačky 1.PP-3.NP +...'!$C$76:$K$199</definedName>
    <definedName name="_xlnm.Print_Area" localSheetId="12">'6 - Sanace 1. PP'!$C$4:$J$39,'6 - Sanace 1. PP'!$C$78:$K$259</definedName>
    <definedName name="_xlnm.Print_Area" localSheetId="13">'7 - Vzduchotechnika'!$C$4:$J$39,'7 - Vzduchotechnika'!$C$68:$K$123</definedName>
    <definedName name="_xlnm.Print_Area" localSheetId="14">'8 - VRN'!$C$4:$J$39,'8 - VRN'!$C$72:$K$105</definedName>
    <definedName name="_xlnm.Print_Area" localSheetId="1">'A1 - Bourací práce'!$C$4:$J$41,'A1 - Bourací práce'!$C$83:$K$205</definedName>
    <definedName name="_xlnm.Print_Area" localSheetId="4">'A2 - Bourací práce'!$C$4:$J$41,'A2 - Bourací práce'!$C$78:$K$172</definedName>
    <definedName name="_xlnm.Print_Area" localSheetId="7">'A3 - Bourací práce'!$C$4:$J$41,'A3 - Bourací práce'!$C$78:$K$170</definedName>
    <definedName name="_xlnm.Print_Area" localSheetId="2">'B1 - Stavební práce'!$C$4:$J$41,'B1 - Stavební práce'!$C$84:$K$321</definedName>
    <definedName name="_xlnm.Print_Area" localSheetId="5">'B2 - Stavební práce'!$C$4:$J$41,'B2 - Stavební práce'!$C$83:$K$287</definedName>
    <definedName name="_xlnm.Print_Area" localSheetId="8">'B3 - Stavební práce'!$C$4:$J$41,'B3 - Stavební práce'!$C$83:$K$284</definedName>
    <definedName name="_xlnm.Print_Area" localSheetId="3">'C1 - ZTI'!$C$4:$J$41,'C1 - ZTI'!$C$82:$K$219</definedName>
    <definedName name="_xlnm.Print_Area" localSheetId="6">'C2 - ZTI'!$C$4:$J$41,'C2 - ZTI'!$C$82:$K$225</definedName>
    <definedName name="_xlnm.Print_Area" localSheetId="9">'C3 - ZTI'!$C$4:$J$41,'C3 - ZTI'!$C$82:$K$225</definedName>
    <definedName name="_xlnm.Print_Area" localSheetId="0">'Rekapitulace stavby'!$D$4:$AO$36,'Rekapitulace stavby'!$C$42:$AQ$72</definedName>
  </definedNames>
  <calcPr calcId="191029"/>
</workbook>
</file>

<file path=xl/calcChain.xml><?xml version="1.0" encoding="utf-8"?>
<calcChain xmlns="http://schemas.openxmlformats.org/spreadsheetml/2006/main">
  <c r="J37" i="15" l="1"/>
  <c r="J36" i="15"/>
  <c r="AY71" i="1"/>
  <c r="J35" i="15"/>
  <c r="AX71" i="1"/>
  <c r="BI104" i="15"/>
  <c r="BH104" i="15"/>
  <c r="BG104" i="15"/>
  <c r="BF104" i="15"/>
  <c r="T104" i="15"/>
  <c r="T103" i="15"/>
  <c r="R104" i="15"/>
  <c r="R103" i="15" s="1"/>
  <c r="P104" i="15"/>
  <c r="P103" i="15"/>
  <c r="BI101" i="15"/>
  <c r="BH101" i="15"/>
  <c r="BG101" i="15"/>
  <c r="BF101" i="15"/>
  <c r="T101" i="15"/>
  <c r="R101" i="15"/>
  <c r="P101" i="15"/>
  <c r="BI99" i="15"/>
  <c r="BH99" i="15"/>
  <c r="BG99" i="15"/>
  <c r="BF99" i="15"/>
  <c r="T99" i="15"/>
  <c r="R99" i="15"/>
  <c r="P99" i="15"/>
  <c r="BI97" i="15"/>
  <c r="BH97" i="15"/>
  <c r="BG97" i="15"/>
  <c r="BF97" i="15"/>
  <c r="T97" i="15"/>
  <c r="R97" i="15"/>
  <c r="P97" i="15"/>
  <c r="BI94" i="15"/>
  <c r="BH94" i="15"/>
  <c r="BG94" i="15"/>
  <c r="BF94" i="15"/>
  <c r="T94" i="15"/>
  <c r="T93" i="15"/>
  <c r="R94" i="15"/>
  <c r="R93" i="15" s="1"/>
  <c r="P94" i="15"/>
  <c r="P93" i="15"/>
  <c r="BI91" i="15"/>
  <c r="BH91" i="15"/>
  <c r="BG91" i="15"/>
  <c r="BF91" i="15"/>
  <c r="T91" i="15"/>
  <c r="T90" i="15" s="1"/>
  <c r="R91" i="15"/>
  <c r="R90" i="15"/>
  <c r="P91" i="15"/>
  <c r="P90" i="15" s="1"/>
  <c r="BI88" i="15"/>
  <c r="BH88" i="15"/>
  <c r="BG88" i="15"/>
  <c r="BF88" i="15"/>
  <c r="T88" i="15"/>
  <c r="T87" i="15"/>
  <c r="R88" i="15"/>
  <c r="R87" i="15" s="1"/>
  <c r="P88" i="15"/>
  <c r="P87" i="15"/>
  <c r="J82" i="15"/>
  <c r="J81" i="15"/>
  <c r="F81" i="15"/>
  <c r="F79" i="15"/>
  <c r="E77" i="15"/>
  <c r="J55" i="15"/>
  <c r="J54" i="15"/>
  <c r="F54" i="15"/>
  <c r="F52" i="15"/>
  <c r="E50" i="15"/>
  <c r="J18" i="15"/>
  <c r="E18" i="15"/>
  <c r="F55" i="15" s="1"/>
  <c r="J17" i="15"/>
  <c r="J12" i="15"/>
  <c r="J52" i="15"/>
  <c r="E7" i="15"/>
  <c r="E48" i="15"/>
  <c r="J37" i="14"/>
  <c r="J36" i="14"/>
  <c r="AY70" i="1" s="1"/>
  <c r="J35" i="14"/>
  <c r="AX70" i="1" s="1"/>
  <c r="BI123" i="14"/>
  <c r="BH123" i="14"/>
  <c r="BG123" i="14"/>
  <c r="BF123" i="14"/>
  <c r="T123" i="14"/>
  <c r="R123" i="14"/>
  <c r="P123" i="14"/>
  <c r="BI122" i="14"/>
  <c r="BH122" i="14"/>
  <c r="BG122" i="14"/>
  <c r="BF122" i="14"/>
  <c r="T122" i="14"/>
  <c r="R122" i="14"/>
  <c r="P122" i="14"/>
  <c r="BI121" i="14"/>
  <c r="BH121" i="14"/>
  <c r="BG121" i="14"/>
  <c r="BF121" i="14"/>
  <c r="T121" i="14"/>
  <c r="R121" i="14"/>
  <c r="P121" i="14"/>
  <c r="BI120" i="14"/>
  <c r="BH120" i="14"/>
  <c r="BG120" i="14"/>
  <c r="BF120" i="14"/>
  <c r="T120" i="14"/>
  <c r="R120" i="14"/>
  <c r="P120" i="14"/>
  <c r="BI119" i="14"/>
  <c r="BH119" i="14"/>
  <c r="BG119" i="14"/>
  <c r="BF119" i="14"/>
  <c r="T119" i="14"/>
  <c r="R119" i="14"/>
  <c r="P119" i="14"/>
  <c r="BI118" i="14"/>
  <c r="BH118" i="14"/>
  <c r="BG118" i="14"/>
  <c r="BF118" i="14"/>
  <c r="T118" i="14"/>
  <c r="R118" i="14"/>
  <c r="P118" i="14"/>
  <c r="BI117" i="14"/>
  <c r="BH117" i="14"/>
  <c r="BG117" i="14"/>
  <c r="BF117" i="14"/>
  <c r="T117" i="14"/>
  <c r="R117" i="14"/>
  <c r="P117" i="14"/>
  <c r="BI116" i="14"/>
  <c r="BH116" i="14"/>
  <c r="BG116" i="14"/>
  <c r="BF116" i="14"/>
  <c r="T116" i="14"/>
  <c r="R116" i="14"/>
  <c r="P116" i="14"/>
  <c r="BI115" i="14"/>
  <c r="BH115" i="14"/>
  <c r="BG115" i="14"/>
  <c r="BF115" i="14"/>
  <c r="T115" i="14"/>
  <c r="R115" i="14"/>
  <c r="P115" i="14"/>
  <c r="BI114" i="14"/>
  <c r="BH114" i="14"/>
  <c r="BG114" i="14"/>
  <c r="BF114" i="14"/>
  <c r="T114" i="14"/>
  <c r="R114" i="14"/>
  <c r="P114" i="14"/>
  <c r="BI113" i="14"/>
  <c r="BH113" i="14"/>
  <c r="BG113" i="14"/>
  <c r="BF113" i="14"/>
  <c r="T113" i="14"/>
  <c r="R113" i="14"/>
  <c r="P113" i="14"/>
  <c r="BI112" i="14"/>
  <c r="BH112" i="14"/>
  <c r="BG112" i="14"/>
  <c r="BF112" i="14"/>
  <c r="T112" i="14"/>
  <c r="R112" i="14"/>
  <c r="P112" i="14"/>
  <c r="BI110" i="14"/>
  <c r="BH110" i="14"/>
  <c r="BG110" i="14"/>
  <c r="BF110" i="14"/>
  <c r="T110" i="14"/>
  <c r="R110" i="14"/>
  <c r="P110" i="14"/>
  <c r="BI109" i="14"/>
  <c r="BH109" i="14"/>
  <c r="BG109" i="14"/>
  <c r="BF109" i="14"/>
  <c r="T109" i="14"/>
  <c r="R109" i="14"/>
  <c r="P109" i="14"/>
  <c r="BI108" i="14"/>
  <c r="BH108" i="14"/>
  <c r="BG108" i="14"/>
  <c r="BF108" i="14"/>
  <c r="T108" i="14"/>
  <c r="R108" i="14"/>
  <c r="P108" i="14"/>
  <c r="BI107" i="14"/>
  <c r="BH107" i="14"/>
  <c r="BG107" i="14"/>
  <c r="BF107" i="14"/>
  <c r="T107" i="14"/>
  <c r="R107" i="14"/>
  <c r="P107" i="14"/>
  <c r="BI106" i="14"/>
  <c r="BH106" i="14"/>
  <c r="BG106" i="14"/>
  <c r="BF106" i="14"/>
  <c r="T106" i="14"/>
  <c r="R106" i="14"/>
  <c r="P106" i="14"/>
  <c r="BI105" i="14"/>
  <c r="BH105" i="14"/>
  <c r="BG105" i="14"/>
  <c r="BF105" i="14"/>
  <c r="T105" i="14"/>
  <c r="R105" i="14"/>
  <c r="P105" i="14"/>
  <c r="BI104" i="14"/>
  <c r="BH104" i="14"/>
  <c r="BG104" i="14"/>
  <c r="BF104" i="14"/>
  <c r="T104" i="14"/>
  <c r="R104" i="14"/>
  <c r="P104" i="14"/>
  <c r="BI103" i="14"/>
  <c r="BH103" i="14"/>
  <c r="BG103" i="14"/>
  <c r="BF103" i="14"/>
  <c r="T103" i="14"/>
  <c r="R103" i="14"/>
  <c r="P103" i="14"/>
  <c r="BI102" i="14"/>
  <c r="BH102" i="14"/>
  <c r="BG102" i="14"/>
  <c r="BF102" i="14"/>
  <c r="T102" i="14"/>
  <c r="R102" i="14"/>
  <c r="P102" i="14"/>
  <c r="BI101" i="14"/>
  <c r="BH101" i="14"/>
  <c r="BG101" i="14"/>
  <c r="BF101" i="14"/>
  <c r="T101" i="14"/>
  <c r="R101" i="14"/>
  <c r="P101" i="14"/>
  <c r="BI100" i="14"/>
  <c r="BH100" i="14"/>
  <c r="BG100" i="14"/>
  <c r="BF100" i="14"/>
  <c r="T100" i="14"/>
  <c r="R100" i="14"/>
  <c r="P100" i="14"/>
  <c r="BI99" i="14"/>
  <c r="BH99" i="14"/>
  <c r="BG99" i="14"/>
  <c r="BF99" i="14"/>
  <c r="T99" i="14"/>
  <c r="R99" i="14"/>
  <c r="P99" i="14"/>
  <c r="BI98" i="14"/>
  <c r="BH98" i="14"/>
  <c r="BG98" i="14"/>
  <c r="BF98" i="14"/>
  <c r="T98" i="14"/>
  <c r="R98" i="14"/>
  <c r="P98" i="14"/>
  <c r="BI97" i="14"/>
  <c r="BH97" i="14"/>
  <c r="BG97" i="14"/>
  <c r="BF97" i="14"/>
  <c r="T97" i="14"/>
  <c r="R97" i="14"/>
  <c r="P97" i="14"/>
  <c r="BI96" i="14"/>
  <c r="BH96" i="14"/>
  <c r="BG96" i="14"/>
  <c r="BF96" i="14"/>
  <c r="T96" i="14"/>
  <c r="R96" i="14"/>
  <c r="P96" i="14"/>
  <c r="BI95" i="14"/>
  <c r="BH95" i="14"/>
  <c r="BG95" i="14"/>
  <c r="BF95" i="14"/>
  <c r="T95" i="14"/>
  <c r="R95" i="14"/>
  <c r="P95" i="14"/>
  <c r="BI94" i="14"/>
  <c r="BH94" i="14"/>
  <c r="BG94" i="14"/>
  <c r="BF94" i="14"/>
  <c r="T94" i="14"/>
  <c r="R94" i="14"/>
  <c r="P94" i="14"/>
  <c r="BI93" i="14"/>
  <c r="BH93" i="14"/>
  <c r="BG93" i="14"/>
  <c r="BF93" i="14"/>
  <c r="T93" i="14"/>
  <c r="R93" i="14"/>
  <c r="P93" i="14"/>
  <c r="BI92" i="14"/>
  <c r="BH92" i="14"/>
  <c r="BG92" i="14"/>
  <c r="BF92" i="14"/>
  <c r="T92" i="14"/>
  <c r="R92" i="14"/>
  <c r="P92" i="14"/>
  <c r="BI91" i="14"/>
  <c r="BH91" i="14"/>
  <c r="BG91" i="14"/>
  <c r="BF91" i="14"/>
  <c r="T91" i="14"/>
  <c r="R91" i="14"/>
  <c r="P91" i="14"/>
  <c r="BI90" i="14"/>
  <c r="BH90" i="14"/>
  <c r="BG90" i="14"/>
  <c r="BF90" i="14"/>
  <c r="T90" i="14"/>
  <c r="R90" i="14"/>
  <c r="P90" i="14"/>
  <c r="BI89" i="14"/>
  <c r="BH89" i="14"/>
  <c r="BG89" i="14"/>
  <c r="BF89" i="14"/>
  <c r="T89" i="14"/>
  <c r="R89" i="14"/>
  <c r="P89" i="14"/>
  <c r="BI88" i="14"/>
  <c r="BH88" i="14"/>
  <c r="BG88" i="14"/>
  <c r="BF88" i="14"/>
  <c r="T88" i="14"/>
  <c r="R88" i="14"/>
  <c r="P88" i="14"/>
  <c r="BI87" i="14"/>
  <c r="BH87" i="14"/>
  <c r="BG87" i="14"/>
  <c r="BF87" i="14"/>
  <c r="T87" i="14"/>
  <c r="R87" i="14"/>
  <c r="P87" i="14"/>
  <c r="BI86" i="14"/>
  <c r="BH86" i="14"/>
  <c r="BG86" i="14"/>
  <c r="BF86" i="14"/>
  <c r="T86" i="14"/>
  <c r="R86" i="14"/>
  <c r="P86" i="14"/>
  <c r="BI85" i="14"/>
  <c r="BH85" i="14"/>
  <c r="BG85" i="14"/>
  <c r="BF85" i="14"/>
  <c r="T85" i="14"/>
  <c r="R85" i="14"/>
  <c r="P85" i="14"/>
  <c r="BI83" i="14"/>
  <c r="BH83" i="14"/>
  <c r="BG83" i="14"/>
  <c r="BF83" i="14"/>
  <c r="T83" i="14"/>
  <c r="R83" i="14"/>
  <c r="P83" i="14"/>
  <c r="J78" i="14"/>
  <c r="J77" i="14"/>
  <c r="F77" i="14"/>
  <c r="F75" i="14"/>
  <c r="E73" i="14"/>
  <c r="J55" i="14"/>
  <c r="J54" i="14"/>
  <c r="F54" i="14"/>
  <c r="F52" i="14"/>
  <c r="E50" i="14"/>
  <c r="J18" i="14"/>
  <c r="E18" i="14"/>
  <c r="F55" i="14" s="1"/>
  <c r="J17" i="14"/>
  <c r="J12" i="14"/>
  <c r="J52" i="14"/>
  <c r="E7" i="14"/>
  <c r="E48" i="14"/>
  <c r="J37" i="13"/>
  <c r="J36" i="13"/>
  <c r="AY69" i="1" s="1"/>
  <c r="J35" i="13"/>
  <c r="AX69" i="1" s="1"/>
  <c r="BI258" i="13"/>
  <c r="BH258" i="13"/>
  <c r="BG258" i="13"/>
  <c r="BF258" i="13"/>
  <c r="T258" i="13"/>
  <c r="R258" i="13"/>
  <c r="P258" i="13"/>
  <c r="BI257" i="13"/>
  <c r="BH257" i="13"/>
  <c r="BG257" i="13"/>
  <c r="BF257" i="13"/>
  <c r="T257" i="13"/>
  <c r="R257" i="13"/>
  <c r="P257" i="13"/>
  <c r="BI256" i="13"/>
  <c r="BH256" i="13"/>
  <c r="BG256" i="13"/>
  <c r="BF256" i="13"/>
  <c r="T256" i="13"/>
  <c r="R256" i="13"/>
  <c r="P256" i="13"/>
  <c r="BI254" i="13"/>
  <c r="BH254" i="13"/>
  <c r="BG254" i="13"/>
  <c r="BF254" i="13"/>
  <c r="T254" i="13"/>
  <c r="R254" i="13"/>
  <c r="P254" i="13"/>
  <c r="BI252" i="13"/>
  <c r="BH252" i="13"/>
  <c r="BG252" i="13"/>
  <c r="BF252" i="13"/>
  <c r="T252" i="13"/>
  <c r="R252" i="13"/>
  <c r="P252" i="13"/>
  <c r="BI250" i="13"/>
  <c r="BH250" i="13"/>
  <c r="BG250" i="13"/>
  <c r="BF250" i="13"/>
  <c r="T250" i="13"/>
  <c r="R250" i="13"/>
  <c r="P250" i="13"/>
  <c r="BI248" i="13"/>
  <c r="BH248" i="13"/>
  <c r="BG248" i="13"/>
  <c r="BF248" i="13"/>
  <c r="T248" i="13"/>
  <c r="R248" i="13"/>
  <c r="P248" i="13"/>
  <c r="BI245" i="13"/>
  <c r="BH245" i="13"/>
  <c r="BG245" i="13"/>
  <c r="BF245" i="13"/>
  <c r="T245" i="13"/>
  <c r="R245" i="13"/>
  <c r="P245" i="13"/>
  <c r="BI243" i="13"/>
  <c r="BH243" i="13"/>
  <c r="BG243" i="13"/>
  <c r="BF243" i="13"/>
  <c r="T243" i="13"/>
  <c r="R243" i="13"/>
  <c r="P243" i="13"/>
  <c r="BI240" i="13"/>
  <c r="BH240" i="13"/>
  <c r="BG240" i="13"/>
  <c r="BF240" i="13"/>
  <c r="T240" i="13"/>
  <c r="R240" i="13"/>
  <c r="P240" i="13"/>
  <c r="BI238" i="13"/>
  <c r="BH238" i="13"/>
  <c r="BG238" i="13"/>
  <c r="BF238" i="13"/>
  <c r="T238" i="13"/>
  <c r="R238" i="13"/>
  <c r="P238" i="13"/>
  <c r="BI235" i="13"/>
  <c r="BH235" i="13"/>
  <c r="BG235" i="13"/>
  <c r="BF235" i="13"/>
  <c r="T235" i="13"/>
  <c r="R235" i="13"/>
  <c r="P235" i="13"/>
  <c r="BI232" i="13"/>
  <c r="BH232" i="13"/>
  <c r="BG232" i="13"/>
  <c r="BF232" i="13"/>
  <c r="T232" i="13"/>
  <c r="R232" i="13"/>
  <c r="P232" i="13"/>
  <c r="BI230" i="13"/>
  <c r="BH230" i="13"/>
  <c r="BG230" i="13"/>
  <c r="BF230" i="13"/>
  <c r="T230" i="13"/>
  <c r="R230" i="13"/>
  <c r="P230" i="13"/>
  <c r="BI227" i="13"/>
  <c r="BH227" i="13"/>
  <c r="BG227" i="13"/>
  <c r="BF227" i="13"/>
  <c r="T227" i="13"/>
  <c r="R227" i="13"/>
  <c r="P227" i="13"/>
  <c r="BI225" i="13"/>
  <c r="BH225" i="13"/>
  <c r="BG225" i="13"/>
  <c r="BF225" i="13"/>
  <c r="T225" i="13"/>
  <c r="R225" i="13"/>
  <c r="P225" i="13"/>
  <c r="BI222" i="13"/>
  <c r="BH222" i="13"/>
  <c r="BG222" i="13"/>
  <c r="BF222" i="13"/>
  <c r="T222" i="13"/>
  <c r="R222" i="13"/>
  <c r="P222" i="13"/>
  <c r="BI219" i="13"/>
  <c r="BH219" i="13"/>
  <c r="BG219" i="13"/>
  <c r="BF219" i="13"/>
  <c r="T219" i="13"/>
  <c r="T218" i="13"/>
  <c r="R219" i="13"/>
  <c r="R218" i="13"/>
  <c r="P219" i="13"/>
  <c r="P218" i="13"/>
  <c r="BI216" i="13"/>
  <c r="BH216" i="13"/>
  <c r="BG216" i="13"/>
  <c r="BF216" i="13"/>
  <c r="T216" i="13"/>
  <c r="R216" i="13"/>
  <c r="P216" i="13"/>
  <c r="BI213" i="13"/>
  <c r="BH213" i="13"/>
  <c r="BG213" i="13"/>
  <c r="BF213" i="13"/>
  <c r="T213" i="13"/>
  <c r="R213" i="13"/>
  <c r="P213" i="13"/>
  <c r="BI210" i="13"/>
  <c r="BH210" i="13"/>
  <c r="BG210" i="13"/>
  <c r="BF210" i="13"/>
  <c r="T210" i="13"/>
  <c r="R210" i="13"/>
  <c r="P210" i="13"/>
  <c r="BI205" i="13"/>
  <c r="BH205" i="13"/>
  <c r="BG205" i="13"/>
  <c r="BF205" i="13"/>
  <c r="T205" i="13"/>
  <c r="R205" i="13"/>
  <c r="P205" i="13"/>
  <c r="BI203" i="13"/>
  <c r="BH203" i="13"/>
  <c r="BG203" i="13"/>
  <c r="BF203" i="13"/>
  <c r="T203" i="13"/>
  <c r="R203" i="13"/>
  <c r="P203" i="13"/>
  <c r="BI198" i="13"/>
  <c r="BH198" i="13"/>
  <c r="BG198" i="13"/>
  <c r="BF198" i="13"/>
  <c r="T198" i="13"/>
  <c r="R198" i="13"/>
  <c r="P198" i="13"/>
  <c r="BI195" i="13"/>
  <c r="BH195" i="13"/>
  <c r="BG195" i="13"/>
  <c r="BF195" i="13"/>
  <c r="T195" i="13"/>
  <c r="R195" i="13"/>
  <c r="P195" i="13"/>
  <c r="BI189" i="13"/>
  <c r="BH189" i="13"/>
  <c r="BG189" i="13"/>
  <c r="BF189" i="13"/>
  <c r="T189" i="13"/>
  <c r="R189" i="13"/>
  <c r="P189" i="13"/>
  <c r="BI184" i="13"/>
  <c r="BH184" i="13"/>
  <c r="BG184" i="13"/>
  <c r="BF184" i="13"/>
  <c r="T184" i="13"/>
  <c r="R184" i="13"/>
  <c r="P184" i="13"/>
  <c r="BI181" i="13"/>
  <c r="BH181" i="13"/>
  <c r="BG181" i="13"/>
  <c r="BF181" i="13"/>
  <c r="T181" i="13"/>
  <c r="R181" i="13"/>
  <c r="P181" i="13"/>
  <c r="BI179" i="13"/>
  <c r="BH179" i="13"/>
  <c r="BG179" i="13"/>
  <c r="BF179" i="13"/>
  <c r="T179" i="13"/>
  <c r="R179" i="13"/>
  <c r="P179" i="13"/>
  <c r="BI175" i="13"/>
  <c r="BH175" i="13"/>
  <c r="BG175" i="13"/>
  <c r="BF175" i="13"/>
  <c r="T175" i="13"/>
  <c r="R175" i="13"/>
  <c r="P175" i="13"/>
  <c r="BI171" i="13"/>
  <c r="BH171" i="13"/>
  <c r="BG171" i="13"/>
  <c r="BF171" i="13"/>
  <c r="T171" i="13"/>
  <c r="R171" i="13"/>
  <c r="P171" i="13"/>
  <c r="BI164" i="13"/>
  <c r="BH164" i="13"/>
  <c r="BG164" i="13"/>
  <c r="BF164" i="13"/>
  <c r="T164" i="13"/>
  <c r="R164" i="13"/>
  <c r="P164" i="13"/>
  <c r="BI157" i="13"/>
  <c r="BH157" i="13"/>
  <c r="BG157" i="13"/>
  <c r="BF157" i="13"/>
  <c r="T157" i="13"/>
  <c r="R157" i="13"/>
  <c r="P157" i="13"/>
  <c r="BI150" i="13"/>
  <c r="BH150" i="13"/>
  <c r="BG150" i="13"/>
  <c r="BF150" i="13"/>
  <c r="T150" i="13"/>
  <c r="R150" i="13"/>
  <c r="P150" i="13"/>
  <c r="BI143" i="13"/>
  <c r="BH143" i="13"/>
  <c r="BG143" i="13"/>
  <c r="BF143" i="13"/>
  <c r="T143" i="13"/>
  <c r="R143" i="13"/>
  <c r="P143" i="13"/>
  <c r="BI140" i="13"/>
  <c r="BH140" i="13"/>
  <c r="BG140" i="13"/>
  <c r="BF140" i="13"/>
  <c r="T140" i="13"/>
  <c r="R140" i="13"/>
  <c r="P140" i="13"/>
  <c r="BI138" i="13"/>
  <c r="BH138" i="13"/>
  <c r="BG138" i="13"/>
  <c r="BF138" i="13"/>
  <c r="T138" i="13"/>
  <c r="R138" i="13"/>
  <c r="P138" i="13"/>
  <c r="BI137" i="13"/>
  <c r="BH137" i="13"/>
  <c r="BG137" i="13"/>
  <c r="BF137" i="13"/>
  <c r="T137" i="13"/>
  <c r="R137" i="13"/>
  <c r="P137" i="13"/>
  <c r="BI133" i="13"/>
  <c r="BH133" i="13"/>
  <c r="BG133" i="13"/>
  <c r="BF133" i="13"/>
  <c r="T133" i="13"/>
  <c r="R133" i="13"/>
  <c r="P133" i="13"/>
  <c r="BI130" i="13"/>
  <c r="BH130" i="13"/>
  <c r="BG130" i="13"/>
  <c r="BF130" i="13"/>
  <c r="T130" i="13"/>
  <c r="R130" i="13"/>
  <c r="P130" i="13"/>
  <c r="BI127" i="13"/>
  <c r="BH127" i="13"/>
  <c r="BG127" i="13"/>
  <c r="BF127" i="13"/>
  <c r="T127" i="13"/>
  <c r="R127" i="13"/>
  <c r="P127" i="13"/>
  <c r="BI125" i="13"/>
  <c r="BH125" i="13"/>
  <c r="BG125" i="13"/>
  <c r="BF125" i="13"/>
  <c r="T125" i="13"/>
  <c r="R125" i="13"/>
  <c r="P125" i="13"/>
  <c r="BI122" i="13"/>
  <c r="BH122" i="13"/>
  <c r="BG122" i="13"/>
  <c r="BF122" i="13"/>
  <c r="T122" i="13"/>
  <c r="R122" i="13"/>
  <c r="P122" i="13"/>
  <c r="BI119" i="13"/>
  <c r="BH119" i="13"/>
  <c r="BG119" i="13"/>
  <c r="BF119" i="13"/>
  <c r="T119" i="13"/>
  <c r="R119" i="13"/>
  <c r="P119" i="13"/>
  <c r="BI116" i="13"/>
  <c r="BH116" i="13"/>
  <c r="BG116" i="13"/>
  <c r="BF116" i="13"/>
  <c r="T116" i="13"/>
  <c r="R116" i="13"/>
  <c r="P116" i="13"/>
  <c r="BI113" i="13"/>
  <c r="BH113" i="13"/>
  <c r="BG113" i="13"/>
  <c r="BF113" i="13"/>
  <c r="T113" i="13"/>
  <c r="R113" i="13"/>
  <c r="P113" i="13"/>
  <c r="BI110" i="13"/>
  <c r="BH110" i="13"/>
  <c r="BG110" i="13"/>
  <c r="BF110" i="13"/>
  <c r="T110" i="13"/>
  <c r="R110" i="13"/>
  <c r="P110" i="13"/>
  <c r="BI106" i="13"/>
  <c r="BH106" i="13"/>
  <c r="BG106" i="13"/>
  <c r="BF106" i="13"/>
  <c r="T106" i="13"/>
  <c r="T105" i="13" s="1"/>
  <c r="R106" i="13"/>
  <c r="R105" i="13" s="1"/>
  <c r="P106" i="13"/>
  <c r="P105" i="13" s="1"/>
  <c r="BI101" i="13"/>
  <c r="BH101" i="13"/>
  <c r="BG101" i="13"/>
  <c r="BF101" i="13"/>
  <c r="T101" i="13"/>
  <c r="R101" i="13"/>
  <c r="P101" i="13"/>
  <c r="BI98" i="13"/>
  <c r="BH98" i="13"/>
  <c r="BG98" i="13"/>
  <c r="BF98" i="13"/>
  <c r="T98" i="13"/>
  <c r="R98" i="13"/>
  <c r="P98" i="13"/>
  <c r="BI94" i="13"/>
  <c r="BH94" i="13"/>
  <c r="BG94" i="13"/>
  <c r="BF94" i="13"/>
  <c r="T94" i="13"/>
  <c r="T93" i="13" s="1"/>
  <c r="R94" i="13"/>
  <c r="R93" i="13" s="1"/>
  <c r="P94" i="13"/>
  <c r="P93" i="13" s="1"/>
  <c r="J88" i="13"/>
  <c r="J87" i="13"/>
  <c r="F87" i="13"/>
  <c r="F85" i="13"/>
  <c r="E83" i="13"/>
  <c r="J55" i="13"/>
  <c r="J54" i="13"/>
  <c r="F54" i="13"/>
  <c r="F52" i="13"/>
  <c r="E50" i="13"/>
  <c r="J18" i="13"/>
  <c r="E18" i="13"/>
  <c r="F88" i="13"/>
  <c r="J17" i="13"/>
  <c r="J12" i="13"/>
  <c r="J85" i="13" s="1"/>
  <c r="E7" i="13"/>
  <c r="E48" i="13" s="1"/>
  <c r="J37" i="12"/>
  <c r="J36" i="12"/>
  <c r="AY68" i="1"/>
  <c r="J35" i="12"/>
  <c r="AX68" i="1"/>
  <c r="BI199" i="12"/>
  <c r="BH199" i="12"/>
  <c r="BG199" i="12"/>
  <c r="BF199" i="12"/>
  <c r="T199" i="12"/>
  <c r="T198" i="12"/>
  <c r="R199" i="12"/>
  <c r="R198" i="12"/>
  <c r="P199" i="12"/>
  <c r="P198" i="12"/>
  <c r="BI196" i="12"/>
  <c r="BH196" i="12"/>
  <c r="BG196" i="12"/>
  <c r="BF196" i="12"/>
  <c r="T196" i="12"/>
  <c r="R196" i="12"/>
  <c r="P196" i="12"/>
  <c r="BI194" i="12"/>
  <c r="BH194" i="12"/>
  <c r="BG194" i="12"/>
  <c r="BF194" i="12"/>
  <c r="T194" i="12"/>
  <c r="R194" i="12"/>
  <c r="P194" i="12"/>
  <c r="BI193" i="12"/>
  <c r="BH193" i="12"/>
  <c r="BG193" i="12"/>
  <c r="BF193" i="12"/>
  <c r="T193" i="12"/>
  <c r="R193" i="12"/>
  <c r="P193" i="12"/>
  <c r="BI190" i="12"/>
  <c r="BH190" i="12"/>
  <c r="BG190" i="12"/>
  <c r="BF190" i="12"/>
  <c r="T190" i="12"/>
  <c r="R190" i="12"/>
  <c r="P190" i="12"/>
  <c r="BI188" i="12"/>
  <c r="BH188" i="12"/>
  <c r="BG188" i="12"/>
  <c r="BF188" i="12"/>
  <c r="T188" i="12"/>
  <c r="R188" i="12"/>
  <c r="P188" i="12"/>
  <c r="BI186" i="12"/>
  <c r="BH186" i="12"/>
  <c r="BG186" i="12"/>
  <c r="BF186" i="12"/>
  <c r="T186" i="12"/>
  <c r="R186" i="12"/>
  <c r="P186" i="12"/>
  <c r="BI176" i="12"/>
  <c r="BH176" i="12"/>
  <c r="BG176" i="12"/>
  <c r="BF176" i="12"/>
  <c r="T176" i="12"/>
  <c r="R176" i="12"/>
  <c r="P176" i="12"/>
  <c r="BI173" i="12"/>
  <c r="BH173" i="12"/>
  <c r="BG173" i="12"/>
  <c r="BF173" i="12"/>
  <c r="T173" i="12"/>
  <c r="R173" i="12"/>
  <c r="P173" i="12"/>
  <c r="BI164" i="12"/>
  <c r="BH164" i="12"/>
  <c r="BG164" i="12"/>
  <c r="BF164" i="12"/>
  <c r="T164" i="12"/>
  <c r="R164" i="12"/>
  <c r="P164" i="12"/>
  <c r="BI161" i="12"/>
  <c r="BH161" i="12"/>
  <c r="BG161" i="12"/>
  <c r="BF161" i="12"/>
  <c r="T161" i="12"/>
  <c r="R161" i="12"/>
  <c r="P161" i="12"/>
  <c r="BI159" i="12"/>
  <c r="BH159" i="12"/>
  <c r="BG159" i="12"/>
  <c r="BF159" i="12"/>
  <c r="T159" i="12"/>
  <c r="R159" i="12"/>
  <c r="P159" i="12"/>
  <c r="BI158" i="12"/>
  <c r="BH158" i="12"/>
  <c r="BG158" i="12"/>
  <c r="BF158" i="12"/>
  <c r="T158" i="12"/>
  <c r="R158" i="12"/>
  <c r="P158" i="12"/>
  <c r="BI157" i="12"/>
  <c r="BH157" i="12"/>
  <c r="BG157" i="12"/>
  <c r="BF157" i="12"/>
  <c r="T157" i="12"/>
  <c r="R157" i="12"/>
  <c r="P157" i="12"/>
  <c r="BI148" i="12"/>
  <c r="BH148" i="12"/>
  <c r="BG148" i="12"/>
  <c r="BF148" i="12"/>
  <c r="T148" i="12"/>
  <c r="R148" i="12"/>
  <c r="P148" i="12"/>
  <c r="BI138" i="12"/>
  <c r="BH138" i="12"/>
  <c r="BG138" i="12"/>
  <c r="BF138" i="12"/>
  <c r="T138" i="12"/>
  <c r="R138" i="12"/>
  <c r="P138" i="12"/>
  <c r="BI133" i="12"/>
  <c r="BH133" i="12"/>
  <c r="BG133" i="12"/>
  <c r="BF133" i="12"/>
  <c r="T133" i="12"/>
  <c r="R133" i="12"/>
  <c r="P133" i="12"/>
  <c r="BI129" i="12"/>
  <c r="BH129" i="12"/>
  <c r="BG129" i="12"/>
  <c r="BF129" i="12"/>
  <c r="T129" i="12"/>
  <c r="T128" i="12"/>
  <c r="R129" i="12"/>
  <c r="R128" i="12"/>
  <c r="P129" i="12"/>
  <c r="P128" i="12"/>
  <c r="BI127" i="12"/>
  <c r="BH127" i="12"/>
  <c r="BG127" i="12"/>
  <c r="BF127" i="12"/>
  <c r="T127" i="12"/>
  <c r="R127" i="12"/>
  <c r="P127" i="12"/>
  <c r="BI125" i="12"/>
  <c r="BH125" i="12"/>
  <c r="BG125" i="12"/>
  <c r="BF125" i="12"/>
  <c r="T125" i="12"/>
  <c r="R125" i="12"/>
  <c r="P125" i="12"/>
  <c r="BI123" i="12"/>
  <c r="BH123" i="12"/>
  <c r="BG123" i="12"/>
  <c r="BF123" i="12"/>
  <c r="T123" i="12"/>
  <c r="R123" i="12"/>
  <c r="P123" i="12"/>
  <c r="BI122" i="12"/>
  <c r="BH122" i="12"/>
  <c r="BG122" i="12"/>
  <c r="BF122" i="12"/>
  <c r="T122" i="12"/>
  <c r="R122" i="12"/>
  <c r="P122" i="12"/>
  <c r="BI109" i="12"/>
  <c r="BH109" i="12"/>
  <c r="BG109" i="12"/>
  <c r="BF109" i="12"/>
  <c r="T109" i="12"/>
  <c r="R109" i="12"/>
  <c r="P109" i="12"/>
  <c r="BI107" i="12"/>
  <c r="BH107" i="12"/>
  <c r="BG107" i="12"/>
  <c r="BF107" i="12"/>
  <c r="T107" i="12"/>
  <c r="R107" i="12"/>
  <c r="P107" i="12"/>
  <c r="BI100" i="12"/>
  <c r="BH100" i="12"/>
  <c r="BG100" i="12"/>
  <c r="BF100" i="12"/>
  <c r="T100" i="12"/>
  <c r="R100" i="12"/>
  <c r="P100" i="12"/>
  <c r="BI98" i="12"/>
  <c r="BH98" i="12"/>
  <c r="BG98" i="12"/>
  <c r="BF98" i="12"/>
  <c r="T98" i="12"/>
  <c r="R98" i="12"/>
  <c r="P98" i="12"/>
  <c r="BI95" i="12"/>
  <c r="BH95" i="12"/>
  <c r="BG95" i="12"/>
  <c r="BF95" i="12"/>
  <c r="T95" i="12"/>
  <c r="R95" i="12"/>
  <c r="P95" i="12"/>
  <c r="BI92" i="12"/>
  <c r="BH92" i="12"/>
  <c r="BG92" i="12"/>
  <c r="BF92" i="12"/>
  <c r="T92" i="12"/>
  <c r="R92" i="12"/>
  <c r="P92" i="12"/>
  <c r="J86" i="12"/>
  <c r="J85" i="12"/>
  <c r="F85" i="12"/>
  <c r="F83" i="12"/>
  <c r="E81" i="12"/>
  <c r="J55" i="12"/>
  <c r="J54" i="12"/>
  <c r="F54" i="12"/>
  <c r="F52" i="12"/>
  <c r="E50" i="12"/>
  <c r="J18" i="12"/>
  <c r="E18" i="12"/>
  <c r="F86" i="12" s="1"/>
  <c r="J17" i="12"/>
  <c r="J12" i="12"/>
  <c r="J83" i="12"/>
  <c r="E7" i="12"/>
  <c r="E48" i="12"/>
  <c r="J37" i="11"/>
  <c r="J36" i="11"/>
  <c r="AY67" i="1" s="1"/>
  <c r="J35" i="11"/>
  <c r="AX67" i="1"/>
  <c r="BI140" i="11"/>
  <c r="BH140" i="11"/>
  <c r="BG140" i="11"/>
  <c r="BF140" i="11"/>
  <c r="T140" i="11"/>
  <c r="R140" i="11"/>
  <c r="P140" i="11"/>
  <c r="BI138" i="11"/>
  <c r="BH138" i="11"/>
  <c r="BG138" i="11"/>
  <c r="BF138" i="11"/>
  <c r="T138" i="11"/>
  <c r="R138" i="11"/>
  <c r="P138" i="11"/>
  <c r="BI137" i="11"/>
  <c r="BH137" i="11"/>
  <c r="BG137" i="11"/>
  <c r="BF137" i="11"/>
  <c r="T137" i="11"/>
  <c r="R137" i="11"/>
  <c r="P137" i="11"/>
  <c r="BI135" i="11"/>
  <c r="BH135" i="11"/>
  <c r="BG135" i="11"/>
  <c r="BF135" i="11"/>
  <c r="T135" i="11"/>
  <c r="R135" i="11"/>
  <c r="P135" i="11"/>
  <c r="BI132" i="11"/>
  <c r="BH132" i="11"/>
  <c r="BG132" i="11"/>
  <c r="BF132" i="11"/>
  <c r="T132" i="11"/>
  <c r="R132" i="11"/>
  <c r="P132" i="11"/>
  <c r="BI130" i="11"/>
  <c r="BH130" i="11"/>
  <c r="BG130" i="11"/>
  <c r="BF130" i="11"/>
  <c r="T130" i="11"/>
  <c r="R130" i="11"/>
  <c r="P130" i="11"/>
  <c r="BI129" i="11"/>
  <c r="BH129" i="11"/>
  <c r="BG129" i="11"/>
  <c r="BF129" i="11"/>
  <c r="T129" i="11"/>
  <c r="R129" i="11"/>
  <c r="P129" i="11"/>
  <c r="BI127" i="11"/>
  <c r="BH127" i="11"/>
  <c r="BG127" i="11"/>
  <c r="BF127" i="11"/>
  <c r="T127" i="11"/>
  <c r="R127" i="11"/>
  <c r="P127" i="11"/>
  <c r="BI126" i="11"/>
  <c r="BH126" i="11"/>
  <c r="BG126" i="11"/>
  <c r="BF126" i="11"/>
  <c r="T126" i="11"/>
  <c r="R126" i="11"/>
  <c r="P126" i="11"/>
  <c r="BI124" i="11"/>
  <c r="BH124" i="11"/>
  <c r="BG124" i="11"/>
  <c r="BF124" i="11"/>
  <c r="T124" i="11"/>
  <c r="R124" i="11"/>
  <c r="P124" i="11"/>
  <c r="BI123" i="11"/>
  <c r="BH123" i="11"/>
  <c r="BG123" i="11"/>
  <c r="BF123" i="11"/>
  <c r="T123" i="11"/>
  <c r="R123" i="11"/>
  <c r="P123" i="11"/>
  <c r="BI121" i="11"/>
  <c r="BH121" i="11"/>
  <c r="BG121" i="11"/>
  <c r="BF121" i="11"/>
  <c r="T121" i="11"/>
  <c r="R121" i="11"/>
  <c r="P121" i="11"/>
  <c r="BI120" i="11"/>
  <c r="BH120" i="11"/>
  <c r="BG120" i="11"/>
  <c r="BF120" i="11"/>
  <c r="T120" i="11"/>
  <c r="R120" i="11"/>
  <c r="P120" i="11"/>
  <c r="BI118" i="11"/>
  <c r="BH118" i="11"/>
  <c r="BG118" i="11"/>
  <c r="BF118" i="11"/>
  <c r="T118" i="11"/>
  <c r="R118" i="11"/>
  <c r="P118" i="11"/>
  <c r="BI117" i="11"/>
  <c r="BH117" i="11"/>
  <c r="BG117" i="11"/>
  <c r="BF117" i="11"/>
  <c r="T117" i="11"/>
  <c r="R117" i="11"/>
  <c r="P117" i="11"/>
  <c r="BI115" i="11"/>
  <c r="BH115" i="11"/>
  <c r="BG115" i="11"/>
  <c r="BF115" i="11"/>
  <c r="T115" i="11"/>
  <c r="R115" i="11"/>
  <c r="P115" i="11"/>
  <c r="BI114" i="11"/>
  <c r="BH114" i="11"/>
  <c r="BG114" i="11"/>
  <c r="BF114" i="11"/>
  <c r="T114" i="11"/>
  <c r="R114" i="11"/>
  <c r="P114" i="11"/>
  <c r="BI112" i="11"/>
  <c r="BH112" i="11"/>
  <c r="BG112" i="11"/>
  <c r="BF112" i="11"/>
  <c r="T112" i="11"/>
  <c r="R112" i="11"/>
  <c r="P112" i="11"/>
  <c r="BI110" i="11"/>
  <c r="BH110" i="11"/>
  <c r="BG110" i="11"/>
  <c r="BF110" i="11"/>
  <c r="T110" i="11"/>
  <c r="R110" i="11"/>
  <c r="P110" i="11"/>
  <c r="BI108" i="11"/>
  <c r="BH108" i="11"/>
  <c r="BG108" i="11"/>
  <c r="BF108" i="11"/>
  <c r="T108" i="11"/>
  <c r="R108" i="11"/>
  <c r="P108" i="11"/>
  <c r="BI107" i="11"/>
  <c r="BH107" i="11"/>
  <c r="BG107" i="11"/>
  <c r="BF107" i="11"/>
  <c r="T107" i="11"/>
  <c r="R107" i="11"/>
  <c r="P107" i="11"/>
  <c r="BI105" i="11"/>
  <c r="BH105" i="11"/>
  <c r="BG105" i="11"/>
  <c r="BF105" i="11"/>
  <c r="T105" i="11"/>
  <c r="R105" i="11"/>
  <c r="P105" i="11"/>
  <c r="BI104" i="11"/>
  <c r="BH104" i="11"/>
  <c r="BG104" i="11"/>
  <c r="BF104" i="11"/>
  <c r="T104" i="11"/>
  <c r="R104" i="11"/>
  <c r="P104" i="11"/>
  <c r="BI102" i="11"/>
  <c r="BH102" i="11"/>
  <c r="BG102" i="11"/>
  <c r="BF102" i="11"/>
  <c r="T102" i="11"/>
  <c r="R102" i="11"/>
  <c r="P102" i="11"/>
  <c r="BI100" i="11"/>
  <c r="BH100" i="11"/>
  <c r="BG100" i="11"/>
  <c r="BF100" i="11"/>
  <c r="T100" i="11"/>
  <c r="R100" i="11"/>
  <c r="P100" i="11"/>
  <c r="BI99" i="11"/>
  <c r="BH99" i="11"/>
  <c r="BG99" i="11"/>
  <c r="BF99" i="11"/>
  <c r="T99" i="11"/>
  <c r="R99" i="11"/>
  <c r="P99" i="11"/>
  <c r="BI97" i="11"/>
  <c r="BH97" i="11"/>
  <c r="BG97" i="11"/>
  <c r="BF97" i="11"/>
  <c r="T97" i="11"/>
  <c r="R97" i="11"/>
  <c r="P97" i="11"/>
  <c r="BI95" i="11"/>
  <c r="BH95" i="11"/>
  <c r="BG95" i="11"/>
  <c r="BF95" i="11"/>
  <c r="T95" i="11"/>
  <c r="R95" i="11"/>
  <c r="P95" i="11"/>
  <c r="BI91" i="11"/>
  <c r="BH91" i="11"/>
  <c r="BG91" i="11"/>
  <c r="BF91" i="11"/>
  <c r="T91" i="11"/>
  <c r="T90" i="11" s="1"/>
  <c r="T86" i="11" s="1"/>
  <c r="R91" i="11"/>
  <c r="R90" i="11"/>
  <c r="P91" i="11"/>
  <c r="P90" i="11" s="1"/>
  <c r="BI88" i="11"/>
  <c r="BH88" i="11"/>
  <c r="BG88" i="11"/>
  <c r="BF88" i="11"/>
  <c r="T88" i="11"/>
  <c r="T87" i="11"/>
  <c r="R88" i="11"/>
  <c r="R87" i="11"/>
  <c r="P88" i="11"/>
  <c r="P87" i="11"/>
  <c r="P86" i="11" s="1"/>
  <c r="J82" i="11"/>
  <c r="J81" i="11"/>
  <c r="F81" i="11"/>
  <c r="F79" i="11"/>
  <c r="E77" i="11"/>
  <c r="J55" i="11"/>
  <c r="J54" i="11"/>
  <c r="F54" i="11"/>
  <c r="F52" i="11"/>
  <c r="E50" i="11"/>
  <c r="J18" i="11"/>
  <c r="E18" i="11"/>
  <c r="F82" i="11"/>
  <c r="J17" i="11"/>
  <c r="J12" i="11"/>
  <c r="J79" i="11" s="1"/>
  <c r="E7" i="11"/>
  <c r="E75" i="11"/>
  <c r="J39" i="10"/>
  <c r="J38" i="10"/>
  <c r="AY66" i="1"/>
  <c r="J37" i="10"/>
  <c r="AX66" i="1"/>
  <c r="BI224" i="10"/>
  <c r="BH224" i="10"/>
  <c r="BG224" i="10"/>
  <c r="BF224" i="10"/>
  <c r="T224" i="10"/>
  <c r="R224" i="10"/>
  <c r="P224" i="10"/>
  <c r="BI222" i="10"/>
  <c r="BH222" i="10"/>
  <c r="BG222" i="10"/>
  <c r="BF222" i="10"/>
  <c r="T222" i="10"/>
  <c r="R222" i="10"/>
  <c r="P222" i="10"/>
  <c r="BI220" i="10"/>
  <c r="BH220" i="10"/>
  <c r="BG220" i="10"/>
  <c r="BF220" i="10"/>
  <c r="T220" i="10"/>
  <c r="R220" i="10"/>
  <c r="P220" i="10"/>
  <c r="BI217" i="10"/>
  <c r="BH217" i="10"/>
  <c r="BG217" i="10"/>
  <c r="BF217" i="10"/>
  <c r="T217" i="10"/>
  <c r="R217" i="10"/>
  <c r="P217" i="10"/>
  <c r="BI215" i="10"/>
  <c r="BH215" i="10"/>
  <c r="BG215" i="10"/>
  <c r="BF215" i="10"/>
  <c r="T215" i="10"/>
  <c r="R215" i="10"/>
  <c r="P215" i="10"/>
  <c r="BI212" i="10"/>
  <c r="BH212" i="10"/>
  <c r="BG212" i="10"/>
  <c r="BF212" i="10"/>
  <c r="T212" i="10"/>
  <c r="R212" i="10"/>
  <c r="P212" i="10"/>
  <c r="BI210" i="10"/>
  <c r="BH210" i="10"/>
  <c r="BG210" i="10"/>
  <c r="BF210" i="10"/>
  <c r="T210" i="10"/>
  <c r="R210" i="10"/>
  <c r="P210" i="10"/>
  <c r="BI207" i="10"/>
  <c r="BH207" i="10"/>
  <c r="BG207" i="10"/>
  <c r="BF207" i="10"/>
  <c r="T207" i="10"/>
  <c r="R207" i="10"/>
  <c r="P207" i="10"/>
  <c r="BI206" i="10"/>
  <c r="BH206" i="10"/>
  <c r="BG206" i="10"/>
  <c r="BF206" i="10"/>
  <c r="T206" i="10"/>
  <c r="R206" i="10"/>
  <c r="P206" i="10"/>
  <c r="BI204" i="10"/>
  <c r="BH204" i="10"/>
  <c r="BG204" i="10"/>
  <c r="BF204" i="10"/>
  <c r="T204" i="10"/>
  <c r="R204" i="10"/>
  <c r="P204" i="10"/>
  <c r="BI202" i="10"/>
  <c r="BH202" i="10"/>
  <c r="BG202" i="10"/>
  <c r="BF202" i="10"/>
  <c r="T202" i="10"/>
  <c r="R202" i="10"/>
  <c r="P202" i="10"/>
  <c r="BI199" i="10"/>
  <c r="BH199" i="10"/>
  <c r="BG199" i="10"/>
  <c r="BF199" i="10"/>
  <c r="T199" i="10"/>
  <c r="R199" i="10"/>
  <c r="P199" i="10"/>
  <c r="BI198" i="10"/>
  <c r="BH198" i="10"/>
  <c r="BG198" i="10"/>
  <c r="BF198" i="10"/>
  <c r="T198" i="10"/>
  <c r="R198" i="10"/>
  <c r="P198" i="10"/>
  <c r="BI196" i="10"/>
  <c r="BH196" i="10"/>
  <c r="BG196" i="10"/>
  <c r="BF196" i="10"/>
  <c r="T196" i="10"/>
  <c r="R196" i="10"/>
  <c r="P196" i="10"/>
  <c r="BI194" i="10"/>
  <c r="BH194" i="10"/>
  <c r="BG194" i="10"/>
  <c r="BF194" i="10"/>
  <c r="T194" i="10"/>
  <c r="R194" i="10"/>
  <c r="P194" i="10"/>
  <c r="BI193" i="10"/>
  <c r="BH193" i="10"/>
  <c r="BG193" i="10"/>
  <c r="BF193" i="10"/>
  <c r="T193" i="10"/>
  <c r="R193" i="10"/>
  <c r="P193" i="10"/>
  <c r="BI192" i="10"/>
  <c r="BH192" i="10"/>
  <c r="BG192" i="10"/>
  <c r="BF192" i="10"/>
  <c r="T192" i="10"/>
  <c r="R192" i="10"/>
  <c r="P192" i="10"/>
  <c r="BI190" i="10"/>
  <c r="BH190" i="10"/>
  <c r="BG190" i="10"/>
  <c r="BF190" i="10"/>
  <c r="T190" i="10"/>
  <c r="R190" i="10"/>
  <c r="P190" i="10"/>
  <c r="BI189" i="10"/>
  <c r="BH189" i="10"/>
  <c r="BG189" i="10"/>
  <c r="BF189" i="10"/>
  <c r="T189" i="10"/>
  <c r="R189" i="10"/>
  <c r="P189" i="10"/>
  <c r="BI187" i="10"/>
  <c r="BH187" i="10"/>
  <c r="BG187" i="10"/>
  <c r="BF187" i="10"/>
  <c r="T187" i="10"/>
  <c r="R187" i="10"/>
  <c r="P187" i="10"/>
  <c r="BI185" i="10"/>
  <c r="BH185" i="10"/>
  <c r="BG185" i="10"/>
  <c r="BF185" i="10"/>
  <c r="T185" i="10"/>
  <c r="R185" i="10"/>
  <c r="P185" i="10"/>
  <c r="BI182" i="10"/>
  <c r="BH182" i="10"/>
  <c r="BG182" i="10"/>
  <c r="BF182" i="10"/>
  <c r="T182" i="10"/>
  <c r="R182" i="10"/>
  <c r="P182" i="10"/>
  <c r="BI180" i="10"/>
  <c r="BH180" i="10"/>
  <c r="BG180" i="10"/>
  <c r="BF180" i="10"/>
  <c r="T180" i="10"/>
  <c r="R180" i="10"/>
  <c r="P180" i="10"/>
  <c r="BI178" i="10"/>
  <c r="BH178" i="10"/>
  <c r="BG178" i="10"/>
  <c r="BF178" i="10"/>
  <c r="T178" i="10"/>
  <c r="R178" i="10"/>
  <c r="P178" i="10"/>
  <c r="BI171" i="10"/>
  <c r="BH171" i="10"/>
  <c r="BG171" i="10"/>
  <c r="BF171" i="10"/>
  <c r="T171" i="10"/>
  <c r="R171" i="10"/>
  <c r="P171" i="10"/>
  <c r="BI164" i="10"/>
  <c r="BH164" i="10"/>
  <c r="BG164" i="10"/>
  <c r="BF164" i="10"/>
  <c r="T164" i="10"/>
  <c r="R164" i="10"/>
  <c r="P164" i="10"/>
  <c r="BI157" i="10"/>
  <c r="BH157" i="10"/>
  <c r="BG157" i="10"/>
  <c r="BF157" i="10"/>
  <c r="T157" i="10"/>
  <c r="R157" i="10"/>
  <c r="P157" i="10"/>
  <c r="BI154" i="10"/>
  <c r="BH154" i="10"/>
  <c r="BG154" i="10"/>
  <c r="BF154" i="10"/>
  <c r="T154" i="10"/>
  <c r="R154" i="10"/>
  <c r="P154" i="10"/>
  <c r="BI152" i="10"/>
  <c r="BH152" i="10"/>
  <c r="BG152" i="10"/>
  <c r="BF152" i="10"/>
  <c r="T152" i="10"/>
  <c r="R152" i="10"/>
  <c r="P152" i="10"/>
  <c r="BI151" i="10"/>
  <c r="BH151" i="10"/>
  <c r="BG151" i="10"/>
  <c r="BF151" i="10"/>
  <c r="T151" i="10"/>
  <c r="R151" i="10"/>
  <c r="P151" i="10"/>
  <c r="BI149" i="10"/>
  <c r="BH149" i="10"/>
  <c r="BG149" i="10"/>
  <c r="BF149" i="10"/>
  <c r="T149" i="10"/>
  <c r="R149" i="10"/>
  <c r="P149" i="10"/>
  <c r="BI143" i="10"/>
  <c r="BH143" i="10"/>
  <c r="BG143" i="10"/>
  <c r="BF143" i="10"/>
  <c r="T143" i="10"/>
  <c r="R143" i="10"/>
  <c r="P143" i="10"/>
  <c r="BI136" i="10"/>
  <c r="BH136" i="10"/>
  <c r="BG136" i="10"/>
  <c r="BF136" i="10"/>
  <c r="T136" i="10"/>
  <c r="R136" i="10"/>
  <c r="P136" i="10"/>
  <c r="BI129" i="10"/>
  <c r="BH129" i="10"/>
  <c r="BG129" i="10"/>
  <c r="BF129" i="10"/>
  <c r="T129" i="10"/>
  <c r="R129" i="10"/>
  <c r="P129" i="10"/>
  <c r="BI125" i="10"/>
  <c r="BH125" i="10"/>
  <c r="BG125" i="10"/>
  <c r="BF125" i="10"/>
  <c r="T125" i="10"/>
  <c r="T124" i="10"/>
  <c r="R125" i="10"/>
  <c r="R124" i="10"/>
  <c r="P125" i="10"/>
  <c r="P124" i="10"/>
  <c r="BI122" i="10"/>
  <c r="BH122" i="10"/>
  <c r="BG122" i="10"/>
  <c r="BF122" i="10"/>
  <c r="T122" i="10"/>
  <c r="R122" i="10"/>
  <c r="P122" i="10"/>
  <c r="BI120" i="10"/>
  <c r="BH120" i="10"/>
  <c r="BG120" i="10"/>
  <c r="BF120" i="10"/>
  <c r="T120" i="10"/>
  <c r="R120" i="10"/>
  <c r="P120" i="10"/>
  <c r="BI117" i="10"/>
  <c r="BH117" i="10"/>
  <c r="BG117" i="10"/>
  <c r="BF117" i="10"/>
  <c r="T117" i="10"/>
  <c r="R117" i="10"/>
  <c r="P117" i="10"/>
  <c r="BI115" i="10"/>
  <c r="BH115" i="10"/>
  <c r="BG115" i="10"/>
  <c r="BF115" i="10"/>
  <c r="T115" i="10"/>
  <c r="R115" i="10"/>
  <c r="P115" i="10"/>
  <c r="BI112" i="10"/>
  <c r="BH112" i="10"/>
  <c r="BG112" i="10"/>
  <c r="BF112" i="10"/>
  <c r="T112" i="10"/>
  <c r="R112" i="10"/>
  <c r="P112" i="10"/>
  <c r="BI107" i="10"/>
  <c r="BH107" i="10"/>
  <c r="BG107" i="10"/>
  <c r="BF107" i="10"/>
  <c r="T107" i="10"/>
  <c r="R107" i="10"/>
  <c r="P107" i="10"/>
  <c r="BI104" i="10"/>
  <c r="BH104" i="10"/>
  <c r="BG104" i="10"/>
  <c r="BF104" i="10"/>
  <c r="T104" i="10"/>
  <c r="R104" i="10"/>
  <c r="P104" i="10"/>
  <c r="BI100" i="10"/>
  <c r="BH100" i="10"/>
  <c r="BG100" i="10"/>
  <c r="BF100" i="10"/>
  <c r="T100" i="10"/>
  <c r="T99" i="10"/>
  <c r="R100" i="10"/>
  <c r="R99" i="10" s="1"/>
  <c r="P100" i="10"/>
  <c r="P99" i="10"/>
  <c r="J94" i="10"/>
  <c r="J93" i="10"/>
  <c r="F93" i="10"/>
  <c r="F91" i="10"/>
  <c r="E89" i="10"/>
  <c r="J59" i="10"/>
  <c r="J58" i="10"/>
  <c r="F58" i="10"/>
  <c r="F56" i="10"/>
  <c r="E54" i="10"/>
  <c r="J20" i="10"/>
  <c r="E20" i="10"/>
  <c r="F59" i="10"/>
  <c r="J19" i="10"/>
  <c r="J14" i="10"/>
  <c r="J56" i="10"/>
  <c r="E7" i="10"/>
  <c r="E50" i="10" s="1"/>
  <c r="J39" i="9"/>
  <c r="J38" i="9"/>
  <c r="AY65" i="1"/>
  <c r="J37" i="9"/>
  <c r="AX65" i="1"/>
  <c r="BI282" i="9"/>
  <c r="BH282" i="9"/>
  <c r="BG282" i="9"/>
  <c r="BF282" i="9"/>
  <c r="T282" i="9"/>
  <c r="R282" i="9"/>
  <c r="P282" i="9"/>
  <c r="BI274" i="9"/>
  <c r="BH274" i="9"/>
  <c r="BG274" i="9"/>
  <c r="BF274" i="9"/>
  <c r="T274" i="9"/>
  <c r="R274" i="9"/>
  <c r="P274" i="9"/>
  <c r="BI266" i="9"/>
  <c r="BH266" i="9"/>
  <c r="BG266" i="9"/>
  <c r="BF266" i="9"/>
  <c r="T266" i="9"/>
  <c r="R266" i="9"/>
  <c r="P266" i="9"/>
  <c r="BI264" i="9"/>
  <c r="BH264" i="9"/>
  <c r="BG264" i="9"/>
  <c r="BF264" i="9"/>
  <c r="T264" i="9"/>
  <c r="R264" i="9"/>
  <c r="P264" i="9"/>
  <c r="BI258" i="9"/>
  <c r="BH258" i="9"/>
  <c r="BG258" i="9"/>
  <c r="BF258" i="9"/>
  <c r="T258" i="9"/>
  <c r="R258" i="9"/>
  <c r="P258" i="9"/>
  <c r="BI253" i="9"/>
  <c r="BH253" i="9"/>
  <c r="BG253" i="9"/>
  <c r="BF253" i="9"/>
  <c r="T253" i="9"/>
  <c r="R253" i="9"/>
  <c r="P253" i="9"/>
  <c r="BI250" i="9"/>
  <c r="BH250" i="9"/>
  <c r="BG250" i="9"/>
  <c r="BF250" i="9"/>
  <c r="T250" i="9"/>
  <c r="R250" i="9"/>
  <c r="P250" i="9"/>
  <c r="BI248" i="9"/>
  <c r="BH248" i="9"/>
  <c r="BG248" i="9"/>
  <c r="BF248" i="9"/>
  <c r="T248" i="9"/>
  <c r="R248" i="9"/>
  <c r="P248" i="9"/>
  <c r="BI246" i="9"/>
  <c r="BH246" i="9"/>
  <c r="BG246" i="9"/>
  <c r="BF246" i="9"/>
  <c r="T246" i="9"/>
  <c r="R246" i="9"/>
  <c r="P246" i="9"/>
  <c r="BI243" i="9"/>
  <c r="BH243" i="9"/>
  <c r="BG243" i="9"/>
  <c r="BF243" i="9"/>
  <c r="T243" i="9"/>
  <c r="R243" i="9"/>
  <c r="P243" i="9"/>
  <c r="BI241" i="9"/>
  <c r="BH241" i="9"/>
  <c r="BG241" i="9"/>
  <c r="BF241" i="9"/>
  <c r="T241" i="9"/>
  <c r="R241" i="9"/>
  <c r="P241" i="9"/>
  <c r="BI235" i="9"/>
  <c r="BH235" i="9"/>
  <c r="BG235" i="9"/>
  <c r="BF235" i="9"/>
  <c r="T235" i="9"/>
  <c r="R235" i="9"/>
  <c r="P235" i="9"/>
  <c r="BI229" i="9"/>
  <c r="BH229" i="9"/>
  <c r="BG229" i="9"/>
  <c r="BF229" i="9"/>
  <c r="T229" i="9"/>
  <c r="R229" i="9"/>
  <c r="P229" i="9"/>
  <c r="BI226" i="9"/>
  <c r="BH226" i="9"/>
  <c r="BG226" i="9"/>
  <c r="BF226" i="9"/>
  <c r="T226" i="9"/>
  <c r="R226" i="9"/>
  <c r="P226" i="9"/>
  <c r="BI224" i="9"/>
  <c r="BH224" i="9"/>
  <c r="BG224" i="9"/>
  <c r="BF224" i="9"/>
  <c r="T224" i="9"/>
  <c r="R224" i="9"/>
  <c r="P224" i="9"/>
  <c r="BI222" i="9"/>
  <c r="BH222" i="9"/>
  <c r="BG222" i="9"/>
  <c r="BF222" i="9"/>
  <c r="T222" i="9"/>
  <c r="R222" i="9"/>
  <c r="P222" i="9"/>
  <c r="BI220" i="9"/>
  <c r="BH220" i="9"/>
  <c r="BG220" i="9"/>
  <c r="BF220" i="9"/>
  <c r="T220" i="9"/>
  <c r="R220" i="9"/>
  <c r="P220" i="9"/>
  <c r="BI217" i="9"/>
  <c r="BH217" i="9"/>
  <c r="BG217" i="9"/>
  <c r="BF217" i="9"/>
  <c r="T217" i="9"/>
  <c r="R217" i="9"/>
  <c r="P217" i="9"/>
  <c r="BI215" i="9"/>
  <c r="BH215" i="9"/>
  <c r="BG215" i="9"/>
  <c r="BF215" i="9"/>
  <c r="T215" i="9"/>
  <c r="R215" i="9"/>
  <c r="P215" i="9"/>
  <c r="BI210" i="9"/>
  <c r="BH210" i="9"/>
  <c r="BG210" i="9"/>
  <c r="BF210" i="9"/>
  <c r="T210" i="9"/>
  <c r="R210" i="9"/>
  <c r="P210" i="9"/>
  <c r="BI205" i="9"/>
  <c r="BH205" i="9"/>
  <c r="BG205" i="9"/>
  <c r="BF205" i="9"/>
  <c r="T205" i="9"/>
  <c r="R205" i="9"/>
  <c r="P205" i="9"/>
  <c r="BI203" i="9"/>
  <c r="BH203" i="9"/>
  <c r="BG203" i="9"/>
  <c r="BF203" i="9"/>
  <c r="T203" i="9"/>
  <c r="R203" i="9"/>
  <c r="P203" i="9"/>
  <c r="BI201" i="9"/>
  <c r="BH201" i="9"/>
  <c r="BG201" i="9"/>
  <c r="BF201" i="9"/>
  <c r="T201" i="9"/>
  <c r="R201" i="9"/>
  <c r="P201" i="9"/>
  <c r="BI200" i="9"/>
  <c r="BH200" i="9"/>
  <c r="BG200" i="9"/>
  <c r="BF200" i="9"/>
  <c r="T200" i="9"/>
  <c r="R200" i="9"/>
  <c r="P200" i="9"/>
  <c r="BI198" i="9"/>
  <c r="BH198" i="9"/>
  <c r="BG198" i="9"/>
  <c r="BF198" i="9"/>
  <c r="T198" i="9"/>
  <c r="R198" i="9"/>
  <c r="P198" i="9"/>
  <c r="BI197" i="9"/>
  <c r="BH197" i="9"/>
  <c r="BG197" i="9"/>
  <c r="BF197" i="9"/>
  <c r="T197" i="9"/>
  <c r="R197" i="9"/>
  <c r="P197" i="9"/>
  <c r="BI196" i="9"/>
  <c r="BH196" i="9"/>
  <c r="BG196" i="9"/>
  <c r="BF196" i="9"/>
  <c r="T196" i="9"/>
  <c r="R196" i="9"/>
  <c r="P196" i="9"/>
  <c r="BI195" i="9"/>
  <c r="BH195" i="9"/>
  <c r="BG195" i="9"/>
  <c r="BF195" i="9"/>
  <c r="T195" i="9"/>
  <c r="R195" i="9"/>
  <c r="P195" i="9"/>
  <c r="BI194" i="9"/>
  <c r="BH194" i="9"/>
  <c r="BG194" i="9"/>
  <c r="BF194" i="9"/>
  <c r="T194" i="9"/>
  <c r="R194" i="9"/>
  <c r="P194" i="9"/>
  <c r="BI193" i="9"/>
  <c r="BH193" i="9"/>
  <c r="BG193" i="9"/>
  <c r="BF193" i="9"/>
  <c r="T193" i="9"/>
  <c r="R193" i="9"/>
  <c r="P193" i="9"/>
  <c r="BI190" i="9"/>
  <c r="BH190" i="9"/>
  <c r="BG190" i="9"/>
  <c r="BF190" i="9"/>
  <c r="T190" i="9"/>
  <c r="R190" i="9"/>
  <c r="P190" i="9"/>
  <c r="BI188" i="9"/>
  <c r="BH188" i="9"/>
  <c r="BG188" i="9"/>
  <c r="BF188" i="9"/>
  <c r="T188" i="9"/>
  <c r="R188" i="9"/>
  <c r="P188" i="9"/>
  <c r="BI185" i="9"/>
  <c r="BH185" i="9"/>
  <c r="BG185" i="9"/>
  <c r="BF185" i="9"/>
  <c r="T185" i="9"/>
  <c r="R185" i="9"/>
  <c r="P185" i="9"/>
  <c r="BI183" i="9"/>
  <c r="BH183" i="9"/>
  <c r="BG183" i="9"/>
  <c r="BF183" i="9"/>
  <c r="T183" i="9"/>
  <c r="R183" i="9"/>
  <c r="P183" i="9"/>
  <c r="BI180" i="9"/>
  <c r="BH180" i="9"/>
  <c r="BG180" i="9"/>
  <c r="BF180" i="9"/>
  <c r="T180" i="9"/>
  <c r="R180" i="9"/>
  <c r="P180" i="9"/>
  <c r="BI176" i="9"/>
  <c r="BH176" i="9"/>
  <c r="BG176" i="9"/>
  <c r="BF176" i="9"/>
  <c r="T176" i="9"/>
  <c r="T175" i="9" s="1"/>
  <c r="R176" i="9"/>
  <c r="R175" i="9"/>
  <c r="P176" i="9"/>
  <c r="P175" i="9" s="1"/>
  <c r="BI174" i="9"/>
  <c r="BH174" i="9"/>
  <c r="BG174" i="9"/>
  <c r="BF174" i="9"/>
  <c r="T174" i="9"/>
  <c r="R174" i="9"/>
  <c r="P174" i="9"/>
  <c r="BI169" i="9"/>
  <c r="BH169" i="9"/>
  <c r="BG169" i="9"/>
  <c r="BF169" i="9"/>
  <c r="T169" i="9"/>
  <c r="R169" i="9"/>
  <c r="P169" i="9"/>
  <c r="BI166" i="9"/>
  <c r="BH166" i="9"/>
  <c r="BG166" i="9"/>
  <c r="BF166" i="9"/>
  <c r="T166" i="9"/>
  <c r="R166" i="9"/>
  <c r="P166" i="9"/>
  <c r="BI163" i="9"/>
  <c r="BH163" i="9"/>
  <c r="BG163" i="9"/>
  <c r="BF163" i="9"/>
  <c r="T163" i="9"/>
  <c r="R163" i="9"/>
  <c r="P163" i="9"/>
  <c r="BI161" i="9"/>
  <c r="BH161" i="9"/>
  <c r="BG161" i="9"/>
  <c r="BF161" i="9"/>
  <c r="T161" i="9"/>
  <c r="R161" i="9"/>
  <c r="P161" i="9"/>
  <c r="BI158" i="9"/>
  <c r="BH158" i="9"/>
  <c r="BG158" i="9"/>
  <c r="BF158" i="9"/>
  <c r="T158" i="9"/>
  <c r="R158" i="9"/>
  <c r="P158" i="9"/>
  <c r="BI156" i="9"/>
  <c r="BH156" i="9"/>
  <c r="BG156" i="9"/>
  <c r="BF156" i="9"/>
  <c r="T156" i="9"/>
  <c r="R156" i="9"/>
  <c r="P156" i="9"/>
  <c r="BI153" i="9"/>
  <c r="BH153" i="9"/>
  <c r="BG153" i="9"/>
  <c r="BF153" i="9"/>
  <c r="T153" i="9"/>
  <c r="R153" i="9"/>
  <c r="P153" i="9"/>
  <c r="BI149" i="9"/>
  <c r="BH149" i="9"/>
  <c r="BG149" i="9"/>
  <c r="BF149" i="9"/>
  <c r="T149" i="9"/>
  <c r="R149" i="9"/>
  <c r="P149" i="9"/>
  <c r="BI145" i="9"/>
  <c r="BH145" i="9"/>
  <c r="BG145" i="9"/>
  <c r="BF145" i="9"/>
  <c r="T145" i="9"/>
  <c r="R145" i="9"/>
  <c r="P145" i="9"/>
  <c r="BI142" i="9"/>
  <c r="BH142" i="9"/>
  <c r="BG142" i="9"/>
  <c r="BF142" i="9"/>
  <c r="T142" i="9"/>
  <c r="R142" i="9"/>
  <c r="P142" i="9"/>
  <c r="BI140" i="9"/>
  <c r="BH140" i="9"/>
  <c r="BG140" i="9"/>
  <c r="BF140" i="9"/>
  <c r="T140" i="9"/>
  <c r="R140" i="9"/>
  <c r="P140" i="9"/>
  <c r="BI138" i="9"/>
  <c r="BH138" i="9"/>
  <c r="BG138" i="9"/>
  <c r="BF138" i="9"/>
  <c r="T138" i="9"/>
  <c r="R138" i="9"/>
  <c r="P138" i="9"/>
  <c r="BI136" i="9"/>
  <c r="BH136" i="9"/>
  <c r="BG136" i="9"/>
  <c r="BF136" i="9"/>
  <c r="T136" i="9"/>
  <c r="R136" i="9"/>
  <c r="P136" i="9"/>
  <c r="BI133" i="9"/>
  <c r="BH133" i="9"/>
  <c r="BG133" i="9"/>
  <c r="BF133" i="9"/>
  <c r="T133" i="9"/>
  <c r="R133" i="9"/>
  <c r="P133" i="9"/>
  <c r="BI131" i="9"/>
  <c r="BH131" i="9"/>
  <c r="BG131" i="9"/>
  <c r="BF131" i="9"/>
  <c r="T131" i="9"/>
  <c r="R131" i="9"/>
  <c r="P131" i="9"/>
  <c r="BI129" i="9"/>
  <c r="BH129" i="9"/>
  <c r="BG129" i="9"/>
  <c r="BF129" i="9"/>
  <c r="T129" i="9"/>
  <c r="R129" i="9"/>
  <c r="P129" i="9"/>
  <c r="BI128" i="9"/>
  <c r="BH128" i="9"/>
  <c r="BG128" i="9"/>
  <c r="BF128" i="9"/>
  <c r="T128" i="9"/>
  <c r="R128" i="9"/>
  <c r="P128" i="9"/>
  <c r="BI126" i="9"/>
  <c r="BH126" i="9"/>
  <c r="BG126" i="9"/>
  <c r="BF126" i="9"/>
  <c r="T126" i="9"/>
  <c r="R126" i="9"/>
  <c r="P126" i="9"/>
  <c r="BI121" i="9"/>
  <c r="BH121" i="9"/>
  <c r="BG121" i="9"/>
  <c r="BF121" i="9"/>
  <c r="T121" i="9"/>
  <c r="R121" i="9"/>
  <c r="P121" i="9"/>
  <c r="BI116" i="9"/>
  <c r="BH116" i="9"/>
  <c r="BG116" i="9"/>
  <c r="BF116" i="9"/>
  <c r="T116" i="9"/>
  <c r="R116" i="9"/>
  <c r="P116" i="9"/>
  <c r="BI113" i="9"/>
  <c r="BH113" i="9"/>
  <c r="BG113" i="9"/>
  <c r="BF113" i="9"/>
  <c r="T113" i="9"/>
  <c r="R113" i="9"/>
  <c r="P113" i="9"/>
  <c r="BI107" i="9"/>
  <c r="BH107" i="9"/>
  <c r="BG107" i="9"/>
  <c r="BF107" i="9"/>
  <c r="T107" i="9"/>
  <c r="R107" i="9"/>
  <c r="P107" i="9"/>
  <c r="BI101" i="9"/>
  <c r="BH101" i="9"/>
  <c r="BG101" i="9"/>
  <c r="BF101" i="9"/>
  <c r="T101" i="9"/>
  <c r="T100" i="9"/>
  <c r="R101" i="9"/>
  <c r="R100" i="9"/>
  <c r="P101" i="9"/>
  <c r="P100" i="9"/>
  <c r="J95" i="9"/>
  <c r="J94" i="9"/>
  <c r="F94" i="9"/>
  <c r="F92" i="9"/>
  <c r="E90" i="9"/>
  <c r="J59" i="9"/>
  <c r="J58" i="9"/>
  <c r="F58" i="9"/>
  <c r="F56" i="9"/>
  <c r="E54" i="9"/>
  <c r="J20" i="9"/>
  <c r="E20" i="9"/>
  <c r="F95" i="9" s="1"/>
  <c r="J19" i="9"/>
  <c r="J14" i="9"/>
  <c r="J56" i="9"/>
  <c r="E7" i="9"/>
  <c r="E50" i="9"/>
  <c r="J39" i="8"/>
  <c r="J38" i="8"/>
  <c r="AY64" i="1" s="1"/>
  <c r="J37" i="8"/>
  <c r="AX64" i="1"/>
  <c r="BI168" i="8"/>
  <c r="BH168" i="8"/>
  <c r="BG168" i="8"/>
  <c r="BF168" i="8"/>
  <c r="T168" i="8"/>
  <c r="T167" i="8" s="1"/>
  <c r="R168" i="8"/>
  <c r="R167" i="8"/>
  <c r="P168" i="8"/>
  <c r="P167" i="8" s="1"/>
  <c r="BI164" i="8"/>
  <c r="BH164" i="8"/>
  <c r="BG164" i="8"/>
  <c r="BF164" i="8"/>
  <c r="T164" i="8"/>
  <c r="T163" i="8"/>
  <c r="R164" i="8"/>
  <c r="R163" i="8" s="1"/>
  <c r="P164" i="8"/>
  <c r="P163" i="8"/>
  <c r="BI160" i="8"/>
  <c r="BH160" i="8"/>
  <c r="BG160" i="8"/>
  <c r="BF160" i="8"/>
  <c r="T160" i="8"/>
  <c r="T159" i="8" s="1"/>
  <c r="R160" i="8"/>
  <c r="R159" i="8"/>
  <c r="P160" i="8"/>
  <c r="P159" i="8" s="1"/>
  <c r="BI157" i="8"/>
  <c r="BH157" i="8"/>
  <c r="BG157" i="8"/>
  <c r="BF157" i="8"/>
  <c r="T157" i="8"/>
  <c r="R157" i="8"/>
  <c r="P157" i="8"/>
  <c r="BI155" i="8"/>
  <c r="BH155" i="8"/>
  <c r="BG155" i="8"/>
  <c r="BF155" i="8"/>
  <c r="T155" i="8"/>
  <c r="R155" i="8"/>
  <c r="P155" i="8"/>
  <c r="BI153" i="8"/>
  <c r="BH153" i="8"/>
  <c r="BG153" i="8"/>
  <c r="BF153" i="8"/>
  <c r="T153" i="8"/>
  <c r="R153" i="8"/>
  <c r="P153" i="8"/>
  <c r="BI151" i="8"/>
  <c r="BH151" i="8"/>
  <c r="BG151" i="8"/>
  <c r="BF151" i="8"/>
  <c r="T151" i="8"/>
  <c r="R151" i="8"/>
  <c r="P151" i="8"/>
  <c r="BI150" i="8"/>
  <c r="BH150" i="8"/>
  <c r="BG150" i="8"/>
  <c r="BF150" i="8"/>
  <c r="T150" i="8"/>
  <c r="R150" i="8"/>
  <c r="P150" i="8"/>
  <c r="BI146" i="8"/>
  <c r="BH146" i="8"/>
  <c r="BG146" i="8"/>
  <c r="BF146" i="8"/>
  <c r="T146" i="8"/>
  <c r="R146" i="8"/>
  <c r="P146" i="8"/>
  <c r="BI144" i="8"/>
  <c r="BH144" i="8"/>
  <c r="BG144" i="8"/>
  <c r="BF144" i="8"/>
  <c r="T144" i="8"/>
  <c r="R144" i="8"/>
  <c r="P144" i="8"/>
  <c r="BI142" i="8"/>
  <c r="BH142" i="8"/>
  <c r="BG142" i="8"/>
  <c r="BF142" i="8"/>
  <c r="T142" i="8"/>
  <c r="R142" i="8"/>
  <c r="P142" i="8"/>
  <c r="BI140" i="8"/>
  <c r="BH140" i="8"/>
  <c r="BG140" i="8"/>
  <c r="BF140" i="8"/>
  <c r="T140" i="8"/>
  <c r="R140" i="8"/>
  <c r="P140" i="8"/>
  <c r="BI138" i="8"/>
  <c r="BH138" i="8"/>
  <c r="BG138" i="8"/>
  <c r="BF138" i="8"/>
  <c r="T138" i="8"/>
  <c r="R138" i="8"/>
  <c r="P138" i="8"/>
  <c r="BI135" i="8"/>
  <c r="BH135" i="8"/>
  <c r="BG135" i="8"/>
  <c r="BF135" i="8"/>
  <c r="T135" i="8"/>
  <c r="R135" i="8"/>
  <c r="P135" i="8"/>
  <c r="BI133" i="8"/>
  <c r="BH133" i="8"/>
  <c r="BG133" i="8"/>
  <c r="BF133" i="8"/>
  <c r="T133" i="8"/>
  <c r="R133" i="8"/>
  <c r="P133" i="8"/>
  <c r="BI130" i="8"/>
  <c r="BH130" i="8"/>
  <c r="BG130" i="8"/>
  <c r="BF130" i="8"/>
  <c r="T130" i="8"/>
  <c r="R130" i="8"/>
  <c r="P130" i="8"/>
  <c r="BI128" i="8"/>
  <c r="BH128" i="8"/>
  <c r="BG128" i="8"/>
  <c r="BF128" i="8"/>
  <c r="T128" i="8"/>
  <c r="R128" i="8"/>
  <c r="P128" i="8"/>
  <c r="BI125" i="8"/>
  <c r="BH125" i="8"/>
  <c r="BG125" i="8"/>
  <c r="BF125" i="8"/>
  <c r="T125" i="8"/>
  <c r="R125" i="8"/>
  <c r="P125" i="8"/>
  <c r="BI123" i="8"/>
  <c r="BH123" i="8"/>
  <c r="BG123" i="8"/>
  <c r="BF123" i="8"/>
  <c r="T123" i="8"/>
  <c r="R123" i="8"/>
  <c r="P123" i="8"/>
  <c r="BI121" i="8"/>
  <c r="BH121" i="8"/>
  <c r="BG121" i="8"/>
  <c r="BF121" i="8"/>
  <c r="T121" i="8"/>
  <c r="R121" i="8"/>
  <c r="P121" i="8"/>
  <c r="BI114" i="8"/>
  <c r="BH114" i="8"/>
  <c r="BG114" i="8"/>
  <c r="BF114" i="8"/>
  <c r="T114" i="8"/>
  <c r="R114" i="8"/>
  <c r="P114" i="8"/>
  <c r="BI111" i="8"/>
  <c r="BH111" i="8"/>
  <c r="BG111" i="8"/>
  <c r="BF111" i="8"/>
  <c r="T111" i="8"/>
  <c r="R111" i="8"/>
  <c r="P111" i="8"/>
  <c r="BI108" i="8"/>
  <c r="BH108" i="8"/>
  <c r="BG108" i="8"/>
  <c r="BF108" i="8"/>
  <c r="T108" i="8"/>
  <c r="R108" i="8"/>
  <c r="P108" i="8"/>
  <c r="BI105" i="8"/>
  <c r="BH105" i="8"/>
  <c r="BG105" i="8"/>
  <c r="BF105" i="8"/>
  <c r="T105" i="8"/>
  <c r="R105" i="8"/>
  <c r="P105" i="8"/>
  <c r="BI102" i="8"/>
  <c r="BH102" i="8"/>
  <c r="BG102" i="8"/>
  <c r="BF102" i="8"/>
  <c r="T102" i="8"/>
  <c r="R102" i="8"/>
  <c r="P102" i="8"/>
  <c r="BI99" i="8"/>
  <c r="BH99" i="8"/>
  <c r="BG99" i="8"/>
  <c r="BF99" i="8"/>
  <c r="T99" i="8"/>
  <c r="R99" i="8"/>
  <c r="P99" i="8"/>
  <c r="BI96" i="8"/>
  <c r="BH96" i="8"/>
  <c r="BG96" i="8"/>
  <c r="BF96" i="8"/>
  <c r="T96" i="8"/>
  <c r="R96" i="8"/>
  <c r="P96" i="8"/>
  <c r="J90" i="8"/>
  <c r="J89" i="8"/>
  <c r="F89" i="8"/>
  <c r="F87" i="8"/>
  <c r="E85" i="8"/>
  <c r="J59" i="8"/>
  <c r="J58" i="8"/>
  <c r="F58" i="8"/>
  <c r="F56" i="8"/>
  <c r="E54" i="8"/>
  <c r="J20" i="8"/>
  <c r="E20" i="8"/>
  <c r="F59" i="8"/>
  <c r="J19" i="8"/>
  <c r="J14" i="8"/>
  <c r="J87" i="8" s="1"/>
  <c r="E7" i="8"/>
  <c r="E50" i="8"/>
  <c r="J39" i="7"/>
  <c r="J38" i="7"/>
  <c r="AY62" i="1"/>
  <c r="J37" i="7"/>
  <c r="AX62" i="1"/>
  <c r="BI224" i="7"/>
  <c r="BH224" i="7"/>
  <c r="BG224" i="7"/>
  <c r="BF224" i="7"/>
  <c r="T224" i="7"/>
  <c r="R224" i="7"/>
  <c r="P224" i="7"/>
  <c r="BI222" i="7"/>
  <c r="BH222" i="7"/>
  <c r="BG222" i="7"/>
  <c r="BF222" i="7"/>
  <c r="T222" i="7"/>
  <c r="R222" i="7"/>
  <c r="P222" i="7"/>
  <c r="BI220" i="7"/>
  <c r="BH220" i="7"/>
  <c r="BG220" i="7"/>
  <c r="BF220" i="7"/>
  <c r="T220" i="7"/>
  <c r="R220" i="7"/>
  <c r="P220" i="7"/>
  <c r="BI217" i="7"/>
  <c r="BH217" i="7"/>
  <c r="BG217" i="7"/>
  <c r="BF217" i="7"/>
  <c r="T217" i="7"/>
  <c r="R217" i="7"/>
  <c r="P217" i="7"/>
  <c r="BI215" i="7"/>
  <c r="BH215" i="7"/>
  <c r="BG215" i="7"/>
  <c r="BF215" i="7"/>
  <c r="T215" i="7"/>
  <c r="R215" i="7"/>
  <c r="P215" i="7"/>
  <c r="BI212" i="7"/>
  <c r="BH212" i="7"/>
  <c r="BG212" i="7"/>
  <c r="BF212" i="7"/>
  <c r="T212" i="7"/>
  <c r="R212" i="7"/>
  <c r="P212" i="7"/>
  <c r="BI210" i="7"/>
  <c r="BH210" i="7"/>
  <c r="BG210" i="7"/>
  <c r="BF210" i="7"/>
  <c r="T210" i="7"/>
  <c r="R210" i="7"/>
  <c r="P210" i="7"/>
  <c r="BI207" i="7"/>
  <c r="BH207" i="7"/>
  <c r="BG207" i="7"/>
  <c r="BF207" i="7"/>
  <c r="T207" i="7"/>
  <c r="R207" i="7"/>
  <c r="P207" i="7"/>
  <c r="BI206" i="7"/>
  <c r="BH206" i="7"/>
  <c r="BG206" i="7"/>
  <c r="BF206" i="7"/>
  <c r="T206" i="7"/>
  <c r="R206" i="7"/>
  <c r="P206" i="7"/>
  <c r="BI204" i="7"/>
  <c r="BH204" i="7"/>
  <c r="BG204" i="7"/>
  <c r="BF204" i="7"/>
  <c r="T204" i="7"/>
  <c r="R204" i="7"/>
  <c r="P204" i="7"/>
  <c r="BI202" i="7"/>
  <c r="BH202" i="7"/>
  <c r="BG202" i="7"/>
  <c r="BF202" i="7"/>
  <c r="T202" i="7"/>
  <c r="R202" i="7"/>
  <c r="P202" i="7"/>
  <c r="BI199" i="7"/>
  <c r="BH199" i="7"/>
  <c r="BG199" i="7"/>
  <c r="BF199" i="7"/>
  <c r="T199" i="7"/>
  <c r="R199" i="7"/>
  <c r="P199" i="7"/>
  <c r="BI198" i="7"/>
  <c r="BH198" i="7"/>
  <c r="BG198" i="7"/>
  <c r="BF198" i="7"/>
  <c r="T198" i="7"/>
  <c r="R198" i="7"/>
  <c r="P198" i="7"/>
  <c r="BI196" i="7"/>
  <c r="BH196" i="7"/>
  <c r="BG196" i="7"/>
  <c r="BF196" i="7"/>
  <c r="T196" i="7"/>
  <c r="R196" i="7"/>
  <c r="P196" i="7"/>
  <c r="BI194" i="7"/>
  <c r="BH194" i="7"/>
  <c r="BG194" i="7"/>
  <c r="BF194" i="7"/>
  <c r="T194" i="7"/>
  <c r="R194" i="7"/>
  <c r="P194" i="7"/>
  <c r="BI193" i="7"/>
  <c r="BH193" i="7"/>
  <c r="BG193" i="7"/>
  <c r="BF193" i="7"/>
  <c r="T193" i="7"/>
  <c r="R193" i="7"/>
  <c r="P193" i="7"/>
  <c r="BI192" i="7"/>
  <c r="BH192" i="7"/>
  <c r="BG192" i="7"/>
  <c r="BF192" i="7"/>
  <c r="T192" i="7"/>
  <c r="R192" i="7"/>
  <c r="P192" i="7"/>
  <c r="BI190" i="7"/>
  <c r="BH190" i="7"/>
  <c r="BG190" i="7"/>
  <c r="BF190" i="7"/>
  <c r="T190" i="7"/>
  <c r="R190" i="7"/>
  <c r="P190" i="7"/>
  <c r="BI189" i="7"/>
  <c r="BH189" i="7"/>
  <c r="BG189" i="7"/>
  <c r="BF189" i="7"/>
  <c r="T189" i="7"/>
  <c r="R189" i="7"/>
  <c r="P189" i="7"/>
  <c r="BI187" i="7"/>
  <c r="BH187" i="7"/>
  <c r="BG187" i="7"/>
  <c r="BF187" i="7"/>
  <c r="T187" i="7"/>
  <c r="R187" i="7"/>
  <c r="P187" i="7"/>
  <c r="BI185" i="7"/>
  <c r="BH185" i="7"/>
  <c r="BG185" i="7"/>
  <c r="BF185" i="7"/>
  <c r="T185" i="7"/>
  <c r="R185" i="7"/>
  <c r="P185" i="7"/>
  <c r="BI182" i="7"/>
  <c r="BH182" i="7"/>
  <c r="BG182" i="7"/>
  <c r="BF182" i="7"/>
  <c r="T182" i="7"/>
  <c r="R182" i="7"/>
  <c r="P182" i="7"/>
  <c r="BI180" i="7"/>
  <c r="BH180" i="7"/>
  <c r="BG180" i="7"/>
  <c r="BF180" i="7"/>
  <c r="T180" i="7"/>
  <c r="R180" i="7"/>
  <c r="P180" i="7"/>
  <c r="BI178" i="7"/>
  <c r="BH178" i="7"/>
  <c r="BG178" i="7"/>
  <c r="BF178" i="7"/>
  <c r="T178" i="7"/>
  <c r="R178" i="7"/>
  <c r="P178" i="7"/>
  <c r="BI171" i="7"/>
  <c r="BH171" i="7"/>
  <c r="BG171" i="7"/>
  <c r="BF171" i="7"/>
  <c r="T171" i="7"/>
  <c r="R171" i="7"/>
  <c r="P171" i="7"/>
  <c r="BI164" i="7"/>
  <c r="BH164" i="7"/>
  <c r="BG164" i="7"/>
  <c r="BF164" i="7"/>
  <c r="T164" i="7"/>
  <c r="R164" i="7"/>
  <c r="P164" i="7"/>
  <c r="BI157" i="7"/>
  <c r="BH157" i="7"/>
  <c r="BG157" i="7"/>
  <c r="BF157" i="7"/>
  <c r="T157" i="7"/>
  <c r="R157" i="7"/>
  <c r="P157" i="7"/>
  <c r="BI154" i="7"/>
  <c r="BH154" i="7"/>
  <c r="BG154" i="7"/>
  <c r="BF154" i="7"/>
  <c r="T154" i="7"/>
  <c r="R154" i="7"/>
  <c r="P154" i="7"/>
  <c r="BI152" i="7"/>
  <c r="BH152" i="7"/>
  <c r="BG152" i="7"/>
  <c r="BF152" i="7"/>
  <c r="T152" i="7"/>
  <c r="R152" i="7"/>
  <c r="P152" i="7"/>
  <c r="BI151" i="7"/>
  <c r="BH151" i="7"/>
  <c r="BG151" i="7"/>
  <c r="BF151" i="7"/>
  <c r="T151" i="7"/>
  <c r="R151" i="7"/>
  <c r="P151" i="7"/>
  <c r="BI149" i="7"/>
  <c r="BH149" i="7"/>
  <c r="BG149" i="7"/>
  <c r="BF149" i="7"/>
  <c r="T149" i="7"/>
  <c r="R149" i="7"/>
  <c r="P149" i="7"/>
  <c r="BI143" i="7"/>
  <c r="BH143" i="7"/>
  <c r="BG143" i="7"/>
  <c r="BF143" i="7"/>
  <c r="T143" i="7"/>
  <c r="R143" i="7"/>
  <c r="P143" i="7"/>
  <c r="BI136" i="7"/>
  <c r="BH136" i="7"/>
  <c r="BG136" i="7"/>
  <c r="BF136" i="7"/>
  <c r="T136" i="7"/>
  <c r="R136" i="7"/>
  <c r="P136" i="7"/>
  <c r="BI129" i="7"/>
  <c r="BH129" i="7"/>
  <c r="BG129" i="7"/>
  <c r="BF129" i="7"/>
  <c r="T129" i="7"/>
  <c r="R129" i="7"/>
  <c r="P129" i="7"/>
  <c r="BI125" i="7"/>
  <c r="BH125" i="7"/>
  <c r="BG125" i="7"/>
  <c r="BF125" i="7"/>
  <c r="T125" i="7"/>
  <c r="T124" i="7"/>
  <c r="R125" i="7"/>
  <c r="R124" i="7"/>
  <c r="P125" i="7"/>
  <c r="P124" i="7"/>
  <c r="BI122" i="7"/>
  <c r="BH122" i="7"/>
  <c r="BG122" i="7"/>
  <c r="BF122" i="7"/>
  <c r="T122" i="7"/>
  <c r="R122" i="7"/>
  <c r="P122" i="7"/>
  <c r="BI120" i="7"/>
  <c r="BH120" i="7"/>
  <c r="BG120" i="7"/>
  <c r="BF120" i="7"/>
  <c r="T120" i="7"/>
  <c r="R120" i="7"/>
  <c r="P120" i="7"/>
  <c r="BI117" i="7"/>
  <c r="BH117" i="7"/>
  <c r="BG117" i="7"/>
  <c r="BF117" i="7"/>
  <c r="T117" i="7"/>
  <c r="R117" i="7"/>
  <c r="P117" i="7"/>
  <c r="BI115" i="7"/>
  <c r="BH115" i="7"/>
  <c r="BG115" i="7"/>
  <c r="BF115" i="7"/>
  <c r="T115" i="7"/>
  <c r="R115" i="7"/>
  <c r="P115" i="7"/>
  <c r="BI112" i="7"/>
  <c r="BH112" i="7"/>
  <c r="BG112" i="7"/>
  <c r="BF112" i="7"/>
  <c r="T112" i="7"/>
  <c r="R112" i="7"/>
  <c r="P112" i="7"/>
  <c r="BI107" i="7"/>
  <c r="BH107" i="7"/>
  <c r="BG107" i="7"/>
  <c r="BF107" i="7"/>
  <c r="T107" i="7"/>
  <c r="R107" i="7"/>
  <c r="P107" i="7"/>
  <c r="BI104" i="7"/>
  <c r="BH104" i="7"/>
  <c r="BG104" i="7"/>
  <c r="BF104" i="7"/>
  <c r="T104" i="7"/>
  <c r="R104" i="7"/>
  <c r="P104" i="7"/>
  <c r="BI100" i="7"/>
  <c r="BH100" i="7"/>
  <c r="BG100" i="7"/>
  <c r="BF100" i="7"/>
  <c r="T100" i="7"/>
  <c r="T99" i="7"/>
  <c r="R100" i="7"/>
  <c r="R99" i="7" s="1"/>
  <c r="P100" i="7"/>
  <c r="P99" i="7"/>
  <c r="J94" i="7"/>
  <c r="J93" i="7"/>
  <c r="F93" i="7"/>
  <c r="F91" i="7"/>
  <c r="E89" i="7"/>
  <c r="J59" i="7"/>
  <c r="J58" i="7"/>
  <c r="F58" i="7"/>
  <c r="F56" i="7"/>
  <c r="E54" i="7"/>
  <c r="J20" i="7"/>
  <c r="E20" i="7"/>
  <c r="F59" i="7"/>
  <c r="J19" i="7"/>
  <c r="J14" i="7"/>
  <c r="J56" i="7"/>
  <c r="E7" i="7"/>
  <c r="E50" i="7" s="1"/>
  <c r="J39" i="6"/>
  <c r="J38" i="6"/>
  <c r="AY61" i="1"/>
  <c r="J37" i="6"/>
  <c r="AX61" i="1"/>
  <c r="BI285" i="6"/>
  <c r="BH285" i="6"/>
  <c r="BG285" i="6"/>
  <c r="BF285" i="6"/>
  <c r="T285" i="6"/>
  <c r="R285" i="6"/>
  <c r="P285" i="6"/>
  <c r="BI276" i="6"/>
  <c r="BH276" i="6"/>
  <c r="BG276" i="6"/>
  <c r="BF276" i="6"/>
  <c r="T276" i="6"/>
  <c r="R276" i="6"/>
  <c r="P276" i="6"/>
  <c r="BI267" i="6"/>
  <c r="BH267" i="6"/>
  <c r="BG267" i="6"/>
  <c r="BF267" i="6"/>
  <c r="T267" i="6"/>
  <c r="R267" i="6"/>
  <c r="P267" i="6"/>
  <c r="BI265" i="6"/>
  <c r="BH265" i="6"/>
  <c r="BG265" i="6"/>
  <c r="BF265" i="6"/>
  <c r="T265" i="6"/>
  <c r="R265" i="6"/>
  <c r="P265" i="6"/>
  <c r="BI259" i="6"/>
  <c r="BH259" i="6"/>
  <c r="BG259" i="6"/>
  <c r="BF259" i="6"/>
  <c r="T259" i="6"/>
  <c r="R259" i="6"/>
  <c r="P259" i="6"/>
  <c r="BI254" i="6"/>
  <c r="BH254" i="6"/>
  <c r="BG254" i="6"/>
  <c r="BF254" i="6"/>
  <c r="T254" i="6"/>
  <c r="R254" i="6"/>
  <c r="P254" i="6"/>
  <c r="BI251" i="6"/>
  <c r="BH251" i="6"/>
  <c r="BG251" i="6"/>
  <c r="BF251" i="6"/>
  <c r="T251" i="6"/>
  <c r="R251" i="6"/>
  <c r="P251" i="6"/>
  <c r="BI249" i="6"/>
  <c r="BH249" i="6"/>
  <c r="BG249" i="6"/>
  <c r="BF249" i="6"/>
  <c r="T249" i="6"/>
  <c r="R249" i="6"/>
  <c r="P249" i="6"/>
  <c r="BI247" i="6"/>
  <c r="BH247" i="6"/>
  <c r="BG247" i="6"/>
  <c r="BF247" i="6"/>
  <c r="T247" i="6"/>
  <c r="R247" i="6"/>
  <c r="P247" i="6"/>
  <c r="BI244" i="6"/>
  <c r="BH244" i="6"/>
  <c r="BG244" i="6"/>
  <c r="BF244" i="6"/>
  <c r="T244" i="6"/>
  <c r="R244" i="6"/>
  <c r="P244" i="6"/>
  <c r="BI242" i="6"/>
  <c r="BH242" i="6"/>
  <c r="BG242" i="6"/>
  <c r="BF242" i="6"/>
  <c r="T242" i="6"/>
  <c r="R242" i="6"/>
  <c r="P242" i="6"/>
  <c r="BI235" i="6"/>
  <c r="BH235" i="6"/>
  <c r="BG235" i="6"/>
  <c r="BF235" i="6"/>
  <c r="T235" i="6"/>
  <c r="R235" i="6"/>
  <c r="P235" i="6"/>
  <c r="BI228" i="6"/>
  <c r="BH228" i="6"/>
  <c r="BG228" i="6"/>
  <c r="BF228" i="6"/>
  <c r="T228" i="6"/>
  <c r="R228" i="6"/>
  <c r="P228" i="6"/>
  <c r="BI225" i="6"/>
  <c r="BH225" i="6"/>
  <c r="BG225" i="6"/>
  <c r="BF225" i="6"/>
  <c r="T225" i="6"/>
  <c r="R225" i="6"/>
  <c r="P225" i="6"/>
  <c r="BI223" i="6"/>
  <c r="BH223" i="6"/>
  <c r="BG223" i="6"/>
  <c r="BF223" i="6"/>
  <c r="T223" i="6"/>
  <c r="R223" i="6"/>
  <c r="P223" i="6"/>
  <c r="BI221" i="6"/>
  <c r="BH221" i="6"/>
  <c r="BG221" i="6"/>
  <c r="BF221" i="6"/>
  <c r="T221" i="6"/>
  <c r="R221" i="6"/>
  <c r="P221" i="6"/>
  <c r="BI219" i="6"/>
  <c r="BH219" i="6"/>
  <c r="BG219" i="6"/>
  <c r="BF219" i="6"/>
  <c r="T219" i="6"/>
  <c r="R219" i="6"/>
  <c r="P219" i="6"/>
  <c r="BI217" i="6"/>
  <c r="BH217" i="6"/>
  <c r="BG217" i="6"/>
  <c r="BF217" i="6"/>
  <c r="T217" i="6"/>
  <c r="R217" i="6"/>
  <c r="P217" i="6"/>
  <c r="BI215" i="6"/>
  <c r="BH215" i="6"/>
  <c r="BG215" i="6"/>
  <c r="BF215" i="6"/>
  <c r="T215" i="6"/>
  <c r="R215" i="6"/>
  <c r="P215" i="6"/>
  <c r="BI211" i="6"/>
  <c r="BH211" i="6"/>
  <c r="BG211" i="6"/>
  <c r="BF211" i="6"/>
  <c r="T211" i="6"/>
  <c r="R211" i="6"/>
  <c r="P211" i="6"/>
  <c r="BI207" i="6"/>
  <c r="BH207" i="6"/>
  <c r="BG207" i="6"/>
  <c r="BF207" i="6"/>
  <c r="T207" i="6"/>
  <c r="R207" i="6"/>
  <c r="P207" i="6"/>
  <c r="BI205" i="6"/>
  <c r="BH205" i="6"/>
  <c r="BG205" i="6"/>
  <c r="BF205" i="6"/>
  <c r="T205" i="6"/>
  <c r="R205" i="6"/>
  <c r="P205" i="6"/>
  <c r="BI203" i="6"/>
  <c r="BH203" i="6"/>
  <c r="BG203" i="6"/>
  <c r="BF203" i="6"/>
  <c r="T203" i="6"/>
  <c r="R203" i="6"/>
  <c r="P203" i="6"/>
  <c r="BI202" i="6"/>
  <c r="BH202" i="6"/>
  <c r="BG202" i="6"/>
  <c r="BF202" i="6"/>
  <c r="T202" i="6"/>
  <c r="R202" i="6"/>
  <c r="P202" i="6"/>
  <c r="BI200" i="6"/>
  <c r="BH200" i="6"/>
  <c r="BG200" i="6"/>
  <c r="BF200" i="6"/>
  <c r="T200" i="6"/>
  <c r="R200" i="6"/>
  <c r="P200" i="6"/>
  <c r="BI199" i="6"/>
  <c r="BH199" i="6"/>
  <c r="BG199" i="6"/>
  <c r="BF199" i="6"/>
  <c r="T199" i="6"/>
  <c r="R199" i="6"/>
  <c r="P199" i="6"/>
  <c r="BI198" i="6"/>
  <c r="BH198" i="6"/>
  <c r="BG198" i="6"/>
  <c r="BF198" i="6"/>
  <c r="T198" i="6"/>
  <c r="R198" i="6"/>
  <c r="P198" i="6"/>
  <c r="BI197" i="6"/>
  <c r="BH197" i="6"/>
  <c r="BG197" i="6"/>
  <c r="BF197" i="6"/>
  <c r="T197" i="6"/>
  <c r="R197" i="6"/>
  <c r="P197" i="6"/>
  <c r="BI196" i="6"/>
  <c r="BH196" i="6"/>
  <c r="BG196" i="6"/>
  <c r="BF196" i="6"/>
  <c r="T196" i="6"/>
  <c r="R196" i="6"/>
  <c r="P196" i="6"/>
  <c r="BI195" i="6"/>
  <c r="BH195" i="6"/>
  <c r="BG195" i="6"/>
  <c r="BF195" i="6"/>
  <c r="T195" i="6"/>
  <c r="R195" i="6"/>
  <c r="P195" i="6"/>
  <c r="BI192" i="6"/>
  <c r="BH192" i="6"/>
  <c r="BG192" i="6"/>
  <c r="BF192" i="6"/>
  <c r="T192" i="6"/>
  <c r="R192" i="6"/>
  <c r="P192" i="6"/>
  <c r="BI190" i="6"/>
  <c r="BH190" i="6"/>
  <c r="BG190" i="6"/>
  <c r="BF190" i="6"/>
  <c r="T190" i="6"/>
  <c r="R190" i="6"/>
  <c r="P190" i="6"/>
  <c r="BI187" i="6"/>
  <c r="BH187" i="6"/>
  <c r="BG187" i="6"/>
  <c r="BF187" i="6"/>
  <c r="T187" i="6"/>
  <c r="R187" i="6"/>
  <c r="P187" i="6"/>
  <c r="BI186" i="6"/>
  <c r="BH186" i="6"/>
  <c r="BG186" i="6"/>
  <c r="BF186" i="6"/>
  <c r="T186" i="6"/>
  <c r="R186" i="6"/>
  <c r="P186" i="6"/>
  <c r="BI184" i="6"/>
  <c r="BH184" i="6"/>
  <c r="BG184" i="6"/>
  <c r="BF184" i="6"/>
  <c r="T184" i="6"/>
  <c r="R184" i="6"/>
  <c r="P184" i="6"/>
  <c r="BI180" i="6"/>
  <c r="BH180" i="6"/>
  <c r="BG180" i="6"/>
  <c r="BF180" i="6"/>
  <c r="T180" i="6"/>
  <c r="T179" i="6" s="1"/>
  <c r="R180" i="6"/>
  <c r="R179" i="6"/>
  <c r="P180" i="6"/>
  <c r="P179" i="6" s="1"/>
  <c r="BI178" i="6"/>
  <c r="BH178" i="6"/>
  <c r="BG178" i="6"/>
  <c r="BF178" i="6"/>
  <c r="T178" i="6"/>
  <c r="R178" i="6"/>
  <c r="P178" i="6"/>
  <c r="BI173" i="6"/>
  <c r="BH173" i="6"/>
  <c r="BG173" i="6"/>
  <c r="BF173" i="6"/>
  <c r="T173" i="6"/>
  <c r="R173" i="6"/>
  <c r="P173" i="6"/>
  <c r="BI170" i="6"/>
  <c r="BH170" i="6"/>
  <c r="BG170" i="6"/>
  <c r="BF170" i="6"/>
  <c r="T170" i="6"/>
  <c r="R170" i="6"/>
  <c r="P170" i="6"/>
  <c r="BI167" i="6"/>
  <c r="BH167" i="6"/>
  <c r="BG167" i="6"/>
  <c r="BF167" i="6"/>
  <c r="T167" i="6"/>
  <c r="R167" i="6"/>
  <c r="P167" i="6"/>
  <c r="BI165" i="6"/>
  <c r="BH165" i="6"/>
  <c r="BG165" i="6"/>
  <c r="BF165" i="6"/>
  <c r="T165" i="6"/>
  <c r="R165" i="6"/>
  <c r="P165" i="6"/>
  <c r="BI162" i="6"/>
  <c r="BH162" i="6"/>
  <c r="BG162" i="6"/>
  <c r="BF162" i="6"/>
  <c r="T162" i="6"/>
  <c r="R162" i="6"/>
  <c r="P162" i="6"/>
  <c r="BI160" i="6"/>
  <c r="BH160" i="6"/>
  <c r="BG160" i="6"/>
  <c r="BF160" i="6"/>
  <c r="T160" i="6"/>
  <c r="R160" i="6"/>
  <c r="P160" i="6"/>
  <c r="BI157" i="6"/>
  <c r="BH157" i="6"/>
  <c r="BG157" i="6"/>
  <c r="BF157" i="6"/>
  <c r="T157" i="6"/>
  <c r="R157" i="6"/>
  <c r="P157" i="6"/>
  <c r="BI153" i="6"/>
  <c r="BH153" i="6"/>
  <c r="BG153" i="6"/>
  <c r="BF153" i="6"/>
  <c r="T153" i="6"/>
  <c r="R153" i="6"/>
  <c r="P153" i="6"/>
  <c r="BI151" i="6"/>
  <c r="BH151" i="6"/>
  <c r="BG151" i="6"/>
  <c r="BF151" i="6"/>
  <c r="T151" i="6"/>
  <c r="R151" i="6"/>
  <c r="P151" i="6"/>
  <c r="BI148" i="6"/>
  <c r="BH148" i="6"/>
  <c r="BG148" i="6"/>
  <c r="BF148" i="6"/>
  <c r="T148" i="6"/>
  <c r="R148" i="6"/>
  <c r="P148" i="6"/>
  <c r="BI146" i="6"/>
  <c r="BH146" i="6"/>
  <c r="BG146" i="6"/>
  <c r="BF146" i="6"/>
  <c r="T146" i="6"/>
  <c r="R146" i="6"/>
  <c r="P146" i="6"/>
  <c r="BI143" i="6"/>
  <c r="BH143" i="6"/>
  <c r="BG143" i="6"/>
  <c r="BF143" i="6"/>
  <c r="T143" i="6"/>
  <c r="R143" i="6"/>
  <c r="P143" i="6"/>
  <c r="BI139" i="6"/>
  <c r="BH139" i="6"/>
  <c r="BG139" i="6"/>
  <c r="BF139" i="6"/>
  <c r="T139" i="6"/>
  <c r="R139" i="6"/>
  <c r="P139" i="6"/>
  <c r="BI136" i="6"/>
  <c r="BH136" i="6"/>
  <c r="BG136" i="6"/>
  <c r="BF136" i="6"/>
  <c r="T136" i="6"/>
  <c r="R136" i="6"/>
  <c r="P136" i="6"/>
  <c r="BI134" i="6"/>
  <c r="BH134" i="6"/>
  <c r="BG134" i="6"/>
  <c r="BF134" i="6"/>
  <c r="T134" i="6"/>
  <c r="R134" i="6"/>
  <c r="P134" i="6"/>
  <c r="BI132" i="6"/>
  <c r="BH132" i="6"/>
  <c r="BG132" i="6"/>
  <c r="BF132" i="6"/>
  <c r="T132" i="6"/>
  <c r="R132" i="6"/>
  <c r="P132" i="6"/>
  <c r="BI131" i="6"/>
  <c r="BH131" i="6"/>
  <c r="BG131" i="6"/>
  <c r="BF131" i="6"/>
  <c r="T131" i="6"/>
  <c r="R131" i="6"/>
  <c r="P131" i="6"/>
  <c r="BI129" i="6"/>
  <c r="BH129" i="6"/>
  <c r="BG129" i="6"/>
  <c r="BF129" i="6"/>
  <c r="T129" i="6"/>
  <c r="R129" i="6"/>
  <c r="P129" i="6"/>
  <c r="BI124" i="6"/>
  <c r="BH124" i="6"/>
  <c r="BG124" i="6"/>
  <c r="BF124" i="6"/>
  <c r="T124" i="6"/>
  <c r="R124" i="6"/>
  <c r="P124" i="6"/>
  <c r="BI121" i="6"/>
  <c r="BH121" i="6"/>
  <c r="BG121" i="6"/>
  <c r="BF121" i="6"/>
  <c r="T121" i="6"/>
  <c r="R121" i="6"/>
  <c r="P121" i="6"/>
  <c r="BI112" i="6"/>
  <c r="BH112" i="6"/>
  <c r="BG112" i="6"/>
  <c r="BF112" i="6"/>
  <c r="T112" i="6"/>
  <c r="R112" i="6"/>
  <c r="P112" i="6"/>
  <c r="BI107" i="6"/>
  <c r="BH107" i="6"/>
  <c r="BG107" i="6"/>
  <c r="BF107" i="6"/>
  <c r="T107" i="6"/>
  <c r="R107" i="6"/>
  <c r="P107" i="6"/>
  <c r="BI101" i="6"/>
  <c r="BH101" i="6"/>
  <c r="BG101" i="6"/>
  <c r="BF101" i="6"/>
  <c r="T101" i="6"/>
  <c r="T100" i="6"/>
  <c r="R101" i="6"/>
  <c r="R100" i="6"/>
  <c r="P101" i="6"/>
  <c r="P100" i="6"/>
  <c r="J95" i="6"/>
  <c r="J94" i="6"/>
  <c r="F94" i="6"/>
  <c r="F92" i="6"/>
  <c r="E90" i="6"/>
  <c r="J59" i="6"/>
  <c r="J58" i="6"/>
  <c r="F58" i="6"/>
  <c r="F56" i="6"/>
  <c r="E54" i="6"/>
  <c r="J20" i="6"/>
  <c r="E20" i="6"/>
  <c r="F95" i="6" s="1"/>
  <c r="J19" i="6"/>
  <c r="J14" i="6"/>
  <c r="J56" i="6"/>
  <c r="E7" i="6"/>
  <c r="E50" i="6"/>
  <c r="J39" i="5"/>
  <c r="J38" i="5"/>
  <c r="AY60" i="1" s="1"/>
  <c r="J37" i="5"/>
  <c r="AX60" i="1"/>
  <c r="BI170" i="5"/>
  <c r="BH170" i="5"/>
  <c r="BG170" i="5"/>
  <c r="BF170" i="5"/>
  <c r="T170" i="5"/>
  <c r="T169" i="5" s="1"/>
  <c r="R170" i="5"/>
  <c r="R169" i="5"/>
  <c r="P170" i="5"/>
  <c r="P169" i="5" s="1"/>
  <c r="BI166" i="5"/>
  <c r="BH166" i="5"/>
  <c r="BG166" i="5"/>
  <c r="BF166" i="5"/>
  <c r="T166" i="5"/>
  <c r="T165" i="5"/>
  <c r="R166" i="5"/>
  <c r="R165" i="5" s="1"/>
  <c r="P166" i="5"/>
  <c r="P165" i="5"/>
  <c r="BI162" i="5"/>
  <c r="BH162" i="5"/>
  <c r="BG162" i="5"/>
  <c r="BF162" i="5"/>
  <c r="T162" i="5"/>
  <c r="T161" i="5" s="1"/>
  <c r="R162" i="5"/>
  <c r="R161" i="5"/>
  <c r="P162" i="5"/>
  <c r="P161" i="5" s="1"/>
  <c r="BI159" i="5"/>
  <c r="BH159" i="5"/>
  <c r="BG159" i="5"/>
  <c r="BF159" i="5"/>
  <c r="T159" i="5"/>
  <c r="R159" i="5"/>
  <c r="P159" i="5"/>
  <c r="BI157" i="5"/>
  <c r="BH157" i="5"/>
  <c r="BG157" i="5"/>
  <c r="BF157" i="5"/>
  <c r="T157" i="5"/>
  <c r="R157" i="5"/>
  <c r="P157" i="5"/>
  <c r="BI155" i="5"/>
  <c r="BH155" i="5"/>
  <c r="BG155" i="5"/>
  <c r="BF155" i="5"/>
  <c r="T155" i="5"/>
  <c r="R155" i="5"/>
  <c r="P155" i="5"/>
  <c r="BI153" i="5"/>
  <c r="BH153" i="5"/>
  <c r="BG153" i="5"/>
  <c r="BF153" i="5"/>
  <c r="T153" i="5"/>
  <c r="R153" i="5"/>
  <c r="P153" i="5"/>
  <c r="BI151" i="5"/>
  <c r="BH151" i="5"/>
  <c r="BG151" i="5"/>
  <c r="BF151" i="5"/>
  <c r="T151" i="5"/>
  <c r="R151" i="5"/>
  <c r="P151" i="5"/>
  <c r="BI147" i="5"/>
  <c r="BH147" i="5"/>
  <c r="BG147" i="5"/>
  <c r="BF147" i="5"/>
  <c r="T147" i="5"/>
  <c r="R147" i="5"/>
  <c r="P147" i="5"/>
  <c r="BI145" i="5"/>
  <c r="BH145" i="5"/>
  <c r="BG145" i="5"/>
  <c r="BF145" i="5"/>
  <c r="T145" i="5"/>
  <c r="R145" i="5"/>
  <c r="P145" i="5"/>
  <c r="BI143" i="5"/>
  <c r="BH143" i="5"/>
  <c r="BG143" i="5"/>
  <c r="BF143" i="5"/>
  <c r="T143" i="5"/>
  <c r="R143" i="5"/>
  <c r="P143" i="5"/>
  <c r="BI141" i="5"/>
  <c r="BH141" i="5"/>
  <c r="BG141" i="5"/>
  <c r="BF141" i="5"/>
  <c r="T141" i="5"/>
  <c r="R141" i="5"/>
  <c r="P141" i="5"/>
  <c r="BI139" i="5"/>
  <c r="BH139" i="5"/>
  <c r="BG139" i="5"/>
  <c r="BF139" i="5"/>
  <c r="T139" i="5"/>
  <c r="R139" i="5"/>
  <c r="P139" i="5"/>
  <c r="BI137" i="5"/>
  <c r="BH137" i="5"/>
  <c r="BG137" i="5"/>
  <c r="BF137" i="5"/>
  <c r="T137" i="5"/>
  <c r="R137" i="5"/>
  <c r="P137" i="5"/>
  <c r="BI134" i="5"/>
  <c r="BH134" i="5"/>
  <c r="BG134" i="5"/>
  <c r="BF134" i="5"/>
  <c r="T134" i="5"/>
  <c r="R134" i="5"/>
  <c r="P134" i="5"/>
  <c r="BI132" i="5"/>
  <c r="BH132" i="5"/>
  <c r="BG132" i="5"/>
  <c r="BF132" i="5"/>
  <c r="T132" i="5"/>
  <c r="R132" i="5"/>
  <c r="P132" i="5"/>
  <c r="BI129" i="5"/>
  <c r="BH129" i="5"/>
  <c r="BG129" i="5"/>
  <c r="BF129" i="5"/>
  <c r="T129" i="5"/>
  <c r="R129" i="5"/>
  <c r="P129" i="5"/>
  <c r="BI127" i="5"/>
  <c r="BH127" i="5"/>
  <c r="BG127" i="5"/>
  <c r="BF127" i="5"/>
  <c r="T127" i="5"/>
  <c r="R127" i="5"/>
  <c r="P127" i="5"/>
  <c r="BI124" i="5"/>
  <c r="BH124" i="5"/>
  <c r="BG124" i="5"/>
  <c r="BF124" i="5"/>
  <c r="T124" i="5"/>
  <c r="R124" i="5"/>
  <c r="P124" i="5"/>
  <c r="BI122" i="5"/>
  <c r="BH122" i="5"/>
  <c r="BG122" i="5"/>
  <c r="BF122" i="5"/>
  <c r="T122" i="5"/>
  <c r="R122" i="5"/>
  <c r="P122" i="5"/>
  <c r="BI120" i="5"/>
  <c r="BH120" i="5"/>
  <c r="BG120" i="5"/>
  <c r="BF120" i="5"/>
  <c r="T120" i="5"/>
  <c r="R120" i="5"/>
  <c r="P120" i="5"/>
  <c r="BI114" i="5"/>
  <c r="BH114" i="5"/>
  <c r="BG114" i="5"/>
  <c r="BF114" i="5"/>
  <c r="T114" i="5"/>
  <c r="R114" i="5"/>
  <c r="P114" i="5"/>
  <c r="BI111" i="5"/>
  <c r="BH111" i="5"/>
  <c r="BG111" i="5"/>
  <c r="BF111" i="5"/>
  <c r="T111" i="5"/>
  <c r="R111" i="5"/>
  <c r="P111" i="5"/>
  <c r="BI108" i="5"/>
  <c r="BH108" i="5"/>
  <c r="BG108" i="5"/>
  <c r="BF108" i="5"/>
  <c r="T108" i="5"/>
  <c r="R108" i="5"/>
  <c r="P108" i="5"/>
  <c r="BI105" i="5"/>
  <c r="BH105" i="5"/>
  <c r="BG105" i="5"/>
  <c r="BF105" i="5"/>
  <c r="T105" i="5"/>
  <c r="R105" i="5"/>
  <c r="P105" i="5"/>
  <c r="BI102" i="5"/>
  <c r="BH102" i="5"/>
  <c r="BG102" i="5"/>
  <c r="BF102" i="5"/>
  <c r="T102" i="5"/>
  <c r="R102" i="5"/>
  <c r="P102" i="5"/>
  <c r="BI99" i="5"/>
  <c r="BH99" i="5"/>
  <c r="BG99" i="5"/>
  <c r="BF99" i="5"/>
  <c r="T99" i="5"/>
  <c r="R99" i="5"/>
  <c r="P99" i="5"/>
  <c r="BI96" i="5"/>
  <c r="BH96" i="5"/>
  <c r="BG96" i="5"/>
  <c r="BF96" i="5"/>
  <c r="T96" i="5"/>
  <c r="R96" i="5"/>
  <c r="P96" i="5"/>
  <c r="J90" i="5"/>
  <c r="J89" i="5"/>
  <c r="F89" i="5"/>
  <c r="F87" i="5"/>
  <c r="E85" i="5"/>
  <c r="J59" i="5"/>
  <c r="J58" i="5"/>
  <c r="F58" i="5"/>
  <c r="F56" i="5"/>
  <c r="E54" i="5"/>
  <c r="J20" i="5"/>
  <c r="E20" i="5"/>
  <c r="F90" i="5" s="1"/>
  <c r="J19" i="5"/>
  <c r="J14" i="5"/>
  <c r="J87" i="5"/>
  <c r="E7" i="5"/>
  <c r="E50" i="5"/>
  <c r="J39" i="4"/>
  <c r="J38" i="4"/>
  <c r="AY58" i="1" s="1"/>
  <c r="J37" i="4"/>
  <c r="AX58" i="1"/>
  <c r="BI218" i="4"/>
  <c r="BH218" i="4"/>
  <c r="BG218" i="4"/>
  <c r="BF218" i="4"/>
  <c r="T218" i="4"/>
  <c r="R218" i="4"/>
  <c r="P218" i="4"/>
  <c r="BI216" i="4"/>
  <c r="BH216" i="4"/>
  <c r="BG216" i="4"/>
  <c r="BF216" i="4"/>
  <c r="T216" i="4"/>
  <c r="R216" i="4"/>
  <c r="P216" i="4"/>
  <c r="BI214" i="4"/>
  <c r="BH214" i="4"/>
  <c r="BG214" i="4"/>
  <c r="BF214" i="4"/>
  <c r="T214" i="4"/>
  <c r="R214" i="4"/>
  <c r="P214" i="4"/>
  <c r="BI211" i="4"/>
  <c r="BH211" i="4"/>
  <c r="BG211" i="4"/>
  <c r="BF211" i="4"/>
  <c r="T211" i="4"/>
  <c r="R211" i="4"/>
  <c r="P211" i="4"/>
  <c r="BI209" i="4"/>
  <c r="BH209" i="4"/>
  <c r="BG209" i="4"/>
  <c r="BF209" i="4"/>
  <c r="T209" i="4"/>
  <c r="R209" i="4"/>
  <c r="P209" i="4"/>
  <c r="BI206" i="4"/>
  <c r="BH206" i="4"/>
  <c r="BG206" i="4"/>
  <c r="BF206" i="4"/>
  <c r="T206" i="4"/>
  <c r="R206" i="4"/>
  <c r="P206" i="4"/>
  <c r="BI204" i="4"/>
  <c r="BH204" i="4"/>
  <c r="BG204" i="4"/>
  <c r="BF204" i="4"/>
  <c r="T204" i="4"/>
  <c r="R204" i="4"/>
  <c r="P204" i="4"/>
  <c r="BI201" i="4"/>
  <c r="BH201" i="4"/>
  <c r="BG201" i="4"/>
  <c r="BF201" i="4"/>
  <c r="T201" i="4"/>
  <c r="R201" i="4"/>
  <c r="P201" i="4"/>
  <c r="BI200" i="4"/>
  <c r="BH200" i="4"/>
  <c r="BG200" i="4"/>
  <c r="BF200" i="4"/>
  <c r="T200" i="4"/>
  <c r="R200" i="4"/>
  <c r="P200" i="4"/>
  <c r="BI198" i="4"/>
  <c r="BH198" i="4"/>
  <c r="BG198" i="4"/>
  <c r="BF198" i="4"/>
  <c r="T198" i="4"/>
  <c r="R198" i="4"/>
  <c r="P198" i="4"/>
  <c r="BI196" i="4"/>
  <c r="BH196" i="4"/>
  <c r="BG196" i="4"/>
  <c r="BF196" i="4"/>
  <c r="T196" i="4"/>
  <c r="R196" i="4"/>
  <c r="P196" i="4"/>
  <c r="BI193" i="4"/>
  <c r="BH193" i="4"/>
  <c r="BG193" i="4"/>
  <c r="BF193" i="4"/>
  <c r="T193" i="4"/>
  <c r="R193" i="4"/>
  <c r="P193" i="4"/>
  <c r="BI192" i="4"/>
  <c r="BH192" i="4"/>
  <c r="BG192" i="4"/>
  <c r="BF192" i="4"/>
  <c r="T192" i="4"/>
  <c r="R192" i="4"/>
  <c r="P192" i="4"/>
  <c r="BI190" i="4"/>
  <c r="BH190" i="4"/>
  <c r="BG190" i="4"/>
  <c r="BF190" i="4"/>
  <c r="T190" i="4"/>
  <c r="R190" i="4"/>
  <c r="P190" i="4"/>
  <c r="BI188" i="4"/>
  <c r="BH188" i="4"/>
  <c r="BG188" i="4"/>
  <c r="BF188" i="4"/>
  <c r="T188" i="4"/>
  <c r="R188" i="4"/>
  <c r="P188" i="4"/>
  <c r="BI187" i="4"/>
  <c r="BH187" i="4"/>
  <c r="BG187" i="4"/>
  <c r="BF187" i="4"/>
  <c r="T187" i="4"/>
  <c r="R187" i="4"/>
  <c r="P187" i="4"/>
  <c r="BI185" i="4"/>
  <c r="BH185" i="4"/>
  <c r="BG185" i="4"/>
  <c r="BF185" i="4"/>
  <c r="T185" i="4"/>
  <c r="R185" i="4"/>
  <c r="P185" i="4"/>
  <c r="BI184" i="4"/>
  <c r="BH184" i="4"/>
  <c r="BG184" i="4"/>
  <c r="BF184" i="4"/>
  <c r="T184" i="4"/>
  <c r="R184" i="4"/>
  <c r="P184" i="4"/>
  <c r="BI182" i="4"/>
  <c r="BH182" i="4"/>
  <c r="BG182" i="4"/>
  <c r="BF182" i="4"/>
  <c r="T182" i="4"/>
  <c r="R182" i="4"/>
  <c r="P182" i="4"/>
  <c r="BI180" i="4"/>
  <c r="BH180" i="4"/>
  <c r="BG180" i="4"/>
  <c r="BF180" i="4"/>
  <c r="T180" i="4"/>
  <c r="R180" i="4"/>
  <c r="P180" i="4"/>
  <c r="BI177" i="4"/>
  <c r="BH177" i="4"/>
  <c r="BG177" i="4"/>
  <c r="BF177" i="4"/>
  <c r="T177" i="4"/>
  <c r="R177" i="4"/>
  <c r="P177" i="4"/>
  <c r="BI175" i="4"/>
  <c r="BH175" i="4"/>
  <c r="BG175" i="4"/>
  <c r="BF175" i="4"/>
  <c r="T175" i="4"/>
  <c r="R175" i="4"/>
  <c r="P175" i="4"/>
  <c r="BI173" i="4"/>
  <c r="BH173" i="4"/>
  <c r="BG173" i="4"/>
  <c r="BF173" i="4"/>
  <c r="T173" i="4"/>
  <c r="R173" i="4"/>
  <c r="P173" i="4"/>
  <c r="BI168" i="4"/>
  <c r="BH168" i="4"/>
  <c r="BG168" i="4"/>
  <c r="BF168" i="4"/>
  <c r="T168" i="4"/>
  <c r="R168" i="4"/>
  <c r="P168" i="4"/>
  <c r="BI161" i="4"/>
  <c r="BH161" i="4"/>
  <c r="BG161" i="4"/>
  <c r="BF161" i="4"/>
  <c r="T161" i="4"/>
  <c r="R161" i="4"/>
  <c r="P161" i="4"/>
  <c r="BI154" i="4"/>
  <c r="BH154" i="4"/>
  <c r="BG154" i="4"/>
  <c r="BF154" i="4"/>
  <c r="T154" i="4"/>
  <c r="R154" i="4"/>
  <c r="P154" i="4"/>
  <c r="BI151" i="4"/>
  <c r="BH151" i="4"/>
  <c r="BG151" i="4"/>
  <c r="BF151" i="4"/>
  <c r="T151" i="4"/>
  <c r="R151" i="4"/>
  <c r="P151" i="4"/>
  <c r="BI149" i="4"/>
  <c r="BH149" i="4"/>
  <c r="BG149" i="4"/>
  <c r="BF149" i="4"/>
  <c r="T149" i="4"/>
  <c r="R149" i="4"/>
  <c r="P149" i="4"/>
  <c r="BI148" i="4"/>
  <c r="BH148" i="4"/>
  <c r="BG148" i="4"/>
  <c r="BF148" i="4"/>
  <c r="T148" i="4"/>
  <c r="R148" i="4"/>
  <c r="P148" i="4"/>
  <c r="BI146" i="4"/>
  <c r="BH146" i="4"/>
  <c r="BG146" i="4"/>
  <c r="BF146" i="4"/>
  <c r="T146" i="4"/>
  <c r="R146" i="4"/>
  <c r="P146" i="4"/>
  <c r="BI140" i="4"/>
  <c r="BH140" i="4"/>
  <c r="BG140" i="4"/>
  <c r="BF140" i="4"/>
  <c r="T140" i="4"/>
  <c r="R140" i="4"/>
  <c r="P140" i="4"/>
  <c r="BI136" i="4"/>
  <c r="BH136" i="4"/>
  <c r="BG136" i="4"/>
  <c r="BF136" i="4"/>
  <c r="T136" i="4"/>
  <c r="R136" i="4"/>
  <c r="P136" i="4"/>
  <c r="BI129" i="4"/>
  <c r="BH129" i="4"/>
  <c r="BG129" i="4"/>
  <c r="BF129" i="4"/>
  <c r="T129" i="4"/>
  <c r="R129" i="4"/>
  <c r="P129" i="4"/>
  <c r="BI125" i="4"/>
  <c r="BH125" i="4"/>
  <c r="BG125" i="4"/>
  <c r="BF125" i="4"/>
  <c r="T125" i="4"/>
  <c r="T124" i="4"/>
  <c r="R125" i="4"/>
  <c r="R124" i="4"/>
  <c r="P125" i="4"/>
  <c r="P124" i="4"/>
  <c r="BI122" i="4"/>
  <c r="BH122" i="4"/>
  <c r="BG122" i="4"/>
  <c r="BF122" i="4"/>
  <c r="T122" i="4"/>
  <c r="R122" i="4"/>
  <c r="P122" i="4"/>
  <c r="BI120" i="4"/>
  <c r="BH120" i="4"/>
  <c r="BG120" i="4"/>
  <c r="BF120" i="4"/>
  <c r="T120" i="4"/>
  <c r="R120" i="4"/>
  <c r="P120" i="4"/>
  <c r="BI117" i="4"/>
  <c r="BH117" i="4"/>
  <c r="BG117" i="4"/>
  <c r="BF117" i="4"/>
  <c r="T117" i="4"/>
  <c r="R117" i="4"/>
  <c r="P117" i="4"/>
  <c r="BI115" i="4"/>
  <c r="BH115" i="4"/>
  <c r="BG115" i="4"/>
  <c r="BF115" i="4"/>
  <c r="T115" i="4"/>
  <c r="R115" i="4"/>
  <c r="P115" i="4"/>
  <c r="BI112" i="4"/>
  <c r="BH112" i="4"/>
  <c r="BG112" i="4"/>
  <c r="BF112" i="4"/>
  <c r="T112" i="4"/>
  <c r="R112" i="4"/>
  <c r="P112" i="4"/>
  <c r="BI107" i="4"/>
  <c r="BH107" i="4"/>
  <c r="BG107" i="4"/>
  <c r="BF107" i="4"/>
  <c r="T107" i="4"/>
  <c r="R107" i="4"/>
  <c r="P107" i="4"/>
  <c r="BI104" i="4"/>
  <c r="BH104" i="4"/>
  <c r="BG104" i="4"/>
  <c r="BF104" i="4"/>
  <c r="T104" i="4"/>
  <c r="R104" i="4"/>
  <c r="P104" i="4"/>
  <c r="BI100" i="4"/>
  <c r="BH100" i="4"/>
  <c r="BG100" i="4"/>
  <c r="BF100" i="4"/>
  <c r="T100" i="4"/>
  <c r="T99" i="4"/>
  <c r="R100" i="4"/>
  <c r="R99" i="4" s="1"/>
  <c r="P100" i="4"/>
  <c r="P99" i="4"/>
  <c r="J94" i="4"/>
  <c r="J93" i="4"/>
  <c r="F93" i="4"/>
  <c r="F91" i="4"/>
  <c r="E89" i="4"/>
  <c r="J59" i="4"/>
  <c r="J58" i="4"/>
  <c r="F58" i="4"/>
  <c r="F56" i="4"/>
  <c r="E54" i="4"/>
  <c r="J20" i="4"/>
  <c r="E20" i="4"/>
  <c r="F59" i="4"/>
  <c r="J19" i="4"/>
  <c r="J14" i="4"/>
  <c r="J91" i="4"/>
  <c r="E7" i="4"/>
  <c r="E50" i="4" s="1"/>
  <c r="J39" i="3"/>
  <c r="J38" i="3"/>
  <c r="AY57" i="1"/>
  <c r="J37" i="3"/>
  <c r="AX57" i="1"/>
  <c r="BI320" i="3"/>
  <c r="BH320" i="3"/>
  <c r="BG320" i="3"/>
  <c r="BF320" i="3"/>
  <c r="T320" i="3"/>
  <c r="R320" i="3"/>
  <c r="P320" i="3"/>
  <c r="BI318" i="3"/>
  <c r="BH318" i="3"/>
  <c r="BG318" i="3"/>
  <c r="BF318" i="3"/>
  <c r="T318" i="3"/>
  <c r="R318" i="3"/>
  <c r="P318" i="3"/>
  <c r="BI308" i="3"/>
  <c r="BH308" i="3"/>
  <c r="BG308" i="3"/>
  <c r="BF308" i="3"/>
  <c r="T308" i="3"/>
  <c r="R308" i="3"/>
  <c r="P308" i="3"/>
  <c r="BI298" i="3"/>
  <c r="BH298" i="3"/>
  <c r="BG298" i="3"/>
  <c r="BF298" i="3"/>
  <c r="T298" i="3"/>
  <c r="R298" i="3"/>
  <c r="P298" i="3"/>
  <c r="BI292" i="3"/>
  <c r="BH292" i="3"/>
  <c r="BG292" i="3"/>
  <c r="BF292" i="3"/>
  <c r="T292" i="3"/>
  <c r="T286" i="3"/>
  <c r="R292" i="3"/>
  <c r="P292" i="3"/>
  <c r="P286" i="3"/>
  <c r="BI287" i="3"/>
  <c r="BH287" i="3"/>
  <c r="BG287" i="3"/>
  <c r="BF287" i="3"/>
  <c r="T287" i="3"/>
  <c r="R287" i="3"/>
  <c r="R286" i="3" s="1"/>
  <c r="P287" i="3"/>
  <c r="BI284" i="3"/>
  <c r="BH284" i="3"/>
  <c r="BG284" i="3"/>
  <c r="BF284" i="3"/>
  <c r="T284" i="3"/>
  <c r="R284" i="3"/>
  <c r="P284" i="3"/>
  <c r="BI282" i="3"/>
  <c r="BH282" i="3"/>
  <c r="BG282" i="3"/>
  <c r="BF282" i="3"/>
  <c r="T282" i="3"/>
  <c r="R282" i="3"/>
  <c r="P282" i="3"/>
  <c r="BI280" i="3"/>
  <c r="BH280" i="3"/>
  <c r="BG280" i="3"/>
  <c r="BF280" i="3"/>
  <c r="T280" i="3"/>
  <c r="R280" i="3"/>
  <c r="P280" i="3"/>
  <c r="BI277" i="3"/>
  <c r="BH277" i="3"/>
  <c r="BG277" i="3"/>
  <c r="BF277" i="3"/>
  <c r="T277" i="3"/>
  <c r="R277" i="3"/>
  <c r="P277" i="3"/>
  <c r="BI275" i="3"/>
  <c r="BH275" i="3"/>
  <c r="BG275" i="3"/>
  <c r="BF275" i="3"/>
  <c r="T275" i="3"/>
  <c r="R275" i="3"/>
  <c r="P275" i="3"/>
  <c r="BI268" i="3"/>
  <c r="BH268" i="3"/>
  <c r="BG268" i="3"/>
  <c r="BF268" i="3"/>
  <c r="T268" i="3"/>
  <c r="R268" i="3"/>
  <c r="P268" i="3"/>
  <c r="BI261" i="3"/>
  <c r="BH261" i="3"/>
  <c r="BG261" i="3"/>
  <c r="BF261" i="3"/>
  <c r="T261" i="3"/>
  <c r="R261" i="3"/>
  <c r="P261" i="3"/>
  <c r="BI258" i="3"/>
  <c r="BH258" i="3"/>
  <c r="BG258" i="3"/>
  <c r="BF258" i="3"/>
  <c r="T258" i="3"/>
  <c r="R258" i="3"/>
  <c r="P258" i="3"/>
  <c r="BI253" i="3"/>
  <c r="BH253" i="3"/>
  <c r="BG253" i="3"/>
  <c r="BF253" i="3"/>
  <c r="T253" i="3"/>
  <c r="R253" i="3"/>
  <c r="P253" i="3"/>
  <c r="BI249" i="3"/>
  <c r="BH249" i="3"/>
  <c r="BG249" i="3"/>
  <c r="BF249" i="3"/>
  <c r="T249" i="3"/>
  <c r="R249" i="3"/>
  <c r="P249" i="3"/>
  <c r="BI245" i="3"/>
  <c r="BH245" i="3"/>
  <c r="BG245" i="3"/>
  <c r="BF245" i="3"/>
  <c r="T245" i="3"/>
  <c r="R245" i="3"/>
  <c r="P245" i="3"/>
  <c r="BI242" i="3"/>
  <c r="BH242" i="3"/>
  <c r="BG242" i="3"/>
  <c r="BF242" i="3"/>
  <c r="T242" i="3"/>
  <c r="R242" i="3"/>
  <c r="P242" i="3"/>
  <c r="BI239" i="3"/>
  <c r="BH239" i="3"/>
  <c r="BG239" i="3"/>
  <c r="BF239" i="3"/>
  <c r="T239" i="3"/>
  <c r="R239" i="3"/>
  <c r="P239" i="3"/>
  <c r="BI236" i="3"/>
  <c r="BH236" i="3"/>
  <c r="BG236" i="3"/>
  <c r="BF236" i="3"/>
  <c r="T236" i="3"/>
  <c r="R236" i="3"/>
  <c r="P236" i="3"/>
  <c r="BI233" i="3"/>
  <c r="BH233" i="3"/>
  <c r="BG233" i="3"/>
  <c r="BF233" i="3"/>
  <c r="T233" i="3"/>
  <c r="R233" i="3"/>
  <c r="P233" i="3"/>
  <c r="BI230" i="3"/>
  <c r="BH230" i="3"/>
  <c r="BG230" i="3"/>
  <c r="BF230" i="3"/>
  <c r="T230" i="3"/>
  <c r="R230" i="3"/>
  <c r="P230" i="3"/>
  <c r="BI228" i="3"/>
  <c r="BH228" i="3"/>
  <c r="BG228" i="3"/>
  <c r="BF228" i="3"/>
  <c r="T228" i="3"/>
  <c r="R228" i="3"/>
  <c r="P228" i="3"/>
  <c r="BI226" i="3"/>
  <c r="BH226" i="3"/>
  <c r="BG226" i="3"/>
  <c r="BF226" i="3"/>
  <c r="T226" i="3"/>
  <c r="R226" i="3"/>
  <c r="P226" i="3"/>
  <c r="BI224" i="3"/>
  <c r="BH224" i="3"/>
  <c r="BG224" i="3"/>
  <c r="BF224" i="3"/>
  <c r="T224" i="3"/>
  <c r="R224" i="3"/>
  <c r="P224" i="3"/>
  <c r="BI222" i="3"/>
  <c r="BH222" i="3"/>
  <c r="BG222" i="3"/>
  <c r="BF222" i="3"/>
  <c r="T222" i="3"/>
  <c r="R222" i="3"/>
  <c r="P222" i="3"/>
  <c r="BI220" i="3"/>
  <c r="BH220" i="3"/>
  <c r="BG220" i="3"/>
  <c r="BF220" i="3"/>
  <c r="T220" i="3"/>
  <c r="R220" i="3"/>
  <c r="P220" i="3"/>
  <c r="BI218" i="3"/>
  <c r="BH218" i="3"/>
  <c r="BG218" i="3"/>
  <c r="BF218" i="3"/>
  <c r="T218" i="3"/>
  <c r="R218" i="3"/>
  <c r="P218" i="3"/>
  <c r="BI215" i="3"/>
  <c r="BH215" i="3"/>
  <c r="BG215" i="3"/>
  <c r="BF215" i="3"/>
  <c r="T215" i="3"/>
  <c r="R215" i="3"/>
  <c r="P215" i="3"/>
  <c r="BI213" i="3"/>
  <c r="BH213" i="3"/>
  <c r="BG213" i="3"/>
  <c r="BF213" i="3"/>
  <c r="T213" i="3"/>
  <c r="R213" i="3"/>
  <c r="P213" i="3"/>
  <c r="BI211" i="3"/>
  <c r="BH211" i="3"/>
  <c r="BG211" i="3"/>
  <c r="BF211" i="3"/>
  <c r="T211" i="3"/>
  <c r="R211" i="3"/>
  <c r="P211" i="3"/>
  <c r="BI210" i="3"/>
  <c r="BH210" i="3"/>
  <c r="BG210" i="3"/>
  <c r="BF210" i="3"/>
  <c r="T210" i="3"/>
  <c r="R210" i="3"/>
  <c r="P210" i="3"/>
  <c r="BI208" i="3"/>
  <c r="BH208" i="3"/>
  <c r="BG208" i="3"/>
  <c r="BF208" i="3"/>
  <c r="T208" i="3"/>
  <c r="R208" i="3"/>
  <c r="P208" i="3"/>
  <c r="BI207" i="3"/>
  <c r="BH207" i="3"/>
  <c r="BG207" i="3"/>
  <c r="BF207" i="3"/>
  <c r="T207" i="3"/>
  <c r="R207" i="3"/>
  <c r="P207" i="3"/>
  <c r="BI206" i="3"/>
  <c r="BH206" i="3"/>
  <c r="BG206" i="3"/>
  <c r="BF206" i="3"/>
  <c r="T206" i="3"/>
  <c r="R206" i="3"/>
  <c r="P206" i="3"/>
  <c r="BI205" i="3"/>
  <c r="BH205" i="3"/>
  <c r="BG205" i="3"/>
  <c r="BF205" i="3"/>
  <c r="T205" i="3"/>
  <c r="R205" i="3"/>
  <c r="P205" i="3"/>
  <c r="BI204" i="3"/>
  <c r="BH204" i="3"/>
  <c r="BG204" i="3"/>
  <c r="BF204" i="3"/>
  <c r="T204" i="3"/>
  <c r="R204" i="3"/>
  <c r="P204" i="3"/>
  <c r="BI203" i="3"/>
  <c r="BH203" i="3"/>
  <c r="BG203" i="3"/>
  <c r="BF203" i="3"/>
  <c r="T203" i="3"/>
  <c r="R203" i="3"/>
  <c r="P203" i="3"/>
  <c r="BI202" i="3"/>
  <c r="BH202" i="3"/>
  <c r="BG202" i="3"/>
  <c r="BF202" i="3"/>
  <c r="T202" i="3"/>
  <c r="R202" i="3"/>
  <c r="P202" i="3"/>
  <c r="BI199" i="3"/>
  <c r="BH199" i="3"/>
  <c r="BG199" i="3"/>
  <c r="BF199" i="3"/>
  <c r="T199" i="3"/>
  <c r="R199" i="3"/>
  <c r="P199" i="3"/>
  <c r="BI197" i="3"/>
  <c r="BH197" i="3"/>
  <c r="BG197" i="3"/>
  <c r="BF197" i="3"/>
  <c r="T197" i="3"/>
  <c r="R197" i="3"/>
  <c r="P197" i="3"/>
  <c r="BI193" i="3"/>
  <c r="BH193" i="3"/>
  <c r="BG193" i="3"/>
  <c r="BF193" i="3"/>
  <c r="T193" i="3"/>
  <c r="R193" i="3"/>
  <c r="P193" i="3"/>
  <c r="BI189" i="3"/>
  <c r="BH189" i="3"/>
  <c r="BG189" i="3"/>
  <c r="BF189" i="3"/>
  <c r="T189" i="3"/>
  <c r="T188" i="3" s="1"/>
  <c r="R189" i="3"/>
  <c r="R188" i="3"/>
  <c r="P189" i="3"/>
  <c r="P188" i="3" s="1"/>
  <c r="BI186" i="3"/>
  <c r="BH186" i="3"/>
  <c r="BG186" i="3"/>
  <c r="BF186" i="3"/>
  <c r="T186" i="3"/>
  <c r="R186" i="3"/>
  <c r="P186" i="3"/>
  <c r="BI181" i="3"/>
  <c r="BH181" i="3"/>
  <c r="BG181" i="3"/>
  <c r="BF181" i="3"/>
  <c r="T181" i="3"/>
  <c r="R181" i="3"/>
  <c r="P181" i="3"/>
  <c r="BI178" i="3"/>
  <c r="BH178" i="3"/>
  <c r="BG178" i="3"/>
  <c r="BF178" i="3"/>
  <c r="T178" i="3"/>
  <c r="R178" i="3"/>
  <c r="P178" i="3"/>
  <c r="BI175" i="3"/>
  <c r="BH175" i="3"/>
  <c r="BG175" i="3"/>
  <c r="BF175" i="3"/>
  <c r="T175" i="3"/>
  <c r="R175" i="3"/>
  <c r="P175" i="3"/>
  <c r="BI173" i="3"/>
  <c r="BH173" i="3"/>
  <c r="BG173" i="3"/>
  <c r="BF173" i="3"/>
  <c r="T173" i="3"/>
  <c r="R173" i="3"/>
  <c r="P173" i="3"/>
  <c r="BI170" i="3"/>
  <c r="BH170" i="3"/>
  <c r="BG170" i="3"/>
  <c r="BF170" i="3"/>
  <c r="T170" i="3"/>
  <c r="R170" i="3"/>
  <c r="P170" i="3"/>
  <c r="BI168" i="3"/>
  <c r="BH168" i="3"/>
  <c r="BG168" i="3"/>
  <c r="BF168" i="3"/>
  <c r="T168" i="3"/>
  <c r="R168" i="3"/>
  <c r="P168" i="3"/>
  <c r="BI165" i="3"/>
  <c r="BH165" i="3"/>
  <c r="BG165" i="3"/>
  <c r="BF165" i="3"/>
  <c r="T165" i="3"/>
  <c r="R165" i="3"/>
  <c r="P165" i="3"/>
  <c r="BI161" i="3"/>
  <c r="BH161" i="3"/>
  <c r="BG161" i="3"/>
  <c r="BF161" i="3"/>
  <c r="T161" i="3"/>
  <c r="R161" i="3"/>
  <c r="P161" i="3"/>
  <c r="BI159" i="3"/>
  <c r="BH159" i="3"/>
  <c r="BG159" i="3"/>
  <c r="BF159" i="3"/>
  <c r="T159" i="3"/>
  <c r="R159" i="3"/>
  <c r="P159" i="3"/>
  <c r="BI157" i="3"/>
  <c r="BH157" i="3"/>
  <c r="BG157" i="3"/>
  <c r="BF157" i="3"/>
  <c r="T157" i="3"/>
  <c r="R157" i="3"/>
  <c r="P157" i="3"/>
  <c r="BI155" i="3"/>
  <c r="BH155" i="3"/>
  <c r="BG155" i="3"/>
  <c r="BF155" i="3"/>
  <c r="T155" i="3"/>
  <c r="R155" i="3"/>
  <c r="P155" i="3"/>
  <c r="BI152" i="3"/>
  <c r="BH152" i="3"/>
  <c r="BG152" i="3"/>
  <c r="BF152" i="3"/>
  <c r="T152" i="3"/>
  <c r="R152" i="3"/>
  <c r="P152" i="3"/>
  <c r="BI148" i="3"/>
  <c r="BH148" i="3"/>
  <c r="BG148" i="3"/>
  <c r="BF148" i="3"/>
  <c r="T148" i="3"/>
  <c r="R148" i="3"/>
  <c r="P148" i="3"/>
  <c r="BI145" i="3"/>
  <c r="BH145" i="3"/>
  <c r="BG145" i="3"/>
  <c r="BF145" i="3"/>
  <c r="T145" i="3"/>
  <c r="R145" i="3"/>
  <c r="P145" i="3"/>
  <c r="BI143" i="3"/>
  <c r="BH143" i="3"/>
  <c r="BG143" i="3"/>
  <c r="BF143" i="3"/>
  <c r="T143" i="3"/>
  <c r="R143" i="3"/>
  <c r="P143" i="3"/>
  <c r="BI141" i="3"/>
  <c r="BH141" i="3"/>
  <c r="BG141" i="3"/>
  <c r="BF141" i="3"/>
  <c r="T141" i="3"/>
  <c r="R141" i="3"/>
  <c r="P141" i="3"/>
  <c r="BI140" i="3"/>
  <c r="BH140" i="3"/>
  <c r="BG140" i="3"/>
  <c r="BF140" i="3"/>
  <c r="T140" i="3"/>
  <c r="R140" i="3"/>
  <c r="P140" i="3"/>
  <c r="BI138" i="3"/>
  <c r="BH138" i="3"/>
  <c r="BG138" i="3"/>
  <c r="BF138" i="3"/>
  <c r="T138" i="3"/>
  <c r="R138" i="3"/>
  <c r="P138" i="3"/>
  <c r="BI136" i="3"/>
  <c r="BH136" i="3"/>
  <c r="BG136" i="3"/>
  <c r="BF136" i="3"/>
  <c r="T136" i="3"/>
  <c r="R136" i="3"/>
  <c r="P136" i="3"/>
  <c r="BI134" i="3"/>
  <c r="BH134" i="3"/>
  <c r="BG134" i="3"/>
  <c r="BF134" i="3"/>
  <c r="T134" i="3"/>
  <c r="R134" i="3"/>
  <c r="P134" i="3"/>
  <c r="BI131" i="3"/>
  <c r="BH131" i="3"/>
  <c r="BG131" i="3"/>
  <c r="BF131" i="3"/>
  <c r="T131" i="3"/>
  <c r="R131" i="3"/>
  <c r="P131" i="3"/>
  <c r="BI129" i="3"/>
  <c r="BH129" i="3"/>
  <c r="BG129" i="3"/>
  <c r="BF129" i="3"/>
  <c r="T129" i="3"/>
  <c r="R129" i="3"/>
  <c r="P129" i="3"/>
  <c r="BI127" i="3"/>
  <c r="BH127" i="3"/>
  <c r="BG127" i="3"/>
  <c r="BF127" i="3"/>
  <c r="T127" i="3"/>
  <c r="R127" i="3"/>
  <c r="P127" i="3"/>
  <c r="BI124" i="3"/>
  <c r="BH124" i="3"/>
  <c r="BG124" i="3"/>
  <c r="BF124" i="3"/>
  <c r="T124" i="3"/>
  <c r="R124" i="3"/>
  <c r="P124" i="3"/>
  <c r="BI114" i="3"/>
  <c r="BH114" i="3"/>
  <c r="BG114" i="3"/>
  <c r="BF114" i="3"/>
  <c r="T114" i="3"/>
  <c r="R114" i="3"/>
  <c r="P114" i="3"/>
  <c r="BI111" i="3"/>
  <c r="BH111" i="3"/>
  <c r="BG111" i="3"/>
  <c r="BF111" i="3"/>
  <c r="T111" i="3"/>
  <c r="R111" i="3"/>
  <c r="P111" i="3"/>
  <c r="BI108" i="3"/>
  <c r="BH108" i="3"/>
  <c r="BG108" i="3"/>
  <c r="BF108" i="3"/>
  <c r="T108" i="3"/>
  <c r="R108" i="3"/>
  <c r="P108" i="3"/>
  <c r="BI104" i="3"/>
  <c r="BH104" i="3"/>
  <c r="BG104" i="3"/>
  <c r="BF104" i="3"/>
  <c r="T104" i="3"/>
  <c r="R104" i="3"/>
  <c r="P104" i="3"/>
  <c r="BI102" i="3"/>
  <c r="BH102" i="3"/>
  <c r="BG102" i="3"/>
  <c r="BF102" i="3"/>
  <c r="T102" i="3"/>
  <c r="R102" i="3"/>
  <c r="P102" i="3"/>
  <c r="J96" i="3"/>
  <c r="J95" i="3"/>
  <c r="F95" i="3"/>
  <c r="F93" i="3"/>
  <c r="E91" i="3"/>
  <c r="J59" i="3"/>
  <c r="J58" i="3"/>
  <c r="F58" i="3"/>
  <c r="F56" i="3"/>
  <c r="E54" i="3"/>
  <c r="J20" i="3"/>
  <c r="E20" i="3"/>
  <c r="F59" i="3"/>
  <c r="J19" i="3"/>
  <c r="J14" i="3"/>
  <c r="J56" i="3"/>
  <c r="E7" i="3"/>
  <c r="E50" i="3" s="1"/>
  <c r="J39" i="2"/>
  <c r="J38" i="2"/>
  <c r="AY56" i="1"/>
  <c r="J37" i="2"/>
  <c r="AX56" i="1"/>
  <c r="BI204" i="2"/>
  <c r="BH204" i="2"/>
  <c r="BG204" i="2"/>
  <c r="BF204" i="2"/>
  <c r="T204" i="2"/>
  <c r="R204" i="2"/>
  <c r="P204" i="2"/>
  <c r="BI202" i="2"/>
  <c r="BH202" i="2"/>
  <c r="BG202" i="2"/>
  <c r="BF202" i="2"/>
  <c r="T202" i="2"/>
  <c r="R202" i="2"/>
  <c r="P202" i="2"/>
  <c r="BI199" i="2"/>
  <c r="BH199" i="2"/>
  <c r="BG199" i="2"/>
  <c r="BF199" i="2"/>
  <c r="T199" i="2"/>
  <c r="T198" i="2"/>
  <c r="R199" i="2"/>
  <c r="R198" i="2"/>
  <c r="P199" i="2"/>
  <c r="P198" i="2"/>
  <c r="BI196" i="2"/>
  <c r="BH196" i="2"/>
  <c r="BG196" i="2"/>
  <c r="BF196" i="2"/>
  <c r="T196" i="2"/>
  <c r="T195" i="2"/>
  <c r="R196" i="2"/>
  <c r="R195" i="2"/>
  <c r="P196" i="2"/>
  <c r="P195" i="2"/>
  <c r="BI193" i="2"/>
  <c r="BH193" i="2"/>
  <c r="BG193" i="2"/>
  <c r="BF193" i="2"/>
  <c r="T193" i="2"/>
  <c r="T192" i="2"/>
  <c r="R193" i="2"/>
  <c r="R192" i="2"/>
  <c r="P193" i="2"/>
  <c r="P192" i="2"/>
  <c r="BI190" i="2"/>
  <c r="BH190" i="2"/>
  <c r="BG190" i="2"/>
  <c r="BF190" i="2"/>
  <c r="T190" i="2"/>
  <c r="R190" i="2"/>
  <c r="P190" i="2"/>
  <c r="BI187" i="2"/>
  <c r="BH187" i="2"/>
  <c r="BG187" i="2"/>
  <c r="BF187" i="2"/>
  <c r="T187" i="2"/>
  <c r="R187" i="2"/>
  <c r="P187" i="2"/>
  <c r="BI183" i="2"/>
  <c r="BH183" i="2"/>
  <c r="BG183" i="2"/>
  <c r="BF183" i="2"/>
  <c r="T183" i="2"/>
  <c r="T182" i="2"/>
  <c r="R183" i="2"/>
  <c r="R182" i="2"/>
  <c r="P183" i="2"/>
  <c r="P182" i="2"/>
  <c r="BI180" i="2"/>
  <c r="BH180" i="2"/>
  <c r="BG180" i="2"/>
  <c r="BF180" i="2"/>
  <c r="T180" i="2"/>
  <c r="T179" i="2"/>
  <c r="R180" i="2"/>
  <c r="R179" i="2"/>
  <c r="P180" i="2"/>
  <c r="P179" i="2"/>
  <c r="BI177" i="2"/>
  <c r="BH177" i="2"/>
  <c r="BG177" i="2"/>
  <c r="BF177" i="2"/>
  <c r="T177" i="2"/>
  <c r="T176" i="2"/>
  <c r="R177" i="2"/>
  <c r="R176" i="2"/>
  <c r="P177" i="2"/>
  <c r="P176" i="2"/>
  <c r="BI173" i="2"/>
  <c r="BH173" i="2"/>
  <c r="BG173" i="2"/>
  <c r="BF173" i="2"/>
  <c r="T173" i="2"/>
  <c r="R173" i="2"/>
  <c r="P173" i="2"/>
  <c r="BI171" i="2"/>
  <c r="BH171" i="2"/>
  <c r="BG171" i="2"/>
  <c r="BF171" i="2"/>
  <c r="T171" i="2"/>
  <c r="R171" i="2"/>
  <c r="P171" i="2"/>
  <c r="BI169" i="2"/>
  <c r="BH169" i="2"/>
  <c r="BG169" i="2"/>
  <c r="BF169" i="2"/>
  <c r="T169" i="2"/>
  <c r="R169" i="2"/>
  <c r="P169" i="2"/>
  <c r="BI167" i="2"/>
  <c r="BH167" i="2"/>
  <c r="BG167" i="2"/>
  <c r="BF167" i="2"/>
  <c r="T167" i="2"/>
  <c r="R167" i="2"/>
  <c r="P167" i="2"/>
  <c r="BI163" i="2"/>
  <c r="BH163" i="2"/>
  <c r="BG163" i="2"/>
  <c r="BF163" i="2"/>
  <c r="T163" i="2"/>
  <c r="R163" i="2"/>
  <c r="P163" i="2"/>
  <c r="BI160" i="2"/>
  <c r="BH160" i="2"/>
  <c r="BG160" i="2"/>
  <c r="BF160" i="2"/>
  <c r="T160" i="2"/>
  <c r="R160" i="2"/>
  <c r="P160" i="2"/>
  <c r="BI158" i="2"/>
  <c r="BH158" i="2"/>
  <c r="BG158" i="2"/>
  <c r="BF158" i="2"/>
  <c r="T158" i="2"/>
  <c r="R158" i="2"/>
  <c r="P158" i="2"/>
  <c r="BI156" i="2"/>
  <c r="BH156" i="2"/>
  <c r="BG156" i="2"/>
  <c r="BF156" i="2"/>
  <c r="T156" i="2"/>
  <c r="R156" i="2"/>
  <c r="P156" i="2"/>
  <c r="BI154" i="2"/>
  <c r="BH154" i="2"/>
  <c r="BG154" i="2"/>
  <c r="BF154" i="2"/>
  <c r="T154" i="2"/>
  <c r="R154" i="2"/>
  <c r="P154" i="2"/>
  <c r="BI152" i="2"/>
  <c r="BH152" i="2"/>
  <c r="BG152" i="2"/>
  <c r="BF152" i="2"/>
  <c r="T152" i="2"/>
  <c r="R152" i="2"/>
  <c r="P152" i="2"/>
  <c r="BI149" i="2"/>
  <c r="BH149" i="2"/>
  <c r="BG149" i="2"/>
  <c r="BF149" i="2"/>
  <c r="T149" i="2"/>
  <c r="R149" i="2"/>
  <c r="P149" i="2"/>
  <c r="BI146" i="2"/>
  <c r="BH146" i="2"/>
  <c r="BG146" i="2"/>
  <c r="BF146" i="2"/>
  <c r="T146" i="2"/>
  <c r="R146" i="2"/>
  <c r="P146" i="2"/>
  <c r="BI143" i="2"/>
  <c r="BH143" i="2"/>
  <c r="BG143" i="2"/>
  <c r="BF143" i="2"/>
  <c r="T143" i="2"/>
  <c r="R143" i="2"/>
  <c r="P143" i="2"/>
  <c r="BI141" i="2"/>
  <c r="BH141" i="2"/>
  <c r="BG141" i="2"/>
  <c r="BF141" i="2"/>
  <c r="T141" i="2"/>
  <c r="R141" i="2"/>
  <c r="P141" i="2"/>
  <c r="BI138" i="2"/>
  <c r="BH138" i="2"/>
  <c r="BG138" i="2"/>
  <c r="BF138" i="2"/>
  <c r="T138" i="2"/>
  <c r="R138" i="2"/>
  <c r="P138" i="2"/>
  <c r="BI136" i="2"/>
  <c r="BH136" i="2"/>
  <c r="BG136" i="2"/>
  <c r="BF136" i="2"/>
  <c r="T136" i="2"/>
  <c r="R136" i="2"/>
  <c r="P136" i="2"/>
  <c r="BI133" i="2"/>
  <c r="BH133" i="2"/>
  <c r="BG133" i="2"/>
  <c r="BF133" i="2"/>
  <c r="T133" i="2"/>
  <c r="R133" i="2"/>
  <c r="P133" i="2"/>
  <c r="BI131" i="2"/>
  <c r="BH131" i="2"/>
  <c r="BG131" i="2"/>
  <c r="BF131" i="2"/>
  <c r="T131" i="2"/>
  <c r="R131" i="2"/>
  <c r="P131" i="2"/>
  <c r="BI129" i="2"/>
  <c r="BH129" i="2"/>
  <c r="BG129" i="2"/>
  <c r="BF129" i="2"/>
  <c r="T129" i="2"/>
  <c r="R129" i="2"/>
  <c r="P129" i="2"/>
  <c r="BI127" i="2"/>
  <c r="BH127" i="2"/>
  <c r="BG127" i="2"/>
  <c r="BF127" i="2"/>
  <c r="T127" i="2"/>
  <c r="R127" i="2"/>
  <c r="P127" i="2"/>
  <c r="BI123" i="2"/>
  <c r="BH123" i="2"/>
  <c r="BG123" i="2"/>
  <c r="BF123" i="2"/>
  <c r="T123" i="2"/>
  <c r="R123" i="2"/>
  <c r="P123" i="2"/>
  <c r="BI120" i="2"/>
  <c r="BH120" i="2"/>
  <c r="BG120" i="2"/>
  <c r="BF120" i="2"/>
  <c r="T120" i="2"/>
  <c r="R120" i="2"/>
  <c r="P120" i="2"/>
  <c r="BI117" i="2"/>
  <c r="BH117" i="2"/>
  <c r="BG117" i="2"/>
  <c r="BF117" i="2"/>
  <c r="T117" i="2"/>
  <c r="R117" i="2"/>
  <c r="P117" i="2"/>
  <c r="BI114" i="2"/>
  <c r="BH114" i="2"/>
  <c r="BG114" i="2"/>
  <c r="BF114" i="2"/>
  <c r="T114" i="2"/>
  <c r="R114" i="2"/>
  <c r="P114" i="2"/>
  <c r="BI112" i="2"/>
  <c r="BH112" i="2"/>
  <c r="BG112" i="2"/>
  <c r="BF112" i="2"/>
  <c r="T112" i="2"/>
  <c r="R112" i="2"/>
  <c r="P112" i="2"/>
  <c r="BI109" i="2"/>
  <c r="BH109" i="2"/>
  <c r="BG109" i="2"/>
  <c r="BF109" i="2"/>
  <c r="T109" i="2"/>
  <c r="R109" i="2"/>
  <c r="P109" i="2"/>
  <c r="BI106" i="2"/>
  <c r="BH106" i="2"/>
  <c r="BG106" i="2"/>
  <c r="BF106" i="2"/>
  <c r="T106" i="2"/>
  <c r="R106" i="2"/>
  <c r="P106" i="2"/>
  <c r="BI103" i="2"/>
  <c r="BH103" i="2"/>
  <c r="BG103" i="2"/>
  <c r="BF103" i="2"/>
  <c r="T103" i="2"/>
  <c r="R103" i="2"/>
  <c r="P103" i="2"/>
  <c r="BI101" i="2"/>
  <c r="BH101" i="2"/>
  <c r="BG101" i="2"/>
  <c r="BF101" i="2"/>
  <c r="T101" i="2"/>
  <c r="R101" i="2"/>
  <c r="P101" i="2"/>
  <c r="J95" i="2"/>
  <c r="J94" i="2"/>
  <c r="F94" i="2"/>
  <c r="F92" i="2"/>
  <c r="E90" i="2"/>
  <c r="J59" i="2"/>
  <c r="J58" i="2"/>
  <c r="F58" i="2"/>
  <c r="F56" i="2"/>
  <c r="E54" i="2"/>
  <c r="J20" i="2"/>
  <c r="E20" i="2"/>
  <c r="F95" i="2"/>
  <c r="J19" i="2"/>
  <c r="J14" i="2"/>
  <c r="J92" i="2" s="1"/>
  <c r="E7" i="2"/>
  <c r="E86" i="2"/>
  <c r="L50" i="1"/>
  <c r="AM50" i="1"/>
  <c r="AM49" i="1"/>
  <c r="L49" i="1"/>
  <c r="AM47" i="1"/>
  <c r="L47" i="1"/>
  <c r="L45" i="1"/>
  <c r="L44" i="1"/>
  <c r="J145" i="3"/>
  <c r="J213" i="3"/>
  <c r="BK284" i="3"/>
  <c r="J230" i="3"/>
  <c r="J239" i="3"/>
  <c r="J215" i="3"/>
  <c r="J127" i="3"/>
  <c r="J165" i="3"/>
  <c r="J124" i="3"/>
  <c r="J199" i="3"/>
  <c r="BK220" i="3"/>
  <c r="J114" i="3"/>
  <c r="J196" i="4"/>
  <c r="J173" i="4"/>
  <c r="BK112" i="4"/>
  <c r="BK196" i="4"/>
  <c r="J140" i="4"/>
  <c r="J187" i="4"/>
  <c r="BK129" i="4"/>
  <c r="BK218" i="4"/>
  <c r="J120" i="4"/>
  <c r="J117" i="4"/>
  <c r="J166" i="5"/>
  <c r="BK267" i="6"/>
  <c r="J101" i="6"/>
  <c r="J153" i="6"/>
  <c r="BK254" i="6"/>
  <c r="BK197" i="6"/>
  <c r="J146" i="6"/>
  <c r="BK251" i="6"/>
  <c r="J129" i="6"/>
  <c r="BK205" i="6"/>
  <c r="J242" i="6"/>
  <c r="J235" i="6"/>
  <c r="J195" i="6"/>
  <c r="BK165" i="6"/>
  <c r="BK120" i="7"/>
  <c r="BK107" i="7"/>
  <c r="J122" i="7"/>
  <c r="BK222" i="7"/>
  <c r="BK182" i="7"/>
  <c r="BK115" i="7"/>
  <c r="J204" i="7"/>
  <c r="BK136" i="7"/>
  <c r="J199" i="7"/>
  <c r="J112" i="7"/>
  <c r="J136" i="7"/>
  <c r="J164" i="8"/>
  <c r="BK121" i="8"/>
  <c r="BK138" i="8"/>
  <c r="J150" i="8"/>
  <c r="J146" i="8"/>
  <c r="BK99" i="8"/>
  <c r="J163" i="9"/>
  <c r="BK185" i="9"/>
  <c r="BK156" i="9"/>
  <c r="J161" i="9"/>
  <c r="J205" i="9"/>
  <c r="BK166" i="9"/>
  <c r="J188" i="9"/>
  <c r="J253" i="9"/>
  <c r="J142" i="9"/>
  <c r="BK241" i="9"/>
  <c r="BK253" i="9"/>
  <c r="J190" i="9"/>
  <c r="BK258" i="9"/>
  <c r="BK195" i="9"/>
  <c r="J196" i="10"/>
  <c r="J220" i="10"/>
  <c r="BK164" i="10"/>
  <c r="BK157" i="10"/>
  <c r="BK122" i="10"/>
  <c r="BK193" i="10"/>
  <c r="BK207" i="10"/>
  <c r="J125" i="10"/>
  <c r="BK171" i="10"/>
  <c r="BK136" i="10"/>
  <c r="BK107" i="10"/>
  <c r="J100" i="11"/>
  <c r="BK135" i="11"/>
  <c r="J123" i="11"/>
  <c r="BK127" i="11"/>
  <c r="BK107" i="11"/>
  <c r="BK130" i="11"/>
  <c r="J117" i="11"/>
  <c r="BK97" i="11"/>
  <c r="J194" i="12"/>
  <c r="BK176" i="12"/>
  <c r="J95" i="12"/>
  <c r="BK158" i="12"/>
  <c r="BK129" i="12"/>
  <c r="J123" i="12"/>
  <c r="J173" i="12"/>
  <c r="BK127" i="12"/>
  <c r="J256" i="13"/>
  <c r="BK254" i="13"/>
  <c r="J127" i="13"/>
  <c r="J227" i="13"/>
  <c r="J232" i="13"/>
  <c r="BK205" i="13"/>
  <c r="BK238" i="13"/>
  <c r="BK179" i="13"/>
  <c r="J98" i="13"/>
  <c r="J175" i="13"/>
  <c r="BK133" i="13"/>
  <c r="BK121" i="14"/>
  <c r="BK114" i="14"/>
  <c r="J89" i="14"/>
  <c r="BK108" i="14"/>
  <c r="J114" i="14"/>
  <c r="J92" i="14"/>
  <c r="BK92" i="14"/>
  <c r="BK106" i="14"/>
  <c r="J85" i="14"/>
  <c r="BK94" i="15"/>
  <c r="J204" i="2"/>
  <c r="BK158" i="2"/>
  <c r="J136" i="2"/>
  <c r="J133" i="2"/>
  <c r="J167" i="2"/>
  <c r="J141" i="2"/>
  <c r="AS63" i="1"/>
  <c r="BK127" i="2"/>
  <c r="BK109" i="2"/>
  <c r="BK242" i="3"/>
  <c r="BK129" i="3"/>
  <c r="J170" i="3"/>
  <c r="BK220" i="7"/>
  <c r="J210" i="7"/>
  <c r="J154" i="7"/>
  <c r="J153" i="8"/>
  <c r="J160" i="8"/>
  <c r="BK105" i="8"/>
  <c r="J102" i="8"/>
  <c r="J153" i="9"/>
  <c r="J128" i="9"/>
  <c r="BK163" i="9"/>
  <c r="BK203" i="9"/>
  <c r="BK180" i="9"/>
  <c r="BK101" i="9"/>
  <c r="J258" i="9"/>
  <c r="BK176" i="9"/>
  <c r="J107" i="9"/>
  <c r="BK202" i="10"/>
  <c r="BK217" i="10"/>
  <c r="BK199" i="10"/>
  <c r="J210" i="10"/>
  <c r="BK185" i="10"/>
  <c r="BK180" i="10"/>
  <c r="J199" i="12"/>
  <c r="J157" i="12"/>
  <c r="J240" i="13"/>
  <c r="J171" i="13"/>
  <c r="J113" i="14"/>
  <c r="BK119" i="14"/>
  <c r="BK93" i="14"/>
  <c r="J91" i="15"/>
  <c r="BK91" i="15"/>
  <c r="BK88" i="15"/>
  <c r="BK199" i="2"/>
  <c r="J149" i="2"/>
  <c r="AS55" i="1"/>
  <c r="BK156" i="2"/>
  <c r="BK112" i="2"/>
  <c r="BK173" i="2"/>
  <c r="BK129" i="2"/>
  <c r="J117" i="2"/>
  <c r="BK230" i="3"/>
  <c r="J108" i="3"/>
  <c r="J152" i="3"/>
  <c r="J197" i="3"/>
  <c r="BK186" i="3"/>
  <c r="J206" i="3"/>
  <c r="BK277" i="3"/>
  <c r="BK131" i="3"/>
  <c r="BK203" i="3"/>
  <c r="J218" i="3"/>
  <c r="BK245" i="3"/>
  <c r="BK152" i="3"/>
  <c r="BK108" i="3"/>
  <c r="BK214" i="4"/>
  <c r="BK200" i="4"/>
  <c r="J148" i="4"/>
  <c r="BK185" i="4"/>
  <c r="J184" i="4"/>
  <c r="BK100" i="4"/>
  <c r="J100" i="4"/>
  <c r="BK166" i="5"/>
  <c r="J139" i="5"/>
  <c r="J108" i="5"/>
  <c r="J141" i="5"/>
  <c r="BK247" i="6"/>
  <c r="BK198" i="6"/>
  <c r="BK107" i="6"/>
  <c r="BK101" i="6"/>
  <c r="J202" i="6"/>
  <c r="BK259" i="6"/>
  <c r="BK276" i="6"/>
  <c r="J134" i="6"/>
  <c r="J197" i="6"/>
  <c r="J223" i="6"/>
  <c r="J152" i="7"/>
  <c r="BK112" i="7"/>
  <c r="BK224" i="7"/>
  <c r="J187" i="7"/>
  <c r="BK196" i="7"/>
  <c r="BK180" i="7"/>
  <c r="BK157" i="7"/>
  <c r="BK143" i="7"/>
  <c r="BK133" i="8"/>
  <c r="J140" i="8"/>
  <c r="J105" i="8"/>
  <c r="BK108" i="8"/>
  <c r="J229" i="9"/>
  <c r="BK158" i="9"/>
  <c r="J250" i="9"/>
  <c r="J136" i="9"/>
  <c r="J180" i="9"/>
  <c r="BK128" i="9"/>
  <c r="BK149" i="9"/>
  <c r="BK194" i="9"/>
  <c r="BK217" i="9"/>
  <c r="BK246" i="9"/>
  <c r="J193" i="10"/>
  <c r="J152" i="10"/>
  <c r="BK124" i="11"/>
  <c r="J118" i="11"/>
  <c r="J126" i="11"/>
  <c r="J97" i="11"/>
  <c r="J161" i="12"/>
  <c r="J193" i="12"/>
  <c r="BK107" i="12"/>
  <c r="BK257" i="13"/>
  <c r="BK122" i="13"/>
  <c r="J101" i="13"/>
  <c r="J179" i="13"/>
  <c r="BK89" i="14"/>
  <c r="J97" i="14"/>
  <c r="J122" i="14"/>
  <c r="J103" i="14"/>
  <c r="J95" i="14"/>
  <c r="BK101" i="14"/>
  <c r="BK102" i="14"/>
  <c r="BK104" i="15"/>
  <c r="J94" i="15"/>
  <c r="BK193" i="3"/>
  <c r="BK148" i="3"/>
  <c r="J318" i="3"/>
  <c r="BK157" i="3"/>
  <c r="J276" i="6"/>
  <c r="BK162" i="6"/>
  <c r="J131" i="6"/>
  <c r="J225" i="6"/>
  <c r="J160" i="6"/>
  <c r="J180" i="6"/>
  <c r="BK180" i="6"/>
  <c r="BK203" i="6"/>
  <c r="J219" i="6"/>
  <c r="BK215" i="6"/>
  <c r="J190" i="6"/>
  <c r="J136" i="6"/>
  <c r="J217" i="7"/>
  <c r="J202" i="7"/>
  <c r="BK122" i="7"/>
  <c r="J192" i="7"/>
  <c r="J157" i="7"/>
  <c r="BK217" i="7"/>
  <c r="BK199" i="7"/>
  <c r="BK154" i="7"/>
  <c r="BK194" i="7"/>
  <c r="J120" i="7"/>
  <c r="BK202" i="7"/>
  <c r="J151" i="8"/>
  <c r="BK150" i="8"/>
  <c r="BK153" i="8"/>
  <c r="BK155" i="8"/>
  <c r="BK128" i="8"/>
  <c r="J125" i="8"/>
  <c r="J128" i="8"/>
  <c r="J220" i="9"/>
  <c r="BK145" i="9"/>
  <c r="J133" i="9"/>
  <c r="BK188" i="9"/>
  <c r="J264" i="9"/>
  <c r="J196" i="9"/>
  <c r="J149" i="9"/>
  <c r="J215" i="9"/>
  <c r="J145" i="9"/>
  <c r="BK229" i="9"/>
  <c r="J248" i="9"/>
  <c r="J203" i="9"/>
  <c r="BK174" i="9"/>
  <c r="BK215" i="9"/>
  <c r="BK133" i="9"/>
  <c r="BK107" i="9"/>
  <c r="BK194" i="10"/>
  <c r="BK212" i="10"/>
  <c r="BK204" i="10"/>
  <c r="J154" i="10"/>
  <c r="BK190" i="10"/>
  <c r="BK192" i="10"/>
  <c r="BK152" i="10"/>
  <c r="BK189" i="10"/>
  <c r="BK143" i="10"/>
  <c r="BK187" i="10"/>
  <c r="J115" i="10"/>
  <c r="BK115" i="11"/>
  <c r="BK91" i="11"/>
  <c r="J135" i="11"/>
  <c r="J108" i="11"/>
  <c r="J120" i="11"/>
  <c r="J137" i="11"/>
  <c r="BK123" i="11"/>
  <c r="BK99" i="11"/>
  <c r="J190" i="12"/>
  <c r="J148" i="12"/>
  <c r="BK157" i="12"/>
  <c r="BK125" i="12"/>
  <c r="J109" i="12"/>
  <c r="J98" i="12"/>
  <c r="BK138" i="12"/>
  <c r="BK258" i="13"/>
  <c r="BK256" i="13"/>
  <c r="BK216" i="13"/>
  <c r="BK125" i="13"/>
  <c r="BK113" i="13"/>
  <c r="BK110" i="13"/>
  <c r="J195" i="13"/>
  <c r="J138" i="13"/>
  <c r="BK213" i="13"/>
  <c r="J189" i="13"/>
  <c r="J130" i="13"/>
  <c r="BK227" i="13"/>
  <c r="BK250" i="13"/>
  <c r="J143" i="13"/>
  <c r="BK189" i="13"/>
  <c r="J113" i="13"/>
  <c r="J219" i="13"/>
  <c r="BK222" i="13"/>
  <c r="J205" i="13"/>
  <c r="BK137" i="13"/>
  <c r="BK113" i="14"/>
  <c r="BK87" i="14"/>
  <c r="BK90" i="14"/>
  <c r="BK103" i="14"/>
  <c r="J100" i="14"/>
  <c r="J108" i="14"/>
  <c r="BK86" i="14"/>
  <c r="BK105" i="14"/>
  <c r="BK91" i="14"/>
  <c r="J90" i="14"/>
  <c r="BK97" i="15"/>
  <c r="BK171" i="2"/>
  <c r="J146" i="2"/>
  <c r="BK123" i="2"/>
  <c r="J154" i="2"/>
  <c r="J173" i="2"/>
  <c r="J123" i="2"/>
  <c r="J193" i="2"/>
  <c r="BK143" i="2"/>
  <c r="BK101" i="2"/>
  <c r="J103" i="2"/>
  <c r="J143" i="3"/>
  <c r="J173" i="3"/>
  <c r="J258" i="3"/>
  <c r="BK298" i="3"/>
  <c r="J131" i="3"/>
  <c r="J308" i="3"/>
  <c r="BK173" i="3"/>
  <c r="J220" i="3"/>
  <c r="J111" i="3"/>
  <c r="J159" i="3"/>
  <c r="J181" i="3"/>
  <c r="J202" i="3"/>
  <c r="J204" i="4"/>
  <c r="BK201" i="4"/>
  <c r="BK173" i="4"/>
  <c r="J216" i="4"/>
  <c r="J180" i="4"/>
  <c r="J177" i="4"/>
  <c r="BK107" i="4"/>
  <c r="BK129" i="5"/>
  <c r="J111" i="5"/>
  <c r="J127" i="5"/>
  <c r="J153" i="5"/>
  <c r="BK111" i="5"/>
  <c r="BK148" i="6"/>
  <c r="BK151" i="6"/>
  <c r="J151" i="6"/>
  <c r="J249" i="6"/>
  <c r="J132" i="6"/>
  <c r="BK200" i="6"/>
  <c r="BK153" i="6"/>
  <c r="BK134" i="6"/>
  <c r="BK265" i="6"/>
  <c r="J207" i="6"/>
  <c r="J198" i="7"/>
  <c r="J212" i="7"/>
  <c r="BK117" i="7"/>
  <c r="BK190" i="7"/>
  <c r="BK192" i="7"/>
  <c r="J107" i="7"/>
  <c r="BK125" i="7"/>
  <c r="BK168" i="8"/>
  <c r="J168" i="8"/>
  <c r="BK140" i="8"/>
  <c r="J99" i="8"/>
  <c r="J246" i="9"/>
  <c r="BK131" i="9"/>
  <c r="BK224" i="9"/>
  <c r="J129" i="9"/>
  <c r="BK140" i="9"/>
  <c r="J157" i="10"/>
  <c r="J206" i="10"/>
  <c r="J212" i="10"/>
  <c r="J129" i="10"/>
  <c r="J189" i="10"/>
  <c r="BK129" i="10"/>
  <c r="BK105" i="11"/>
  <c r="BK140" i="11"/>
  <c r="J132" i="11"/>
  <c r="BK126" i="11"/>
  <c r="J107" i="11"/>
  <c r="J196" i="12"/>
  <c r="BK196" i="12"/>
  <c r="BK173" i="12"/>
  <c r="BK122" i="12"/>
  <c r="BK109" i="12"/>
  <c r="J164" i="13"/>
  <c r="BK245" i="13"/>
  <c r="BK252" i="13"/>
  <c r="BK143" i="13"/>
  <c r="J258" i="13"/>
  <c r="BK164" i="13"/>
  <c r="J248" i="13"/>
  <c r="J216" i="13"/>
  <c r="BK175" i="13"/>
  <c r="BK240" i="13"/>
  <c r="BK219" i="13"/>
  <c r="J257" i="13"/>
  <c r="J210" i="13"/>
  <c r="J133" i="13"/>
  <c r="BK203" i="13"/>
  <c r="J225" i="13"/>
  <c r="J88" i="14"/>
  <c r="J99" i="15"/>
  <c r="BK99" i="15"/>
  <c r="BK169" i="2"/>
  <c r="J131" i="2"/>
  <c r="BK193" i="2"/>
  <c r="J143" i="2"/>
  <c r="J187" i="2"/>
  <c r="BK136" i="2"/>
  <c r="BK168" i="3"/>
  <c r="J141" i="3"/>
  <c r="J242" i="3"/>
  <c r="BK211" i="4"/>
  <c r="BK115" i="4"/>
  <c r="J211" i="4"/>
  <c r="J136" i="4"/>
  <c r="BK136" i="4"/>
  <c r="J221" i="6"/>
  <c r="BK212" i="7"/>
  <c r="J130" i="8"/>
  <c r="J122" i="10"/>
  <c r="J112" i="10"/>
  <c r="J104" i="10"/>
  <c r="BK117" i="10"/>
  <c r="BK114" i="11"/>
  <c r="J99" i="11"/>
  <c r="BK121" i="11"/>
  <c r="BK88" i="11"/>
  <c r="J88" i="11"/>
  <c r="BK98" i="12"/>
  <c r="BK95" i="12"/>
  <c r="BK164" i="12"/>
  <c r="J125" i="12"/>
  <c r="J243" i="13"/>
  <c r="J250" i="13"/>
  <c r="BK195" i="13"/>
  <c r="BK140" i="13"/>
  <c r="J116" i="13"/>
  <c r="J122" i="13"/>
  <c r="J150" i="13"/>
  <c r="BK115" i="14"/>
  <c r="BK117" i="14"/>
  <c r="J102" i="14"/>
  <c r="J104" i="14"/>
  <c r="BK101" i="15"/>
  <c r="BK187" i="2"/>
  <c r="BK106" i="2"/>
  <c r="J180" i="2"/>
  <c r="J152" i="2"/>
  <c r="BK204" i="2"/>
  <c r="BK184" i="4"/>
  <c r="J188" i="4"/>
  <c r="J168" i="4"/>
  <c r="J198" i="4"/>
  <c r="J107" i="4"/>
  <c r="J129" i="5"/>
  <c r="J102" i="5"/>
  <c r="J120" i="5"/>
  <c r="J122" i="5"/>
  <c r="J105" i="5"/>
  <c r="J157" i="5"/>
  <c r="BK108" i="5"/>
  <c r="J151" i="5"/>
  <c r="BK157" i="6"/>
  <c r="BK190" i="6"/>
  <c r="BK132" i="6"/>
  <c r="BK178" i="6"/>
  <c r="J254" i="6"/>
  <c r="J228" i="6"/>
  <c r="J148" i="6"/>
  <c r="BK228" i="6"/>
  <c r="BK187" i="6"/>
  <c r="J265" i="6"/>
  <c r="J167" i="6"/>
  <c r="J112" i="6"/>
  <c r="BK121" i="6"/>
  <c r="BK124" i="6"/>
  <c r="BK184" i="6"/>
  <c r="BK221" i="6"/>
  <c r="BK186" i="6"/>
  <c r="J194" i="7"/>
  <c r="J206" i="7"/>
  <c r="J220" i="7"/>
  <c r="BK198" i="7"/>
  <c r="BK149" i="7"/>
  <c r="J180" i="7"/>
  <c r="J129" i="7"/>
  <c r="J178" i="7"/>
  <c r="J164" i="7"/>
  <c r="BK146" i="8"/>
  <c r="BK164" i="8"/>
  <c r="J133" i="8"/>
  <c r="J135" i="8"/>
  <c r="BK142" i="8"/>
  <c r="J144" i="8"/>
  <c r="J138" i="8"/>
  <c r="BK222" i="9"/>
  <c r="BK161" i="9"/>
  <c r="BK226" i="9"/>
  <c r="J185" i="9"/>
  <c r="BK116" i="9"/>
  <c r="J195" i="9"/>
  <c r="J226" i="9"/>
  <c r="J193" i="9"/>
  <c r="BK274" i="9"/>
  <c r="BK220" i="9"/>
  <c r="BK196" i="9"/>
  <c r="BK201" i="9"/>
  <c r="BK193" i="9"/>
  <c r="BK205" i="9"/>
  <c r="BK113" i="9"/>
  <c r="BK149" i="10"/>
  <c r="BK224" i="10"/>
  <c r="J217" i="10"/>
  <c r="BK206" i="10"/>
  <c r="J180" i="10"/>
  <c r="J190" i="10"/>
  <c r="BK198" i="10"/>
  <c r="J120" i="10"/>
  <c r="BK161" i="12"/>
  <c r="BK188" i="12"/>
  <c r="J107" i="12"/>
  <c r="BK92" i="12"/>
  <c r="J129" i="12"/>
  <c r="BK116" i="13"/>
  <c r="J106" i="13"/>
  <c r="BK138" i="13"/>
  <c r="BK127" i="13"/>
  <c r="BK225" i="13"/>
  <c r="J181" i="13"/>
  <c r="J184" i="13"/>
  <c r="J120" i="14"/>
  <c r="J98" i="14"/>
  <c r="J112" i="14"/>
  <c r="J101" i="14"/>
  <c r="J87" i="14"/>
  <c r="J94" i="14"/>
  <c r="BK94" i="14"/>
  <c r="J83" i="14"/>
  <c r="J88" i="15"/>
  <c r="J202" i="2"/>
  <c r="J129" i="2"/>
  <c r="BK190" i="2"/>
  <c r="BK154" i="2"/>
  <c r="BK138" i="2"/>
  <c r="BK202" i="2"/>
  <c r="BK163" i="2"/>
  <c r="BK141" i="2"/>
  <c r="BK114" i="2"/>
  <c r="BK120" i="2"/>
  <c r="BK258" i="3"/>
  <c r="BK228" i="3"/>
  <c r="BK215" i="3"/>
  <c r="J104" i="3"/>
  <c r="BK239" i="3"/>
  <c r="J292" i="3"/>
  <c r="J204" i="3"/>
  <c r="J280" i="3"/>
  <c r="J203" i="3"/>
  <c r="J261" i="3"/>
  <c r="J136" i="3"/>
  <c r="BK308" i="3"/>
  <c r="BK138" i="3"/>
  <c r="J275" i="3"/>
  <c r="BK204" i="3"/>
  <c r="J193" i="3"/>
  <c r="J157" i="3"/>
  <c r="BK236" i="3"/>
  <c r="BK161" i="3"/>
  <c r="J134" i="3"/>
  <c r="BK193" i="4"/>
  <c r="BK140" i="4"/>
  <c r="BK192" i="4"/>
  <c r="J154" i="4"/>
  <c r="J112" i="4"/>
  <c r="J214" i="4"/>
  <c r="BK190" i="4"/>
  <c r="BK187" i="4"/>
  <c r="BK148" i="4"/>
  <c r="BK161" i="4"/>
  <c r="J162" i="5"/>
  <c r="BK134" i="5"/>
  <c r="J147" i="5"/>
  <c r="BK145" i="5"/>
  <c r="J134" i="5"/>
  <c r="J114" i="5"/>
  <c r="J143" i="5"/>
  <c r="J124" i="5"/>
  <c r="J96" i="5"/>
  <c r="BK219" i="6"/>
  <c r="J178" i="6"/>
  <c r="BK249" i="6"/>
  <c r="BK170" i="6"/>
  <c r="J187" i="6"/>
  <c r="BK207" i="6"/>
  <c r="BK144" i="8"/>
  <c r="BK111" i="8"/>
  <c r="J108" i="8"/>
  <c r="BK114" i="8"/>
  <c r="BK135" i="8"/>
  <c r="J169" i="9"/>
  <c r="J194" i="9"/>
  <c r="BK243" i="9"/>
  <c r="BK169" i="9"/>
  <c r="J131" i="9"/>
  <c r="J217" i="9"/>
  <c r="J174" i="9"/>
  <c r="J116" i="9"/>
  <c r="J266" i="9"/>
  <c r="J158" i="9"/>
  <c r="BK266" i="9"/>
  <c r="BK197" i="9"/>
  <c r="J121" i="9"/>
  <c r="BK200" i="9"/>
  <c r="BK264" i="9"/>
  <c r="J198" i="9"/>
  <c r="J101" i="9"/>
  <c r="BK121" i="9"/>
  <c r="BK178" i="10"/>
  <c r="BK210" i="10"/>
  <c r="BK222" i="10"/>
  <c r="J182" i="10"/>
  <c r="BK182" i="10"/>
  <c r="BK125" i="10"/>
  <c r="BK100" i="10"/>
  <c r="J149" i="10"/>
  <c r="J192" i="10"/>
  <c r="BK115" i="10"/>
  <c r="J117" i="10"/>
  <c r="J129" i="11"/>
  <c r="J112" i="11"/>
  <c r="BK129" i="11"/>
  <c r="J114" i="11"/>
  <c r="J127" i="11"/>
  <c r="BK102" i="11"/>
  <c r="BK104" i="11"/>
  <c r="J121" i="11"/>
  <c r="J91" i="11"/>
  <c r="J164" i="12"/>
  <c r="J158" i="12"/>
  <c r="BK193" i="12"/>
  <c r="J186" i="12"/>
  <c r="BK199" i="12"/>
  <c r="BK148" i="12"/>
  <c r="J176" i="12"/>
  <c r="J133" i="12"/>
  <c r="J122" i="12"/>
  <c r="J254" i="13"/>
  <c r="J198" i="13"/>
  <c r="J238" i="13"/>
  <c r="J222" i="13"/>
  <c r="BK106" i="13"/>
  <c r="J213" i="13"/>
  <c r="J99" i="14"/>
  <c r="BK107" i="14"/>
  <c r="J115" i="14"/>
  <c r="J107" i="14"/>
  <c r="J109" i="14"/>
  <c r="J96" i="14"/>
  <c r="J93" i="14"/>
  <c r="BK97" i="14"/>
  <c r="BK100" i="14"/>
  <c r="J104" i="15"/>
  <c r="BK160" i="2"/>
  <c r="J163" i="2"/>
  <c r="J112" i="2"/>
  <c r="BK287" i="3"/>
  <c r="J224" i="3"/>
  <c r="J245" i="3"/>
  <c r="BK181" i="3"/>
  <c r="BK124" i="3"/>
  <c r="J189" i="3"/>
  <c r="BK202" i="3"/>
  <c r="BK249" i="3"/>
  <c r="J208" i="3"/>
  <c r="BK143" i="3"/>
  <c r="J168" i="3"/>
  <c r="BK222" i="3"/>
  <c r="BK206" i="3"/>
  <c r="J201" i="4"/>
  <c r="BK198" i="4"/>
  <c r="BK104" i="4"/>
  <c r="J175" i="4"/>
  <c r="BK204" i="4"/>
  <c r="BK180" i="4"/>
  <c r="BK157" i="5"/>
  <c r="BK127" i="5"/>
  <c r="BK153" i="5"/>
  <c r="BK170" i="5"/>
  <c r="BK122" i="5"/>
  <c r="BK173" i="6"/>
  <c r="J157" i="6"/>
  <c r="BK196" i="6"/>
  <c r="J203" i="6"/>
  <c r="BK131" i="6"/>
  <c r="BK129" i="6"/>
  <c r="BK136" i="6"/>
  <c r="J143" i="6"/>
  <c r="BK199" i="6"/>
  <c r="J251" i="6"/>
  <c r="J190" i="7"/>
  <c r="J222" i="7"/>
  <c r="J115" i="7"/>
  <c r="BK178" i="7"/>
  <c r="J171" i="7"/>
  <c r="J104" i="7"/>
  <c r="BK151" i="8"/>
  <c r="J111" i="8"/>
  <c r="BK136" i="9"/>
  <c r="J243" i="9"/>
  <c r="BK250" i="9"/>
  <c r="J177" i="2"/>
  <c r="J127" i="2"/>
  <c r="BK183" i="2"/>
  <c r="BK149" i="2"/>
  <c r="BK131" i="2"/>
  <c r="J109" i="2"/>
  <c r="J199" i="2"/>
  <c r="J171" i="2"/>
  <c r="J156" i="2"/>
  <c r="BK133" i="2"/>
  <c r="J160" i="2"/>
  <c r="J106" i="2"/>
  <c r="BK233" i="3"/>
  <c r="BK211" i="3"/>
  <c r="J298" i="3"/>
  <c r="J320" i="3"/>
  <c r="BK205" i="3"/>
  <c r="J284" i="3"/>
  <c r="BK207" i="3"/>
  <c r="BK134" i="3"/>
  <c r="BK208" i="3"/>
  <c r="BK165" i="3"/>
  <c r="J205" i="3"/>
  <c r="J282" i="3"/>
  <c r="J277" i="3"/>
  <c r="J233" i="3"/>
  <c r="BK155" i="3"/>
  <c r="BK136" i="3"/>
  <c r="BK170" i="3"/>
  <c r="J148" i="3"/>
  <c r="J228" i="3"/>
  <c r="J178" i="3"/>
  <c r="BK140" i="3"/>
  <c r="J209" i="4"/>
  <c r="BK151" i="4"/>
  <c r="BK216" i="4"/>
  <c r="J190" i="4"/>
  <c r="BK117" i="4"/>
  <c r="BK146" i="4"/>
  <c r="BK149" i="4"/>
  <c r="J182" i="4"/>
  <c r="J122" i="4"/>
  <c r="BK120" i="4"/>
  <c r="BK162" i="5"/>
  <c r="BK141" i="5"/>
  <c r="J155" i="5"/>
  <c r="BK171" i="7"/>
  <c r="BK164" i="7"/>
  <c r="BK100" i="7"/>
  <c r="BK193" i="7"/>
  <c r="BK152" i="7"/>
  <c r="BK204" i="7"/>
  <c r="J196" i="7"/>
  <c r="J151" i="7"/>
  <c r="BK206" i="7"/>
  <c r="J189" i="7"/>
  <c r="J100" i="7"/>
  <c r="BK130" i="8"/>
  <c r="J157" i="8"/>
  <c r="BK125" i="8"/>
  <c r="J155" i="8"/>
  <c r="BK102" i="8"/>
  <c r="J125" i="13"/>
  <c r="J252" i="13"/>
  <c r="BK230" i="13"/>
  <c r="BK119" i="13"/>
  <c r="BK232" i="13"/>
  <c r="J140" i="13"/>
  <c r="BK181" i="13"/>
  <c r="J157" i="13"/>
  <c r="BK94" i="13"/>
  <c r="BK235" i="13"/>
  <c r="BK98" i="13"/>
  <c r="J203" i="13"/>
  <c r="BK130" i="13"/>
  <c r="J91" i="14"/>
  <c r="BK122" i="14"/>
  <c r="J119" i="14"/>
  <c r="BK110" i="14"/>
  <c r="BK96" i="14"/>
  <c r="J86" i="14"/>
  <c r="BK116" i="14"/>
  <c r="J123" i="14"/>
  <c r="J106" i="14"/>
  <c r="J116" i="14"/>
  <c r="BK104" i="14"/>
  <c r="BK120" i="14"/>
  <c r="BK167" i="2"/>
  <c r="J101" i="2"/>
  <c r="J138" i="2"/>
  <c r="J169" i="2"/>
  <c r="J114" i="2"/>
  <c r="BK180" i="2"/>
  <c r="BK117" i="2"/>
  <c r="AS59" i="1"/>
  <c r="BK280" i="3"/>
  <c r="J210" i="3"/>
  <c r="BK189" i="3"/>
  <c r="J268" i="3"/>
  <c r="J253" i="3"/>
  <c r="J236" i="3"/>
  <c r="J138" i="3"/>
  <c r="J161" i="3"/>
  <c r="BK114" i="3"/>
  <c r="BK145" i="3"/>
  <c r="J102" i="3"/>
  <c r="J149" i="4"/>
  <c r="BK175" i="4"/>
  <c r="J193" i="4"/>
  <c r="J151" i="4"/>
  <c r="J200" i="4"/>
  <c r="BK168" i="4"/>
  <c r="BK137" i="5"/>
  <c r="J159" i="5"/>
  <c r="BK96" i="5"/>
  <c r="BK143" i="5"/>
  <c r="J145" i="5"/>
  <c r="J124" i="6"/>
  <c r="BK285" i="6"/>
  <c r="BK195" i="6"/>
  <c r="BK235" i="6"/>
  <c r="J139" i="6"/>
  <c r="BK146" i="6"/>
  <c r="BK242" i="6"/>
  <c r="J196" i="6"/>
  <c r="J205" i="6"/>
  <c r="BK151" i="7"/>
  <c r="BK189" i="7"/>
  <c r="BK207" i="7"/>
  <c r="J182" i="7"/>
  <c r="BK185" i="7"/>
  <c r="J143" i="7"/>
  <c r="J121" i="8"/>
  <c r="J142" i="8"/>
  <c r="J114" i="8"/>
  <c r="J96" i="8"/>
  <c r="BK248" i="9"/>
  <c r="J166" i="9"/>
  <c r="BK153" i="9"/>
  <c r="J222" i="9"/>
  <c r="J197" i="9"/>
  <c r="J176" i="9"/>
  <c r="J282" i="9"/>
  <c r="BK198" i="9"/>
  <c r="J200" i="9"/>
  <c r="J113" i="9"/>
  <c r="BK190" i="9"/>
  <c r="J224" i="10"/>
  <c r="J204" i="10"/>
  <c r="BK196" i="10"/>
  <c r="J151" i="10"/>
  <c r="J199" i="10"/>
  <c r="J164" i="10"/>
  <c r="J138" i="11"/>
  <c r="BK132" i="11"/>
  <c r="BK138" i="11"/>
  <c r="BK100" i="11"/>
  <c r="BK108" i="11"/>
  <c r="BK186" i="12"/>
  <c r="BK100" i="12"/>
  <c r="BK133" i="12"/>
  <c r="J138" i="12"/>
  <c r="J127" i="12"/>
  <c r="J230" i="13"/>
  <c r="J119" i="13"/>
  <c r="BK184" i="13"/>
  <c r="J94" i="13"/>
  <c r="BK243" i="13"/>
  <c r="BK198" i="13"/>
  <c r="BK150" i="13"/>
  <c r="J235" i="13"/>
  <c r="BK171" i="13"/>
  <c r="BK248" i="13"/>
  <c r="J110" i="13"/>
  <c r="J137" i="13"/>
  <c r="J245" i="13"/>
  <c r="BK101" i="13"/>
  <c r="BK210" i="13"/>
  <c r="BK157" i="13"/>
  <c r="BK109" i="14"/>
  <c r="BK83" i="14"/>
  <c r="BK85" i="14"/>
  <c r="BK118" i="14"/>
  <c r="BK112" i="14"/>
  <c r="BK95" i="14"/>
  <c r="J117" i="14"/>
  <c r="J105" i="14"/>
  <c r="BK123" i="14"/>
  <c r="BK98" i="14"/>
  <c r="J110" i="14"/>
  <c r="BK99" i="14"/>
  <c r="J121" i="14"/>
  <c r="J118" i="14"/>
  <c r="BK88" i="14"/>
  <c r="J101" i="15"/>
  <c r="J97" i="15"/>
  <c r="J196" i="2"/>
  <c r="BK282" i="3"/>
  <c r="BK197" i="3"/>
  <c r="BK213" i="3"/>
  <c r="BK175" i="3"/>
  <c r="J249" i="3"/>
  <c r="J155" i="3"/>
  <c r="BK268" i="3"/>
  <c r="J287" i="3"/>
  <c r="J222" i="3"/>
  <c r="BK210" i="3"/>
  <c r="J140" i="3"/>
  <c r="BK261" i="3"/>
  <c r="J175" i="3"/>
  <c r="BK127" i="3"/>
  <c r="J226" i="3"/>
  <c r="BK111" i="3"/>
  <c r="BK104" i="3"/>
  <c r="J192" i="4"/>
  <c r="J115" i="4"/>
  <c r="BK188" i="4"/>
  <c r="BK125" i="4"/>
  <c r="BK206" i="4"/>
  <c r="J146" i="4"/>
  <c r="J129" i="4"/>
  <c r="J206" i="4"/>
  <c r="BK154" i="4"/>
  <c r="BK132" i="5"/>
  <c r="BK151" i="5"/>
  <c r="BK105" i="5"/>
  <c r="J170" i="5"/>
  <c r="J99" i="5"/>
  <c r="BK124" i="5"/>
  <c r="BK120" i="5"/>
  <c r="BK102" i="5"/>
  <c r="J244" i="6"/>
  <c r="J170" i="6"/>
  <c r="BK112" i="6"/>
  <c r="BK167" i="6"/>
  <c r="J215" i="6"/>
  <c r="J192" i="6"/>
  <c r="J267" i="6"/>
  <c r="BK211" i="6"/>
  <c r="J184" i="6"/>
  <c r="J259" i="6"/>
  <c r="BK160" i="6"/>
  <c r="J162" i="6"/>
  <c r="BK225" i="6"/>
  <c r="BK223" i="6"/>
  <c r="BK192" i="6"/>
  <c r="J200" i="6"/>
  <c r="J173" i="6"/>
  <c r="BK187" i="7"/>
  <c r="BK104" i="7"/>
  <c r="BK282" i="9"/>
  <c r="BK142" i="9"/>
  <c r="BK210" i="9"/>
  <c r="BK126" i="9"/>
  <c r="J224" i="9"/>
  <c r="J126" i="9"/>
  <c r="J210" i="9"/>
  <c r="J222" i="10"/>
  <c r="BK220" i="10"/>
  <c r="BK215" i="10"/>
  <c r="J207" i="10"/>
  <c r="BK154" i="10"/>
  <c r="J185" i="10"/>
  <c r="J198" i="10"/>
  <c r="J143" i="10"/>
  <c r="BK151" i="10"/>
  <c r="J107" i="10"/>
  <c r="J100" i="10"/>
  <c r="BK110" i="11"/>
  <c r="J140" i="11"/>
  <c r="BK118" i="11"/>
  <c r="J130" i="11"/>
  <c r="J104" i="11"/>
  <c r="J124" i="11"/>
  <c r="J110" i="11"/>
  <c r="BK117" i="11"/>
  <c r="BK194" i="12"/>
  <c r="BK190" i="12"/>
  <c r="BK159" i="12"/>
  <c r="J100" i="12"/>
  <c r="J188" i="12"/>
  <c r="J159" i="12"/>
  <c r="J92" i="12"/>
  <c r="BK123" i="12"/>
  <c r="J190" i="2"/>
  <c r="BK196" i="2"/>
  <c r="BK177" i="2"/>
  <c r="BK146" i="2"/>
  <c r="BK103" i="2"/>
  <c r="J183" i="2"/>
  <c r="BK152" i="2"/>
  <c r="J120" i="2"/>
  <c r="J158" i="2"/>
  <c r="BK253" i="3"/>
  <c r="BK226" i="3"/>
  <c r="BK318" i="3"/>
  <c r="BK320" i="3"/>
  <c r="J186" i="3"/>
  <c r="BK218" i="3"/>
  <c r="BK292" i="3"/>
  <c r="BK199" i="3"/>
  <c r="BK141" i="3"/>
  <c r="BK275" i="3"/>
  <c r="BK159" i="3"/>
  <c r="BK224" i="3"/>
  <c r="J211" i="3"/>
  <c r="J129" i="3"/>
  <c r="BK178" i="3"/>
  <c r="BK102" i="3"/>
  <c r="J207" i="3"/>
  <c r="J218" i="4"/>
  <c r="J185" i="4"/>
  <c r="J104" i="4"/>
  <c r="BK182" i="4"/>
  <c r="BK209" i="4"/>
  <c r="BK177" i="4"/>
  <c r="J161" i="4"/>
  <c r="J125" i="4"/>
  <c r="BK122" i="4"/>
  <c r="BK155" i="5"/>
  <c r="J132" i="5"/>
  <c r="J137" i="5"/>
  <c r="BK139" i="5"/>
  <c r="BK147" i="5"/>
  <c r="BK159" i="5"/>
  <c r="BK114" i="5"/>
  <c r="BK99" i="5"/>
  <c r="J186" i="6"/>
  <c r="J211" i="6"/>
  <c r="BK143" i="6"/>
  <c r="J217" i="6"/>
  <c r="J121" i="6"/>
  <c r="BK244" i="6"/>
  <c r="J165" i="6"/>
  <c r="J107" i="6"/>
  <c r="BK202" i="6"/>
  <c r="J285" i="6"/>
  <c r="J247" i="6"/>
  <c r="BK139" i="6"/>
  <c r="J198" i="6"/>
  <c r="BK217" i="6"/>
  <c r="J199" i="6"/>
  <c r="J207" i="7"/>
  <c r="J117" i="7"/>
  <c r="J224" i="7"/>
  <c r="BK215" i="7"/>
  <c r="J215" i="7"/>
  <c r="J185" i="7"/>
  <c r="BK129" i="7"/>
  <c r="J125" i="7"/>
  <c r="J193" i="7"/>
  <c r="BK210" i="7"/>
  <c r="J149" i="7"/>
  <c r="BK160" i="8"/>
  <c r="BK157" i="8"/>
  <c r="BK123" i="8"/>
  <c r="BK96" i="8"/>
  <c r="J123" i="8"/>
  <c r="BK129" i="9"/>
  <c r="J138" i="9"/>
  <c r="J241" i="9"/>
  <c r="BK138" i="9"/>
  <c r="J274" i="9"/>
  <c r="J140" i="9"/>
  <c r="J201" i="9"/>
  <c r="BK235" i="9"/>
  <c r="BK183" i="9"/>
  <c r="J235" i="9"/>
  <c r="J183" i="9"/>
  <c r="J156" i="9"/>
  <c r="J215" i="10"/>
  <c r="BK120" i="10"/>
  <c r="J202" i="10"/>
  <c r="J194" i="10"/>
  <c r="J187" i="10"/>
  <c r="BK104" i="10"/>
  <c r="J178" i="10"/>
  <c r="J136" i="10"/>
  <c r="J171" i="10"/>
  <c r="BK112" i="10"/>
  <c r="BK120" i="11"/>
  <c r="BK95" i="11"/>
  <c r="BK137" i="11"/>
  <c r="J105" i="11"/>
  <c r="J115" i="11"/>
  <c r="J95" i="11"/>
  <c r="J102" i="11"/>
  <c r="BK112" i="11"/>
  <c r="R86" i="11" l="1"/>
  <c r="P126" i="2"/>
  <c r="P101" i="3"/>
  <c r="P144" i="3"/>
  <c r="BK192" i="3"/>
  <c r="J192" i="3"/>
  <c r="J71" i="3" s="1"/>
  <c r="BK214" i="3"/>
  <c r="T232" i="3"/>
  <c r="BK103" i="4"/>
  <c r="J103" i="4" s="1"/>
  <c r="J66" i="4" s="1"/>
  <c r="T128" i="4"/>
  <c r="R179" i="4"/>
  <c r="R127" i="4" s="1"/>
  <c r="BK208" i="4"/>
  <c r="J208" i="4"/>
  <c r="J74" i="4"/>
  <c r="BK95" i="5"/>
  <c r="J95" i="5" s="1"/>
  <c r="J65" i="5" s="1"/>
  <c r="BK150" i="5"/>
  <c r="J150" i="5"/>
  <c r="J68" i="5" s="1"/>
  <c r="P135" i="6"/>
  <c r="P183" i="6"/>
  <c r="T194" i="6"/>
  <c r="P227" i="6"/>
  <c r="P253" i="6"/>
  <c r="P114" i="7"/>
  <c r="BK184" i="7"/>
  <c r="J184" i="7" s="1"/>
  <c r="J72" i="7" s="1"/>
  <c r="P209" i="7"/>
  <c r="R214" i="7"/>
  <c r="BK120" i="8"/>
  <c r="J120" i="8"/>
  <c r="J66" i="8"/>
  <c r="T132" i="9"/>
  <c r="BK192" i="9"/>
  <c r="J192" i="9" s="1"/>
  <c r="J72" i="9" s="1"/>
  <c r="P228" i="9"/>
  <c r="P263" i="9"/>
  <c r="BK94" i="11"/>
  <c r="J94" i="11"/>
  <c r="J64" i="11"/>
  <c r="R97" i="12"/>
  <c r="R132" i="12"/>
  <c r="P192" i="12"/>
  <c r="P97" i="13"/>
  <c r="T109" i="13"/>
  <c r="T126" i="2"/>
  <c r="R186" i="2"/>
  <c r="R107" i="3"/>
  <c r="R180" i="3"/>
  <c r="P192" i="3"/>
  <c r="P214" i="3"/>
  <c r="R232" i="3"/>
  <c r="BK114" i="4"/>
  <c r="J114" i="4" s="1"/>
  <c r="J67" i="4" s="1"/>
  <c r="BK153" i="4"/>
  <c r="J153" i="4" s="1"/>
  <c r="J71" i="4" s="1"/>
  <c r="BK203" i="4"/>
  <c r="J203" i="4"/>
  <c r="J73" i="4" s="1"/>
  <c r="R208" i="4"/>
  <c r="R95" i="5"/>
  <c r="T150" i="5"/>
  <c r="T149" i="5" s="1"/>
  <c r="P106" i="6"/>
  <c r="BK172" i="6"/>
  <c r="J172" i="6"/>
  <c r="J68" i="6" s="1"/>
  <c r="T183" i="6"/>
  <c r="T206" i="6"/>
  <c r="T264" i="6"/>
  <c r="R103" i="7"/>
  <c r="R114" i="7"/>
  <c r="R98" i="7" s="1"/>
  <c r="T184" i="7"/>
  <c r="P214" i="7"/>
  <c r="BK149" i="8"/>
  <c r="T106" i="9"/>
  <c r="R168" i="9"/>
  <c r="R192" i="9"/>
  <c r="T228" i="9"/>
  <c r="T263" i="9"/>
  <c r="T103" i="10"/>
  <c r="P128" i="10"/>
  <c r="R156" i="10"/>
  <c r="BK209" i="10"/>
  <c r="J209" i="10"/>
  <c r="J73" i="10" s="1"/>
  <c r="R214" i="10"/>
  <c r="T94" i="11"/>
  <c r="T93" i="11"/>
  <c r="BK91" i="12"/>
  <c r="J91" i="12"/>
  <c r="J61" i="12"/>
  <c r="BK121" i="12"/>
  <c r="J121" i="12" s="1"/>
  <c r="J63" i="12" s="1"/>
  <c r="P132" i="12"/>
  <c r="T101" i="3"/>
  <c r="T103" i="4"/>
  <c r="T119" i="5"/>
  <c r="BK135" i="6"/>
  <c r="J135" i="6" s="1"/>
  <c r="J67" i="6" s="1"/>
  <c r="R172" i="6"/>
  <c r="R183" i="6"/>
  <c r="R206" i="6"/>
  <c r="P264" i="6"/>
  <c r="T103" i="7"/>
  <c r="T98" i="7"/>
  <c r="T114" i="7"/>
  <c r="BK156" i="7"/>
  <c r="J156" i="7"/>
  <c r="J71" i="7"/>
  <c r="P179" i="9"/>
  <c r="R204" i="9"/>
  <c r="P252" i="9"/>
  <c r="R114" i="10"/>
  <c r="R98" i="10" s="1"/>
  <c r="BK156" i="10"/>
  <c r="J156" i="10"/>
  <c r="J71" i="10"/>
  <c r="BK134" i="11"/>
  <c r="J134" i="11" s="1"/>
  <c r="J65" i="11" s="1"/>
  <c r="R91" i="12"/>
  <c r="BK132" i="12"/>
  <c r="BK192" i="12"/>
  <c r="J192" i="12"/>
  <c r="J68" i="12" s="1"/>
  <c r="BK100" i="2"/>
  <c r="J100" i="2"/>
  <c r="J65" i="2"/>
  <c r="P166" i="2"/>
  <c r="T186" i="2"/>
  <c r="P120" i="8"/>
  <c r="R132" i="9"/>
  <c r="T179" i="9"/>
  <c r="BK228" i="9"/>
  <c r="J228" i="9"/>
  <c r="J74" i="9"/>
  <c r="T252" i="9"/>
  <c r="R103" i="10"/>
  <c r="BK128" i="10"/>
  <c r="J128" i="10" s="1"/>
  <c r="J70" i="10" s="1"/>
  <c r="BK184" i="10"/>
  <c r="J184" i="10"/>
  <c r="J72" i="10"/>
  <c r="T209" i="10"/>
  <c r="BK219" i="10"/>
  <c r="J219" i="10"/>
  <c r="J75" i="10"/>
  <c r="R94" i="11"/>
  <c r="R93" i="11" s="1"/>
  <c r="R97" i="13"/>
  <c r="BK136" i="13"/>
  <c r="J136" i="13"/>
  <c r="J65" i="13" s="1"/>
  <c r="P221" i="13"/>
  <c r="R242" i="13"/>
  <c r="BK126" i="2"/>
  <c r="T201" i="2"/>
  <c r="R183" i="13"/>
  <c r="P242" i="13"/>
  <c r="T166" i="2"/>
  <c r="T165" i="2"/>
  <c r="R201" i="2"/>
  <c r="R165" i="2" s="1"/>
  <c r="BK101" i="3"/>
  <c r="J101" i="3"/>
  <c r="J65" i="3"/>
  <c r="T144" i="3"/>
  <c r="BK201" i="3"/>
  <c r="J201" i="3"/>
  <c r="J72" i="3"/>
  <c r="R214" i="3"/>
  <c r="BK128" i="4"/>
  <c r="J128" i="4" s="1"/>
  <c r="J70" i="4" s="1"/>
  <c r="P153" i="4"/>
  <c r="T203" i="4"/>
  <c r="T213" i="4"/>
  <c r="P95" i="5"/>
  <c r="P150" i="5"/>
  <c r="P149" i="5" s="1"/>
  <c r="BK106" i="6"/>
  <c r="J106" i="6"/>
  <c r="J66" i="6"/>
  <c r="T106" i="6"/>
  <c r="T99" i="6" s="1"/>
  <c r="BK128" i="7"/>
  <c r="P184" i="7"/>
  <c r="P219" i="7"/>
  <c r="BK95" i="8"/>
  <c r="J95" i="8"/>
  <c r="J65" i="8"/>
  <c r="T128" i="10"/>
  <c r="R134" i="11"/>
  <c r="T97" i="12"/>
  <c r="T163" i="12"/>
  <c r="T131" i="12" s="1"/>
  <c r="R109" i="13"/>
  <c r="R166" i="2"/>
  <c r="T183" i="13"/>
  <c r="R126" i="2"/>
  <c r="BK186" i="2"/>
  <c r="J186" i="2"/>
  <c r="J72" i="2"/>
  <c r="P201" i="2"/>
  <c r="R163" i="12"/>
  <c r="P136" i="13"/>
  <c r="P234" i="13"/>
  <c r="BK82" i="14"/>
  <c r="J82" i="14" s="1"/>
  <c r="J60" i="14" s="1"/>
  <c r="P109" i="13"/>
  <c r="T221" i="13"/>
  <c r="P82" i="14"/>
  <c r="BK166" i="2"/>
  <c r="J166" i="2"/>
  <c r="J68" i="2" s="1"/>
  <c r="T107" i="3"/>
  <c r="T180" i="3"/>
  <c r="T192" i="3"/>
  <c r="P103" i="4"/>
  <c r="P114" i="4"/>
  <c r="P98" i="4" s="1"/>
  <c r="P179" i="4"/>
  <c r="P208" i="4"/>
  <c r="T95" i="5"/>
  <c r="T94" i="5"/>
  <c r="T93" i="5"/>
  <c r="T135" i="6"/>
  <c r="R194" i="6"/>
  <c r="R227" i="6"/>
  <c r="BK253" i="6"/>
  <c r="J253" i="6" s="1"/>
  <c r="J75" i="6" s="1"/>
  <c r="P103" i="7"/>
  <c r="P98" i="7"/>
  <c r="R128" i="7"/>
  <c r="T156" i="7"/>
  <c r="T209" i="7"/>
  <c r="T219" i="7"/>
  <c r="R120" i="8"/>
  <c r="BK106" i="9"/>
  <c r="BK168" i="9"/>
  <c r="J168" i="9"/>
  <c r="J68" i="9" s="1"/>
  <c r="T192" i="9"/>
  <c r="BK263" i="9"/>
  <c r="J263" i="9"/>
  <c r="J76" i="9" s="1"/>
  <c r="T184" i="10"/>
  <c r="T134" i="11"/>
  <c r="BK97" i="12"/>
  <c r="R121" i="12"/>
  <c r="BK163" i="12"/>
  <c r="J163" i="12" s="1"/>
  <c r="J67" i="12" s="1"/>
  <c r="T192" i="12"/>
  <c r="T136" i="13"/>
  <c r="T92" i="13" s="1"/>
  <c r="BK242" i="13"/>
  <c r="J242" i="13"/>
  <c r="J71" i="13"/>
  <c r="BK111" i="14"/>
  <c r="J111" i="14" s="1"/>
  <c r="J61" i="14" s="1"/>
  <c r="P107" i="3"/>
  <c r="BK180" i="3"/>
  <c r="J180" i="3" s="1"/>
  <c r="J68" i="3" s="1"/>
  <c r="P201" i="3"/>
  <c r="T214" i="3"/>
  <c r="T260" i="3"/>
  <c r="P297" i="3"/>
  <c r="P128" i="4"/>
  <c r="T153" i="4"/>
  <c r="R203" i="4"/>
  <c r="P213" i="4"/>
  <c r="BK119" i="5"/>
  <c r="J119" i="5"/>
  <c r="J66" i="5" s="1"/>
  <c r="R106" i="6"/>
  <c r="P172" i="6"/>
  <c r="P194" i="6"/>
  <c r="T227" i="6"/>
  <c r="R253" i="6"/>
  <c r="BK103" i="7"/>
  <c r="J103" i="7"/>
  <c r="J66" i="7" s="1"/>
  <c r="T128" i="7"/>
  <c r="R156" i="7"/>
  <c r="R209" i="7"/>
  <c r="BK219" i="7"/>
  <c r="J219" i="7"/>
  <c r="J75" i="7"/>
  <c r="R95" i="8"/>
  <c r="R94" i="8" s="1"/>
  <c r="R149" i="8"/>
  <c r="R148" i="8"/>
  <c r="P132" i="9"/>
  <c r="P192" i="9"/>
  <c r="R228" i="9"/>
  <c r="R263" i="9"/>
  <c r="BK103" i="10"/>
  <c r="J103" i="10"/>
  <c r="J66" i="10"/>
  <c r="R128" i="10"/>
  <c r="T156" i="10"/>
  <c r="P209" i="10"/>
  <c r="P214" i="10"/>
  <c r="T219" i="10"/>
  <c r="P97" i="12"/>
  <c r="P163" i="12"/>
  <c r="R111" i="14"/>
  <c r="R100" i="2"/>
  <c r="R99" i="2" s="1"/>
  <c r="R82" i="14"/>
  <c r="R81" i="14"/>
  <c r="P100" i="2"/>
  <c r="P99" i="2" s="1"/>
  <c r="BK201" i="2"/>
  <c r="J201" i="2"/>
  <c r="J76" i="2" s="1"/>
  <c r="R144" i="3"/>
  <c r="T201" i="3"/>
  <c r="BK260" i="3"/>
  <c r="J260" i="3" s="1"/>
  <c r="J75" i="3" s="1"/>
  <c r="R297" i="3"/>
  <c r="R114" i="4"/>
  <c r="R98" i="4" s="1"/>
  <c r="R153" i="4"/>
  <c r="R213" i="4"/>
  <c r="R150" i="5"/>
  <c r="R149" i="5"/>
  <c r="BK183" i="6"/>
  <c r="BK227" i="6"/>
  <c r="J227" i="6"/>
  <c r="J74" i="6"/>
  <c r="T253" i="6"/>
  <c r="BK114" i="7"/>
  <c r="J114" i="7"/>
  <c r="J67" i="7"/>
  <c r="P156" i="7"/>
  <c r="BK209" i="7"/>
  <c r="J209" i="7"/>
  <c r="J73" i="7"/>
  <c r="R219" i="7"/>
  <c r="T95" i="8"/>
  <c r="T149" i="8"/>
  <c r="T148" i="8"/>
  <c r="R106" i="9"/>
  <c r="P168" i="9"/>
  <c r="R179" i="9"/>
  <c r="T204" i="9"/>
  <c r="BK114" i="10"/>
  <c r="J114" i="10"/>
  <c r="J67" i="10"/>
  <c r="P184" i="10"/>
  <c r="BK214" i="10"/>
  <c r="J214" i="10"/>
  <c r="J74" i="10"/>
  <c r="T214" i="10"/>
  <c r="P94" i="11"/>
  <c r="P93" i="11"/>
  <c r="T91" i="12"/>
  <c r="P121" i="12"/>
  <c r="T132" i="12"/>
  <c r="R192" i="12"/>
  <c r="T97" i="13"/>
  <c r="BK183" i="13"/>
  <c r="J183" i="13"/>
  <c r="J66" i="13" s="1"/>
  <c r="T242" i="13"/>
  <c r="T111" i="14"/>
  <c r="R96" i="15"/>
  <c r="R86" i="15" s="1"/>
  <c r="R85" i="15" s="1"/>
  <c r="R101" i="3"/>
  <c r="BK144" i="3"/>
  <c r="J144" i="3" s="1"/>
  <c r="J67" i="3" s="1"/>
  <c r="R192" i="3"/>
  <c r="BK232" i="3"/>
  <c r="J232" i="3" s="1"/>
  <c r="J74" i="3" s="1"/>
  <c r="R260" i="3"/>
  <c r="T297" i="3"/>
  <c r="R128" i="4"/>
  <c r="T179" i="4"/>
  <c r="T208" i="4"/>
  <c r="R119" i="5"/>
  <c r="R135" i="6"/>
  <c r="BK206" i="6"/>
  <c r="J206" i="6"/>
  <c r="J73" i="6" s="1"/>
  <c r="BK264" i="6"/>
  <c r="J264" i="6"/>
  <c r="J76" i="6"/>
  <c r="T120" i="8"/>
  <c r="P106" i="9"/>
  <c r="P99" i="9"/>
  <c r="P204" i="9"/>
  <c r="P114" i="10"/>
  <c r="P156" i="10"/>
  <c r="R219" i="10"/>
  <c r="BK109" i="13"/>
  <c r="J109" i="13" s="1"/>
  <c r="J64" i="13" s="1"/>
  <c r="P183" i="13"/>
  <c r="R221" i="13"/>
  <c r="T234" i="13"/>
  <c r="T82" i="14"/>
  <c r="T81" i="14"/>
  <c r="T100" i="2"/>
  <c r="T99" i="2" s="1"/>
  <c r="T98" i="2" s="1"/>
  <c r="P186" i="2"/>
  <c r="BK107" i="3"/>
  <c r="J107" i="3" s="1"/>
  <c r="J66" i="3" s="1"/>
  <c r="P180" i="3"/>
  <c r="R201" i="3"/>
  <c r="P232" i="3"/>
  <c r="P260" i="3"/>
  <c r="BK297" i="3"/>
  <c r="J297" i="3"/>
  <c r="J77" i="3" s="1"/>
  <c r="R103" i="4"/>
  <c r="R97" i="4"/>
  <c r="T114" i="4"/>
  <c r="T98" i="4" s="1"/>
  <c r="BK179" i="4"/>
  <c r="J179" i="4"/>
  <c r="J72" i="4"/>
  <c r="P203" i="4"/>
  <c r="BK213" i="4"/>
  <c r="J213" i="4"/>
  <c r="J75" i="4"/>
  <c r="P119" i="5"/>
  <c r="T172" i="6"/>
  <c r="BK194" i="6"/>
  <c r="J194" i="6"/>
  <c r="J72" i="6" s="1"/>
  <c r="P206" i="6"/>
  <c r="R264" i="6"/>
  <c r="P128" i="7"/>
  <c r="P127" i="7" s="1"/>
  <c r="R184" i="7"/>
  <c r="BK214" i="7"/>
  <c r="J214" i="7"/>
  <c r="J74" i="7" s="1"/>
  <c r="T214" i="7"/>
  <c r="P95" i="8"/>
  <c r="P94" i="8"/>
  <c r="P149" i="8"/>
  <c r="P148" i="8"/>
  <c r="BK132" i="9"/>
  <c r="J132" i="9"/>
  <c r="J67" i="9"/>
  <c r="T168" i="9"/>
  <c r="BK179" i="9"/>
  <c r="J179" i="9"/>
  <c r="J71" i="9"/>
  <c r="BK204" i="9"/>
  <c r="J204" i="9" s="1"/>
  <c r="J73" i="9" s="1"/>
  <c r="BK252" i="9"/>
  <c r="J252" i="9"/>
  <c r="J75" i="9" s="1"/>
  <c r="R252" i="9"/>
  <c r="P103" i="10"/>
  <c r="P98" i="10"/>
  <c r="T114" i="10"/>
  <c r="R184" i="10"/>
  <c r="R209" i="10"/>
  <c r="P219" i="10"/>
  <c r="P134" i="11"/>
  <c r="P91" i="12"/>
  <c r="P90" i="12"/>
  <c r="T121" i="12"/>
  <c r="BK97" i="13"/>
  <c r="J97" i="13"/>
  <c r="J62" i="13"/>
  <c r="R136" i="13"/>
  <c r="BK221" i="13"/>
  <c r="J221" i="13"/>
  <c r="J69" i="13"/>
  <c r="BK234" i="13"/>
  <c r="J234" i="13"/>
  <c r="J70" i="13"/>
  <c r="R234" i="13"/>
  <c r="P111" i="14"/>
  <c r="BK96" i="15"/>
  <c r="J96" i="15"/>
  <c r="J64" i="15"/>
  <c r="P96" i="15"/>
  <c r="P86" i="15"/>
  <c r="P85" i="15"/>
  <c r="AU71" i="1"/>
  <c r="T96" i="15"/>
  <c r="T86" i="15"/>
  <c r="T85" i="15"/>
  <c r="BK192" i="2"/>
  <c r="J192" i="2" s="1"/>
  <c r="J73" i="2" s="1"/>
  <c r="BK286" i="3"/>
  <c r="J286" i="3"/>
  <c r="J76" i="3" s="1"/>
  <c r="BK124" i="7"/>
  <c r="J124" i="7"/>
  <c r="J68" i="7"/>
  <c r="BK159" i="8"/>
  <c r="J159" i="8"/>
  <c r="J69" i="8"/>
  <c r="BK167" i="8"/>
  <c r="J167" i="8" s="1"/>
  <c r="J71" i="8" s="1"/>
  <c r="BK175" i="9"/>
  <c r="J175" i="9"/>
  <c r="J69" i="9" s="1"/>
  <c r="BK128" i="12"/>
  <c r="J128" i="12"/>
  <c r="J64" i="12"/>
  <c r="BK99" i="4"/>
  <c r="J99" i="4"/>
  <c r="J65" i="4"/>
  <c r="BK124" i="4"/>
  <c r="J124" i="4" s="1"/>
  <c r="J68" i="4" s="1"/>
  <c r="J91" i="10"/>
  <c r="BK100" i="6"/>
  <c r="J100" i="6" s="1"/>
  <c r="BK87" i="11"/>
  <c r="J87" i="11"/>
  <c r="J61" i="11"/>
  <c r="BK163" i="8"/>
  <c r="J163" i="8" s="1"/>
  <c r="J70" i="8" s="1"/>
  <c r="BK169" i="5"/>
  <c r="J169" i="5"/>
  <c r="J71" i="5" s="1"/>
  <c r="BK179" i="6"/>
  <c r="J179" i="6"/>
  <c r="J69" i="6"/>
  <c r="BK198" i="12"/>
  <c r="J198" i="12"/>
  <c r="J69" i="12"/>
  <c r="BK176" i="2"/>
  <c r="J176" i="2" s="1"/>
  <c r="J69" i="2" s="1"/>
  <c r="BK195" i="2"/>
  <c r="J195" i="2"/>
  <c r="J74" i="2" s="1"/>
  <c r="BK165" i="5"/>
  <c r="J165" i="5"/>
  <c r="J70" i="5"/>
  <c r="BK93" i="13"/>
  <c r="J93" i="13"/>
  <c r="J61" i="13"/>
  <c r="BK105" i="13"/>
  <c r="J105" i="13" s="1"/>
  <c r="J63" i="13" s="1"/>
  <c r="BK87" i="15"/>
  <c r="J87" i="15"/>
  <c r="J61" i="15" s="1"/>
  <c r="BK182" i="2"/>
  <c r="J182" i="2"/>
  <c r="J71" i="2"/>
  <c r="BK99" i="7"/>
  <c r="J99" i="7"/>
  <c r="J65" i="7"/>
  <c r="BK99" i="10"/>
  <c r="BK98" i="10" s="1"/>
  <c r="BK124" i="10"/>
  <c r="J124" i="10"/>
  <c r="J68" i="10"/>
  <c r="BK218" i="13"/>
  <c r="J218" i="13" s="1"/>
  <c r="J67" i="13" s="1"/>
  <c r="BK93" i="15"/>
  <c r="J93" i="15" s="1"/>
  <c r="J63" i="15" s="1"/>
  <c r="BK188" i="3"/>
  <c r="J188" i="3"/>
  <c r="J69" i="3" s="1"/>
  <c r="BK161" i="5"/>
  <c r="J161" i="5"/>
  <c r="J69" i="5"/>
  <c r="BK90" i="15"/>
  <c r="J90" i="15"/>
  <c r="J62" i="15"/>
  <c r="BK179" i="2"/>
  <c r="J179" i="2" s="1"/>
  <c r="J70" i="2" s="1"/>
  <c r="BK198" i="2"/>
  <c r="J198" i="2"/>
  <c r="J75" i="2" s="1"/>
  <c r="BK100" i="9"/>
  <c r="J100" i="9"/>
  <c r="J65" i="9"/>
  <c r="BK90" i="11"/>
  <c r="J90" i="11"/>
  <c r="J62" i="11"/>
  <c r="BK103" i="15"/>
  <c r="J103" i="15" s="1"/>
  <c r="J65" i="15" s="1"/>
  <c r="J79" i="15"/>
  <c r="BK81" i="14"/>
  <c r="J81" i="14" s="1"/>
  <c r="J59" i="14" s="1"/>
  <c r="E75" i="15"/>
  <c r="F82" i="15"/>
  <c r="BE91" i="15"/>
  <c r="BE97" i="15"/>
  <c r="BE101" i="15"/>
  <c r="BE88" i="15"/>
  <c r="BE99" i="15"/>
  <c r="BE104" i="15"/>
  <c r="BE94" i="15"/>
  <c r="BK92" i="13"/>
  <c r="BE86" i="14"/>
  <c r="BE96" i="14"/>
  <c r="BE98" i="14"/>
  <c r="BE108" i="14"/>
  <c r="BE114" i="14"/>
  <c r="BK220" i="13"/>
  <c r="J220" i="13"/>
  <c r="J68" i="13"/>
  <c r="F78" i="14"/>
  <c r="BE87" i="14"/>
  <c r="BE89" i="14"/>
  <c r="BE91" i="14"/>
  <c r="BE95" i="14"/>
  <c r="BE112" i="14"/>
  <c r="BE117" i="14"/>
  <c r="BE121" i="14"/>
  <c r="E71" i="14"/>
  <c r="BE85" i="14"/>
  <c r="BE88" i="14"/>
  <c r="BE97" i="14"/>
  <c r="BE99" i="14"/>
  <c r="BE100" i="14"/>
  <c r="BE101" i="14"/>
  <c r="BE102" i="14"/>
  <c r="J75" i="14"/>
  <c r="BE107" i="14"/>
  <c r="BE90" i="14"/>
  <c r="BE93" i="14"/>
  <c r="BE104" i="14"/>
  <c r="BE115" i="14"/>
  <c r="BE118" i="14"/>
  <c r="BE122" i="14"/>
  <c r="BE120" i="14"/>
  <c r="BE83" i="14"/>
  <c r="BE92" i="14"/>
  <c r="BE103" i="14"/>
  <c r="BE109" i="14"/>
  <c r="BE116" i="14"/>
  <c r="BE119" i="14"/>
  <c r="BE105" i="14"/>
  <c r="BE106" i="14"/>
  <c r="BE94" i="14"/>
  <c r="BE110" i="14"/>
  <c r="BE113" i="14"/>
  <c r="BE123" i="14"/>
  <c r="F55" i="13"/>
  <c r="BE94" i="13"/>
  <c r="BE106" i="13"/>
  <c r="BE140" i="13"/>
  <c r="BE195" i="13"/>
  <c r="BE203" i="13"/>
  <c r="BE210" i="13"/>
  <c r="BE213" i="13"/>
  <c r="E81" i="13"/>
  <c r="BE101" i="13"/>
  <c r="BE116" i="13"/>
  <c r="BE137" i="13"/>
  <c r="BE171" i="13"/>
  <c r="BE119" i="13"/>
  <c r="BE198" i="13"/>
  <c r="BE216" i="13"/>
  <c r="BE222" i="13"/>
  <c r="BE189" i="13"/>
  <c r="BE219" i="13"/>
  <c r="BE225" i="13"/>
  <c r="BE227" i="13"/>
  <c r="BE238" i="13"/>
  <c r="BE240" i="13"/>
  <c r="BE243" i="13"/>
  <c r="BE130" i="13"/>
  <c r="BE133" i="13"/>
  <c r="BE143" i="13"/>
  <c r="BE164" i="13"/>
  <c r="BE179" i="13"/>
  <c r="BE245" i="13"/>
  <c r="BE250" i="13"/>
  <c r="BE138" i="13"/>
  <c r="BE157" i="13"/>
  <c r="BE184" i="13"/>
  <c r="BE205" i="13"/>
  <c r="BE232" i="13"/>
  <c r="BE256" i="13"/>
  <c r="BE175" i="13"/>
  <c r="BE248" i="13"/>
  <c r="BE252" i="13"/>
  <c r="BE257" i="13"/>
  <c r="BE127" i="13"/>
  <c r="J52" i="13"/>
  <c r="BE122" i="13"/>
  <c r="BE235" i="13"/>
  <c r="BE98" i="13"/>
  <c r="BE113" i="13"/>
  <c r="BE150" i="13"/>
  <c r="BE181" i="13"/>
  <c r="BE230" i="13"/>
  <c r="BE254" i="13"/>
  <c r="BE110" i="13"/>
  <c r="BE125" i="13"/>
  <c r="BE258" i="13"/>
  <c r="F55" i="12"/>
  <c r="BE98" i="12"/>
  <c r="BE122" i="12"/>
  <c r="BE158" i="12"/>
  <c r="E79" i="12"/>
  <c r="BE95" i="12"/>
  <c r="BE100" i="12"/>
  <c r="J52" i="12"/>
  <c r="BE107" i="12"/>
  <c r="BE193" i="12"/>
  <c r="BE199" i="12"/>
  <c r="BE129" i="12"/>
  <c r="BE159" i="12"/>
  <c r="BE173" i="12"/>
  <c r="BE186" i="12"/>
  <c r="BE188" i="12"/>
  <c r="BE123" i="12"/>
  <c r="BE176" i="12"/>
  <c r="BE138" i="12"/>
  <c r="BE157" i="12"/>
  <c r="BE161" i="12"/>
  <c r="BE196" i="12"/>
  <c r="BE109" i="12"/>
  <c r="BE148" i="12"/>
  <c r="BE164" i="12"/>
  <c r="BE190" i="12"/>
  <c r="BE194" i="12"/>
  <c r="BE92" i="12"/>
  <c r="BK93" i="11"/>
  <c r="J93" i="11"/>
  <c r="J63" i="11" s="1"/>
  <c r="BE125" i="12"/>
  <c r="BE127" i="12"/>
  <c r="BE133" i="12"/>
  <c r="BE114" i="11"/>
  <c r="BE110" i="11"/>
  <c r="BE115" i="11"/>
  <c r="J99" i="10"/>
  <c r="J65" i="10" s="1"/>
  <c r="E48" i="11"/>
  <c r="BE91" i="11"/>
  <c r="BE97" i="11"/>
  <c r="BE99" i="11"/>
  <c r="BE100" i="11"/>
  <c r="BE104" i="11"/>
  <c r="BE105" i="11"/>
  <c r="BE137" i="11"/>
  <c r="BE140" i="11"/>
  <c r="BE107" i="11"/>
  <c r="BE132" i="11"/>
  <c r="BE138" i="11"/>
  <c r="J98" i="10"/>
  <c r="J64" i="10" s="1"/>
  <c r="BE123" i="11"/>
  <c r="BE129" i="11"/>
  <c r="BE135" i="11"/>
  <c r="BE88" i="11"/>
  <c r="BE95" i="11"/>
  <c r="BE108" i="11"/>
  <c r="BE112" i="11"/>
  <c r="BE121" i="11"/>
  <c r="BE126" i="11"/>
  <c r="F55" i="11"/>
  <c r="BE117" i="11"/>
  <c r="BE120" i="11"/>
  <c r="BE124" i="11"/>
  <c r="BE127" i="11"/>
  <c r="J52" i="11"/>
  <c r="BE102" i="11"/>
  <c r="BE118" i="11"/>
  <c r="BE130" i="11"/>
  <c r="BK178" i="9"/>
  <c r="J178" i="9" s="1"/>
  <c r="J70" i="9" s="1"/>
  <c r="E85" i="10"/>
  <c r="BE112" i="10"/>
  <c r="BE115" i="10"/>
  <c r="BE117" i="10"/>
  <c r="BE122" i="10"/>
  <c r="BE189" i="10"/>
  <c r="J106" i="9"/>
  <c r="J66" i="9"/>
  <c r="BE100" i="10"/>
  <c r="BE120" i="10"/>
  <c r="BE182" i="10"/>
  <c r="BE185" i="10"/>
  <c r="BE194" i="10"/>
  <c r="BE204" i="10"/>
  <c r="F94" i="10"/>
  <c r="BE104" i="10"/>
  <c r="BE125" i="10"/>
  <c r="BE178" i="10"/>
  <c r="BE207" i="10"/>
  <c r="BE210" i="10"/>
  <c r="BE217" i="10"/>
  <c r="BE107" i="10"/>
  <c r="BE206" i="10"/>
  <c r="BE215" i="10"/>
  <c r="BE222" i="10"/>
  <c r="BE136" i="10"/>
  <c r="BE149" i="10"/>
  <c r="BE164" i="10"/>
  <c r="BE192" i="10"/>
  <c r="BE198" i="10"/>
  <c r="BE220" i="10"/>
  <c r="BE193" i="10"/>
  <c r="BE202" i="10"/>
  <c r="BE151" i="10"/>
  <c r="BE157" i="10"/>
  <c r="BE171" i="10"/>
  <c r="BE180" i="10"/>
  <c r="BE187" i="10"/>
  <c r="BE196" i="10"/>
  <c r="BE224" i="10"/>
  <c r="BE129" i="10"/>
  <c r="BE143" i="10"/>
  <c r="BE152" i="10"/>
  <c r="BE154" i="10"/>
  <c r="BE190" i="10"/>
  <c r="BE199" i="10"/>
  <c r="BE212" i="10"/>
  <c r="BE138" i="9"/>
  <c r="BE195" i="9"/>
  <c r="BE133" i="9"/>
  <c r="BE203" i="9"/>
  <c r="J92" i="9"/>
  <c r="BE145" i="9"/>
  <c r="E86" i="9"/>
  <c r="BE131" i="9"/>
  <c r="BE194" i="9"/>
  <c r="BE210" i="9"/>
  <c r="BE250" i="9"/>
  <c r="J149" i="8"/>
  <c r="J68" i="8"/>
  <c r="BE128" i="9"/>
  <c r="BE158" i="9"/>
  <c r="BE161" i="9"/>
  <c r="BE197" i="9"/>
  <c r="BE205" i="9"/>
  <c r="BE226" i="9"/>
  <c r="BE229" i="9"/>
  <c r="BE243" i="9"/>
  <c r="BK94" i="8"/>
  <c r="J94" i="8"/>
  <c r="J64" i="8" s="1"/>
  <c r="F59" i="9"/>
  <c r="BE129" i="9"/>
  <c r="BE266" i="9"/>
  <c r="BE274" i="9"/>
  <c r="BE101" i="9"/>
  <c r="BE153" i="9"/>
  <c r="BE166" i="9"/>
  <c r="BE190" i="9"/>
  <c r="BE246" i="9"/>
  <c r="BE282" i="9"/>
  <c r="BE163" i="9"/>
  <c r="BE169" i="9"/>
  <c r="BE196" i="9"/>
  <c r="BE248" i="9"/>
  <c r="BE201" i="9"/>
  <c r="BE217" i="9"/>
  <c r="BE241" i="9"/>
  <c r="BE156" i="9"/>
  <c r="BE113" i="9"/>
  <c r="BE176" i="9"/>
  <c r="BE185" i="9"/>
  <c r="BE188" i="9"/>
  <c r="BE224" i="9"/>
  <c r="BE107" i="9"/>
  <c r="BE126" i="9"/>
  <c r="BE174" i="9"/>
  <c r="BE183" i="9"/>
  <c r="BE193" i="9"/>
  <c r="BE220" i="9"/>
  <c r="BE222" i="9"/>
  <c r="BE136" i="9"/>
  <c r="BE140" i="9"/>
  <c r="BE142" i="9"/>
  <c r="BE149" i="9"/>
  <c r="BE258" i="9"/>
  <c r="BE116" i="9"/>
  <c r="BE121" i="9"/>
  <c r="BE198" i="9"/>
  <c r="BE200" i="9"/>
  <c r="BE215" i="9"/>
  <c r="BE235" i="9"/>
  <c r="BE253" i="9"/>
  <c r="BE264" i="9"/>
  <c r="BE180" i="9"/>
  <c r="J128" i="7"/>
  <c r="J70" i="7"/>
  <c r="E81" i="8"/>
  <c r="BE108" i="8"/>
  <c r="BE121" i="8"/>
  <c r="BE123" i="8"/>
  <c r="BE125" i="8"/>
  <c r="BE135" i="8"/>
  <c r="BE155" i="8"/>
  <c r="J56" i="8"/>
  <c r="BE102" i="8"/>
  <c r="BE133" i="8"/>
  <c r="BE144" i="8"/>
  <c r="BE146" i="8"/>
  <c r="BE157" i="8"/>
  <c r="BE168" i="8"/>
  <c r="BE99" i="8"/>
  <c r="BE128" i="8"/>
  <c r="BE140" i="8"/>
  <c r="BE151" i="8"/>
  <c r="BE114" i="8"/>
  <c r="BE153" i="8"/>
  <c r="BE160" i="8"/>
  <c r="BE142" i="8"/>
  <c r="F90" i="8"/>
  <c r="BE105" i="8"/>
  <c r="BE138" i="8"/>
  <c r="BK98" i="7"/>
  <c r="BE96" i="8"/>
  <c r="BE111" i="8"/>
  <c r="BE164" i="8"/>
  <c r="BE130" i="8"/>
  <c r="BE150" i="8"/>
  <c r="BE194" i="7"/>
  <c r="BE193" i="7"/>
  <c r="BE122" i="7"/>
  <c r="BE136" i="7"/>
  <c r="BE164" i="7"/>
  <c r="BE171" i="7"/>
  <c r="BE180" i="7"/>
  <c r="BE187" i="7"/>
  <c r="BE189" i="7"/>
  <c r="BE220" i="7"/>
  <c r="BE112" i="7"/>
  <c r="BE125" i="7"/>
  <c r="BE178" i="7"/>
  <c r="BE182" i="7"/>
  <c r="BE202" i="7"/>
  <c r="BE104" i="7"/>
  <c r="BE120" i="7"/>
  <c r="BE129" i="7"/>
  <c r="BE149" i="7"/>
  <c r="BE157" i="7"/>
  <c r="BE185" i="7"/>
  <c r="E85" i="7"/>
  <c r="F94" i="7"/>
  <c r="BE151" i="7"/>
  <c r="BE196" i="7"/>
  <c r="BE204" i="7"/>
  <c r="BE217" i="7"/>
  <c r="J91" i="7"/>
  <c r="BE117" i="7"/>
  <c r="BE199" i="7"/>
  <c r="BE212" i="7"/>
  <c r="BE215" i="7"/>
  <c r="BE207" i="7"/>
  <c r="BE222" i="7"/>
  <c r="BE224" i="7"/>
  <c r="BE115" i="7"/>
  <c r="J65" i="6"/>
  <c r="BE198" i="7"/>
  <c r="BE206" i="7"/>
  <c r="BE107" i="7"/>
  <c r="BE152" i="7"/>
  <c r="BE100" i="7"/>
  <c r="BE154" i="7"/>
  <c r="BE192" i="7"/>
  <c r="BE143" i="7"/>
  <c r="BE190" i="7"/>
  <c r="BE210" i="7"/>
  <c r="J92" i="6"/>
  <c r="BE124" i="6"/>
  <c r="BE151" i="6"/>
  <c r="BE167" i="6"/>
  <c r="BE211" i="6"/>
  <c r="BK94" i="5"/>
  <c r="J94" i="5" s="1"/>
  <c r="J64" i="5" s="1"/>
  <c r="BE146" i="6"/>
  <c r="BE198" i="6"/>
  <c r="BE265" i="6"/>
  <c r="F59" i="6"/>
  <c r="BE173" i="6"/>
  <c r="BE180" i="6"/>
  <c r="BE186" i="6"/>
  <c r="BE221" i="6"/>
  <c r="BE244" i="6"/>
  <c r="BE247" i="6"/>
  <c r="BE251" i="6"/>
  <c r="E86" i="6"/>
  <c r="BE184" i="6"/>
  <c r="BE207" i="6"/>
  <c r="BE217" i="6"/>
  <c r="BE228" i="6"/>
  <c r="BE249" i="6"/>
  <c r="BE112" i="6"/>
  <c r="BE129" i="6"/>
  <c r="BE165" i="6"/>
  <c r="BE259" i="6"/>
  <c r="BE148" i="6"/>
  <c r="BE254" i="6"/>
  <c r="BE267" i="6"/>
  <c r="BE131" i="6"/>
  <c r="BE132" i="6"/>
  <c r="BE134" i="6"/>
  <c r="BE153" i="6"/>
  <c r="BE190" i="6"/>
  <c r="BE196" i="6"/>
  <c r="BE219" i="6"/>
  <c r="BE276" i="6"/>
  <c r="BK149" i="5"/>
  <c r="J149" i="5"/>
  <c r="J67" i="5" s="1"/>
  <c r="BE101" i="6"/>
  <c r="BE143" i="6"/>
  <c r="BE107" i="6"/>
  <c r="BE121" i="6"/>
  <c r="BE136" i="6"/>
  <c r="BE225" i="6"/>
  <c r="BE285" i="6"/>
  <c r="BE170" i="6"/>
  <c r="BE178" i="6"/>
  <c r="BE199" i="6"/>
  <c r="BE205" i="6"/>
  <c r="BE215" i="6"/>
  <c r="BE139" i="6"/>
  <c r="BE157" i="6"/>
  <c r="BE202" i="6"/>
  <c r="BE160" i="6"/>
  <c r="BE162" i="6"/>
  <c r="BE195" i="6"/>
  <c r="BE223" i="6"/>
  <c r="BE187" i="6"/>
  <c r="BE192" i="6"/>
  <c r="BE197" i="6"/>
  <c r="BE200" i="6"/>
  <c r="BE203" i="6"/>
  <c r="BE242" i="6"/>
  <c r="BE235" i="6"/>
  <c r="BK127" i="4"/>
  <c r="J127" i="4" s="1"/>
  <c r="J69" i="4" s="1"/>
  <c r="J56" i="5"/>
  <c r="E81" i="5"/>
  <c r="BE139" i="5"/>
  <c r="F59" i="5"/>
  <c r="BE132" i="5"/>
  <c r="BE147" i="5"/>
  <c r="BE166" i="5"/>
  <c r="BE111" i="5"/>
  <c r="BE120" i="5"/>
  <c r="BE129" i="5"/>
  <c r="BE134" i="5"/>
  <c r="BE137" i="5"/>
  <c r="BE157" i="5"/>
  <c r="BE159" i="5"/>
  <c r="BE122" i="5"/>
  <c r="BE108" i="5"/>
  <c r="BE124" i="5"/>
  <c r="BE155" i="5"/>
  <c r="BE99" i="5"/>
  <c r="BE114" i="5"/>
  <c r="BE145" i="5"/>
  <c r="BE153" i="5"/>
  <c r="BE162" i="5"/>
  <c r="BE96" i="5"/>
  <c r="BE105" i="5"/>
  <c r="BE127" i="5"/>
  <c r="BE151" i="5"/>
  <c r="BE141" i="5"/>
  <c r="BE143" i="5"/>
  <c r="BE170" i="5"/>
  <c r="BE102" i="5"/>
  <c r="F94" i="4"/>
  <c r="BE112" i="4"/>
  <c r="E85" i="4"/>
  <c r="BE129" i="4"/>
  <c r="BE146" i="4"/>
  <c r="BE148" i="4"/>
  <c r="BE140" i="4"/>
  <c r="BE154" i="4"/>
  <c r="J56" i="4"/>
  <c r="BE115" i="4"/>
  <c r="BE122" i="4"/>
  <c r="BE136" i="4"/>
  <c r="BE161" i="4"/>
  <c r="BE125" i="4"/>
  <c r="BE104" i="4"/>
  <c r="BE180" i="4"/>
  <c r="BE193" i="4"/>
  <c r="BE198" i="4"/>
  <c r="BE201" i="4"/>
  <c r="BK100" i="3"/>
  <c r="J100" i="3" s="1"/>
  <c r="J64" i="3" s="1"/>
  <c r="BE206" i="4"/>
  <c r="BE196" i="4"/>
  <c r="BE204" i="4"/>
  <c r="BE218" i="4"/>
  <c r="BE100" i="4"/>
  <c r="BE120" i="4"/>
  <c r="BE151" i="4"/>
  <c r="BE175" i="4"/>
  <c r="BE177" i="4"/>
  <c r="BE185" i="4"/>
  <c r="BE216" i="4"/>
  <c r="BE149" i="4"/>
  <c r="BE173" i="4"/>
  <c r="BE184" i="4"/>
  <c r="BE188" i="4"/>
  <c r="BE211" i="4"/>
  <c r="BE214" i="4"/>
  <c r="BE107" i="4"/>
  <c r="BE117" i="4"/>
  <c r="BE168" i="4"/>
  <c r="BE182" i="4"/>
  <c r="BE187" i="4"/>
  <c r="BE190" i="4"/>
  <c r="BE192" i="4"/>
  <c r="BE200" i="4"/>
  <c r="BE209" i="4"/>
  <c r="BE136" i="3"/>
  <c r="BE205" i="3"/>
  <c r="BE124" i="3"/>
  <c r="BE155" i="3"/>
  <c r="BE193" i="3"/>
  <c r="BE202" i="3"/>
  <c r="BE213" i="3"/>
  <c r="BE218" i="3"/>
  <c r="E87" i="3"/>
  <c r="J93" i="3"/>
  <c r="BE108" i="3"/>
  <c r="BE111" i="3"/>
  <c r="BE129" i="3"/>
  <c r="BE138" i="3"/>
  <c r="BE141" i="3"/>
  <c r="BE145" i="3"/>
  <c r="F96" i="3"/>
  <c r="BE104" i="3"/>
  <c r="BE203" i="3"/>
  <c r="BE131" i="3"/>
  <c r="BE134" i="3"/>
  <c r="BE152" i="3"/>
  <c r="BE220" i="3"/>
  <c r="BE228" i="3"/>
  <c r="BE239" i="3"/>
  <c r="BE148" i="3"/>
  <c r="BE181" i="3"/>
  <c r="BE207" i="3"/>
  <c r="BE211" i="3"/>
  <c r="BE226" i="3"/>
  <c r="BE245" i="3"/>
  <c r="BE143" i="3"/>
  <c r="BE175" i="3"/>
  <c r="BE197" i="3"/>
  <c r="BE206" i="3"/>
  <c r="BE215" i="3"/>
  <c r="BE222" i="3"/>
  <c r="BE261" i="3"/>
  <c r="BE284" i="3"/>
  <c r="BE140" i="3"/>
  <c r="BE157" i="3"/>
  <c r="BE178" i="3"/>
  <c r="BE189" i="3"/>
  <c r="BE127" i="3"/>
  <c r="BE161" i="3"/>
  <c r="BE168" i="3"/>
  <c r="BE253" i="3"/>
  <c r="BE268" i="3"/>
  <c r="BE275" i="3"/>
  <c r="BE102" i="3"/>
  <c r="BE170" i="3"/>
  <c r="BE204" i="3"/>
  <c r="BE208" i="3"/>
  <c r="BE224" i="3"/>
  <c r="BE230" i="3"/>
  <c r="BE249" i="3"/>
  <c r="BE298" i="3"/>
  <c r="BE173" i="3"/>
  <c r="BE242" i="3"/>
  <c r="BE282" i="3"/>
  <c r="BE318" i="3"/>
  <c r="BE292" i="3"/>
  <c r="BE186" i="3"/>
  <c r="BE199" i="3"/>
  <c r="BE210" i="3"/>
  <c r="BE258" i="3"/>
  <c r="BE277" i="3"/>
  <c r="BE287" i="3"/>
  <c r="BE308" i="3"/>
  <c r="BE320" i="3"/>
  <c r="BE114" i="3"/>
  <c r="BE159" i="3"/>
  <c r="BE165" i="3"/>
  <c r="BE233" i="3"/>
  <c r="BE236" i="3"/>
  <c r="BE280" i="3"/>
  <c r="E50" i="2"/>
  <c r="J56" i="2"/>
  <c r="BE101" i="2"/>
  <c r="BE112" i="2"/>
  <c r="BE156" i="2"/>
  <c r="BE103" i="2"/>
  <c r="BE106" i="2"/>
  <c r="BE136" i="2"/>
  <c r="BE152" i="2"/>
  <c r="BE154" i="2"/>
  <c r="BE158" i="2"/>
  <c r="BE160" i="2"/>
  <c r="BE180" i="2"/>
  <c r="BE190" i="2"/>
  <c r="BE193" i="2"/>
  <c r="F59" i="2"/>
  <c r="BE114" i="2"/>
  <c r="BE123" i="2"/>
  <c r="BE138" i="2"/>
  <c r="BE163" i="2"/>
  <c r="BE167" i="2"/>
  <c r="BE187" i="2"/>
  <c r="BE199" i="2"/>
  <c r="BE117" i="2"/>
  <c r="BE120" i="2"/>
  <c r="BE131" i="2"/>
  <c r="BE141" i="2"/>
  <c r="BE143" i="2"/>
  <c r="BE146" i="2"/>
  <c r="BE149" i="2"/>
  <c r="BE177" i="2"/>
  <c r="BE109" i="2"/>
  <c r="BE127" i="2"/>
  <c r="BE129" i="2"/>
  <c r="BE133" i="2"/>
  <c r="BE169" i="2"/>
  <c r="BE171" i="2"/>
  <c r="BE173" i="2"/>
  <c r="BE183" i="2"/>
  <c r="BE196" i="2"/>
  <c r="BE202" i="2"/>
  <c r="BE204" i="2"/>
  <c r="AS54" i="1"/>
  <c r="J36" i="4"/>
  <c r="AW58" i="1"/>
  <c r="F36" i="5"/>
  <c r="BA60" i="1" s="1"/>
  <c r="F37" i="7"/>
  <c r="BB62" i="1"/>
  <c r="F38" i="8"/>
  <c r="BC64" i="1" s="1"/>
  <c r="F35" i="11"/>
  <c r="BB67" i="1"/>
  <c r="J34" i="12"/>
  <c r="AW68" i="1" s="1"/>
  <c r="F37" i="14"/>
  <c r="BD70" i="1"/>
  <c r="F38" i="4"/>
  <c r="BC58" i="1" s="1"/>
  <c r="F36" i="8"/>
  <c r="BA64" i="1"/>
  <c r="J36" i="9"/>
  <c r="AW65" i="1" s="1"/>
  <c r="F34" i="12"/>
  <c r="BA68" i="1" s="1"/>
  <c r="F36" i="15"/>
  <c r="BC71" i="1" s="1"/>
  <c r="F38" i="3"/>
  <c r="BC57" i="1" s="1"/>
  <c r="F36" i="6"/>
  <c r="BA61" i="1"/>
  <c r="F37" i="10"/>
  <c r="BB66" i="1" s="1"/>
  <c r="F37" i="13"/>
  <c r="BD69" i="1" s="1"/>
  <c r="J36" i="2"/>
  <c r="AW56" i="1" s="1"/>
  <c r="F39" i="5"/>
  <c r="BD60" i="1" s="1"/>
  <c r="F39" i="6"/>
  <c r="BD61" i="1" s="1"/>
  <c r="F36" i="10"/>
  <c r="BA66" i="1" s="1"/>
  <c r="F35" i="13"/>
  <c r="BB69" i="1" s="1"/>
  <c r="F37" i="2"/>
  <c r="BB56" i="1" s="1"/>
  <c r="F37" i="5"/>
  <c r="BB60" i="1" s="1"/>
  <c r="F36" i="7"/>
  <c r="BA62" i="1" s="1"/>
  <c r="J36" i="8"/>
  <c r="AW64" i="1" s="1"/>
  <c r="F38" i="9"/>
  <c r="BC65" i="1" s="1"/>
  <c r="F36" i="12"/>
  <c r="BC68" i="1" s="1"/>
  <c r="F37" i="15"/>
  <c r="BD71" i="1" s="1"/>
  <c r="J36" i="3"/>
  <c r="AW57" i="1" s="1"/>
  <c r="F37" i="8"/>
  <c r="BB64" i="1" s="1"/>
  <c r="F34" i="11"/>
  <c r="BA67" i="1" s="1"/>
  <c r="F37" i="11"/>
  <c r="BD67" i="1" s="1"/>
  <c r="J34" i="14"/>
  <c r="AW70" i="1" s="1"/>
  <c r="F36" i="14"/>
  <c r="BC70" i="1" s="1"/>
  <c r="F35" i="15"/>
  <c r="BB71" i="1" s="1"/>
  <c r="F36" i="3"/>
  <c r="BA57" i="1" s="1"/>
  <c r="J36" i="6"/>
  <c r="AW61" i="1" s="1"/>
  <c r="J36" i="10"/>
  <c r="AW66" i="1" s="1"/>
  <c r="J34" i="13"/>
  <c r="AW69" i="1" s="1"/>
  <c r="F38" i="2"/>
  <c r="BC56" i="1" s="1"/>
  <c r="F37" i="4"/>
  <c r="BB58" i="1" s="1"/>
  <c r="F37" i="6"/>
  <c r="BB61" i="1" s="1"/>
  <c r="F37" i="9"/>
  <c r="BB65" i="1" s="1"/>
  <c r="F36" i="11"/>
  <c r="BC67" i="1" s="1"/>
  <c r="F34" i="14"/>
  <c r="BA70" i="1" s="1"/>
  <c r="J34" i="15"/>
  <c r="AW71" i="1" s="1"/>
  <c r="F36" i="2"/>
  <c r="BA56" i="1" s="1"/>
  <c r="J36" i="5"/>
  <c r="AW60" i="1" s="1"/>
  <c r="J36" i="7"/>
  <c r="AW62" i="1" s="1"/>
  <c r="F36" i="9"/>
  <c r="BA65" i="1" s="1"/>
  <c r="F37" i="12"/>
  <c r="BD68" i="1" s="1"/>
  <c r="F34" i="15"/>
  <c r="BA71" i="1" s="1"/>
  <c r="F39" i="2"/>
  <c r="BD56" i="1" s="1"/>
  <c r="F36" i="4"/>
  <c r="BA58" i="1" s="1"/>
  <c r="F38" i="5"/>
  <c r="BC60" i="1" s="1"/>
  <c r="F39" i="7"/>
  <c r="BD62" i="1" s="1"/>
  <c r="F39" i="8"/>
  <c r="BD64" i="1" s="1"/>
  <c r="F39" i="10"/>
  <c r="BD66" i="1" s="1"/>
  <c r="F34" i="13"/>
  <c r="BA69" i="1" s="1"/>
  <c r="F39" i="3"/>
  <c r="BD57" i="1" s="1"/>
  <c r="F38" i="7"/>
  <c r="BC62" i="1" s="1"/>
  <c r="F39" i="9"/>
  <c r="BD65" i="1" s="1"/>
  <c r="J34" i="11"/>
  <c r="AW67" i="1" s="1"/>
  <c r="F35" i="12"/>
  <c r="BB68" i="1" s="1"/>
  <c r="F35" i="14"/>
  <c r="BB70" i="1" s="1"/>
  <c r="F37" i="3"/>
  <c r="BB57" i="1" s="1"/>
  <c r="F39" i="4"/>
  <c r="BD58" i="1" s="1"/>
  <c r="F38" i="6"/>
  <c r="BC61" i="1" s="1"/>
  <c r="F38" i="10"/>
  <c r="BC66" i="1" s="1"/>
  <c r="F36" i="13"/>
  <c r="BC69" i="1" s="1"/>
  <c r="J132" i="12" l="1"/>
  <c r="J66" i="12" s="1"/>
  <c r="BK131" i="12"/>
  <c r="J131" i="12" s="1"/>
  <c r="J65" i="12" s="1"/>
  <c r="BK165" i="2"/>
  <c r="J165" i="2" s="1"/>
  <c r="J67" i="2" s="1"/>
  <c r="R98" i="2"/>
  <c r="J97" i="12"/>
  <c r="J62" i="12" s="1"/>
  <c r="BK90" i="12"/>
  <c r="BK89" i="12" s="1"/>
  <c r="J89" i="12" s="1"/>
  <c r="J59" i="12" s="1"/>
  <c r="J214" i="3"/>
  <c r="J73" i="3" s="1"/>
  <c r="BK191" i="3"/>
  <c r="J191" i="3" s="1"/>
  <c r="J70" i="3" s="1"/>
  <c r="P93" i="8"/>
  <c r="AU64" i="1" s="1"/>
  <c r="J126" i="2"/>
  <c r="J66" i="2" s="1"/>
  <c r="BK99" i="2"/>
  <c r="J99" i="2" s="1"/>
  <c r="J64" i="2" s="1"/>
  <c r="R92" i="13"/>
  <c r="R93" i="8"/>
  <c r="R99" i="9"/>
  <c r="R220" i="13"/>
  <c r="R91" i="13"/>
  <c r="BK127" i="7"/>
  <c r="J127" i="7"/>
  <c r="J69" i="7"/>
  <c r="R191" i="3"/>
  <c r="R99" i="3" s="1"/>
  <c r="P100" i="3"/>
  <c r="R127" i="7"/>
  <c r="R97" i="7"/>
  <c r="T127" i="7"/>
  <c r="T97" i="7" s="1"/>
  <c r="P178" i="9"/>
  <c r="P98" i="9"/>
  <c r="AU65" i="1"/>
  <c r="P99" i="6"/>
  <c r="P191" i="3"/>
  <c r="BK182" i="6"/>
  <c r="J182" i="6"/>
  <c r="J70" i="6" s="1"/>
  <c r="R99" i="6"/>
  <c r="R178" i="9"/>
  <c r="R98" i="9"/>
  <c r="T85" i="11"/>
  <c r="R90" i="12"/>
  <c r="BK127" i="10"/>
  <c r="J127" i="10"/>
  <c r="J69" i="10" s="1"/>
  <c r="R182" i="6"/>
  <c r="P92" i="13"/>
  <c r="BK99" i="6"/>
  <c r="BK98" i="6" s="1"/>
  <c r="J98" i="6" s="1"/>
  <c r="J63" i="6" s="1"/>
  <c r="P85" i="11"/>
  <c r="AU67" i="1" s="1"/>
  <c r="R100" i="3"/>
  <c r="T127" i="4"/>
  <c r="T97" i="4" s="1"/>
  <c r="T94" i="8"/>
  <c r="T93" i="8"/>
  <c r="P127" i="4"/>
  <c r="P97" i="4" s="1"/>
  <c r="AU58" i="1" s="1"/>
  <c r="P97" i="7"/>
  <c r="AU62" i="1"/>
  <c r="T191" i="3"/>
  <c r="P165" i="2"/>
  <c r="P98" i="2"/>
  <c r="AU56" i="1"/>
  <c r="BK148" i="8"/>
  <c r="J148" i="8"/>
  <c r="J67" i="8"/>
  <c r="T182" i="6"/>
  <c r="T98" i="6" s="1"/>
  <c r="T90" i="12"/>
  <c r="T89" i="12"/>
  <c r="P94" i="5"/>
  <c r="P93" i="5" s="1"/>
  <c r="AU60" i="1" s="1"/>
  <c r="P220" i="13"/>
  <c r="T98" i="10"/>
  <c r="R94" i="5"/>
  <c r="R93" i="5"/>
  <c r="R131" i="12"/>
  <c r="R127" i="10"/>
  <c r="R97" i="10" s="1"/>
  <c r="T178" i="9"/>
  <c r="P127" i="10"/>
  <c r="P97" i="10"/>
  <c r="AU66" i="1" s="1"/>
  <c r="T220" i="13"/>
  <c r="T91" i="13"/>
  <c r="T100" i="3"/>
  <c r="T99" i="3" s="1"/>
  <c r="P182" i="6"/>
  <c r="BK91" i="13"/>
  <c r="J91" i="13"/>
  <c r="J30" i="13" s="1"/>
  <c r="BK99" i="9"/>
  <c r="J99" i="9"/>
  <c r="J64" i="9"/>
  <c r="P81" i="14"/>
  <c r="AU70" i="1" s="1"/>
  <c r="T127" i="10"/>
  <c r="P131" i="12"/>
  <c r="P89" i="12"/>
  <c r="AU68" i="1" s="1"/>
  <c r="T99" i="9"/>
  <c r="T98" i="9"/>
  <c r="R85" i="11"/>
  <c r="BK86" i="11"/>
  <c r="J86" i="11"/>
  <c r="J60" i="11"/>
  <c r="J183" i="6"/>
  <c r="J71" i="6" s="1"/>
  <c r="BK98" i="4"/>
  <c r="J98" i="4"/>
  <c r="J64" i="4"/>
  <c r="BK86" i="15"/>
  <c r="J86" i="15"/>
  <c r="J60" i="15"/>
  <c r="J92" i="13"/>
  <c r="J60" i="13" s="1"/>
  <c r="J90" i="12"/>
  <c r="J60" i="12"/>
  <c r="BK85" i="11"/>
  <c r="J85" i="11" s="1"/>
  <c r="J59" i="11" s="1"/>
  <c r="BK98" i="9"/>
  <c r="J98" i="9"/>
  <c r="J63" i="9" s="1"/>
  <c r="BK93" i="8"/>
  <c r="J93" i="8"/>
  <c r="J98" i="7"/>
  <c r="J64" i="7" s="1"/>
  <c r="BK93" i="5"/>
  <c r="J93" i="5"/>
  <c r="BK99" i="3"/>
  <c r="J99" i="3" s="1"/>
  <c r="J63" i="3" s="1"/>
  <c r="BK98" i="2"/>
  <c r="J98" i="2"/>
  <c r="J63" i="2" s="1"/>
  <c r="J35" i="2"/>
  <c r="AV56" i="1"/>
  <c r="AT56" i="1" s="1"/>
  <c r="F35" i="7"/>
  <c r="AZ62" i="1"/>
  <c r="J33" i="11"/>
  <c r="AV67" i="1" s="1"/>
  <c r="AT67" i="1" s="1"/>
  <c r="BC59" i="1"/>
  <c r="AY59" i="1"/>
  <c r="BC63" i="1"/>
  <c r="AY63" i="1" s="1"/>
  <c r="F33" i="11"/>
  <c r="AZ67" i="1"/>
  <c r="BB55" i="1"/>
  <c r="J32" i="5"/>
  <c r="AG60" i="1"/>
  <c r="J35" i="6"/>
  <c r="AV61" i="1" s="1"/>
  <c r="AT61" i="1" s="1"/>
  <c r="F33" i="14"/>
  <c r="AZ70" i="1"/>
  <c r="J35" i="3"/>
  <c r="AV57" i="1" s="1"/>
  <c r="AT57" i="1" s="1"/>
  <c r="F35" i="10"/>
  <c r="AZ66" i="1" s="1"/>
  <c r="BD63" i="1"/>
  <c r="F33" i="12"/>
  <c r="AZ68" i="1"/>
  <c r="J35" i="4"/>
  <c r="AV58" i="1" s="1"/>
  <c r="AT58" i="1" s="1"/>
  <c r="F35" i="8"/>
  <c r="AZ64" i="1" s="1"/>
  <c r="J33" i="14"/>
  <c r="AV70" i="1"/>
  <c r="AT70" i="1"/>
  <c r="F35" i="4"/>
  <c r="AZ58" i="1" s="1"/>
  <c r="BB59" i="1"/>
  <c r="AX59" i="1"/>
  <c r="J32" i="8"/>
  <c r="AG64" i="1" s="1"/>
  <c r="J35" i="10"/>
  <c r="AV66" i="1"/>
  <c r="AT66" i="1" s="1"/>
  <c r="BA55" i="1"/>
  <c r="AW55" i="1"/>
  <c r="J35" i="5"/>
  <c r="AV60" i="1" s="1"/>
  <c r="AT60" i="1" s="1"/>
  <c r="J35" i="9"/>
  <c r="AV65" i="1"/>
  <c r="AT65" i="1" s="1"/>
  <c r="F35" i="2"/>
  <c r="AZ56" i="1"/>
  <c r="J35" i="8"/>
  <c r="AV64" i="1" s="1"/>
  <c r="AT64" i="1" s="1"/>
  <c r="F33" i="15"/>
  <c r="AZ71" i="1"/>
  <c r="F35" i="3"/>
  <c r="AZ57" i="1" s="1"/>
  <c r="BB63" i="1"/>
  <c r="AX63" i="1"/>
  <c r="J33" i="13"/>
  <c r="AV69" i="1" s="1"/>
  <c r="AT69" i="1" s="1"/>
  <c r="BD55" i="1"/>
  <c r="F35" i="6"/>
  <c r="AZ61" i="1" s="1"/>
  <c r="F33" i="13"/>
  <c r="AZ69" i="1"/>
  <c r="BC55" i="1"/>
  <c r="AY55" i="1" s="1"/>
  <c r="BD59" i="1"/>
  <c r="J35" i="7"/>
  <c r="AV62" i="1" s="1"/>
  <c r="AT62" i="1" s="1"/>
  <c r="J30" i="12"/>
  <c r="AG68" i="1"/>
  <c r="J30" i="14"/>
  <c r="AG70" i="1" s="1"/>
  <c r="J33" i="15"/>
  <c r="AV71" i="1"/>
  <c r="AT71" i="1" s="1"/>
  <c r="F35" i="5"/>
  <c r="AZ60" i="1"/>
  <c r="BA63" i="1"/>
  <c r="AW63" i="1" s="1"/>
  <c r="J33" i="12"/>
  <c r="AV68" i="1"/>
  <c r="AT68" i="1"/>
  <c r="BA59" i="1"/>
  <c r="AW59" i="1" s="1"/>
  <c r="F35" i="9"/>
  <c r="AZ65" i="1"/>
  <c r="P91" i="13" l="1"/>
  <c r="AU69" i="1" s="1"/>
  <c r="R89" i="12"/>
  <c r="P98" i="6"/>
  <c r="AU61" i="1" s="1"/>
  <c r="AU59" i="1" s="1"/>
  <c r="P99" i="3"/>
  <c r="AU57" i="1" s="1"/>
  <c r="AU55" i="1" s="1"/>
  <c r="T97" i="10"/>
  <c r="R98" i="6"/>
  <c r="J59" i="13"/>
  <c r="AG69" i="1"/>
  <c r="BK97" i="7"/>
  <c r="J97" i="7" s="1"/>
  <c r="J32" i="7" s="1"/>
  <c r="AG62" i="1" s="1"/>
  <c r="BK97" i="10"/>
  <c r="J97" i="10" s="1"/>
  <c r="J32" i="10" s="1"/>
  <c r="AG66" i="1" s="1"/>
  <c r="BK85" i="15"/>
  <c r="J85" i="15" s="1"/>
  <c r="J59" i="15" s="1"/>
  <c r="J99" i="6"/>
  <c r="J64" i="6"/>
  <c r="BK97" i="4"/>
  <c r="J97" i="4" s="1"/>
  <c r="J63" i="4" s="1"/>
  <c r="AN70" i="1"/>
  <c r="J39" i="14"/>
  <c r="AN68" i="1"/>
  <c r="J39" i="13"/>
  <c r="J39" i="12"/>
  <c r="AN64" i="1"/>
  <c r="J63" i="8"/>
  <c r="J41" i="8"/>
  <c r="AN60" i="1"/>
  <c r="J63" i="5"/>
  <c r="J41" i="5"/>
  <c r="AN69" i="1"/>
  <c r="J32" i="6"/>
  <c r="AG61" i="1"/>
  <c r="AX55" i="1"/>
  <c r="BA54" i="1"/>
  <c r="W30" i="1" s="1"/>
  <c r="J32" i="9"/>
  <c r="AG65" i="1"/>
  <c r="AN65" i="1" s="1"/>
  <c r="AU63" i="1"/>
  <c r="AZ55" i="1"/>
  <c r="AV55" i="1"/>
  <c r="AT55" i="1" s="1"/>
  <c r="BC54" i="1"/>
  <c r="W32" i="1" s="1"/>
  <c r="J32" i="2"/>
  <c r="AG56" i="1" s="1"/>
  <c r="J30" i="11"/>
  <c r="AG67" i="1" s="1"/>
  <c r="AN67" i="1" s="1"/>
  <c r="BD54" i="1"/>
  <c r="W33" i="1"/>
  <c r="AZ59" i="1"/>
  <c r="AV59" i="1"/>
  <c r="AT59" i="1" s="1"/>
  <c r="J32" i="3"/>
  <c r="AG57" i="1"/>
  <c r="AN57" i="1"/>
  <c r="BB54" i="1"/>
  <c r="W31" i="1" s="1"/>
  <c r="AZ63" i="1"/>
  <c r="AV63" i="1"/>
  <c r="AT63" i="1" s="1"/>
  <c r="J41" i="6" l="1"/>
  <c r="J41" i="10"/>
  <c r="J41" i="7"/>
  <c r="J63" i="10"/>
  <c r="J63" i="7"/>
  <c r="J39" i="11"/>
  <c r="J41" i="9"/>
  <c r="J41" i="3"/>
  <c r="J41" i="2"/>
  <c r="AN56" i="1"/>
  <c r="AN61" i="1"/>
  <c r="AN66" i="1"/>
  <c r="AN62" i="1"/>
  <c r="AU54" i="1"/>
  <c r="J32" i="4"/>
  <c r="AG58" i="1"/>
  <c r="AN58" i="1" s="1"/>
  <c r="J30" i="15"/>
  <c r="AG71" i="1" s="1"/>
  <c r="AG59" i="1"/>
  <c r="AG63" i="1"/>
  <c r="AZ54" i="1"/>
  <c r="W29" i="1" s="1"/>
  <c r="AW54" i="1"/>
  <c r="AK30" i="1" s="1"/>
  <c r="AY54" i="1"/>
  <c r="AX54" i="1"/>
  <c r="J39" i="15" l="1"/>
  <c r="J41" i="4"/>
  <c r="AN63" i="1"/>
  <c r="AN71" i="1"/>
  <c r="AN59" i="1"/>
  <c r="AG55" i="1"/>
  <c r="AV54" i="1"/>
  <c r="AK29" i="1"/>
  <c r="AN55" i="1" l="1"/>
  <c r="AG54" i="1"/>
  <c r="AK26" i="1" s="1"/>
  <c r="AK35" i="1" s="1"/>
  <c r="AT54" i="1"/>
  <c r="AN54" i="1" l="1"/>
</calcChain>
</file>

<file path=xl/sharedStrings.xml><?xml version="1.0" encoding="utf-8"?>
<sst xmlns="http://schemas.openxmlformats.org/spreadsheetml/2006/main" count="17632" uniqueCount="1881">
  <si>
    <t>Export Komplet</t>
  </si>
  <si>
    <t>VZ</t>
  </si>
  <si>
    <t>2.0</t>
  </si>
  <si>
    <t>ZAMOK</t>
  </si>
  <si>
    <t>False</t>
  </si>
  <si>
    <t>{e3993dd1-d01f-4e1a-9f36-f16d3ca56da6}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</si>
  <si>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</si>
  <si>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</si>
  <si>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</si>
  <si>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</si>
  <si>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</si>
  <si>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</si>
  <si>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</si>
  <si>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</si>
  <si>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P2510(1)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</si>
  <si>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</si>
  <si>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</si>
  <si>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Domov mládeže, Čelakovského 789 1, Plzeň</t>
  </si>
  <si>
    <t>KSO:</t>
  </si>
  <si>
    <t/>
  </si>
  <si>
    <t>CC-CZ:</t>
  </si>
  <si>
    <t>Místo:</t>
  </si>
  <si>
    <t>Čelakovského 789/1, Plzeň</t>
  </si>
  <si>
    <t>Datum:</t>
  </si>
  <si>
    <t>20. 3. 2025</t>
  </si>
  <si>
    <t>Zadavatel:</t>
  </si>
  <si>
    <t>IČ:</t>
  </si>
  <si>
    <t>00574406</t>
  </si>
  <si>
    <t>Střední škola informatiky a finančních služeb</t>
  </si>
  <si>
    <t>DIČ:</t>
  </si>
  <si>
    <t xml:space="preserve"> CZ00574406</t>
  </si>
  <si>
    <t>Účastník:</t>
  </si>
  <si>
    <t>Vyplň údaj</t>
  </si>
  <si>
    <t>Projektant:</t>
  </si>
  <si>
    <t>67891331</t>
  </si>
  <si>
    <t>Planteam, Na Výsluní 630, Líně - Sulkov</t>
  </si>
  <si>
    <t>True</t>
  </si>
  <si>
    <t>Zpracovatel:</t>
  </si>
  <si>
    <t>Ing. Irena Potužáková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</si>
  <si>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</si>
  <si>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</si>
  <si>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</si>
  <si>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</si>
  <si>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</si>
  <si>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</si>
  <si>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</si>
  <si>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</si>
  <si>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</si>
  <si>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</si>
  <si>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</si>
  <si>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</si>
  <si>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</si>
  <si>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</si>
  <si>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</si>
  <si>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</si>
  <si>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</si>
  <si>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</si>
  <si>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</si>
  <si>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</si>
  <si>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</si>
  <si>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</si>
  <si>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</si>
  <si>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</si>
  <si>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</si>
  <si>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</si>
  <si>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</si>
  <si>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</si>
  <si>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</si>
  <si>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</si>
  <si>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</si>
  <si>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</si>
  <si>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</si>
  <si>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</si>
  <si>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</si>
  <si>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</si>
  <si>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</si>
  <si>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</si>
  <si>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</si>
  <si>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</si>
  <si>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1</t>
  </si>
  <si>
    <t>1.NP Rozvody ZTI a stavební úpravy</t>
  </si>
  <si>
    <t>STA</t>
  </si>
  <si>
    <t>{56e8e7d5-dfd0-46ed-b7d3-524e886d8055}</t>
  </si>
  <si>
    <t>2</t>
  </si>
  <si>
    <t>/</t>
  </si>
  <si>
    <t>A1</t>
  </si>
  <si>
    <t>Bourací práce</t>
  </si>
  <si>
    <t>Soupis</t>
  </si>
  <si>
    <t>{34b490c1-0b7f-4f1c-80b2-fe75f76b1943}</t>
  </si>
  <si>
    <t>B1</t>
  </si>
  <si>
    <t>Stavební práce</t>
  </si>
  <si>
    <t>{ed7e3b02-5653-4219-8433-5ecfed2158a8}</t>
  </si>
  <si>
    <t>C1</t>
  </si>
  <si>
    <t>ZTI</t>
  </si>
  <si>
    <t>{790b91d1-e4c1-4471-8ba4-0dbadbc5d51f}</t>
  </si>
  <si>
    <t>2.NP Rozvody ZTI a stavební úpravy</t>
  </si>
  <si>
    <t>{af64ef05-4748-4efb-8f10-02f158399bad}</t>
  </si>
  <si>
    <t>A2</t>
  </si>
  <si>
    <t>{d6177644-2c81-4686-9bd8-00280053ed6f}</t>
  </si>
  <si>
    <t>B2</t>
  </si>
  <si>
    <t>{38cd0921-b738-498d-bd3b-b6975619694c}</t>
  </si>
  <si>
    <t>C2</t>
  </si>
  <si>
    <t>{34469455-2dec-4187-9f59-ca29c6ad99d1}</t>
  </si>
  <si>
    <t>3</t>
  </si>
  <si>
    <t>3.NP Rozvody ZTI a stavební úpravy</t>
  </si>
  <si>
    <t>{bd249118-b8ff-46e2-b9ee-e4f43b193ce2}</t>
  </si>
  <si>
    <t>A3</t>
  </si>
  <si>
    <t>{901727a3-ec01-4f2e-874f-b59e48d57206}</t>
  </si>
  <si>
    <t>B3</t>
  </si>
  <si>
    <t>{543691f7-70ad-4d46-897b-00e9bb0e570d}</t>
  </si>
  <si>
    <t>C3</t>
  </si>
  <si>
    <t>{f707a8e6-a3c0-4b8e-b79c-67b905aaadc9}</t>
  </si>
  <si>
    <t>4</t>
  </si>
  <si>
    <t>Přístupový systém</t>
  </si>
  <si>
    <t>{1fe9e428-9fb2-4ec4-a734-4989e477a1c3}</t>
  </si>
  <si>
    <t>5</t>
  </si>
  <si>
    <t>Stoupačky 1.PP-3.NP + zkoušky</t>
  </si>
  <si>
    <t>{51154c19-d726-4d57-8dd4-088297dbb038}</t>
  </si>
  <si>
    <t>6</t>
  </si>
  <si>
    <t>Sanace 1. PP</t>
  </si>
  <si>
    <t>{dcc89fe5-ba45-4b5d-9a5a-83e6527617a0}</t>
  </si>
  <si>
    <t>7</t>
  </si>
  <si>
    <t>Vzduchotechnika</t>
  </si>
  <si>
    <t>{8ef2841a-3d5a-4e14-9dde-f1e17a61d5c9}</t>
  </si>
  <si>
    <t>8</t>
  </si>
  <si>
    <t>VRN</t>
  </si>
  <si>
    <t>{fa0c5268-c4ff-44b6-82c8-a93ef290312b}</t>
  </si>
  <si>
    <t>KRYCÍ LIST SOUPISU PRACÍ</t>
  </si>
  <si>
    <t>Objekt:</t>
  </si>
  <si>
    <t>1 - 1.NP Rozvody ZTI a stavební úpravy</t>
  </si>
  <si>
    <t>Soupis:</t>
  </si>
  <si>
    <t>A1 - Bourací práce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</si>
  <si>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</si>
  <si>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</si>
  <si>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</si>
  <si>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</si>
  <si>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</si>
  <si>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9 - Ostatní konstrukce a práce, bourání</t>
  </si>
  <si>
    <t xml:space="preserve">    997 - Doprava suti a vybouraných hmot</t>
  </si>
  <si>
    <t>PSV - Práce a dodávky PSV</t>
  </si>
  <si>
    <t xml:space="preserve">    725 - Zdravotechnika - zařizovací předměty</t>
  </si>
  <si>
    <t xml:space="preserve">    762 - Konstrukce tesařské</t>
  </si>
  <si>
    <t xml:space="preserve">    763 - Konstrukce suché výstavby</t>
  </si>
  <si>
    <t xml:space="preserve">    764 - Konstrukce klempířské</t>
  </si>
  <si>
    <t xml:space="preserve">    766 - Konstrukce truhlářské</t>
  </si>
  <si>
    <t xml:space="preserve">    767 - Konstrukce zámečnické</t>
  </si>
  <si>
    <t xml:space="preserve">    771 - Podlahy z dlaždic</t>
  </si>
  <si>
    <t xml:space="preserve">    775 - Podlahy skládané</t>
  </si>
  <si>
    <t xml:space="preserve">    776 - Podlahy povlakové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</si>
  <si>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</si>
  <si>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</si>
  <si>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</si>
  <si>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</si>
  <si>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</si>
  <si>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</si>
  <si>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</si>
  <si>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</si>
  <si>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</si>
  <si>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</si>
  <si>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</si>
  <si>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</si>
  <si>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</si>
  <si>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</si>
  <si>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</si>
  <si>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</si>
  <si>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9</t>
  </si>
  <si>
    <t>Ostatní konstrukce a práce, bourání</t>
  </si>
  <si>
    <t>K</t>
  </si>
  <si>
    <t>962031133</t>
  </si>
  <si>
    <t>Bourání příček nebo přizdívek z cihel pálených plných nebo dutých, tl. přes 100 do 150 mm</t>
  </si>
  <si>
    <t>m2</t>
  </si>
  <si>
    <t>CS ÚRS 2025 01</t>
  </si>
  <si>
    <t>-265441416</t>
  </si>
  <si>
    <t>Online PSC</t>
  </si>
  <si>
    <t>https://podminky.urs.cz/item/CS_URS_2025_01/962031133</t>
  </si>
  <si>
    <t>962081131</t>
  </si>
  <si>
    <t>Bourání příček nebo přizdívek ze skleněných tvárnic, tl. do 100 mm</t>
  </si>
  <si>
    <t>217139981</t>
  </si>
  <si>
    <t>https://podminky.urs.cz/item/CS_URS_2025_01/962081131</t>
  </si>
  <si>
    <t>VV</t>
  </si>
  <si>
    <t>0,9*1,6+1,35*1</t>
  </si>
  <si>
    <t>965043341</t>
  </si>
  <si>
    <t>Bourání mazanin betonových s potěrem nebo teracem tl. do 100 mm, plochy přes 4 m2</t>
  </si>
  <si>
    <t>m3</t>
  </si>
  <si>
    <t>1222531666</t>
  </si>
  <si>
    <t>https://podminky.urs.cz/item/CS_URS_2025_01/965043341</t>
  </si>
  <si>
    <t>100,7*0,1</t>
  </si>
  <si>
    <t>965082933</t>
  </si>
  <si>
    <t>Odstranění násypu pod podlahami nebo ochranného násypu na střechách tl. do 200 mm, plochy přes 2 m2</t>
  </si>
  <si>
    <t>-2044724926</t>
  </si>
  <si>
    <t>https://podminky.urs.cz/item/CS_URS_2025_01/965082933</t>
  </si>
  <si>
    <t>51,630*0,12</t>
  </si>
  <si>
    <t>967031142</t>
  </si>
  <si>
    <t>Přisekání (špicování) plošné nebo rovných ostění zdiva z cihel pálených rovných ostění, bez odstupu, po hrubém vybourání otvorů, na maltu cementovou</t>
  </si>
  <si>
    <t>-880638253</t>
  </si>
  <si>
    <t>https://podminky.urs.cz/item/CS_URS_2025_01/967031142</t>
  </si>
  <si>
    <t>968062374</t>
  </si>
  <si>
    <t>Vybourání dřevěných rámů oken s křídly, dveřních zárubní, vrat, stěn, ostění nebo obkladů rámů oken s křídly zdvojených, plochy do 1 m2</t>
  </si>
  <si>
    <t>-1551270990</t>
  </si>
  <si>
    <t>https://podminky.urs.cz/item/CS_URS_2025_01/968062374</t>
  </si>
  <si>
    <t>2,000*0,9*0,6</t>
  </si>
  <si>
    <t>968072455</t>
  </si>
  <si>
    <t>Vybourání kovových rámů oken s křídly, dveřních zárubní, vrat, stěn, ostění nebo obkladů dveřních zárubní, plochy do 2 m2</t>
  </si>
  <si>
    <t>-14080381</t>
  </si>
  <si>
    <t>https://podminky.urs.cz/item/CS_URS_2025_01/968072455</t>
  </si>
  <si>
    <t>0,8*2*5</t>
  </si>
  <si>
    <t>978013191</t>
  </si>
  <si>
    <t>Otlučení vápenných nebo vápenocementových omítek vnitřních ploch stěn s vyškrabáním spar, s očištěním zdiva, v rozsahu přes 50 do 100 %</t>
  </si>
  <si>
    <t>134899695</t>
  </si>
  <si>
    <t>https://podminky.urs.cz/item/CS_URS_2025_01/978013191</t>
  </si>
  <si>
    <t>(5,9+8,75)*2*3,5</t>
  </si>
  <si>
    <t>978059541</t>
  </si>
  <si>
    <t>Odsekání obkladů stěn včetně otlučení podkladní omítky až na zdivo z obkládaček vnitřních, z jakýchkoliv materiálů, plochy přes 1 m2</t>
  </si>
  <si>
    <t>-2075919376</t>
  </si>
  <si>
    <t>https://podminky.urs.cz/item/CS_URS_2025_01/978059541</t>
  </si>
  <si>
    <t>(4,1+4,75+1,67+1,2+1,22+1,255+1,45+0,95+1,4+1,9)*2*2</t>
  </si>
  <si>
    <t>997</t>
  </si>
  <si>
    <t>Doprava suti a vybouraných hmot</t>
  </si>
  <si>
    <t>10</t>
  </si>
  <si>
    <t>997002611</t>
  </si>
  <si>
    <t>Nakládání suti a vybouraných hmot na dopravní prostředek pro vodorovné přemístění</t>
  </si>
  <si>
    <t>t</t>
  </si>
  <si>
    <t>898612986</t>
  </si>
  <si>
    <t>https://podminky.urs.cz/item/CS_URS_2025_01/997002611</t>
  </si>
  <si>
    <t>11</t>
  </si>
  <si>
    <t>997006012</t>
  </si>
  <si>
    <t>Úprava stavebního odpadu třídění ruční</t>
  </si>
  <si>
    <t>-578518719</t>
  </si>
  <si>
    <t>https://podminky.urs.cz/item/CS_URS_2025_01/997006012</t>
  </si>
  <si>
    <t>997013213</t>
  </si>
  <si>
    <t>Vnitrostaveništní doprava suti a vybouraných hmot vodorovně do 50 m s naložením ručně pro budovy a haly výšky přes 9 do 12 m</t>
  </si>
  <si>
    <t>654702954</t>
  </si>
  <si>
    <t>https://podminky.urs.cz/item/CS_URS_2025_01/997013213</t>
  </si>
  <si>
    <t>13</t>
  </si>
  <si>
    <t>997013219</t>
  </si>
  <si>
    <t>Vnitrostaveništní doprava suti a vybouraných hmot vodorovně do 50 m s naložením Příplatek k cenám -3111 až -3217 za zvětšenou vodorovnou dopravu přes vymezenou dopravní vzdálenost za každých dalších započatých 10 m</t>
  </si>
  <si>
    <t>1160011161</t>
  </si>
  <si>
    <t>https://podminky.urs.cz/item/CS_URS_2025_01/997013219</t>
  </si>
  <si>
    <t>53,81*5</t>
  </si>
  <si>
    <t>14</t>
  </si>
  <si>
    <t>997013501</t>
  </si>
  <si>
    <t>Odvoz suti a vybouraných hmot na skládku nebo meziskládku se složením, na vzdálenost do 1 km</t>
  </si>
  <si>
    <t>1129822921</t>
  </si>
  <si>
    <t>https://podminky.urs.cz/item/CS_URS_2025_01/997013501</t>
  </si>
  <si>
    <t>15</t>
  </si>
  <si>
    <t>997013509</t>
  </si>
  <si>
    <t>Odvoz suti a vybouraných hmot na skládku nebo meziskládku se složením, na vzdálenost Příplatek k ceně za každý další započatý 1 km přes 1 km</t>
  </si>
  <si>
    <t>1199755982</t>
  </si>
  <si>
    <t>https://podminky.urs.cz/item/CS_URS_2025_01/997013509</t>
  </si>
  <si>
    <t>53,81*14 "Přepočtené koeficientem množství</t>
  </si>
  <si>
    <t>16</t>
  </si>
  <si>
    <t>997013511</t>
  </si>
  <si>
    <t>Odvoz suti a vybouraných hmot z meziskládky na skládku s naložením a se složením, na vzdálenost do 1 km</t>
  </si>
  <si>
    <t>744264171</t>
  </si>
  <si>
    <t>https://podminky.urs.cz/item/CS_URS_2025_01/997013511</t>
  </si>
  <si>
    <t>17</t>
  </si>
  <si>
    <t>997013607</t>
  </si>
  <si>
    <t>Poplatek za uložení stavebního odpadu na skládce (skládkovné) z tašek a keramických výrobků zatříděného do Katalogu odpadů pod kódem 17 01 03</t>
  </si>
  <si>
    <t>-662745300</t>
  </si>
  <si>
    <t>https://podminky.urs.cz/item/CS_URS_2025_01/997013607</t>
  </si>
  <si>
    <t>5,411+0,187+2,127</t>
  </si>
  <si>
    <t>18</t>
  </si>
  <si>
    <t>997013804</t>
  </si>
  <si>
    <t>Poplatek za uložení stavebního odpadu na skládce (skládkovné) ze skla zatříděného do Katalogu odpadů pod kódem 17 02 02</t>
  </si>
  <si>
    <t>-580438554</t>
  </si>
  <si>
    <t>https://podminky.urs.cz/item/CS_URS_2025_01/997013804</t>
  </si>
  <si>
    <t>0,279</t>
  </si>
  <si>
    <t>19</t>
  </si>
  <si>
    <t>997013811</t>
  </si>
  <si>
    <t>Poplatek za uložení stavebního odpadu na skládce (skládkovné) dřevěného zatříděného do Katalogu odpadů pod kódem 17 02 01</t>
  </si>
  <si>
    <t>1941084861</t>
  </si>
  <si>
    <t>https://podminky.urs.cz/item/CS_URS_2025_01/997013811</t>
  </si>
  <si>
    <t>0,052+0,826+0,124+1,291</t>
  </si>
  <si>
    <t>20</t>
  </si>
  <si>
    <t>997013812</t>
  </si>
  <si>
    <t>Poplatek za uložení stavebního odpadu na skládce (skládkovné) z materiálů na bázi sádry zatříděného do Katalogu odpadů pod kódem 17 08 02</t>
  </si>
  <si>
    <t>767679085</t>
  </si>
  <si>
    <t>https://podminky.urs.cz/item/CS_URS_2025_01/997013812</t>
  </si>
  <si>
    <t>997013813</t>
  </si>
  <si>
    <t>Poplatek za uložení stavebního odpadu na skládce (skládkovné) z plastických hmot zatříděného do Katalogu odpadů pod kódem 17 02 03</t>
  </si>
  <si>
    <t>700259511</t>
  </si>
  <si>
    <t>https://podminky.urs.cz/item/CS_URS_2025_01/997013813</t>
  </si>
  <si>
    <t>22</t>
  </si>
  <si>
    <t>997013814</t>
  </si>
  <si>
    <t>Poplatek za uložení stavebního odpadu na skládce (skládkovné) z izolačních materiálů zatříděného do Katalogu odpadů pod kódem 17 06 04</t>
  </si>
  <si>
    <t>-1118970843</t>
  </si>
  <si>
    <t>https://podminky.urs.cz/item/CS_URS_2025_01/997013814</t>
  </si>
  <si>
    <t>23</t>
  </si>
  <si>
    <t>997013861</t>
  </si>
  <si>
    <t>Poplatek za uložení stavebního odpadu na recyklační skládce (skládkovné) z prostého betonu zatříděného do Katalogu odpadů pod kódem 17 01 01</t>
  </si>
  <si>
    <t>-239067645</t>
  </si>
  <si>
    <t>https://podminky.urs.cz/item/CS_URS_2025_01/997013861</t>
  </si>
  <si>
    <t>24</t>
  </si>
  <si>
    <t>997013863</t>
  </si>
  <si>
    <t>Poplatek za uložení stavebního odpadu na recyklační skládce (skládkovné) cihelného zatříděného do Katalogu odpadů pod kódem 17 01 02</t>
  </si>
  <si>
    <t>996599572</t>
  </si>
  <si>
    <t>https://podminky.urs.cz/item/CS_URS_2025_01/997013863</t>
  </si>
  <si>
    <t>4,244+1,829</t>
  </si>
  <si>
    <t>25</t>
  </si>
  <si>
    <t>997013871</t>
  </si>
  <si>
    <t>Poplatek za uložení stavebního odpadu na recyklační skládce (skládkovné) směsného stavebního a demoličního zatříděného do Katalogu odpadů pod kódem 17 09 04</t>
  </si>
  <si>
    <t>383301973</t>
  </si>
  <si>
    <t>https://podminky.urs.cz/item/CS_URS_2025_01/997013871</t>
  </si>
  <si>
    <t>PSV</t>
  </si>
  <si>
    <t>Práce a dodávky PSV</t>
  </si>
  <si>
    <t>725</t>
  </si>
  <si>
    <t>Zdravotechnika - zařizovací předměty</t>
  </si>
  <si>
    <t>26</t>
  </si>
  <si>
    <t>725110814</t>
  </si>
  <si>
    <t>Demontáž klozetů kombi</t>
  </si>
  <si>
    <t>soubor</t>
  </si>
  <si>
    <t>224714741</t>
  </si>
  <si>
    <t>https://podminky.urs.cz/item/CS_URS_2025_01/725110814</t>
  </si>
  <si>
    <t>27</t>
  </si>
  <si>
    <t>725210821</t>
  </si>
  <si>
    <t>Demontáž umyvadel bez výtokových armatur umyvadel</t>
  </si>
  <si>
    <t>-477732504</t>
  </si>
  <si>
    <t>https://podminky.urs.cz/item/CS_URS_2025_01/725210821</t>
  </si>
  <si>
    <t>28</t>
  </si>
  <si>
    <t>725330840</t>
  </si>
  <si>
    <t>Demontáž výlevek bez výtokových armatur a bez nádrže a splachovacího potrubí ocelových nebo litinových</t>
  </si>
  <si>
    <t>221340536</t>
  </si>
  <si>
    <t>https://podminky.urs.cz/item/CS_URS_2025_01/725330840</t>
  </si>
  <si>
    <t>29</t>
  </si>
  <si>
    <t>725820801</t>
  </si>
  <si>
    <t>Demontáž baterií nástěnných do G 3/4</t>
  </si>
  <si>
    <t>884316665</t>
  </si>
  <si>
    <t>https://podminky.urs.cz/item/CS_URS_2025_01/725820801</t>
  </si>
  <si>
    <t>762</t>
  </si>
  <si>
    <t>Konstrukce tesařské</t>
  </si>
  <si>
    <t>30</t>
  </si>
  <si>
    <t>762521811</t>
  </si>
  <si>
    <t>Demontáž podlah bez polštářů z prken tl. do 32 mm</t>
  </si>
  <si>
    <t>-1859960629</t>
  </si>
  <si>
    <t>https://podminky.urs.cz/item/CS_URS_2025_01/762521811</t>
  </si>
  <si>
    <t>763</t>
  </si>
  <si>
    <t>Konstrukce suché výstavby</t>
  </si>
  <si>
    <t>31</t>
  </si>
  <si>
    <t>763135811</t>
  </si>
  <si>
    <t>Demontáž podhledu sádrokartonového kazetového zavěšeného na roštu viditelném</t>
  </si>
  <si>
    <t>1203918037</t>
  </si>
  <si>
    <t>https://podminky.urs.cz/item/CS_URS_2025_01/763135811</t>
  </si>
  <si>
    <t>764</t>
  </si>
  <si>
    <t>Konstrukce klempířské</t>
  </si>
  <si>
    <t>32</t>
  </si>
  <si>
    <t>764002851</t>
  </si>
  <si>
    <t>Demontáž klempířských konstrukcí oplechování parapetů do suti</t>
  </si>
  <si>
    <t>m</t>
  </si>
  <si>
    <t>856155587</t>
  </si>
  <si>
    <t>https://podminky.urs.cz/item/CS_URS_2025_01/764002851</t>
  </si>
  <si>
    <t>2*1</t>
  </si>
  <si>
    <t>766</t>
  </si>
  <si>
    <t>Konstrukce truhlářské</t>
  </si>
  <si>
    <t>33</t>
  </si>
  <si>
    <t>766691811</t>
  </si>
  <si>
    <t>Demontáž parapetních desek šířky do 300 mm</t>
  </si>
  <si>
    <t>38599904</t>
  </si>
  <si>
    <t>https://podminky.urs.cz/item/CS_URS_2025_01/766691811</t>
  </si>
  <si>
    <t>0,9*2</t>
  </si>
  <si>
    <t>34</t>
  </si>
  <si>
    <t>766691914</t>
  </si>
  <si>
    <t>Ostatní práce vyvěšení nebo zavěšení křídel dřevěných dveřních, plochy do 2 m2</t>
  </si>
  <si>
    <t>kus</t>
  </si>
  <si>
    <t>2143783760</t>
  </si>
  <si>
    <t>https://podminky.urs.cz/item/CS_URS_2025_01/766691914</t>
  </si>
  <si>
    <t>767</t>
  </si>
  <si>
    <t>Konstrukce zámečnické</t>
  </si>
  <si>
    <t>35</t>
  </si>
  <si>
    <t>767661811</t>
  </si>
  <si>
    <t>Demontáž mříží pevných nebo otevíravých</t>
  </si>
  <si>
    <t>294525288</t>
  </si>
  <si>
    <t>https://podminky.urs.cz/item/CS_URS_2025_01/767661811</t>
  </si>
  <si>
    <t>771</t>
  </si>
  <si>
    <t>Podlahy z dlaždic</t>
  </si>
  <si>
    <t>36</t>
  </si>
  <si>
    <t>771571810</t>
  </si>
  <si>
    <t>Demontáž podlah z dlaždic keramických kladených do malty</t>
  </si>
  <si>
    <t>-1855716796</t>
  </si>
  <si>
    <t>https://podminky.urs.cz/item/CS_URS_2025_01/771571810</t>
  </si>
  <si>
    <t>775</t>
  </si>
  <si>
    <t>Podlahy skládané</t>
  </si>
  <si>
    <t>37</t>
  </si>
  <si>
    <t>775511800</t>
  </si>
  <si>
    <t>Demontáž podlah vlysových do suti s lištami lepených</t>
  </si>
  <si>
    <t>-1067926106</t>
  </si>
  <si>
    <t>https://podminky.urs.cz/item/CS_URS_2025_01/775511800</t>
  </si>
  <si>
    <t>776</t>
  </si>
  <si>
    <t>Podlahy povlakové</t>
  </si>
  <si>
    <t>38</t>
  </si>
  <si>
    <t>776201811</t>
  </si>
  <si>
    <t>Demontáž povlakových podlahovin lepených ručně bez podložky</t>
  </si>
  <si>
    <t>-762164519</t>
  </si>
  <si>
    <t>https://podminky.urs.cz/item/CS_URS_2025_01/776201811</t>
  </si>
  <si>
    <t>39</t>
  </si>
  <si>
    <t>776410811</t>
  </si>
  <si>
    <t>Demontáž soklíků nebo lišt pryžových nebo plastových</t>
  </si>
  <si>
    <t>-1369268307</t>
  </si>
  <si>
    <t>https://podminky.urs.cz/item/CS_URS_2025_01/776410811</t>
  </si>
  <si>
    <t>B1 - Stavební práce</t>
  </si>
  <si>
    <t xml:space="preserve">    3 - Svislé a kompletní konstrukce</t>
  </si>
  <si>
    <t xml:space="preserve">    6 - Úpravy povrchů, podlahy a osazování výplní</t>
  </si>
  <si>
    <t xml:space="preserve">    6_43 - Skladba podlahy P3</t>
  </si>
  <si>
    <t xml:space="preserve">    998 - Přesun hmot</t>
  </si>
  <si>
    <t xml:space="preserve">    781 - Dokončovací práce - obklady</t>
  </si>
  <si>
    <t xml:space="preserve">    783 - Dokončovací práce - nátěry</t>
  </si>
  <si>
    <t xml:space="preserve">    784 - Dokončovací práce - malby a tapety</t>
  </si>
  <si>
    <t>Svislé a kompletní konstrukce</t>
  </si>
  <si>
    <t>317142420</t>
  </si>
  <si>
    <t>Překlady nenosné z pórobetonu osazené do tenkého maltového lože, výšky do 250 mm, šířky překladu 100 mm, délky překladu do 1000 mm</t>
  </si>
  <si>
    <t>13575498</t>
  </si>
  <si>
    <t>https://podminky.urs.cz/item/CS_URS_2025_01/317142420</t>
  </si>
  <si>
    <t>342272225</t>
  </si>
  <si>
    <t>Příčky z pórobetonových tvárnic hladkých na tenké maltové lože objemová hmotnost do 500 kg/m3, tloušťka příčky 100 mm</t>
  </si>
  <si>
    <t>-1571316240</t>
  </si>
  <si>
    <t>https://podminky.urs.cz/item/CS_URS_2025_01/342272225</t>
  </si>
  <si>
    <t>(2,95+2,1)*2,4+(3,2+0,66)*3,6</t>
  </si>
  <si>
    <t>Úpravy povrchů, podlahy a osazování výplní</t>
  </si>
  <si>
    <t>612135002</t>
  </si>
  <si>
    <t>Vyrovnání nerovností podkladu vnitřních omítaných ploch maltou, tl. do 10 mm cementovou stěn</t>
  </si>
  <si>
    <t>-1592801552</t>
  </si>
  <si>
    <t>https://podminky.urs.cz/item/CS_URS_2025_01/612135002</t>
  </si>
  <si>
    <t>(4,1+4,75+1,67+1,2+1,22+1,255+1,45+0,95+1,4+1,9)*2*2,1</t>
  </si>
  <si>
    <t>612321121</t>
  </si>
  <si>
    <t>Omítka vápenocementová vnitřních ploch nanášená ručně jednovrstvá, tloušťky do 10 mm hladká svislých konstrukcí stěn</t>
  </si>
  <si>
    <t>-378232352</t>
  </si>
  <si>
    <t>https://podminky.urs.cz/item/CS_URS_2025_01/612321121</t>
  </si>
  <si>
    <t>((2,95+2,1)*2,4+(3,2+0,66)*3,6)*2" nové zdivo</t>
  </si>
  <si>
    <t>612321131</t>
  </si>
  <si>
    <t>Vápenocementový štuk vnitřních ploch tloušťky do 3 mm svislých konstrukcí stěn</t>
  </si>
  <si>
    <t>-334460116</t>
  </si>
  <si>
    <t>https://podminky.urs.cz/item/CS_URS_2025_01/612321131</t>
  </si>
  <si>
    <t>(1,22+1,255)*2*3,6+(1,75+1,2)*2*3,6</t>
  </si>
  <si>
    <t>(2,1+2,8)*2*3,6+(4,75+4,1)*2*3,6</t>
  </si>
  <si>
    <t>(1,45+0,95)*2*3,6+(1,9+1,3)*2*3,6</t>
  </si>
  <si>
    <t>(8,55+2)*2*3,6" chodba</t>
  </si>
  <si>
    <t>-"obklady" 93,37</t>
  </si>
  <si>
    <t>(3,6+0,85+1,255+3,1+3,39)*2*3,6</t>
  </si>
  <si>
    <t>(3,2+2,8)*2*3,6+(3,45+3,2)*2*3,6</t>
  </si>
  <si>
    <t>Součet</t>
  </si>
  <si>
    <t>612321141</t>
  </si>
  <si>
    <t>Omítka vápenocementová vnitřních ploch nanášená ručně dvouvrstvá, tloušťky jádrové omítky do 10 mm a tloušťky štuku do 3 mm štuková svislých konstrukcí stěn</t>
  </si>
  <si>
    <t>-1005683982</t>
  </si>
  <si>
    <t>https://podminky.urs.cz/item/CS_URS_2025_01/612321141</t>
  </si>
  <si>
    <t>(5,9+8,75+0,5)*2*3,5</t>
  </si>
  <si>
    <t>619995001</t>
  </si>
  <si>
    <t>Začištění omítek (s dodáním hmot) kolem oken, dveří, podlah, obkladů apod.</t>
  </si>
  <si>
    <t>-562938676</t>
  </si>
  <si>
    <t>https://podminky.urs.cz/item/CS_URS_2025_01/619995001</t>
  </si>
  <si>
    <t>622151001</t>
  </si>
  <si>
    <t>Penetrační nátěr vnějších pastovitých tenkovrstvých omítek akrylátový stěn</t>
  </si>
  <si>
    <t>219351071</t>
  </si>
  <si>
    <t>https://podminky.urs.cz/item/CS_URS_2025_01/622151001</t>
  </si>
  <si>
    <t>622211041</t>
  </si>
  <si>
    <t>Montáž kontaktního zateplení lepením a mechanickým kotvením z polystyrenových desek (dodávka ve specifikaci) na vnější stěny, na podklad betonový nebo z lehčeného betonu, z tvárnic keramických nebo vápenopískových, tloušťky desek přes 160 do 200 mm</t>
  </si>
  <si>
    <t>1207002485</t>
  </si>
  <si>
    <t>https://podminky.urs.cz/item/CS_URS_2025_01/622211041</t>
  </si>
  <si>
    <t>(4+3,25)*3" vnitřní zateplení</t>
  </si>
  <si>
    <t>M</t>
  </si>
  <si>
    <t>28375954</t>
  </si>
  <si>
    <t>deska EPS 70 fasádní λ=0,039 tl 200mm</t>
  </si>
  <si>
    <t>1637196576</t>
  </si>
  <si>
    <t>21,75*1,05 "Přepočtené koeficientem množství</t>
  </si>
  <si>
    <t>622511012</t>
  </si>
  <si>
    <t>Omítka tenkovrstvá akrylátová vnějších ploch probarvená bez penetrace zatíraná (škrábaná), zrnitost 1,5 mm stěn</t>
  </si>
  <si>
    <t>1783596731</t>
  </si>
  <si>
    <t>https://podminky.urs.cz/item/CS_URS_2025_01/622511012</t>
  </si>
  <si>
    <t>64</t>
  </si>
  <si>
    <t>642942111</t>
  </si>
  <si>
    <t>Osazování zárubní nebo rámů kovových dveřních lisovaných nebo z úhelníků bez dveřních křídel na cementovou maltu, plochy otvoru do 2,5 m2</t>
  </si>
  <si>
    <t>285350361</t>
  </si>
  <si>
    <t>https://podminky.urs.cz/item/CS_URS_2025_01/642942111</t>
  </si>
  <si>
    <t>65</t>
  </si>
  <si>
    <t>55331480</t>
  </si>
  <si>
    <t>zárubeň jednokřídlá ocelová pro zdění tl stěny 75-100mm rozměru 600-800/1970, 2100mm</t>
  </si>
  <si>
    <t>463286012</t>
  </si>
  <si>
    <t>66</t>
  </si>
  <si>
    <t>642945111</t>
  </si>
  <si>
    <t>Osazování ocelových zárubní protipožárních nebo protiplynových dveří do vynechaného otvoru, s obetonováním, dveří jednokřídlových do 2,5 m2</t>
  </si>
  <si>
    <t>1420063504</t>
  </si>
  <si>
    <t>https://podminky.urs.cz/item/CS_URS_2025_01/642945111</t>
  </si>
  <si>
    <t>67</t>
  </si>
  <si>
    <t>55331557</t>
  </si>
  <si>
    <t>zárubeň jednokřídlá ocelová pro zdění s protipožární úpravou tl stěny 75-100mm rozměru 800/1970, 2100mm</t>
  </si>
  <si>
    <t>1290343228</t>
  </si>
  <si>
    <t>6_43</t>
  </si>
  <si>
    <t>Skladba podlahy P3</t>
  </si>
  <si>
    <t>631311115</t>
  </si>
  <si>
    <t>Mazanina z betonu prostého bez zvýšených nároků na prostředí tl. přes 50 do 80 mm tř. C 20/25</t>
  </si>
  <si>
    <t>-1728372692</t>
  </si>
  <si>
    <t>https://podminky.urs.cz/item/CS_URS_2025_01/631311115</t>
  </si>
  <si>
    <t>52,210*0,06</t>
  </si>
  <si>
    <t>631362021</t>
  </si>
  <si>
    <t>Výztuž mazanin ze svařovaných sítí z drátů typu KARI</t>
  </si>
  <si>
    <t>-1863686939</t>
  </si>
  <si>
    <t>https://podminky.urs.cz/item/CS_URS_2025_01/631362021</t>
  </si>
  <si>
    <t>52,21*4,44*1,25*0,001</t>
  </si>
  <si>
    <t>0,29*1,05 "Přepočtené koeficientem množství</t>
  </si>
  <si>
    <t>713121121</t>
  </si>
  <si>
    <t>Montáž tepelné izolace podlah rohožemi, pásy, deskami, dílci, bloky (izolační materiál ve specifikaci) kladenými volně dvouvrstvá</t>
  </si>
  <si>
    <t>313748520</t>
  </si>
  <si>
    <t>https://podminky.urs.cz/item/CS_URS_2025_01/713121121</t>
  </si>
  <si>
    <t>52,21</t>
  </si>
  <si>
    <t>28375909</t>
  </si>
  <si>
    <t>deska EPS 150 pro konstrukce s vysokým zatížením λ=0,035 tl 50mm</t>
  </si>
  <si>
    <t>-1261789988</t>
  </si>
  <si>
    <t>52,21*2,1 "Přepočtené koeficientem množství</t>
  </si>
  <si>
    <t>713191132</t>
  </si>
  <si>
    <t>Montáž tepelné izolace stavebních konstrukcí - doplňky a konstrukční součásti podlah, stropů vrchem nebo střech překrytí fólií separační z PE</t>
  </si>
  <si>
    <t>-201754497</t>
  </si>
  <si>
    <t>https://podminky.urs.cz/item/CS_URS_2025_01/713191132</t>
  </si>
  <si>
    <t>28323101</t>
  </si>
  <si>
    <t>fólie LDPE (750 kg/m3) proti zemní vlhkosti nad úrovní terénu tl 1mm</t>
  </si>
  <si>
    <t>1357346758</t>
  </si>
  <si>
    <t>52,21*1,1655 "Přepočtené koeficientem množství</t>
  </si>
  <si>
    <t>771121011</t>
  </si>
  <si>
    <t>Příprava podkladu před provedením dlažby nátěr penetrační na podlahu</t>
  </si>
  <si>
    <t>-2087777387</t>
  </si>
  <si>
    <t>https://podminky.urs.cz/item/CS_URS_2025_01/771121011</t>
  </si>
  <si>
    <t>"chodba"52,21</t>
  </si>
  <si>
    <t>771161011</t>
  </si>
  <si>
    <t>Příprava podkladu před provedením dlažby montáž profilu dilatační spáry v rovině dlažby</t>
  </si>
  <si>
    <t>-396566209</t>
  </si>
  <si>
    <t>https://podminky.urs.cz/item/CS_URS_2025_01/771161011</t>
  </si>
  <si>
    <t>1,8</t>
  </si>
  <si>
    <t>59054164</t>
  </si>
  <si>
    <t>profil dilatační s bočními díly z PVC/CPE tl 10mm</t>
  </si>
  <si>
    <t>-704217599</t>
  </si>
  <si>
    <t>1,8*1,1 "Přepočtené koeficientem množství</t>
  </si>
  <si>
    <t>771474612</t>
  </si>
  <si>
    <t>Montáž soklů z dlaždic keramických lepených hydroizolačním polyuretanovým lepidlem rovných, výšky přes 65 do 90 mm</t>
  </si>
  <si>
    <t>-548136713</t>
  </si>
  <si>
    <t>https://podminky.urs.cz/item/CS_URS_2025_01/771474612</t>
  </si>
  <si>
    <t>(5,9+8,75+0,5)*2</t>
  </si>
  <si>
    <t>59761184</t>
  </si>
  <si>
    <t>sokl keramický mrazuvzdorný povrch hladký/matný tl do 10mm výšky přes 65 do 90mm</t>
  </si>
  <si>
    <t>1895607055</t>
  </si>
  <si>
    <t>30,3*1,1 "Přepočtené koeficientem množství</t>
  </si>
  <si>
    <t>771575633</t>
  </si>
  <si>
    <t>Montáž podlah z dlaždic keramických lepených hydroizolačním polyuretanovým lepidlem včetně hydroizolační vrstvy reliéfních nebo z dekorů, tloušťky do 10 mm přes 2 do 4 ks/m2</t>
  </si>
  <si>
    <t>-2097592837</t>
  </si>
  <si>
    <t>https://podminky.urs.cz/item/CS_URS_2025_01/771575633</t>
  </si>
  <si>
    <t>59761100</t>
  </si>
  <si>
    <t>dlažba keramická slinutá mrazuvzdorná R9 povrch reliéfní/lapovaný tl do 10mm přes 2 do 4ks/m2</t>
  </si>
  <si>
    <t>-1456485432</t>
  </si>
  <si>
    <t>52,21*1,15 "Přepočtené koeficientem množství</t>
  </si>
  <si>
    <t>949101111</t>
  </si>
  <si>
    <t>Lešení pomocné pracovní pro objekty pozemních staveb pro zatížení do 150 kg/m2, o výšce lešeňové podlahy do 1,9 m</t>
  </si>
  <si>
    <t>1978210699</t>
  </si>
  <si>
    <t>https://podminky.urs.cz/item/CS_URS_2025_01/949101111</t>
  </si>
  <si>
    <t>52,21+26,57</t>
  </si>
  <si>
    <t>19,54</t>
  </si>
  <si>
    <t>952901111</t>
  </si>
  <si>
    <t>Vyčištění budov nebo objektů před předáním do užívání budov bytové nebo občanské výstavby, světlé výšky podlaží do 4 m</t>
  </si>
  <si>
    <t>-1930094243</t>
  </si>
  <si>
    <t>80+80+40</t>
  </si>
  <si>
    <t>998</t>
  </si>
  <si>
    <t>Přesun hmot</t>
  </si>
  <si>
    <t>998011009</t>
  </si>
  <si>
    <t>Přesun hmot pro budovy občanské výstavby, bydlení, výrobu a služby s nosnou svislou konstrukcí zděnou z cihel, tvárnic nebo kamene vodorovná dopravní vzdálenost do 100 m s omezením mechanizace pro budovy výšky přes 6 do 12 m</t>
  </si>
  <si>
    <t>1084315163</t>
  </si>
  <si>
    <t>https://podminky.urs.cz/item/CS_URS_2025_01/998011009</t>
  </si>
  <si>
    <t>763431011</t>
  </si>
  <si>
    <t>Montáž podhledu minerálního včetně zavěšeného roštu polozapuštěného s panely vyjímatelnými, velikosti panelů do 0,36 m2</t>
  </si>
  <si>
    <t>-1913694730</t>
  </si>
  <si>
    <t>"st1"2,09+19,48+1,53+2,09+1,38</t>
  </si>
  <si>
    <t>"st2" 3,88+12,06+7,73+51,63</t>
  </si>
  <si>
    <t>63126362</t>
  </si>
  <si>
    <t>panel akustický hygienický povrch porézní skelná tkanina hrana zatřená polozapuštěná αw=0,95 polozapuštěný rastr š 24mm bílý tl 15mm</t>
  </si>
  <si>
    <t>-102005061</t>
  </si>
  <si>
    <t>101,87*1,15 "Přepočtené koeficientem množství</t>
  </si>
  <si>
    <t>998763113</t>
  </si>
  <si>
    <t>Přesun hmot pro dřevostavby stanovený z hmotnosti přesunovaného materiálu vodorovná dopravní vzdálenost do 50 m s omezením mechanizace v objektech výšky přes 6 do 12 m</t>
  </si>
  <si>
    <t>-2089963971</t>
  </si>
  <si>
    <t>https://podminky.urs.cz/item/CS_URS_2025_01/998763113</t>
  </si>
  <si>
    <t>766_1</t>
  </si>
  <si>
    <t>D+M DVEŘE PLNÉ 600/1970mm (HPL laminát 0,8mm) DEKOR DŘEVA</t>
  </si>
  <si>
    <t>ks</t>
  </si>
  <si>
    <t>-709516485</t>
  </si>
  <si>
    <t>766_2</t>
  </si>
  <si>
    <t>1613054930</t>
  </si>
  <si>
    <t>766_5</t>
  </si>
  <si>
    <t>D+M DVEŘE PLNÉ 800/1970mm (HPL laminát 0,8mm) DEKOR DŘEVA</t>
  </si>
  <si>
    <t>-1169894675</t>
  </si>
  <si>
    <t>766_6</t>
  </si>
  <si>
    <t>-1772824610</t>
  </si>
  <si>
    <t>766_10</t>
  </si>
  <si>
    <t>D+M DVEŘE PLNÉ 800/1970mm (HPL laminát 0,8mm) DEKOR DŘEVA 800x1970mm, LEVÉ protipožární EW30</t>
  </si>
  <si>
    <t>-1773500224</t>
  </si>
  <si>
    <t>766_11</t>
  </si>
  <si>
    <t>D+M DVEŘE PLNÉ 800/1970mm (HPL laminát 0,8mm) DEKOR DŘEVA 800x1970mm, PRAVÉ protipožární EW30</t>
  </si>
  <si>
    <t>-2076484056</t>
  </si>
  <si>
    <t>70</t>
  </si>
  <si>
    <t>766660717</t>
  </si>
  <si>
    <t>Montáž dveřních doplňků samozavírače na zárubeň ocelovou</t>
  </si>
  <si>
    <t>1622563825</t>
  </si>
  <si>
    <t>https://podminky.urs.cz/item/CS_URS_2025_01/766660717</t>
  </si>
  <si>
    <t>71</t>
  </si>
  <si>
    <t>766_12</t>
  </si>
  <si>
    <t>samozavírač dveří hydraulický pro těžké dveře</t>
  </si>
  <si>
    <t>1977360203</t>
  </si>
  <si>
    <t>68</t>
  </si>
  <si>
    <t>766660751</t>
  </si>
  <si>
    <t>Montáž dveřních doplňků dveřního kování interiérového zámku elektromagnetického</t>
  </si>
  <si>
    <t>90235014</t>
  </si>
  <si>
    <t>https://podminky.urs.cz/item/CS_URS_2025_01/766660751</t>
  </si>
  <si>
    <t>69</t>
  </si>
  <si>
    <t>766_13</t>
  </si>
  <si>
    <t>zámek zadlabací elektromagnetický s protiplechem rozteč 72x55mm</t>
  </si>
  <si>
    <t>-2048954848</t>
  </si>
  <si>
    <t>-1866511336</t>
  </si>
  <si>
    <t>19,48+2,09+1,53+1,38+2,09</t>
  </si>
  <si>
    <t>771575613</t>
  </si>
  <si>
    <t>Montáž podlah z dlaždic keramických lepených hydroizolačním polyuretanovým lepidlem včetně hydroizolační vrstvy hladkých, tloušťky do 10 mm přes 2 do 4 ks/m2</t>
  </si>
  <si>
    <t>783291566</t>
  </si>
  <si>
    <t>-733755597</t>
  </si>
  <si>
    <t>26,57*1,15 "Přepočtené koeficientem množství</t>
  </si>
  <si>
    <t>40</t>
  </si>
  <si>
    <t>771577261</t>
  </si>
  <si>
    <t>Montáž podlah z dlaždic keramických lepených hydroizolačním polyuretanovým lepidlem Příplatek k cenám za plochu do 5 m2 jednotlivě</t>
  </si>
  <si>
    <t>-1610630957</t>
  </si>
  <si>
    <t>2,09+1,53+1,38+2,09</t>
  </si>
  <si>
    <t>72</t>
  </si>
  <si>
    <t>771591115</t>
  </si>
  <si>
    <t>Podlahy - dokončovací práce spárování silikonem</t>
  </si>
  <si>
    <t>-1030391788</t>
  </si>
  <si>
    <t>https://podminky.urs.cz/item/CS_URS_2025_01/771591115</t>
  </si>
  <si>
    <t>41</t>
  </si>
  <si>
    <t>776421312</t>
  </si>
  <si>
    <t>Montáž lišt přechodových šroubovaných</t>
  </si>
  <si>
    <t>2011770538</t>
  </si>
  <si>
    <t>https://podminky.urs.cz/item/CS_URS_2025_01/776421312</t>
  </si>
  <si>
    <t>42</t>
  </si>
  <si>
    <t>55343110</t>
  </si>
  <si>
    <t>profil přechodový Al narážecí 30mm stříbro</t>
  </si>
  <si>
    <t>50800405</t>
  </si>
  <si>
    <t>3*1,02 "Přepočtené koeficientem množství</t>
  </si>
  <si>
    <t>43</t>
  </si>
  <si>
    <t>998771112</t>
  </si>
  <si>
    <t>Přesun hmot pro podlahy z dlaždic stanovený z hmotnosti přesunovaného materiálu vodorovná dopravní vzdálenost do 50 m s omezením mechanizace v objektech výšky přes 6 do 12 m</t>
  </si>
  <si>
    <t>-1581111473</t>
  </si>
  <si>
    <t>https://podminky.urs.cz/item/CS_URS_2025_01/998771112</t>
  </si>
  <si>
    <t>44</t>
  </si>
  <si>
    <t>776111116</t>
  </si>
  <si>
    <t>Příprava podkladu povlakových podlah a stěn broušení podlah stávajícího podkladu pro odstranění lepidla (po starých krytinách)</t>
  </si>
  <si>
    <t>-2050524209</t>
  </si>
  <si>
    <t>https://podminky.urs.cz/item/CS_URS_2025_01/776111116</t>
  </si>
  <si>
    <t>3,85+12,06+7,73+10,25+7,8</t>
  </si>
  <si>
    <t>45</t>
  </si>
  <si>
    <t>776121114</t>
  </si>
  <si>
    <t>Příprava podkladu povlakových podlah a stěn penetrace vodou ředitelná stěn</t>
  </si>
  <si>
    <t>-1577936953</t>
  </si>
  <si>
    <t>https://podminky.urs.cz/item/CS_URS_2025_01/776121114</t>
  </si>
  <si>
    <t>46</t>
  </si>
  <si>
    <t>632450134</t>
  </si>
  <si>
    <t>Potěr cementový vyrovnávací ze suchých směsí v ploše o průměrné (střední) tl. přes 40 do 50 mm</t>
  </si>
  <si>
    <t>1008282133</t>
  </si>
  <si>
    <t>https://podminky.urs.cz/item/CS_URS_2025_01/632450134</t>
  </si>
  <si>
    <t>47</t>
  </si>
  <si>
    <t>776141122</t>
  </si>
  <si>
    <t>Příprava podkladu povlakových podlah a stěn vyrovnání samonivelační stěrkou podlah min.pevnosti 30 MPa, tloušťky přes 3 do 5 mm</t>
  </si>
  <si>
    <t>-81536496</t>
  </si>
  <si>
    <t>https://podminky.urs.cz/item/CS_URS_2025_01/776141122</t>
  </si>
  <si>
    <t>48</t>
  </si>
  <si>
    <t>776221111</t>
  </si>
  <si>
    <t>Montáž podlahovin z PVC lepením standardním lepidlem z pásů</t>
  </si>
  <si>
    <t>1871300426</t>
  </si>
  <si>
    <t>https://podminky.urs.cz/item/CS_URS_2025_01/776221111</t>
  </si>
  <si>
    <t>49</t>
  </si>
  <si>
    <t>28411143</t>
  </si>
  <si>
    <t>podlahovina vinylová homogenní protiskluzná se vsypem a výztuž. vrstvou, s nopy, třída zátěže 34/43, hořlavost Bfl-s1 tl 2,00mm</t>
  </si>
  <si>
    <t>207760739</t>
  </si>
  <si>
    <t>41,69</t>
  </si>
  <si>
    <t>49,69*0,25"sokl</t>
  </si>
  <si>
    <t>54,113*1,15 "Přepočtené koeficientem množství</t>
  </si>
  <si>
    <t>50</t>
  </si>
  <si>
    <t>776411211</t>
  </si>
  <si>
    <t>Montáž soklíků tahaných (fabiony) z PVC obvodových, výšky do 80 mm</t>
  </si>
  <si>
    <t>-2057652881</t>
  </si>
  <si>
    <t>https://podminky.urs.cz/item/CS_URS_2025_01/776411211</t>
  </si>
  <si>
    <t>(3,6+0,85+1,255+3,1+3,39)*2</t>
  </si>
  <si>
    <t>(3,2+2,8)*2+(3,45+3,2)*2</t>
  </si>
  <si>
    <t>51</t>
  </si>
  <si>
    <t>998776112</t>
  </si>
  <si>
    <t>Přesun hmot pro podlahy povlakové stanovený z hmotnosti přesunovaného materiálu vodorovná dopravní vzdálenost do 50 m s omezením mechanizace v objektech výšky přes 6 do 12 m</t>
  </si>
  <si>
    <t>-1173753477</t>
  </si>
  <si>
    <t>https://podminky.urs.cz/item/CS_URS_2025_01/998776112</t>
  </si>
  <si>
    <t>781</t>
  </si>
  <si>
    <t>Dokončovací práce - obklady</t>
  </si>
  <si>
    <t>52</t>
  </si>
  <si>
    <t>781121011</t>
  </si>
  <si>
    <t>Příprava podkladu před provedením obkladu nátěr penetrační na stěnu</t>
  </si>
  <si>
    <t>1184407675</t>
  </si>
  <si>
    <t>https://podminky.urs.cz/item/CS_URS_2025_01/781121011</t>
  </si>
  <si>
    <t>(1,22+1,255)*2*1,4+(1,75+1,2)*2*1,6</t>
  </si>
  <si>
    <t>(2,1+2,8)*2*2,4+(4,75+4,1)*2*2</t>
  </si>
  <si>
    <t>(1,45+0,95)*2*1,4+(1,9+1,3)*2*1,4</t>
  </si>
  <si>
    <t>1,5*1,6" chodba</t>
  </si>
  <si>
    <t>53</t>
  </si>
  <si>
    <t>781475416</t>
  </si>
  <si>
    <t>Montáž keramických obkladů stěn lepených hydroizolačním polyuretanovým lepidlem včetně hydroizolační vrstvy hladkých přes 9 do 12 ks/m2</t>
  </si>
  <si>
    <t>-1968856758</t>
  </si>
  <si>
    <t>https://podminky.urs.cz/item/CS_URS_2025_01/781475416</t>
  </si>
  <si>
    <t>54</t>
  </si>
  <si>
    <t>59761701</t>
  </si>
  <si>
    <t>obklad keramický nemrazuvzdorný povrch hladký/lesklý tl do 10mm přes 12 do 19ks/m2</t>
  </si>
  <si>
    <t>567058456</t>
  </si>
  <si>
    <t>93,37*1,1 "Přepočtené koeficientem množství</t>
  </si>
  <si>
    <t>55</t>
  </si>
  <si>
    <t>781492211</t>
  </si>
  <si>
    <t>Obklad - dokončující práce montáž profilu lepeného flexibilním cementovým lepidlem rohového</t>
  </si>
  <si>
    <t>2146604311</t>
  </si>
  <si>
    <t>https://podminky.urs.cz/item/CS_URS_2025_01/781492211</t>
  </si>
  <si>
    <t>22*2,5</t>
  </si>
  <si>
    <t>56</t>
  </si>
  <si>
    <t>28342003</t>
  </si>
  <si>
    <t>lišta ukončovací z PVC 10mm</t>
  </si>
  <si>
    <t>1295474875</t>
  </si>
  <si>
    <t>55*1,05 "Přepočtené koeficientem množství</t>
  </si>
  <si>
    <t>73</t>
  </si>
  <si>
    <t>781495115</t>
  </si>
  <si>
    <t>Obklad - dokončující práce ostatní práce spárování silikonem</t>
  </si>
  <si>
    <t>-1796675684</t>
  </si>
  <si>
    <t>https://podminky.urs.cz/item/CS_URS_2025_01/781495115</t>
  </si>
  <si>
    <t>57</t>
  </si>
  <si>
    <t>998781112</t>
  </si>
  <si>
    <t>Přesun hmot pro obklady keramické stanovený z hmotnosti přesunovaného materiálu vodorovná dopravní vzdálenost do 50 m s omezením mechanizace v objektech výšky přes 6 do 12 m</t>
  </si>
  <si>
    <t>1751424955</t>
  </si>
  <si>
    <t>https://podminky.urs.cz/item/CS_URS_2025_01/998781112</t>
  </si>
  <si>
    <t>783</t>
  </si>
  <si>
    <t>Dokončovací práce - nátěry</t>
  </si>
  <si>
    <t>58</t>
  </si>
  <si>
    <t>783301303</t>
  </si>
  <si>
    <t>Příprava podkladu zámečnických konstrukcí před provedením nátěru odrezivění odrezovačem bezoplachovým</t>
  </si>
  <si>
    <t>-228085522</t>
  </si>
  <si>
    <t>https://podminky.urs.cz/item/CS_URS_2025_01/783301303</t>
  </si>
  <si>
    <t>"nátěr zárubní" (0,6+2*2)*(2+1)+(0,8+2*2)*2</t>
  </si>
  <si>
    <t>(0,8+2*2)*(2+2)</t>
  </si>
  <si>
    <t>42,6*0,5 "Přepočtené koeficientem množství</t>
  </si>
  <si>
    <t>59</t>
  </si>
  <si>
    <t>783317105</t>
  </si>
  <si>
    <t>Krycí nátěr (email) zámečnických konstrukcí jednonásobný syntetický samozákladující</t>
  </si>
  <si>
    <t>-1069423035</t>
  </si>
  <si>
    <t>https://podminky.urs.cz/item/CS_URS_2025_01/783317105</t>
  </si>
  <si>
    <t>"nátěr zárubní" (0,6+2*2)*(3+2)+(0,8+2*2)*2</t>
  </si>
  <si>
    <t>(0,8+2*2)*(8+4)</t>
  </si>
  <si>
    <t>90,2*0,5 "Přepočtené koeficientem množství</t>
  </si>
  <si>
    <t>784</t>
  </si>
  <si>
    <t>Dokončovací práce - malby a tapety</t>
  </si>
  <si>
    <t>60</t>
  </si>
  <si>
    <t>784111011</t>
  </si>
  <si>
    <t>Obroušení podkladu omítky v místnostech výšky do 3,80 m</t>
  </si>
  <si>
    <t>333441883</t>
  </si>
  <si>
    <t>https://podminky.urs.cz/item/CS_URS_2025_01/784111011</t>
  </si>
  <si>
    <t>61</t>
  </si>
  <si>
    <t>784181121</t>
  </si>
  <si>
    <t>Penetrace podkladu jednonásobná hloubková akrylátová bezbarvá v místnostech výšky do 3,80 m</t>
  </si>
  <si>
    <t>-2023484642</t>
  </si>
  <si>
    <t>https://podminky.urs.cz/item/CS_URS_2025_01/784181121</t>
  </si>
  <si>
    <t>62</t>
  </si>
  <si>
    <t>784211101</t>
  </si>
  <si>
    <t>Malby z malířských směsí oděruvzdorných za mokra dvojnásobné, bílé za mokra oděruvzdorné výborně v místnostech výšky do 3,80 m</t>
  </si>
  <si>
    <t>-1865332506</t>
  </si>
  <si>
    <t>https://podminky.urs.cz/item/CS_URS_2025_01/784211101</t>
  </si>
  <si>
    <t>63</t>
  </si>
  <si>
    <t>784_20</t>
  </si>
  <si>
    <t xml:space="preserve">Omyvatelný bílý nátěr </t>
  </si>
  <si>
    <t>-1122667944</t>
  </si>
  <si>
    <t>(5,9+8,75+0,5)*2*1,5"jídelna</t>
  </si>
  <si>
    <t>C1 - ZTI</t>
  </si>
  <si>
    <t xml:space="preserve">    721 - Zdravotechnika - vnitřní kanalizace</t>
  </si>
  <si>
    <t xml:space="preserve">    722 - Zdravotechnika - vnitřní vodovod</t>
  </si>
  <si>
    <t xml:space="preserve">    726 - Zdravotechnika - předstěnové instalace</t>
  </si>
  <si>
    <t xml:space="preserve">    734 - Ústřední vytápění - armatury</t>
  </si>
  <si>
    <t xml:space="preserve">    735 - Ústřední vytápění - otopná tělesa</t>
  </si>
  <si>
    <t>612135101</t>
  </si>
  <si>
    <t>Hrubá výplň rýh maltou jakékoli šířky rýhy ve stěnách</t>
  </si>
  <si>
    <t>1358729238</t>
  </si>
  <si>
    <t>https://podminky.urs.cz/item/CS_URS_2025_01/612135101</t>
  </si>
  <si>
    <t>61,5*0,5 "Přepočtené koeficientem množství</t>
  </si>
  <si>
    <t>974031132</t>
  </si>
  <si>
    <t>Vysekání rýh ve zdivu cihelném na maltu vápennou nebo vápenocementovou do hl. 50 mm a šířky do 70 mm</t>
  </si>
  <si>
    <t>-1546908674</t>
  </si>
  <si>
    <t>https://podminky.urs.cz/item/CS_URS_2025_01/974031132</t>
  </si>
  <si>
    <t>5,5"voda vii</t>
  </si>
  <si>
    <t>974031153</t>
  </si>
  <si>
    <t>Vysekání rýh ve zdivu cihelném na maltu vápennou nebo vápenocementovou do hl. 100 mm a šířky do 100 mm</t>
  </si>
  <si>
    <t>2035241177</t>
  </si>
  <si>
    <t>https://podminky.urs.cz/item/CS_URS_2025_01/974031153</t>
  </si>
  <si>
    <t>14,5" 50 kanál</t>
  </si>
  <si>
    <t>"voda" 15+6+6</t>
  </si>
  <si>
    <t>974031164</t>
  </si>
  <si>
    <t>Vysekání rýh ve zdivu cihelném na maltu vápennou nebo vápenocementovou do hl. 150 mm a šířky do 150 mm</t>
  </si>
  <si>
    <t>-171788802</t>
  </si>
  <si>
    <t>https://podminky.urs.cz/item/CS_URS_2025_01/974031164</t>
  </si>
  <si>
    <t>989268623</t>
  </si>
  <si>
    <t>-771959187</t>
  </si>
  <si>
    <t>1,559*14 "Přepočtené koeficientem množství</t>
  </si>
  <si>
    <t>480080232</t>
  </si>
  <si>
    <t>1782758070</t>
  </si>
  <si>
    <t>987337668</t>
  </si>
  <si>
    <t>721</t>
  </si>
  <si>
    <t>Zdravotechnika - vnitřní kanalizace</t>
  </si>
  <si>
    <t>721174043</t>
  </si>
  <si>
    <t>Potrubí z trub polypropylenových připojovací DN 50</t>
  </si>
  <si>
    <t>-1343056189</t>
  </si>
  <si>
    <t>https://podminky.urs.cz/item/CS_URS_2025_01/721174043</t>
  </si>
  <si>
    <t>"2"1,5</t>
  </si>
  <si>
    <t>"3"2,5</t>
  </si>
  <si>
    <t>"4"5+4</t>
  </si>
  <si>
    <t>"chodba umyv" 1,5</t>
  </si>
  <si>
    <t>721174044</t>
  </si>
  <si>
    <t>Potrubí z trub polypropylenových připojovací DN 75</t>
  </si>
  <si>
    <t>-1871276269</t>
  </si>
  <si>
    <t>https://podminky.urs.cz/item/CS_URS_2025_01/721174044</t>
  </si>
  <si>
    <t>"4"4,5+2+3</t>
  </si>
  <si>
    <t>721174045</t>
  </si>
  <si>
    <t>Potrubí z trub polypropylenových připojovací DN 110</t>
  </si>
  <si>
    <t>-123721931</t>
  </si>
  <si>
    <t>https://podminky.urs.cz/item/CS_URS_2025_01/721174045</t>
  </si>
  <si>
    <t>"2"1</t>
  </si>
  <si>
    <t>"5"1</t>
  </si>
  <si>
    <t>"4"3</t>
  </si>
  <si>
    <t>721219128</t>
  </si>
  <si>
    <t>Odtokové sprchové žlaby montáž odtokových sprchových žlabů ostatních typů délky do 1050 mm</t>
  </si>
  <si>
    <t>-1065839001</t>
  </si>
  <si>
    <t>https://podminky.urs.cz/item/CS_URS_2025_01/721219128</t>
  </si>
  <si>
    <t>55233009</t>
  </si>
  <si>
    <t>žlab odtokový sprchového koutu vč. roštu dl 850mm</t>
  </si>
  <si>
    <t>-1835273314</t>
  </si>
  <si>
    <t>721290111</t>
  </si>
  <si>
    <t>Zkouška těsnosti kanalizace v objektech vodou do DN 125</t>
  </si>
  <si>
    <t>-1412882977</t>
  </si>
  <si>
    <t>https://podminky.urs.cz/item/CS_URS_2025_01/721290111</t>
  </si>
  <si>
    <t>998721112</t>
  </si>
  <si>
    <t>Přesun hmot pro vnitřní kanalizaci stanovený z hmotnosti přesunovaného materiálu vodorovná dopravní vzdálenost do 50 m s omezením mechanizace v objektech výšky přes 6 do 12 m</t>
  </si>
  <si>
    <t>-709631894</t>
  </si>
  <si>
    <t>https://podminky.urs.cz/item/CS_URS_2025_01/998721112</t>
  </si>
  <si>
    <t>722</t>
  </si>
  <si>
    <t>Zdravotechnika - vnitřní vodovod</t>
  </si>
  <si>
    <t>722174022</t>
  </si>
  <si>
    <t>Potrubí z plastových trubek z polypropylenu PPR svařovaných polyfúzně PN 20 (SDR 6) D 20 x 3,4</t>
  </si>
  <si>
    <t>-1953469886</t>
  </si>
  <si>
    <t>https://podminky.urs.cz/item/CS_URS_2025_01/722174022</t>
  </si>
  <si>
    <t>"v" 1</t>
  </si>
  <si>
    <t>"iii" 1+1</t>
  </si>
  <si>
    <t>"ii"8+1</t>
  </si>
  <si>
    <t>"iv"(2+2+13)*2</t>
  </si>
  <si>
    <t>722181221</t>
  </si>
  <si>
    <t>Ochrana potrubí termoizolačními trubicemi z pěnového polyetylenu PE přilepenými v příčných a podélných spojích, tloušťky izolace přes 6 do 9 mm, vnitřního průměru izolace DN do 22 mm</t>
  </si>
  <si>
    <t>-530134135</t>
  </si>
  <si>
    <t>https://podminky.urs.cz/item/CS_URS_2025_01/722181221</t>
  </si>
  <si>
    <t>"iii" 1</t>
  </si>
  <si>
    <t>"iv"(2+2+13)</t>
  </si>
  <si>
    <t>722181241</t>
  </si>
  <si>
    <t>Ochrana potrubí termoizolačními trubicemi z pěnového polyetylenu PE přilepenými v příčných a podélných spojích, tloušťky izolace přes 13 do 20 mm, vnitřního průměru izolace DN do 22 mm</t>
  </si>
  <si>
    <t>1286561728</t>
  </si>
  <si>
    <t>https://podminky.urs.cz/item/CS_URS_2025_01/722181241</t>
  </si>
  <si>
    <t>722290234</t>
  </si>
  <si>
    <t>Zkoušky, proplach a desinfekce vodovodního potrubí proplach a desinfekce vodovodního potrubí do DN 80</t>
  </si>
  <si>
    <t>-786772160</t>
  </si>
  <si>
    <t>https://podminky.urs.cz/item/CS_URS_2025_01/722290234</t>
  </si>
  <si>
    <t>722290246</t>
  </si>
  <si>
    <t>Zkoušky, proplach a desinfekce vodovodního potrubí zkoušky těsnosti vodovodního potrubí plastového do DN 40</t>
  </si>
  <si>
    <t>1109178967</t>
  </si>
  <si>
    <t>https://podminky.urs.cz/item/CS_URS_2025_01/722290246</t>
  </si>
  <si>
    <t>998722112</t>
  </si>
  <si>
    <t>Přesun hmot pro vnitřní vodovod stanovený z hmotnosti přesunovaného materiálu vodorovná dopravní vzdálenost do 50 m s omezením mechanizace v objektech výšky přes 6 do 12 m</t>
  </si>
  <si>
    <t>1267008378</t>
  </si>
  <si>
    <t>https://podminky.urs.cz/item/CS_URS_2025_01/998722112</t>
  </si>
  <si>
    <t>725112022</t>
  </si>
  <si>
    <t>Jika Lyra Plus WC závěsné 53 cm, standard, bílá</t>
  </si>
  <si>
    <t>-1617432643</t>
  </si>
  <si>
    <t>https://podminky.urs.cz/item/CS_URS_2025_01/725112022</t>
  </si>
  <si>
    <t>725119131</t>
  </si>
  <si>
    <t>Zařízení záchodů montáž klozetových sedátek standardních</t>
  </si>
  <si>
    <t>-366525624</t>
  </si>
  <si>
    <t>https://podminky.urs.cz/item/CS_URS_2025_01/725119131</t>
  </si>
  <si>
    <t>725_111</t>
  </si>
  <si>
    <t>Jika Lyra Plus WC sedátko duroplast slowclose pro závěsné WC</t>
  </si>
  <si>
    <t>-1452196553</t>
  </si>
  <si>
    <t>725219101</t>
  </si>
  <si>
    <t>Umyvadla montáž umyvadel ostatních typů na konzoly</t>
  </si>
  <si>
    <t>-1641083302</t>
  </si>
  <si>
    <t>https://podminky.urs.cz/item/CS_URS_2025_01/725219101</t>
  </si>
  <si>
    <t>64211005</t>
  </si>
  <si>
    <t>Jika Lyra Plus umyvadlo 50x41 cm, bílá - sifon umyvadlový kulatý, chrom</t>
  </si>
  <si>
    <t>-779644241</t>
  </si>
  <si>
    <t>725331111</t>
  </si>
  <si>
    <t>Výlevky bez výtokových armatur a splachovací nádrže keramické se sklopnou plastovou mřížkou stojící, výšky 460 mm</t>
  </si>
  <si>
    <t>-68989432</t>
  </si>
  <si>
    <t>https://podminky.urs.cz/item/CS_URS_2025_01/725331111</t>
  </si>
  <si>
    <t>725532118</t>
  </si>
  <si>
    <t>Elektrické ohřívače zásobníkové beztlakové přepadové akumulační s pojistným ventilem závěsné svislé objem nádrže (příkon) 120 l (3,0 kW) rychloohřev 220 V</t>
  </si>
  <si>
    <t>-610065276</t>
  </si>
  <si>
    <t>https://podminky.urs.cz/item/CS_URS_2025_01/725532118</t>
  </si>
  <si>
    <t>725_1111</t>
  </si>
  <si>
    <t>D+M Elektrický průtokový ohřívač pod umyvadlo</t>
  </si>
  <si>
    <t>914945847</t>
  </si>
  <si>
    <t>725821316</t>
  </si>
  <si>
    <t>Baterie dřezové nástěnné pákové s otáčivým plochým ústím a délkou ramínka 300 mm</t>
  </si>
  <si>
    <t>-784552600</t>
  </si>
  <si>
    <t>https://podminky.urs.cz/item/CS_URS_2025_01/725821316</t>
  </si>
  <si>
    <t>1"výlevka</t>
  </si>
  <si>
    <t>725822613</t>
  </si>
  <si>
    <t>Baterie umyvadlové stojánkové pákové s výpustí</t>
  </si>
  <si>
    <t>-1956207816</t>
  </si>
  <si>
    <t>https://podminky.urs.cz/item/CS_URS_2025_01/725822613</t>
  </si>
  <si>
    <t>725849411</t>
  </si>
  <si>
    <t>Baterie sprchové montáž nástěnných baterií s nastavitelnou výškou sprchy</t>
  </si>
  <si>
    <t>934869356</t>
  </si>
  <si>
    <t>https://podminky.urs.cz/item/CS_URS_2025_01/725849411</t>
  </si>
  <si>
    <t>55145500</t>
  </si>
  <si>
    <t>baterie sprchová mosazná s mosaznou růžicí 1/2"x100mm</t>
  </si>
  <si>
    <t>1844569671</t>
  </si>
  <si>
    <t>998725112</t>
  </si>
  <si>
    <t>Přesun hmot pro zařizovací předměty stanovený z hmotnosti přesunovaného materiálu vodorovná dopravní vzdálenost do 50 m s omezením mechanizace v objektech výšky přes 6 do 12 m</t>
  </si>
  <si>
    <t>-1189403451</t>
  </si>
  <si>
    <t>https://podminky.urs.cz/item/CS_URS_2025_01/998725112</t>
  </si>
  <si>
    <t>726</t>
  </si>
  <si>
    <t>Zdravotechnika - předstěnové instalace</t>
  </si>
  <si>
    <t>726111031</t>
  </si>
  <si>
    <t>Předstěnové instalační systémy pro zazdění do masivních zděných konstrukcí pro závěsné klozety ovládání zepředu, stavební výška 1080 mm</t>
  </si>
  <si>
    <t>418305168</t>
  </si>
  <si>
    <t>https://podminky.urs.cz/item/CS_URS_2025_01/726111031</t>
  </si>
  <si>
    <t>998726122</t>
  </si>
  <si>
    <t>Přesun hmot pro instalační prefabrikáty stanovený z hmotnosti přesunovaného materiálu vodorovná dopravní vzdálenost do 50 m s omezením mechanizace v objektech výšky přes 6 m do 12 m</t>
  </si>
  <si>
    <t>1689450397</t>
  </si>
  <si>
    <t>https://podminky.urs.cz/item/CS_URS_2025_01/998726122</t>
  </si>
  <si>
    <t>734</t>
  </si>
  <si>
    <t>Ústřední vytápění - armatury</t>
  </si>
  <si>
    <t>734221545</t>
  </si>
  <si>
    <t>Ventily regulační závitové termostatické bez hlavice ovládání PN 16 do 110°C přímé jednoregulační G 1/2</t>
  </si>
  <si>
    <t>-922246291</t>
  </si>
  <si>
    <t>https://podminky.urs.cz/item/CS_URS_2025_01/734221545</t>
  </si>
  <si>
    <t>998734112</t>
  </si>
  <si>
    <t>Přesun hmot pro armatury stanovený z hmotnosti přesunovaného materiálu vodorovná dopravní vzdálenost do 50 m s omezením mechanizace v objektech výšky přes 6 do 12 m</t>
  </si>
  <si>
    <t>2006193872</t>
  </si>
  <si>
    <t>https://podminky.urs.cz/item/CS_URS_2025_01/998734112</t>
  </si>
  <si>
    <t>735</t>
  </si>
  <si>
    <t>Ústřední vytápění - otopná tělesa</t>
  </si>
  <si>
    <t>735151821</t>
  </si>
  <si>
    <t>Demontáž otopných těles panelových dvouřadých stavební délky do 1500 mm</t>
  </si>
  <si>
    <t>-2031861799</t>
  </si>
  <si>
    <t>https://podminky.urs.cz/item/CS_URS_2025_01/735151821</t>
  </si>
  <si>
    <t>735152579</t>
  </si>
  <si>
    <t>Otopná tělesa panelová VK dvoudesková PN 1,0 MPa, T do 110°C se dvěma přídavnými přestupními plochami výšky tělesa 600 mm stavební délky / výkonu 1200 mm / 2015 W</t>
  </si>
  <si>
    <t>799734200</t>
  </si>
  <si>
    <t>https://podminky.urs.cz/item/CS_URS_2025_01/735152579</t>
  </si>
  <si>
    <t>998735112</t>
  </si>
  <si>
    <t>Přesun hmot pro otopná tělesa stanovený z hmotnosti přesunovaného materiálu vodorovná dopravní vzdálenost do 50 m s omezením mechanizace v objektech výšky přes 6 do 12 m</t>
  </si>
  <si>
    <t>1102592860</t>
  </si>
  <si>
    <t>https://podminky.urs.cz/item/CS_URS_2025_01/998735112</t>
  </si>
  <si>
    <t>2 - 2.NP Rozvody ZTI a stavební úpravy</t>
  </si>
  <si>
    <t>A2 - Bourací práce</t>
  </si>
  <si>
    <t>-121228798</t>
  </si>
  <si>
    <t>"umývárna" 1,95*3,6+2,95*1,5+0,8*2*3,5</t>
  </si>
  <si>
    <t>1759064100</t>
  </si>
  <si>
    <t>"luxfery u schodiště" 0,8*1,6</t>
  </si>
  <si>
    <t>-1044726579</t>
  </si>
  <si>
    <t>47,06*0,1</t>
  </si>
  <si>
    <t>965082923</t>
  </si>
  <si>
    <t>Odstranění násypu pod podlahami nebo ochranného násypu na střechách tl. do 100 mm, plochy přes 2 m2</t>
  </si>
  <si>
    <t>377067410</t>
  </si>
  <si>
    <t>https://podminky.urs.cz/item/CS_URS_2025_01/965082923</t>
  </si>
  <si>
    <t>47,060*0,07</t>
  </si>
  <si>
    <t>40609869</t>
  </si>
  <si>
    <t>8*0,8*2</t>
  </si>
  <si>
    <t>-1973709403</t>
  </si>
  <si>
    <t>" chodba" (17+7+07+3,21)*2*1,6</t>
  </si>
  <si>
    <t>200035228</t>
  </si>
  <si>
    <t xml:space="preserve">"od pokoje 5" (2,1+2,86+1,5+1,2+1,9+1,45+1,35+1,1*3)*2*1,8 </t>
  </si>
  <si>
    <t>(4,85+2,9+1+1,76+1,8)*2*1,8</t>
  </si>
  <si>
    <t>-850589587</t>
  </si>
  <si>
    <t>1724436435</t>
  </si>
  <si>
    <t>-1744629091</t>
  </si>
  <si>
    <t>36,312*5</t>
  </si>
  <si>
    <t>-82793764</t>
  </si>
  <si>
    <t>-975122038</t>
  </si>
  <si>
    <t>36,312*14 "Přepočtené koeficientem množství</t>
  </si>
  <si>
    <t>1832908237</t>
  </si>
  <si>
    <t>45534709</t>
  </si>
  <si>
    <t>6,48+0,498+2,271</t>
  </si>
  <si>
    <t>-1898527539</t>
  </si>
  <si>
    <t>-1051099590</t>
  </si>
  <si>
    <t>-605310974</t>
  </si>
  <si>
    <t>1361349464</t>
  </si>
  <si>
    <t>602482488</t>
  </si>
  <si>
    <t>-271905941</t>
  </si>
  <si>
    <t>-1789565420</t>
  </si>
  <si>
    <t>-549083409</t>
  </si>
  <si>
    <t>725240812</t>
  </si>
  <si>
    <t>Demontáž sprchových kabin a vaniček bez výtokových armatur vaniček</t>
  </si>
  <si>
    <t>1181417300</t>
  </si>
  <si>
    <t>https://podminky.urs.cz/item/CS_URS_2025_01/725240812</t>
  </si>
  <si>
    <t>-946564213</t>
  </si>
  <si>
    <t>-1544455209</t>
  </si>
  <si>
    <t>-1410266191</t>
  </si>
  <si>
    <t>767132811</t>
  </si>
  <si>
    <t>Demontáž stěn a příček z plechů šroubovaných do suti</t>
  </si>
  <si>
    <t>-1759460676</t>
  </si>
  <si>
    <t>https://podminky.urs.cz/item/CS_URS_2025_01/767132811</t>
  </si>
  <si>
    <t>"2.np u pokoje 5" (1,6+1,8)*2,5</t>
  </si>
  <si>
    <t>1577996684</t>
  </si>
  <si>
    <t>"od pokoje 5"5,59+2,28+1,59+1,54+1,74+6,33+5,08+3,16</t>
  </si>
  <si>
    <t>B2 - Stavební práce</t>
  </si>
  <si>
    <t xml:space="preserve">    6_44 - Skladba podlahy P4</t>
  </si>
  <si>
    <t>9299288</t>
  </si>
  <si>
    <t>0,8*1,6" luxfery</t>
  </si>
  <si>
    <t>611664997</t>
  </si>
  <si>
    <t>-1887722039</t>
  </si>
  <si>
    <t>"od pokoje 5" (2,86+1,84+0,3)*2*3,6</t>
  </si>
  <si>
    <t>"4x mistn" (1,6+1,2+1,35+1,1*3+1,45+1,9)*2*3,6</t>
  </si>
  <si>
    <t>"umývárna" (2,9+4,85+1+0,2*2)*2*3,6</t>
  </si>
  <si>
    <t>"sprchy" (1,8+1,8)*2*3,6</t>
  </si>
  <si>
    <t>(6,89+10,1+6,9-1,75+6,95+0,75)*2*3,6</t>
  </si>
  <si>
    <t>-"obklady"111,76</t>
  </si>
  <si>
    <t>1934692515</t>
  </si>
  <si>
    <t>612341121</t>
  </si>
  <si>
    <t>Omítka sádrová nebo vápenosádrová vnitřních ploch nanášená ručně jednovrstvá, tloušťky do 10 mm hladká svislých konstrukcí stěn</t>
  </si>
  <si>
    <t>-1661715024</t>
  </si>
  <si>
    <t>https://podminky.urs.cz/item/CS_URS_2025_01/612341121</t>
  </si>
  <si>
    <t>"zazdívka dveří"1*2*2</t>
  </si>
  <si>
    <t>"luxfery" 0,8*1,6</t>
  </si>
  <si>
    <t>-1560577556</t>
  </si>
  <si>
    <t>1649271320</t>
  </si>
  <si>
    <t>-1517528008</t>
  </si>
  <si>
    <t>2087216474</t>
  </si>
  <si>
    <t>6_44</t>
  </si>
  <si>
    <t>Skladba podlahy P4</t>
  </si>
  <si>
    <t>-234999545</t>
  </si>
  <si>
    <t>47,06*0,06</t>
  </si>
  <si>
    <t>564159056</t>
  </si>
  <si>
    <t>47,06*4,44*1,25*0,001</t>
  </si>
  <si>
    <t>0,261*1,05 "Přepočtené koeficientem množství</t>
  </si>
  <si>
    <t>782496538</t>
  </si>
  <si>
    <t>47,06</t>
  </si>
  <si>
    <t>409820327</t>
  </si>
  <si>
    <t>47,06*2,1 "Přepočtené koeficientem množství</t>
  </si>
  <si>
    <t>-113125639</t>
  </si>
  <si>
    <t>-971374682</t>
  </si>
  <si>
    <t>47,06*1,1655 "Přepočtené koeficientem množství</t>
  </si>
  <si>
    <t>101638860</t>
  </si>
  <si>
    <t>"chodba"47,06</t>
  </si>
  <si>
    <t>243066735</t>
  </si>
  <si>
    <t>3*2</t>
  </si>
  <si>
    <t>-2077658534</t>
  </si>
  <si>
    <t>6*1,1 "Přepočtené koeficientem množství</t>
  </si>
  <si>
    <t>1491198479</t>
  </si>
  <si>
    <t>(6,89+10,1+6,9-1,75+6,95+0,75)*2</t>
  </si>
  <si>
    <t>1857624083</t>
  </si>
  <si>
    <t>59,68*1,1 "Přepočtené koeficientem množství</t>
  </si>
  <si>
    <t>-2084351656</t>
  </si>
  <si>
    <t>-381702856</t>
  </si>
  <si>
    <t>47,06*1,15 "Přepočtené koeficientem množství</t>
  </si>
  <si>
    <t>-2060543309</t>
  </si>
  <si>
    <t>47,06+27,86</t>
  </si>
  <si>
    <t>2073346986</t>
  </si>
  <si>
    <t>124813334</t>
  </si>
  <si>
    <t>763411111</t>
  </si>
  <si>
    <t>Sanitární příčky vhodné do mokrého prostředí dělící z dřevotřískových desek s HPL-laminátem tl. 19,6 mm</t>
  </si>
  <si>
    <t>61223054</t>
  </si>
  <si>
    <t>(1,6+1,85)*2,2</t>
  </si>
  <si>
    <t>763411121</t>
  </si>
  <si>
    <t>Sanitární příčky vhodné do mokrého prostředí dveře vnitřní do sanitárních příček šířky do 800 mm, výšky do 2 000 mm z dřevotřískových desek s HPL-laminátem včetně nerezového kování tl. 19,6 mm</t>
  </si>
  <si>
    <t>-116055425</t>
  </si>
  <si>
    <t>-957327499</t>
  </si>
  <si>
    <t>"st1"3,16+11,89+1,74+1,64+1,59+2,28+5,56</t>
  </si>
  <si>
    <t>1876303186</t>
  </si>
  <si>
    <t>27,86*1,15 "Přepočtené koeficientem množství</t>
  </si>
  <si>
    <t>-864221024</t>
  </si>
  <si>
    <t>-879188584</t>
  </si>
  <si>
    <t>1499124957</t>
  </si>
  <si>
    <t>1932060580</t>
  </si>
  <si>
    <t>1789928924</t>
  </si>
  <si>
    <t>-146332181</t>
  </si>
  <si>
    <t>-536700606</t>
  </si>
  <si>
    <t>1352225612</t>
  </si>
  <si>
    <t>-915802273</t>
  </si>
  <si>
    <t>1267805564</t>
  </si>
  <si>
    <t>-1312765083</t>
  </si>
  <si>
    <t>3,16+1,74+1,64+1,59+2,28+11,89+5,56</t>
  </si>
  <si>
    <t>-53906113</t>
  </si>
  <si>
    <t>"od pokoje 15" 5,56+1,74+1,55*1,2+1,76+1,72</t>
  </si>
  <si>
    <t>11,89+3,72</t>
  </si>
  <si>
    <t>1124027636</t>
  </si>
  <si>
    <t>-1603663995</t>
  </si>
  <si>
    <t>1,53+2,09+2,09+1,39</t>
  </si>
  <si>
    <t>-792653647</t>
  </si>
  <si>
    <t>-1718253048</t>
  </si>
  <si>
    <t>1859428835</t>
  </si>
  <si>
    <t>-124775999</t>
  </si>
  <si>
    <t>-1395177556</t>
  </si>
  <si>
    <t>"od pokoje 5" (2,86+1,84+0,3)*2*1,6</t>
  </si>
  <si>
    <t>"4x mistn" (1,6+1,2+1,35+1,1*3+1,45+1,9)*2*1,6</t>
  </si>
  <si>
    <t>"umývárna" (2,9+4,85+1+0,2*2)*2*2,4</t>
  </si>
  <si>
    <t>"sprchy" (1,8+1,8)*2*2,4</t>
  </si>
  <si>
    <t>794302562</t>
  </si>
  <si>
    <t>381796429</t>
  </si>
  <si>
    <t>111,76*1,1 "Přepočtené koeficientem množství</t>
  </si>
  <si>
    <t>-860438108</t>
  </si>
  <si>
    <t>86698807</t>
  </si>
  <si>
    <t>-1769774661</t>
  </si>
  <si>
    <t>617634847</t>
  </si>
  <si>
    <t>-296395749</t>
  </si>
  <si>
    <t>-738522108</t>
  </si>
  <si>
    <t>-827317499</t>
  </si>
  <si>
    <t>(6,89+10,1+6,9-1,75+6,95+0,75)*2*1,5" chodba</t>
  </si>
  <si>
    <t>-875603150</t>
  </si>
  <si>
    <t>79497514</t>
  </si>
  <si>
    <t>1755794523</t>
  </si>
  <si>
    <t>308,648</t>
  </si>
  <si>
    <t>C2 - ZTI</t>
  </si>
  <si>
    <t>176878209</t>
  </si>
  <si>
    <t>62*0,5 "Přepočtené koeficientem množství</t>
  </si>
  <si>
    <t>-1631160422</t>
  </si>
  <si>
    <t>-1707959731</t>
  </si>
  <si>
    <t>19" 50 kanál</t>
  </si>
  <si>
    <t>"voda" 15+6+4</t>
  </si>
  <si>
    <t>-1978427255</t>
  </si>
  <si>
    <t>-1575913573</t>
  </si>
  <si>
    <t>-918530208</t>
  </si>
  <si>
    <t>1,475*14 "Přepočtené koeficientem množství</t>
  </si>
  <si>
    <t>1550890875</t>
  </si>
  <si>
    <t>-927227442</t>
  </si>
  <si>
    <t>-218354021</t>
  </si>
  <si>
    <t>1344078380</t>
  </si>
  <si>
    <t>"9"3,5</t>
  </si>
  <si>
    <t>"6"1,5</t>
  </si>
  <si>
    <t>"7" 2+1+2,5+2,5+2*0,5</t>
  </si>
  <si>
    <t>"1"2+3</t>
  </si>
  <si>
    <t>816654159</t>
  </si>
  <si>
    <t>"7" 1,5</t>
  </si>
  <si>
    <t>"8"3,5</t>
  </si>
  <si>
    <t>"1"2,5</t>
  </si>
  <si>
    <t>853734123</t>
  </si>
  <si>
    <t>"9"2</t>
  </si>
  <si>
    <t>"6"1</t>
  </si>
  <si>
    <t>1511408167</t>
  </si>
  <si>
    <t>-1367414953</t>
  </si>
  <si>
    <t>1746092500</t>
  </si>
  <si>
    <t>2085451103</t>
  </si>
  <si>
    <t>1990100559</t>
  </si>
  <si>
    <t>"vii" 5+1</t>
  </si>
  <si>
    <t>"v"6+4</t>
  </si>
  <si>
    <t>"vi" 15*2</t>
  </si>
  <si>
    <t>"i" 6*2</t>
  </si>
  <si>
    <t>-564765487</t>
  </si>
  <si>
    <t>"vii" 5</t>
  </si>
  <si>
    <t>"v" 6</t>
  </si>
  <si>
    <t>"vi" 15</t>
  </si>
  <si>
    <t>"i" 6</t>
  </si>
  <si>
    <t>-699545501</t>
  </si>
  <si>
    <t>"vii" 1</t>
  </si>
  <si>
    <t>"v"4</t>
  </si>
  <si>
    <t>1887188622</t>
  </si>
  <si>
    <t>433118266</t>
  </si>
  <si>
    <t>1765041039</t>
  </si>
  <si>
    <t>-1357320835</t>
  </si>
  <si>
    <t>-1513985104</t>
  </si>
  <si>
    <t>-958838566</t>
  </si>
  <si>
    <t>1281244089</t>
  </si>
  <si>
    <t>1646066221</t>
  </si>
  <si>
    <t>64221001</t>
  </si>
  <si>
    <t>Jika Tigo Umývátko 45x23,5, otvor vlevo</t>
  </si>
  <si>
    <t>-1695550657</t>
  </si>
  <si>
    <t>411786269</t>
  </si>
  <si>
    <t>973383833</t>
  </si>
  <si>
    <t>797804384</t>
  </si>
  <si>
    <t>-331286643</t>
  </si>
  <si>
    <t>-266451541</t>
  </si>
  <si>
    <t>584659759</t>
  </si>
  <si>
    <t>1631813028</t>
  </si>
  <si>
    <t>-1092474591</t>
  </si>
  <si>
    <t>-1707447002</t>
  </si>
  <si>
    <t>1436892709</t>
  </si>
  <si>
    <t>81518554</t>
  </si>
  <si>
    <t>1071144404</t>
  </si>
  <si>
    <t>-1612671398</t>
  </si>
  <si>
    <t>-846330181</t>
  </si>
  <si>
    <t>804660121</t>
  </si>
  <si>
    <t>3 - 3.NP Rozvody ZTI a stavební úpravy</t>
  </si>
  <si>
    <t>A3 - Bourací práce</t>
  </si>
  <si>
    <t>838962390</t>
  </si>
  <si>
    <t>1146931824</t>
  </si>
  <si>
    <t>0,8*1,6</t>
  </si>
  <si>
    <t>867522398</t>
  </si>
  <si>
    <t>52,21*0,1</t>
  </si>
  <si>
    <t>-1926539050</t>
  </si>
  <si>
    <t>52,21*0,07</t>
  </si>
  <si>
    <t>330114361</t>
  </si>
  <si>
    <t>0,8*2*8</t>
  </si>
  <si>
    <t>-1897921472</t>
  </si>
  <si>
    <t>(10,1+6,89+6,95+0,75+(6,9-1,75))*2*1,6</t>
  </si>
  <si>
    <t>-2031135562</t>
  </si>
  <si>
    <t>"od pokoje 15"(2,86+2,15+1,2+1,5+1,55+1,6+1,1*2)*2*1,6</t>
  </si>
  <si>
    <t>(2,9+4,85+1)*2*2</t>
  </si>
  <si>
    <t>(2,15+1,86)*2*2</t>
  </si>
  <si>
    <t>1957301054</t>
  </si>
  <si>
    <t>-623234171</t>
  </si>
  <si>
    <t>2137943322</t>
  </si>
  <si>
    <t>36,85*5</t>
  </si>
  <si>
    <t>853335842</t>
  </si>
  <si>
    <t>-1040350940</t>
  </si>
  <si>
    <t>36,829*14 "Přepočtené koeficientem množství</t>
  </si>
  <si>
    <t>430651930</t>
  </si>
  <si>
    <t>-1314870651</t>
  </si>
  <si>
    <t>6,313+0,477+2,337</t>
  </si>
  <si>
    <t>405948899</t>
  </si>
  <si>
    <t>1170852447</t>
  </si>
  <si>
    <t>1387811471</t>
  </si>
  <si>
    <t>-2010300881</t>
  </si>
  <si>
    <t>1709174888</t>
  </si>
  <si>
    <t>447602772</t>
  </si>
  <si>
    <t>-1332955332</t>
  </si>
  <si>
    <t>-861428797</t>
  </si>
  <si>
    <t>-2143953894</t>
  </si>
  <si>
    <t>564189625</t>
  </si>
  <si>
    <t>82763459</t>
  </si>
  <si>
    <t>844242260</t>
  </si>
  <si>
    <t>(1,55+1,9)*3</t>
  </si>
  <si>
    <t>-96359600</t>
  </si>
  <si>
    <t>5,56+1,72+1,76+1,55*1,1+1,74+11,89+3,72</t>
  </si>
  <si>
    <t>B3 - Stavební práce</t>
  </si>
  <si>
    <t>1138092619</t>
  </si>
  <si>
    <t>0,9*2"dveře zazdívka</t>
  </si>
  <si>
    <t>2034954749</t>
  </si>
  <si>
    <t>1293806852</t>
  </si>
  <si>
    <t>437799326</t>
  </si>
  <si>
    <t>1*2*2"dveře zazděné</t>
  </si>
  <si>
    <t>0,8*1,6"luxfery</t>
  </si>
  <si>
    <t>632450132</t>
  </si>
  <si>
    <t>Potěr cementový vyrovnávací ze suchých směsí v ploše o průměrné (střední) tl. přes 20 do 30 mm</t>
  </si>
  <si>
    <t>1198085566</t>
  </si>
  <si>
    <t>https://podminky.urs.cz/item/CS_URS_2025_01/632450132</t>
  </si>
  <si>
    <t>664641934</t>
  </si>
  <si>
    <t>-1134459708</t>
  </si>
  <si>
    <t>1528716493</t>
  </si>
  <si>
    <t>-1391680857</t>
  </si>
  <si>
    <t>-27846505</t>
  </si>
  <si>
    <t>1352805120</t>
  </si>
  <si>
    <t>1247054038</t>
  </si>
  <si>
    <t>261418662</t>
  </si>
  <si>
    <t>-50805532</t>
  </si>
  <si>
    <t>-2050444535</t>
  </si>
  <si>
    <t>25164530</t>
  </si>
  <si>
    <t>812661485</t>
  </si>
  <si>
    <t>-2114487315</t>
  </si>
  <si>
    <t>-1070646990</t>
  </si>
  <si>
    <t>1898222370</t>
  </si>
  <si>
    <t>-786393200</t>
  </si>
  <si>
    <t>707245066</t>
  </si>
  <si>
    <t>-1798147046</t>
  </si>
  <si>
    <t>28,25+52,21</t>
  </si>
  <si>
    <t>1980266304</t>
  </si>
  <si>
    <t>915333053</t>
  </si>
  <si>
    <t>-1572169976</t>
  </si>
  <si>
    <t>https://podminky.urs.cz/item/CS_URS_2025_01/763411111</t>
  </si>
  <si>
    <t>166385424</t>
  </si>
  <si>
    <t>https://podminky.urs.cz/item/CS_URS_2025_01/763411121</t>
  </si>
  <si>
    <t>616923504</t>
  </si>
  <si>
    <t>https://podminky.urs.cz/item/CS_URS_2025_01/763431011</t>
  </si>
  <si>
    <t>"od pokoje 15"5,56+1,72+1,76+1,55*1,1+1,74+11,89+3,72</t>
  </si>
  <si>
    <t>231015264</t>
  </si>
  <si>
    <t>28,095*1,15 "Přepočtené koeficientem množství</t>
  </si>
  <si>
    <t>1993797886</t>
  </si>
  <si>
    <t>963036428</t>
  </si>
  <si>
    <t>576236511</t>
  </si>
  <si>
    <t>-1245642978</t>
  </si>
  <si>
    <t>-1231448305</t>
  </si>
  <si>
    <t>-1531801659</t>
  </si>
  <si>
    <t>984967591</t>
  </si>
  <si>
    <t>707034242</t>
  </si>
  <si>
    <t>-918126788</t>
  </si>
  <si>
    <t>417682342</t>
  </si>
  <si>
    <t>1481785792</t>
  </si>
  <si>
    <t>-634747039</t>
  </si>
  <si>
    <t>https://podminky.urs.cz/item/CS_URS_2025_01/771575613</t>
  </si>
  <si>
    <t>-1038204143</t>
  </si>
  <si>
    <t>28,25*1,15 "Přepočtené koeficientem množství</t>
  </si>
  <si>
    <t>-1118284693</t>
  </si>
  <si>
    <t>https://podminky.urs.cz/item/CS_URS_2025_01/771577261</t>
  </si>
  <si>
    <t>420364782</t>
  </si>
  <si>
    <t>-813157541</t>
  </si>
  <si>
    <t>-1746390003</t>
  </si>
  <si>
    <t>-416196141</t>
  </si>
  <si>
    <t>-1304547242</t>
  </si>
  <si>
    <t>"od pokoje 15"(2,86+2,15+1,2+1,5+1,55+1,6+1,1*2+1,55+1,25)*2*1,6</t>
  </si>
  <si>
    <t>(2,9+4,85+1)*2*2,4</t>
  </si>
  <si>
    <t>(2,15+1,86)*2*2,4</t>
  </si>
  <si>
    <t>1176527445</t>
  </si>
  <si>
    <t>-1902443765</t>
  </si>
  <si>
    <t>112*1,1 "Přepočtené koeficientem množství</t>
  </si>
  <si>
    <t>1204012909</t>
  </si>
  <si>
    <t>(22+4)*2,5</t>
  </si>
  <si>
    <t>-1893956465</t>
  </si>
  <si>
    <t>65*1,05 "Přepočtené koeficientem množství</t>
  </si>
  <si>
    <t>-2128003400</t>
  </si>
  <si>
    <t>-500984013</t>
  </si>
  <si>
    <t>-440933932</t>
  </si>
  <si>
    <t>-2119864313</t>
  </si>
  <si>
    <t>-629129061</t>
  </si>
  <si>
    <t>-1055639552</t>
  </si>
  <si>
    <t>"od pokoje 15"(2,86+2,15+1,2+1,5+1,55+1,6+1,1*2+1,55+1,25)*2*3,6</t>
  </si>
  <si>
    <t>(2,9+4,85+1)*2*3,6</t>
  </si>
  <si>
    <t>(2,15+1,86)*2*3,6</t>
  </si>
  <si>
    <t>-"obklady"112</t>
  </si>
  <si>
    <t>-605007210</t>
  </si>
  <si>
    <t>-2086376264</t>
  </si>
  <si>
    <t>308,912</t>
  </si>
  <si>
    <t>C3 - ZTI</t>
  </si>
  <si>
    <t>-401594417</t>
  </si>
  <si>
    <t>64*0,5 "Přepočtené koeficientem množství</t>
  </si>
  <si>
    <t>1983767612</t>
  </si>
  <si>
    <t>1670601398</t>
  </si>
  <si>
    <t>1844585549</t>
  </si>
  <si>
    <t>1519940712</t>
  </si>
  <si>
    <t>-602386360</t>
  </si>
  <si>
    <t>1,511*14 "Přepočtené koeficientem množství</t>
  </si>
  <si>
    <t>-290195076</t>
  </si>
  <si>
    <t>849047357</t>
  </si>
  <si>
    <t>-613103463</t>
  </si>
  <si>
    <t>1685047299</t>
  </si>
  <si>
    <t>-1715187585</t>
  </si>
  <si>
    <t>1859701173</t>
  </si>
  <si>
    <t>-810467841</t>
  </si>
  <si>
    <t>1173382828</t>
  </si>
  <si>
    <t>1115881694</t>
  </si>
  <si>
    <t>-534745696</t>
  </si>
  <si>
    <t>1300831933</t>
  </si>
  <si>
    <t>"v" 7+5</t>
  </si>
  <si>
    <t>"vi" 17+16</t>
  </si>
  <si>
    <t>"i" 8+8</t>
  </si>
  <si>
    <t>1884529820</t>
  </si>
  <si>
    <t>"v" 7</t>
  </si>
  <si>
    <t>"vi" 17</t>
  </si>
  <si>
    <t>"i" 8</t>
  </si>
  <si>
    <t>752313205</t>
  </si>
  <si>
    <t>"v" 5</t>
  </si>
  <si>
    <t>"vi" 16</t>
  </si>
  <si>
    <t>111263782</t>
  </si>
  <si>
    <t>-529168821</t>
  </si>
  <si>
    <t>1596899176</t>
  </si>
  <si>
    <t>1682281769</t>
  </si>
  <si>
    <t>-2108505130</t>
  </si>
  <si>
    <t>-423429987</t>
  </si>
  <si>
    <t>-13145433</t>
  </si>
  <si>
    <t>454736986</t>
  </si>
  <si>
    <t>859087593</t>
  </si>
  <si>
    <t>1020086150</t>
  </si>
  <si>
    <t>1447726823</t>
  </si>
  <si>
    <t>-1241241338</t>
  </si>
  <si>
    <t>1866352717</t>
  </si>
  <si>
    <t>-1945174348</t>
  </si>
  <si>
    <t>1427505544</t>
  </si>
  <si>
    <t>456783697</t>
  </si>
  <si>
    <t>650805695</t>
  </si>
  <si>
    <t>1293330108</t>
  </si>
  <si>
    <t>1662315642</t>
  </si>
  <si>
    <t>996474570</t>
  </si>
  <si>
    <t>2002311611</t>
  </si>
  <si>
    <t>443453447</t>
  </si>
  <si>
    <t>1257795308</t>
  </si>
  <si>
    <t>974165304</t>
  </si>
  <si>
    <t>4 - Přístupový systém</t>
  </si>
  <si>
    <t xml:space="preserve">    742 - Elektroinstalace - slaboproud</t>
  </si>
  <si>
    <t>M - Práce a dodávky M</t>
  </si>
  <si>
    <t>612325121</t>
  </si>
  <si>
    <t>Vápenocementová omítka rýh štuková dvouvrstvá ve stěnách, šířky rýhy do 150 mm</t>
  </si>
  <si>
    <t>-877220478</t>
  </si>
  <si>
    <t>https://podminky.urs.cz/item/CS_URS_2025_01/612325121</t>
  </si>
  <si>
    <t>974031122</t>
  </si>
  <si>
    <t>Vysekání rýh ve zdivu cihelném na maltu vápennou nebo vápenocementovou do hl. 30 mm a šířky do 70 mm</t>
  </si>
  <si>
    <t>892888240</t>
  </si>
  <si>
    <t>https://podminky.urs.cz/item/CS_URS_2025_01/974031122</t>
  </si>
  <si>
    <t>742</t>
  </si>
  <si>
    <t>Elektroinstalace - slaboproud</t>
  </si>
  <si>
    <t>742110002</t>
  </si>
  <si>
    <t>Montáž trubek elektroinstalačních plastových ohebných uložených pod omítku</t>
  </si>
  <si>
    <t>-781779746</t>
  </si>
  <si>
    <t>https://podminky.urs.cz/item/CS_URS_2025_01/742110002</t>
  </si>
  <si>
    <t>34571051</t>
  </si>
  <si>
    <t>trubka elektroinstalační ohebná EN 500 86-1141 (chránička) D 22,9/28,5mm</t>
  </si>
  <si>
    <t>907765765</t>
  </si>
  <si>
    <t>128*1,05 "Přepočtené koeficientem množství</t>
  </si>
  <si>
    <t>34571157</t>
  </si>
  <si>
    <t>trubka elektroinstalační ohebná z PH, D 35,9/42,2mm</t>
  </si>
  <si>
    <t>1824053257</t>
  </si>
  <si>
    <t>34571061</t>
  </si>
  <si>
    <t>trubka elektroinstalační ohebná z PVC bílá d 13mm</t>
  </si>
  <si>
    <t>-575305912</t>
  </si>
  <si>
    <t>28*5</t>
  </si>
  <si>
    <t>742110504</t>
  </si>
  <si>
    <t>Montáž krabic elektroinstalačních s víčkem zapuštěných plastových odbočných kruhových</t>
  </si>
  <si>
    <t>2076509663</t>
  </si>
  <si>
    <t>https://podminky.urs.cz/item/CS_URS_2025_01/742110504</t>
  </si>
  <si>
    <t>34571457</t>
  </si>
  <si>
    <t>krabice pod omítku PVC odbočná kruhová D 70mm s víčkem</t>
  </si>
  <si>
    <t>-1134033521</t>
  </si>
  <si>
    <t>742110506</t>
  </si>
  <si>
    <t>Montáž krabic elektroinstalačních s víčkem zapuštěných plastových odbočných univerzálních</t>
  </si>
  <si>
    <t>1769988385</t>
  </si>
  <si>
    <t>https://podminky.urs.cz/item/CS_URS_2025_01/742110506</t>
  </si>
  <si>
    <t>34571458</t>
  </si>
  <si>
    <t>krabice pod omítku PVC odbočná kruhová D 100mm s víčkem</t>
  </si>
  <si>
    <t>-897844933</t>
  </si>
  <si>
    <t>742124002</t>
  </si>
  <si>
    <t>Montáž kabelů datových FTP, UTP, STP pro vnitřní rozvody do trubky</t>
  </si>
  <si>
    <t>-1720176551</t>
  </si>
  <si>
    <t>https://podminky.urs.cz/item/CS_URS_2025_01/742124002</t>
  </si>
  <si>
    <t>34121263</t>
  </si>
  <si>
    <t>kabel datový jádro Cu plné plášť PVC (U/UTP) kategorie 6</t>
  </si>
  <si>
    <t>-1746289544</t>
  </si>
  <si>
    <t>522*1,2 "Přepočtené koeficientem množství</t>
  </si>
  <si>
    <t>742124005</t>
  </si>
  <si>
    <t>Montáž kabelů datových FTP, UTP, STP ukončení kabelu konektorem</t>
  </si>
  <si>
    <t>-441632307</t>
  </si>
  <si>
    <t>https://podminky.urs.cz/item/CS_URS_2025_01/742124005</t>
  </si>
  <si>
    <t>37459020</t>
  </si>
  <si>
    <t>konektor na drát/lanko s vložkou RJ45 UTP Cat6 nestíněný</t>
  </si>
  <si>
    <t>19270732</t>
  </si>
  <si>
    <t>742240001</t>
  </si>
  <si>
    <t>Montáž elektronické kontroly vstupu čtečky</t>
  </si>
  <si>
    <t>221493961</t>
  </si>
  <si>
    <t>https://podminky.urs.cz/item/CS_URS_2025_01/742240001</t>
  </si>
  <si>
    <t>40467047</t>
  </si>
  <si>
    <t>čtečka bezkontaktní</t>
  </si>
  <si>
    <t>-604784506</t>
  </si>
  <si>
    <t>742240003</t>
  </si>
  <si>
    <t>Montáž elektronické kontroly vstupu aktivace - bezkontaktní čip</t>
  </si>
  <si>
    <t>-2139726779</t>
  </si>
  <si>
    <t>https://podminky.urs.cz/item/CS_URS_2025_01/742240003</t>
  </si>
  <si>
    <t>40465004</t>
  </si>
  <si>
    <t>čip bezkontaktní</t>
  </si>
  <si>
    <t>1447907373</t>
  </si>
  <si>
    <t>742240004</t>
  </si>
  <si>
    <t>Montáž elektronické kontroly vstupu panelu docházkového systému</t>
  </si>
  <si>
    <t>1127508158</t>
  </si>
  <si>
    <t>https://podminky.urs.cz/item/CS_URS_2025_01/742240004</t>
  </si>
  <si>
    <t>40467084</t>
  </si>
  <si>
    <t>čtečka programovací</t>
  </si>
  <si>
    <t>1337502839</t>
  </si>
  <si>
    <t>742240005</t>
  </si>
  <si>
    <t>Montáž elektronické kontroly vstupu řídící jednotky pro připojení čteček</t>
  </si>
  <si>
    <t>-1059621637</t>
  </si>
  <si>
    <t>https://podminky.urs.cz/item/CS_URS_2025_01/742240005</t>
  </si>
  <si>
    <t>40462018</t>
  </si>
  <si>
    <t>jednotka pro kontrolu vstupu</t>
  </si>
  <si>
    <t>-1270848426</t>
  </si>
  <si>
    <t>742240022</t>
  </si>
  <si>
    <t>Montáž elektronické kontroly vstupu instalace přístupového softwaru k dodanému HW, multilicence</t>
  </si>
  <si>
    <t>1119390940</t>
  </si>
  <si>
    <t>https://podminky.urs.cz/item/CS_URS_2025_01/742240022</t>
  </si>
  <si>
    <t>95311009</t>
  </si>
  <si>
    <t>software pro kontrolu přístupu</t>
  </si>
  <si>
    <t>657832895</t>
  </si>
  <si>
    <t>742250057</t>
  </si>
  <si>
    <t>Montáž softwarové nadstavby integrace 2. stupně práce programátora při optimalizaci</t>
  </si>
  <si>
    <t>hod</t>
  </si>
  <si>
    <t>-1862931777</t>
  </si>
  <si>
    <t>https://podminky.urs.cz/item/CS_URS_2025_01/742250057</t>
  </si>
  <si>
    <t>998742112</t>
  </si>
  <si>
    <t>Přesun hmot pro slaboproud stanovený z hmotnosti přesunovaného materiálu vodorovná dopravní vzdálenost do 50 m s omezením mechanizace v objektech výšky přes 6 do 12 m</t>
  </si>
  <si>
    <t>653332567</t>
  </si>
  <si>
    <t>https://podminky.urs.cz/item/CS_URS_2025_01/998742112</t>
  </si>
  <si>
    <t>Práce a dodávky M</t>
  </si>
  <si>
    <t>742128002</t>
  </si>
  <si>
    <t>Ostatní práce při montáži kabelů úpravy kabelů označování dalším štítkem</t>
  </si>
  <si>
    <t>1016882775</t>
  </si>
  <si>
    <t>https://podminky.urs.cz/item/CS_URS_2025_01/742128002</t>
  </si>
  <si>
    <t>35442113</t>
  </si>
  <si>
    <t>štítek kovový - bez čísla</t>
  </si>
  <si>
    <t>256</t>
  </si>
  <si>
    <t>-423851696</t>
  </si>
  <si>
    <t>742128003</t>
  </si>
  <si>
    <t>Ostatní práce při montáži kabelů úpravy kabelů svazkování</t>
  </si>
  <si>
    <t>1551936088</t>
  </si>
  <si>
    <t>https://podminky.urs.cz/item/CS_URS_2025_01/742128003</t>
  </si>
  <si>
    <t>34572331</t>
  </si>
  <si>
    <t>páska stahovací kabelová 12,6x230mm</t>
  </si>
  <si>
    <t>100 kus</t>
  </si>
  <si>
    <t>205164908</t>
  </si>
  <si>
    <t>5 - Stoupačky 1.PP-3.NP + zkoušky</t>
  </si>
  <si>
    <t xml:space="preserve">    751 - Vzduchotechnika</t>
  </si>
  <si>
    <t>1530461328</t>
  </si>
  <si>
    <t>110,000*1</t>
  </si>
  <si>
    <t>-1682262466</t>
  </si>
  <si>
    <t>971033251</t>
  </si>
  <si>
    <t>Vybourání otvorů ve zdivu základovém nebo nadzákladovém z cihel, tvárnic, příčkovek z cihel pálených na maltu vápennou nebo vápenocementovou plochy do 0,0225 m2, tl. do 450 mm</t>
  </si>
  <si>
    <t>1453135976</t>
  </si>
  <si>
    <t>https://podminky.urs.cz/item/CS_URS_2025_01/971033251</t>
  </si>
  <si>
    <t>971033561</t>
  </si>
  <si>
    <t>Vybourání otvorů ve zdivu základovém nebo nadzákladovém z cihel, tvárnic, příčkovek z cihel pálených na maltu vápennou nebo vápenocementovou plochy do 1 m2, tl. do 600 mm</t>
  </si>
  <si>
    <t>-1131657463</t>
  </si>
  <si>
    <t>https://podminky.urs.cz/item/CS_URS_2025_01/971033561</t>
  </si>
  <si>
    <t>Vybourání otvorů pro VZT</t>
  </si>
  <si>
    <t>0,6*0,9*0,6*3</t>
  </si>
  <si>
    <t>0,35*0,5*0,45*2</t>
  </si>
  <si>
    <t>0,25*0,85*0,45*3</t>
  </si>
  <si>
    <t>972054131</t>
  </si>
  <si>
    <t>Vybourání otvorů ve stropech nebo klenbách železobetonových bez odstranění podlahy a násypu, plochy do 0,0225 m2, tl. do 120 mm</t>
  </si>
  <si>
    <t>-489981228</t>
  </si>
  <si>
    <t>https://podminky.urs.cz/item/CS_URS_2025_01/972054131</t>
  </si>
  <si>
    <t>974031167</t>
  </si>
  <si>
    <t>Vysekání rýh ve zdivu cihelném na maltu vápennou nebo vápenocementovou do hl. 150 mm a šířky do 300 mm</t>
  </si>
  <si>
    <t>-1171735519</t>
  </si>
  <si>
    <t>https://podminky.urs.cz/item/CS_URS_2025_01/974031167</t>
  </si>
  <si>
    <t>"5"10,5+3</t>
  </si>
  <si>
    <t>"9"10,5+3</t>
  </si>
  <si>
    <t>"6"10,5+3</t>
  </si>
  <si>
    <t>"7" 13+3</t>
  </si>
  <si>
    <t>"8"13+3</t>
  </si>
  <si>
    <t>"1"10,5+3</t>
  </si>
  <si>
    <t>"2" 4+4</t>
  </si>
  <si>
    <t>"4" 4+4</t>
  </si>
  <si>
    <t>"3"4+4</t>
  </si>
  <si>
    <t>-1382644111</t>
  </si>
  <si>
    <t>300287066</t>
  </si>
  <si>
    <t>11,943*14 "Přepočtené koeficientem množství</t>
  </si>
  <si>
    <t>1823664657</t>
  </si>
  <si>
    <t>11,943</t>
  </si>
  <si>
    <t>-121143383</t>
  </si>
  <si>
    <t>1798548924</t>
  </si>
  <si>
    <t>721140802</t>
  </si>
  <si>
    <t>Demontáž potrubí z litinových trub odpadních nebo dešťových do DN 100</t>
  </si>
  <si>
    <t>316698092</t>
  </si>
  <si>
    <t>https://podminky.urs.cz/item/CS_URS_2025_01/721140802</t>
  </si>
  <si>
    <t>721140806</t>
  </si>
  <si>
    <t>Demontáž potrubí z litinových trub odpadních nebo dešťových přes 100 do DN 200</t>
  </si>
  <si>
    <t>-1315128914</t>
  </si>
  <si>
    <t>https://podminky.urs.cz/item/CS_URS_2025_01/721140806</t>
  </si>
  <si>
    <t>721174025</t>
  </si>
  <si>
    <t>Potrubí z trub polypropylenových odpadní (svislé) DN 110</t>
  </si>
  <si>
    <t>508339714</t>
  </si>
  <si>
    <t>https://podminky.urs.cz/item/CS_URS_2025_01/721174025</t>
  </si>
  <si>
    <t>28611944</t>
  </si>
  <si>
    <t>čistící kus kanalizační PVC DN 110</t>
  </si>
  <si>
    <t>1817417041</t>
  </si>
  <si>
    <t>721_4</t>
  </si>
  <si>
    <t>Dopojení nových stoupaček na stávající litinu</t>
  </si>
  <si>
    <t>-214644178</t>
  </si>
  <si>
    <t>-988288919</t>
  </si>
  <si>
    <t>-1103466235</t>
  </si>
  <si>
    <t>722174023</t>
  </si>
  <si>
    <t>Potrubí z plastových trubek z polypropylenu PPR svařovaných polyfúzně PN 20 (SDR 6) D 25 x 4,2</t>
  </si>
  <si>
    <t>845807684</t>
  </si>
  <si>
    <t>https://podminky.urs.cz/item/CS_URS_2025_01/722174023</t>
  </si>
  <si>
    <t>"vii svisle" 13+3</t>
  </si>
  <si>
    <t>"v svisle" 13+3</t>
  </si>
  <si>
    <t>"i svisle" 13+3</t>
  </si>
  <si>
    <t>"ii svisle" 13</t>
  </si>
  <si>
    <t>"iii svisle" 13</t>
  </si>
  <si>
    <t>"iv svisle" 13</t>
  </si>
  <si>
    <t>722174024</t>
  </si>
  <si>
    <t>Potrubí z plastových trubek z polypropylenu PPR svařovaných polyfúzně PN 20 (SDR 6) D 32 x 5,4</t>
  </si>
  <si>
    <t>1530119235</t>
  </si>
  <si>
    <t>https://podminky.urs.cz/item/CS_URS_2025_01/722174024</t>
  </si>
  <si>
    <t>"vi svisle" 13+3</t>
  </si>
  <si>
    <t>722181232</t>
  </si>
  <si>
    <t>Ochrana potrubí termoizolačními trubicemi z pěnového polyetylenu PE přilepenými v příčných a podélných spojích, tloušťky izolace přes 9 do 13 mm, vnitřního průměru izolace DN přes 22 do 45 mm</t>
  </si>
  <si>
    <t>-1822140132</t>
  </si>
  <si>
    <t>https://podminky.urs.cz/item/CS_URS_2025_01/722181232</t>
  </si>
  <si>
    <t>"vii" 13+3</t>
  </si>
  <si>
    <t>"v" 13+3</t>
  </si>
  <si>
    <t>"vi" 13+3</t>
  </si>
  <si>
    <t>"i" 13+3</t>
  </si>
  <si>
    <t>2100808663</t>
  </si>
  <si>
    <t>-1610295304</t>
  </si>
  <si>
    <t>-39234777</t>
  </si>
  <si>
    <t>735_11</t>
  </si>
  <si>
    <t>Topná zkouška 72hod</t>
  </si>
  <si>
    <t>Kč</t>
  </si>
  <si>
    <t>219200974</t>
  </si>
  <si>
    <t>735191910</t>
  </si>
  <si>
    <t>Ostatní opravy otopných těles napuštění vody do otopného systému včetně potrubí (bez kotle a ohříváků) otopných těles</t>
  </si>
  <si>
    <t>1239494932</t>
  </si>
  <si>
    <t>https://podminky.urs.cz/item/CS_URS_2025_01/735191910</t>
  </si>
  <si>
    <t>735494811</t>
  </si>
  <si>
    <t>Vypuštění vody z otopných soustav bez kotlů, ohříváků, zásobníků a nádrží</t>
  </si>
  <si>
    <t>-828139796</t>
  </si>
  <si>
    <t>https://podminky.urs.cz/item/CS_URS_2025_01/735494811</t>
  </si>
  <si>
    <t>751</t>
  </si>
  <si>
    <t>7519919R</t>
  </si>
  <si>
    <t>Stavební přípomoce pro rozvody VZT</t>
  </si>
  <si>
    <t>1987101788</t>
  </si>
  <si>
    <t>6 - Sanace 1. PP</t>
  </si>
  <si>
    <t xml:space="preserve">    1 - Zemní práce</t>
  </si>
  <si>
    <t xml:space="preserve">    2 - Zakládání</t>
  </si>
  <si>
    <t xml:space="preserve">    711 - Izolace proti vodě, vlhkosti a plynům</t>
  </si>
  <si>
    <t xml:space="preserve">    713 - Izolace tepelné</t>
  </si>
  <si>
    <t>Zemní práce</t>
  </si>
  <si>
    <t>122311101</t>
  </si>
  <si>
    <t>Odkopávky a prokopávky ručně zapažené i nezapažené v hornině třídy těžitelnosti II skupiny 4</t>
  </si>
  <si>
    <t>-1089530385</t>
  </si>
  <si>
    <t>https://podminky.urs.cz/item/CS_URS_2025_01/122311101</t>
  </si>
  <si>
    <t>(27,44+15,23)*0,15</t>
  </si>
  <si>
    <t>Zakládání</t>
  </si>
  <si>
    <t>271532212</t>
  </si>
  <si>
    <t>Podsyp pod základové konstrukce se zhutněním a urovnáním povrchu z kameniva hrubého, frakce 16 - 32 mm</t>
  </si>
  <si>
    <t>642485611</t>
  </si>
  <si>
    <t>https://podminky.urs.cz/item/CS_URS_2025_01/271532212</t>
  </si>
  <si>
    <t>(27,44+15,23)</t>
  </si>
  <si>
    <t>273313511</t>
  </si>
  <si>
    <t>Základy z betonu prostého desky z betonu kamenem neprokládaného tř. C 12/15</t>
  </si>
  <si>
    <t>423392640</t>
  </si>
  <si>
    <t>https://podminky.urs.cz/item/CS_URS_2025_01/273313511</t>
  </si>
  <si>
    <t>Podkladní beton</t>
  </si>
  <si>
    <t>319202115</t>
  </si>
  <si>
    <t>Dodatečná izolace zdiva injektáží nízkotlakou metodou silikonovou mikroemulzí, tloušťka zdiva přes 600 do 900 mm</t>
  </si>
  <si>
    <t>1414302054</t>
  </si>
  <si>
    <t>https://podminky.urs.cz/item/CS_URS_2025_01/319202115</t>
  </si>
  <si>
    <t>(8,4+4,65+2,65)*2</t>
  </si>
  <si>
    <t>612121101</t>
  </si>
  <si>
    <t>Zatření spár vnitřních povrchů cementovou maltou, ploch z cihel stěn</t>
  </si>
  <si>
    <t>-1158051515</t>
  </si>
  <si>
    <t>https://podminky.urs.cz/item/CS_URS_2025_01/612121101</t>
  </si>
  <si>
    <t>(5,9+5,9+4,65+4,65+2,25*3+0,3*4)*2,5+(5,75+5,75+2,65+2,65)*2,5</t>
  </si>
  <si>
    <t>612324111</t>
  </si>
  <si>
    <t>Omítka sanační vnitřních ploch podkladní (vyrovnávací) tloušťky do 10 mm nanášená ručně svislých konstrukcí stěn</t>
  </si>
  <si>
    <t>-377712738</t>
  </si>
  <si>
    <t>https://podminky.urs.cz/item/CS_URS_2025_01/612324111</t>
  </si>
  <si>
    <t>612325131</t>
  </si>
  <si>
    <t>Omítka sanační vnitřních ploch jádrová tloušťky do 15 mm nanášená ručně svislých konstrukcí stěn</t>
  </si>
  <si>
    <t>549387102</t>
  </si>
  <si>
    <t>https://podminky.urs.cz/item/CS_URS_2025_01/612325131</t>
  </si>
  <si>
    <t>612328131</t>
  </si>
  <si>
    <t>Sanační štuk vnitřních ploch tloušťky do 3 mm svislých konstrukcí stěn</t>
  </si>
  <si>
    <t>437527820</t>
  </si>
  <si>
    <t>https://podminky.urs.cz/item/CS_URS_2025_01/612328131</t>
  </si>
  <si>
    <t>622143005</t>
  </si>
  <si>
    <t>Montáž omítkových profilů plastových, pozinkovaných nebo dřevěných upevněných vtlačením do podkladní vrstvy nebo přibitím omítníků</t>
  </si>
  <si>
    <t>-1594390982</t>
  </si>
  <si>
    <t>https://podminky.urs.cz/item/CS_URS_2025_01/622143005</t>
  </si>
  <si>
    <t>114/2</t>
  </si>
  <si>
    <t>56284233</t>
  </si>
  <si>
    <t>omítník PVC pro omítky tl 10mm</t>
  </si>
  <si>
    <t>-428318134</t>
  </si>
  <si>
    <t>57*1,05 "Přepočtené koeficientem množství</t>
  </si>
  <si>
    <t>631311116</t>
  </si>
  <si>
    <t>Mazanina z betonu prostého bez zvýšených nároků na prostředí tl. přes 50 do 80 mm tř. C 25/30</t>
  </si>
  <si>
    <t>201830961</t>
  </si>
  <si>
    <t>https://podminky.urs.cz/item/CS_URS_2025_01/631311116</t>
  </si>
  <si>
    <t>(27,44+15,23)*0,08</t>
  </si>
  <si>
    <t>631319171</t>
  </si>
  <si>
    <t>Příplatek k cenám mazanin za stržení povrchu spodní vrstvy mazaniny latí před vložením výztuže nebo pletiva pro tl. obou vrstev mazaniny přes 50 do 80 mm</t>
  </si>
  <si>
    <t>-930411991</t>
  </si>
  <si>
    <t>https://podminky.urs.cz/item/CS_URS_2025_01/631319171</t>
  </si>
  <si>
    <t>-1347564338</t>
  </si>
  <si>
    <t>3,414*0,0812</t>
  </si>
  <si>
    <t>781863593</t>
  </si>
  <si>
    <t>71900846</t>
  </si>
  <si>
    <t>136222638</t>
  </si>
  <si>
    <t>(27,44+15,23)*0,2</t>
  </si>
  <si>
    <t>906806879</t>
  </si>
  <si>
    <t>Sklad a údržba</t>
  </si>
  <si>
    <t>Chodba</t>
  </si>
  <si>
    <t>(9,85*2+1,46+6,76*2+1,45+5,3*2+1,65*2+6,75*2+1,65)*2,1</t>
  </si>
  <si>
    <t>978023411</t>
  </si>
  <si>
    <t>Vyškrabání cementové malty ze spár zdiva cihelného mimo komínového</t>
  </si>
  <si>
    <t>-280941841</t>
  </si>
  <si>
    <t>https://podminky.urs.cz/item/CS_URS_2025_01/978023411</t>
  </si>
  <si>
    <t>985131111</t>
  </si>
  <si>
    <t>Očištění ploch stěn, rubu kleneb a podlah tlakovou vodou</t>
  </si>
  <si>
    <t>-529653978</t>
  </si>
  <si>
    <t>https://podminky.urs.cz/item/CS_URS_2025_01/985131111</t>
  </si>
  <si>
    <t>985131311</t>
  </si>
  <si>
    <t>Očištění ploch stěn, rubu kleneb a podlah ruční dočištění ocelovými kartáči</t>
  </si>
  <si>
    <t>855370313</t>
  </si>
  <si>
    <t>https://podminky.urs.cz/item/CS_URS_2025_01/985131311</t>
  </si>
  <si>
    <t>985311111</t>
  </si>
  <si>
    <t>Reprofilace betonu sanačními maltami na cementové bázi ručně stěn, tloušťky do 10 mm</t>
  </si>
  <si>
    <t>605893805</t>
  </si>
  <si>
    <t>https://podminky.urs.cz/item/CS_URS_2025_01/985311111</t>
  </si>
  <si>
    <t>(9,85*1,46+6,76*1,45+5,3*1,65+6,75*1,65)</t>
  </si>
  <si>
    <t>985323211</t>
  </si>
  <si>
    <t>Spojovací (adhezní) můstek reprofilovaného betonu na epoxidové bázi, tloušťky 1 mm</t>
  </si>
  <si>
    <t>-137430570</t>
  </si>
  <si>
    <t>https://podminky.urs.cz/item/CS_URS_2025_01/985323211</t>
  </si>
  <si>
    <t>985324221</t>
  </si>
  <si>
    <t>Ochranný nátěr betonu akrylátový dvojnásobný</t>
  </si>
  <si>
    <t>-191182501</t>
  </si>
  <si>
    <t>https://podminky.urs.cz/item/CS_URS_2025_01/985324221</t>
  </si>
  <si>
    <t>985324911</t>
  </si>
  <si>
    <t>Ochranný nátěr betonu Příplatek k cenám za práci ve stísněném prostoru</t>
  </si>
  <si>
    <t>1841472806</t>
  </si>
  <si>
    <t>https://podminky.urs.cz/item/CS_URS_2025_01/985324911</t>
  </si>
  <si>
    <t>1538427630</t>
  </si>
  <si>
    <t>(27,44+15,23)*0,2*2,5</t>
  </si>
  <si>
    <t>(27,44+15,23)*0,15*1,9</t>
  </si>
  <si>
    <t>((5,9+5,9+4,65+4,65+2,25*3+0,3*4)*2,5+(5,75+5,75+2,65+2,65)*2,5)*0,015*1,4</t>
  </si>
  <si>
    <t>-99328575</t>
  </si>
  <si>
    <t>548534841</t>
  </si>
  <si>
    <t>35,903*5</t>
  </si>
  <si>
    <t>555471348</t>
  </si>
  <si>
    <t>-1700945292</t>
  </si>
  <si>
    <t>35,903*14</t>
  </si>
  <si>
    <t>-1957489251</t>
  </si>
  <si>
    <t>-71039430</t>
  </si>
  <si>
    <t>2110281156</t>
  </si>
  <si>
    <t>-570129252</t>
  </si>
  <si>
    <t>12,16</t>
  </si>
  <si>
    <t>-2105412485</t>
  </si>
  <si>
    <t>711</t>
  </si>
  <si>
    <t>Izolace proti vodě, vlhkosti a plynům</t>
  </si>
  <si>
    <t>711111001</t>
  </si>
  <si>
    <t>Provedení izolace proti zemní vlhkosti natěradly a tmely za studena na ploše vodorovné V nátěrem penetračním</t>
  </si>
  <si>
    <t>609488766</t>
  </si>
  <si>
    <t>https://podminky.urs.cz/item/CS_URS_2025_01/711111001</t>
  </si>
  <si>
    <t>11163150</t>
  </si>
  <si>
    <t>lak penetrační asfaltový</t>
  </si>
  <si>
    <t>-489013872</t>
  </si>
  <si>
    <t>42,67*0,0003 "Přepočtené koeficientem množství</t>
  </si>
  <si>
    <t>711141559</t>
  </si>
  <si>
    <t>Provedení izolace proti zemní vlhkosti pásy přitavením NAIP na ploše vodorovné V</t>
  </si>
  <si>
    <t>1172970216</t>
  </si>
  <si>
    <t>https://podminky.urs.cz/item/CS_URS_2025_01/711141559</t>
  </si>
  <si>
    <t>62832001</t>
  </si>
  <si>
    <t>pás asfaltový natavitelný oxidovaný s vložkou ze skleněné rohože typu V60 s jemnozrnným minerálním posypem tl 3,5mm</t>
  </si>
  <si>
    <t>-1014302983</t>
  </si>
  <si>
    <t>42,67*1,1655 "Přepočtené koeficientem množství</t>
  </si>
  <si>
    <t>998711102</t>
  </si>
  <si>
    <t>Přesun hmot pro izolace proti vodě, vlhkosti a plynům stanovený z hmotnosti přesunovaného materiálu vodorovná dopravní vzdálenost do 50 m základní v objektech výšky přes 6 do 12 m</t>
  </si>
  <si>
    <t>1709851136</t>
  </si>
  <si>
    <t>https://podminky.urs.cz/item/CS_URS_2025_01/998711102</t>
  </si>
  <si>
    <t>713</t>
  </si>
  <si>
    <t>Izolace tepelné</t>
  </si>
  <si>
    <t>713121111</t>
  </si>
  <si>
    <t>Montáž tepelné izolace podlah rohožemi, pásy, deskami, dílci, bloky (izolační materiál ve specifikaci) kladenými volně jednovrstvá</t>
  </si>
  <si>
    <t>1107055999</t>
  </si>
  <si>
    <t>https://podminky.urs.cz/item/CS_URS_2025_01/713121111</t>
  </si>
  <si>
    <t>28372309</t>
  </si>
  <si>
    <t>deska EPS 100 pro konstrukce s běžným zatížením λ=0,037 tl 100mm</t>
  </si>
  <si>
    <t>-121036396</t>
  </si>
  <si>
    <t>42,67*1,05 "Přepočtené koeficientem množství</t>
  </si>
  <si>
    <t>998713102</t>
  </si>
  <si>
    <t>Přesun hmot pro izolace tepelné stanovený z hmotnosti přesunovaného materiálu vodorovná dopravní vzdálenost do 50 m s užitím mechanizace v objektech výšky přes 6 m do 12 m</t>
  </si>
  <si>
    <t>422937397</t>
  </si>
  <si>
    <t>https://podminky.urs.cz/item/CS_URS_2025_01/998713102</t>
  </si>
  <si>
    <t>-326080008</t>
  </si>
  <si>
    <t>487077428</t>
  </si>
  <si>
    <t>8,6*2+5,88*2+11,1*2+8,3*2</t>
  </si>
  <si>
    <t>1439841394</t>
  </si>
  <si>
    <t>(8,6*2+5,88*2+11,1*2+8,3*2)*0,1*1,15</t>
  </si>
  <si>
    <t>-845058598</t>
  </si>
  <si>
    <t>1692400824</t>
  </si>
  <si>
    <t>(27,44+15,23)*1,1</t>
  </si>
  <si>
    <t>-954211147</t>
  </si>
  <si>
    <t>1230339093</t>
  </si>
  <si>
    <t>-724885517</t>
  </si>
  <si>
    <t>-329370249</t>
  </si>
  <si>
    <t>(27,44+15,23)*33,7/1000</t>
  </si>
  <si>
    <t>7 - Vzduchotechnika</t>
  </si>
  <si>
    <t xml:space="preserve"> </t>
  </si>
  <si>
    <t>Kód - Popis</t>
  </si>
  <si>
    <t>Ostatní - Ostatní</t>
  </si>
  <si>
    <t>Vzduchotechnická jednotka se ZZT (CIC - technická specifikace: 25D124)</t>
  </si>
  <si>
    <t>kpl</t>
  </si>
  <si>
    <t>-1526661832</t>
  </si>
  <si>
    <t>P</t>
  </si>
  <si>
    <t>Poznámka k položce:_x000D_
Příkon 5,2kW/400V, deskový rekuperátor, lapač tuku, vnitřní provedení_x000D_
Komora vodní ohřevu Qt=14,5kW, hmotnost jednotky 380+230kg_x000D_
Jednotka rozdělená na dvě části, v provedení na "jeden nýt" _x000D_
tzn. snýtuje a zatmelý se až na místě (vzhledem k úkzké transportní cestě do 1PP)</t>
  </si>
  <si>
    <t>MaR - dodávka systému MaR, prokabelování a ovládání VZT jednotky</t>
  </si>
  <si>
    <t>295325602</t>
  </si>
  <si>
    <t>Montáž tlumiče hluku, do 4HR potrubí včetně tlumících vložek, vč. naběhových a odtokových plechů</t>
  </si>
  <si>
    <t>-96047575</t>
  </si>
  <si>
    <t>Tlumič hluku 800x500/1500 - dodávka</t>
  </si>
  <si>
    <t>-1202552798</t>
  </si>
  <si>
    <t>Tlumič hluku 950x500/1500 - dodávka</t>
  </si>
  <si>
    <t>999436022</t>
  </si>
  <si>
    <t>Tlumič hluku 950x315/1500 - dodávka</t>
  </si>
  <si>
    <t>635740393</t>
  </si>
  <si>
    <t>Výfuková tvarovka, na střechu koleno 120°, potrubí 500x500, vč. síta proti hmyzu a ptákům</t>
  </si>
  <si>
    <t>1099496044</t>
  </si>
  <si>
    <t>Nasávací žaluzie, fasádní protidešťová 800x1000, využít a upravit stávající otvor ve fasádě</t>
  </si>
  <si>
    <t>806578042</t>
  </si>
  <si>
    <t>Akumulační odsávací zákryt (digestoř) viz. výkresová dokumentace nerez vč. osvětlení (s odolností min. 60°C) a tukových filtrů a regulační klapky</t>
  </si>
  <si>
    <t>-1670210077</t>
  </si>
  <si>
    <t>Klapka 2500x1500</t>
  </si>
  <si>
    <t>-1904227726</t>
  </si>
  <si>
    <t>Klapka 1800x1000</t>
  </si>
  <si>
    <t>322615341</t>
  </si>
  <si>
    <t>Klapka 1400x1200</t>
  </si>
  <si>
    <t>-1267914565</t>
  </si>
  <si>
    <t>Textilní výústka s mikroperforací, přívodní +5.900m3/h (např. Příhoda s.r.o.) viz technická specifikace, použitelný přetlak 80 Pa půlkruhová DN800, délka 6m, vč. montážního materiálu</t>
  </si>
  <si>
    <t>-876476422</t>
  </si>
  <si>
    <t>Montáž vzduchotechnického potrubí čtyřhrané materiál třída potrubí I., potrubí prolisované, zpevněné vč. připojovacích přírub, upevňovacího materiálu (závěsy, úchyty a pomocné konstrukce) a těsnění. Vzdálenost úchytů cca 2m</t>
  </si>
  <si>
    <t>-258719186</t>
  </si>
  <si>
    <t>- do obvodu 1050 (30% tvarovek) dodávka</t>
  </si>
  <si>
    <t>353759021</t>
  </si>
  <si>
    <t>- do obvodu 2630 (40% tvarovek) dodávka</t>
  </si>
  <si>
    <t>673507301</t>
  </si>
  <si>
    <t>- do obvodu 3500 (50% tvarovek) dodávka</t>
  </si>
  <si>
    <t>-637321708</t>
  </si>
  <si>
    <t>Montáž vzduchotechického potrubí kruhové, materiál třída potrubí I., zpevněné vč. tvarovek, připojovacích přírub, upevňovacího materiálu (závěsy, úchyty a pomocné konstrukce) a těsnění. Vzdálenost úchytů cca 2m.</t>
  </si>
  <si>
    <t>-612619177</t>
  </si>
  <si>
    <t>- DN315 (60% tvarovek) dodávka</t>
  </si>
  <si>
    <t>-1486740458</t>
  </si>
  <si>
    <t>- DN400 (70% tvarovek) dodávka</t>
  </si>
  <si>
    <t>1280039440</t>
  </si>
  <si>
    <t>Tepelná izolace deska z minerální plstí s AL fólií (tl. 40 mm)</t>
  </si>
  <si>
    <t>314501684</t>
  </si>
  <si>
    <t>Demontáž stávajícího VZT zařízení a potrubních rozvodů horolezecké práce (demontáž potrubí ve světlíku)</t>
  </si>
  <si>
    <t>-757857746</t>
  </si>
  <si>
    <t>Dopojení topení AHU připojení teplovodního výměníku ohřívače ve vzduchotechnické jednotce</t>
  </si>
  <si>
    <t>-1967718622</t>
  </si>
  <si>
    <t>Dodávka a montáž trojcestného ventilu, oběhového čerpadla, příslušenství</t>
  </si>
  <si>
    <t>1325712639</t>
  </si>
  <si>
    <t>Montážní, spojovací, těsnící a závěsový materiál dle požadavků na montáž</t>
  </si>
  <si>
    <t>451913759</t>
  </si>
  <si>
    <t>Značení vzduchotechnického zařízení dle platných ČSN</t>
  </si>
  <si>
    <t>-1417319336</t>
  </si>
  <si>
    <t>Dodávka zařízení, nutné příslušenství pro správný chod zařízení, včetně zaregulování, zprovoznění, nastavení všech provozních parametrů (comisioning) pro všechny režimy, které mohou nastat, vyladění potrubní sítě.</t>
  </si>
  <si>
    <t>-344789957</t>
  </si>
  <si>
    <t>Ostatní</t>
  </si>
  <si>
    <t>Příprava ke komlexnímu vyzkoušení, oživení a vyregulování zařízení</t>
  </si>
  <si>
    <t>-401502249</t>
  </si>
  <si>
    <t>Komplexní zkoušky a zaregulování</t>
  </si>
  <si>
    <t>-973642260</t>
  </si>
  <si>
    <t>Zpracování dodavatelské dokumentace, vypracování provozních předpisů, zaškolení obsluhy</t>
  </si>
  <si>
    <t>1551640871</t>
  </si>
  <si>
    <t>Projekt prováděcí dokumentace a skutečného provedení v případě dodávky</t>
  </si>
  <si>
    <t>-410295927</t>
  </si>
  <si>
    <t>Doprava</t>
  </si>
  <si>
    <t>270286097</t>
  </si>
  <si>
    <t>Likvidace odpadu dle potřeb montáže</t>
  </si>
  <si>
    <t>-657252200</t>
  </si>
  <si>
    <t>Jeřábové práce</t>
  </si>
  <si>
    <t>-1963517283</t>
  </si>
  <si>
    <t>Výšková montáž a použití mechanizmů</t>
  </si>
  <si>
    <t>379992307</t>
  </si>
  <si>
    <t>Lešení prostorové lehké do nosnosti 200kg dle potřeb montáže</t>
  </si>
  <si>
    <t>2040989962</t>
  </si>
  <si>
    <t>Ostatní výše neuvedené např.stavební práce</t>
  </si>
  <si>
    <t>1086849867</t>
  </si>
  <si>
    <t>Stavební začistění otvorů</t>
  </si>
  <si>
    <t>888654215</t>
  </si>
  <si>
    <t>336632864</t>
  </si>
  <si>
    <t>8 - VRN</t>
  </si>
  <si>
    <t>VRN - Vedlejší rozpočtové náklady</t>
  </si>
  <si>
    <t xml:space="preserve">    VRN1 - Průzkumné, zeměměřičské a projektové práce</t>
  </si>
  <si>
    <t xml:space="preserve">    VRN3 - Zařízení staveniště</t>
  </si>
  <si>
    <t xml:space="preserve">    VRN4 - Inženýrská činnost</t>
  </si>
  <si>
    <t xml:space="preserve">    VRN7 - Provozní vlivy</t>
  </si>
  <si>
    <t xml:space="preserve">    VRN9 - Ostatní náklady</t>
  </si>
  <si>
    <t>Vedlejší rozpočtové náklady</t>
  </si>
  <si>
    <t>VRN1</t>
  </si>
  <si>
    <t>Průzkumné, zeměměřičské a projektové práce</t>
  </si>
  <si>
    <t>010001000</t>
  </si>
  <si>
    <t>Projektové práce - skutečné provedení stavby a výrobní dokumentace</t>
  </si>
  <si>
    <t>1024</t>
  </si>
  <si>
    <t>1323305336</t>
  </si>
  <si>
    <t>https://podminky.urs.cz/item/CS_URS_2025_01/010001000</t>
  </si>
  <si>
    <t>VRN3</t>
  </si>
  <si>
    <t>Zařízení staveniště</t>
  </si>
  <si>
    <t>030001000</t>
  </si>
  <si>
    <t>-1863568845</t>
  </si>
  <si>
    <t>https://podminky.urs.cz/item/CS_URS_2025_01/030001000</t>
  </si>
  <si>
    <t>VRN4</t>
  </si>
  <si>
    <t>Inženýrská činnost</t>
  </si>
  <si>
    <t>045002000</t>
  </si>
  <si>
    <t>Kompletační a koordinační činnost</t>
  </si>
  <si>
    <t>1302911107</t>
  </si>
  <si>
    <t>https://podminky.urs.cz/item/CS_URS_2025_01/045002000</t>
  </si>
  <si>
    <t>VRN7</t>
  </si>
  <si>
    <t>Provozní vlivy</t>
  </si>
  <si>
    <t>072103000</t>
  </si>
  <si>
    <t>Silniční provoz - projednání DIO a zajištění DIR</t>
  </si>
  <si>
    <t>-1730581557</t>
  </si>
  <si>
    <t>https://podminky.urs.cz/item/CS_URS_2025_01/072103000</t>
  </si>
  <si>
    <t>072203000</t>
  </si>
  <si>
    <t>Silniční provoz - zajištění DIO (dopravní značení)</t>
  </si>
  <si>
    <t>-1653015811</t>
  </si>
  <si>
    <t>https://podminky.urs.cz/item/CS_URS_2025_01/072203000</t>
  </si>
  <si>
    <t>079002000</t>
  </si>
  <si>
    <t>Ostatní provozní vlivy</t>
  </si>
  <si>
    <t>-1572824306</t>
  </si>
  <si>
    <t>https://podminky.urs.cz/item/CS_URS_2025_01/079002000</t>
  </si>
  <si>
    <t>VRN9</t>
  </si>
  <si>
    <t>Ostatní náklady</t>
  </si>
  <si>
    <t>094103000</t>
  </si>
  <si>
    <t>Náklady na kompletní čistý úklid</t>
  </si>
  <si>
    <t>-1483309611</t>
  </si>
  <si>
    <t>https://podminky.urs.cz/item/CS_URS_2025_01/094103000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</si>
</sst>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4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8"/>
      <color theme="10"/>
      <name val="Wingdings 2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i/>
      <sz val="7"/>
      <color rgb="FF969696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40" fillId="0" borderId="0" applyNumberFormat="0" applyFill="0" applyBorder="0" applyAlignment="0" applyProtection="0"/>
  </cellStyleXfs>
  <cellXfs count="307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top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7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3" xfId="0" applyFont="1" applyBorder="1" applyAlignment="1">
      <alignment vertical="center"/>
    </xf>
    <xf numFmtId="0" fontId="17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0" fillId="4" borderId="7" xfId="0" applyFont="1" applyFill="1" applyBorder="1" applyAlignment="1" applyProtection="1">
      <alignment vertical="center"/>
    </xf>
    <xf numFmtId="0" fontId="21" fillId="4" borderId="8" xfId="0" applyFont="1" applyFill="1" applyBorder="1" applyAlignment="1" applyProtection="1">
      <alignment horizontal="center" vertical="center"/>
    </xf>
    <xf numFmtId="0" fontId="22" fillId="0" borderId="16" xfId="0" applyFont="1" applyBorder="1" applyAlignment="1" applyProtection="1">
      <alignment horizontal="center" vertical="center" wrapText="1"/>
    </xf>
    <xf numFmtId="0" fontId="22" fillId="0" borderId="17" xfId="0" applyFont="1" applyBorder="1" applyAlignment="1" applyProtection="1">
      <alignment horizontal="center" vertical="center" wrapText="1"/>
    </xf>
    <xf numFmtId="0" fontId="22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3" fillId="0" borderId="0" xfId="0" applyFont="1" applyAlignment="1" applyProtection="1">
      <alignment horizontal="left" vertical="center"/>
    </xf>
    <xf numFmtId="0" fontId="23" fillId="0" borderId="0" xfId="0" applyFont="1" applyAlignment="1" applyProtection="1">
      <alignment vertical="center"/>
    </xf>
    <xf numFmtId="4" fontId="23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19" fillId="0" borderId="14" xfId="0" applyNumberFormat="1" applyFont="1" applyBorder="1" applyAlignment="1" applyProtection="1">
      <alignment vertical="center"/>
    </xf>
    <xf numFmtId="4" fontId="19" fillId="0" borderId="0" xfId="0" applyNumberFormat="1" applyFont="1" applyBorder="1" applyAlignment="1" applyProtection="1">
      <alignment vertical="center"/>
    </xf>
    <xf numFmtId="166" fontId="19" fillId="0" borderId="0" xfId="0" applyNumberFormat="1" applyFont="1" applyBorder="1" applyAlignment="1" applyProtection="1">
      <alignment vertical="center"/>
    </xf>
    <xf numFmtId="4" fontId="19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5" fillId="0" borderId="3" xfId="0" applyFont="1" applyBorder="1" applyAlignment="1" applyProtection="1">
      <alignment vertical="center"/>
    </xf>
    <xf numFmtId="0" fontId="25" fillId="0" borderId="0" xfId="0" applyFont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7" fillId="0" borderId="14" xfId="0" applyNumberFormat="1" applyFont="1" applyBorder="1" applyAlignment="1" applyProtection="1">
      <alignment vertical="center"/>
    </xf>
    <xf numFmtId="4" fontId="27" fillId="0" borderId="0" xfId="0" applyNumberFormat="1" applyFont="1" applyBorder="1" applyAlignment="1" applyProtection="1">
      <alignment vertical="center"/>
    </xf>
    <xf numFmtId="166" fontId="27" fillId="0" borderId="0" xfId="0" applyNumberFormat="1" applyFont="1" applyBorder="1" applyAlignment="1" applyProtection="1">
      <alignment vertical="center"/>
    </xf>
    <xf numFmtId="4" fontId="27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28" fillId="0" borderId="0" xfId="1" applyFont="1" applyAlignment="1">
      <alignment horizontal="center" vertical="center"/>
    </xf>
    <xf numFmtId="0" fontId="7" fillId="0" borderId="0" xfId="0" applyFont="1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4" fontId="1" fillId="0" borderId="14" xfId="0" applyNumberFormat="1" applyFont="1" applyBorder="1" applyAlignment="1" applyProtection="1">
      <alignment vertical="center"/>
    </xf>
    <xf numFmtId="4" fontId="1" fillId="0" borderId="0" xfId="0" applyNumberFormat="1" applyFont="1" applyBorder="1" applyAlignment="1" applyProtection="1">
      <alignment vertical="center"/>
    </xf>
    <xf numFmtId="166" fontId="1" fillId="0" borderId="0" xfId="0" applyNumberFormat="1" applyFont="1" applyBorder="1" applyAlignment="1" applyProtection="1">
      <alignment vertical="center"/>
    </xf>
    <xf numFmtId="4" fontId="1" fillId="0" borderId="15" xfId="0" applyNumberFormat="1" applyFont="1" applyBorder="1" applyAlignment="1" applyProtection="1">
      <alignment vertical="center"/>
    </xf>
    <xf numFmtId="0" fontId="2" fillId="0" borderId="0" xfId="0" applyFont="1" applyAlignment="1">
      <alignment horizontal="left" vertical="center"/>
    </xf>
    <xf numFmtId="4" fontId="27" fillId="0" borderId="19" xfId="0" applyNumberFormat="1" applyFont="1" applyBorder="1" applyAlignment="1" applyProtection="1">
      <alignment vertical="center"/>
    </xf>
    <xf numFmtId="4" fontId="27" fillId="0" borderId="20" xfId="0" applyNumberFormat="1" applyFont="1" applyBorder="1" applyAlignment="1" applyProtection="1">
      <alignment vertical="center"/>
    </xf>
    <xf numFmtId="166" fontId="27" fillId="0" borderId="20" xfId="0" applyNumberFormat="1" applyFont="1" applyBorder="1" applyAlignment="1" applyProtection="1">
      <alignment vertical="center"/>
    </xf>
    <xf numFmtId="4" fontId="27" fillId="0" borderId="21" xfId="0" applyNumberFormat="1" applyFont="1" applyBorder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3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3" xfId="0" applyBorder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23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0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1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1" fillId="4" borderId="0" xfId="0" applyFont="1" applyFill="1" applyAlignment="1" applyProtection="1">
      <alignment horizontal="right" vertical="center"/>
    </xf>
    <xf numFmtId="0" fontId="31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1" fillId="4" borderId="16" xfId="0" applyFont="1" applyFill="1" applyBorder="1" applyAlignment="1" applyProtection="1">
      <alignment horizontal="center" vertical="center" wrapText="1"/>
    </xf>
    <xf numFmtId="0" fontId="21" fillId="4" borderId="17" xfId="0" applyFont="1" applyFill="1" applyBorder="1" applyAlignment="1" applyProtection="1">
      <alignment horizontal="center" vertical="center" wrapText="1"/>
    </xf>
    <xf numFmtId="0" fontId="21" fillId="4" borderId="18" xfId="0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3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2" fillId="0" borderId="12" xfId="0" applyNumberFormat="1" applyFont="1" applyBorder="1" applyAlignment="1" applyProtection="1"/>
    <xf numFmtId="166" fontId="32" fillId="0" borderId="13" xfId="0" applyNumberFormat="1" applyFont="1" applyBorder="1" applyAlignment="1" applyProtection="1"/>
    <xf numFmtId="4" fontId="33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1" fillId="0" borderId="22" xfId="0" applyFont="1" applyBorder="1" applyAlignment="1" applyProtection="1">
      <alignment horizontal="center" vertical="center"/>
    </xf>
    <xf numFmtId="49" fontId="21" fillId="0" borderId="22" xfId="0" applyNumberFormat="1" applyFont="1" applyBorder="1" applyAlignment="1" applyProtection="1">
      <alignment horizontal="left" vertical="center" wrapText="1"/>
    </xf>
    <xf numFmtId="0" fontId="21" fillId="0" borderId="22" xfId="0" applyFont="1" applyBorder="1" applyAlignment="1" applyProtection="1">
      <alignment horizontal="left" vertical="center" wrapText="1"/>
    </xf>
    <xf numFmtId="0" fontId="21" fillId="0" borderId="22" xfId="0" applyFont="1" applyBorder="1" applyAlignment="1" applyProtection="1">
      <alignment horizontal="center" vertical="center" wrapText="1"/>
    </xf>
    <xf numFmtId="167" fontId="21" fillId="0" borderId="22" xfId="0" applyNumberFormat="1" applyFont="1" applyBorder="1" applyAlignment="1" applyProtection="1">
      <alignment vertical="center"/>
    </xf>
    <xf numFmtId="4" fontId="21" fillId="2" borderId="22" xfId="0" applyNumberFormat="1" applyFont="1" applyFill="1" applyBorder="1" applyAlignment="1" applyProtection="1">
      <alignment vertical="center"/>
      <protection locked="0"/>
    </xf>
    <xf numFmtId="4" fontId="21" fillId="0" borderId="22" xfId="0" applyNumberFormat="1" applyFont="1" applyBorder="1" applyAlignment="1" applyProtection="1">
      <alignment vertical="center"/>
    </xf>
    <xf numFmtId="0" fontId="22" fillId="2" borderId="14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 applyProtection="1">
      <alignment horizontal="center" vertical="center"/>
    </xf>
    <xf numFmtId="166" fontId="22" fillId="0" borderId="0" xfId="0" applyNumberFormat="1" applyFont="1" applyBorder="1" applyAlignment="1" applyProtection="1">
      <alignment vertical="center"/>
    </xf>
    <xf numFmtId="166" fontId="22" fillId="0" borderId="15" xfId="0" applyNumberFormat="1" applyFont="1" applyBorder="1" applyAlignment="1" applyProtection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4" fillId="0" borderId="0" xfId="0" applyFont="1" applyAlignment="1" applyProtection="1">
      <alignment horizontal="left" vertical="center"/>
    </xf>
    <xf numFmtId="0" fontId="35" fillId="0" borderId="0" xfId="1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6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0" fillId="0" borderId="19" xfId="0" applyFont="1" applyBorder="1" applyAlignment="1" applyProtection="1">
      <alignment vertical="center"/>
    </xf>
    <xf numFmtId="0" fontId="0" fillId="0" borderId="20" xfId="0" applyBorder="1" applyAlignment="1" applyProtection="1">
      <alignment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37" fillId="0" borderId="22" xfId="0" applyFont="1" applyBorder="1" applyAlignment="1" applyProtection="1">
      <alignment horizontal="center" vertical="center"/>
    </xf>
    <xf numFmtId="49" fontId="37" fillId="0" borderId="22" xfId="0" applyNumberFormat="1" applyFont="1" applyBorder="1" applyAlignment="1" applyProtection="1">
      <alignment horizontal="left" vertical="center" wrapText="1"/>
    </xf>
    <xf numFmtId="0" fontId="37" fillId="0" borderId="22" xfId="0" applyFont="1" applyBorder="1" applyAlignment="1" applyProtection="1">
      <alignment horizontal="left" vertical="center" wrapText="1"/>
    </xf>
    <xf numFmtId="0" fontId="37" fillId="0" borderId="22" xfId="0" applyFont="1" applyBorder="1" applyAlignment="1" applyProtection="1">
      <alignment horizontal="center" vertical="center" wrapText="1"/>
    </xf>
    <xf numFmtId="167" fontId="37" fillId="0" borderId="22" xfId="0" applyNumberFormat="1" applyFont="1" applyBorder="1" applyAlignment="1" applyProtection="1">
      <alignment vertical="center"/>
    </xf>
    <xf numFmtId="4" fontId="37" fillId="2" borderId="22" xfId="0" applyNumberFormat="1" applyFont="1" applyFill="1" applyBorder="1" applyAlignment="1" applyProtection="1">
      <alignment vertical="center"/>
      <protection locked="0"/>
    </xf>
    <xf numFmtId="4" fontId="37" fillId="0" borderId="22" xfId="0" applyNumberFormat="1" applyFont="1" applyBorder="1" applyAlignment="1" applyProtection="1">
      <alignment vertical="center"/>
    </xf>
    <xf numFmtId="0" fontId="38" fillId="0" borderId="3" xfId="0" applyFont="1" applyBorder="1" applyAlignment="1">
      <alignment vertical="center"/>
    </xf>
    <xf numFmtId="0" fontId="37" fillId="2" borderId="14" xfId="0" applyFont="1" applyFill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center" vertical="center"/>
    </xf>
    <xf numFmtId="0" fontId="9" fillId="0" borderId="19" xfId="0" applyFont="1" applyBorder="1" applyAlignment="1" applyProtection="1">
      <alignment vertical="center"/>
    </xf>
    <xf numFmtId="0" fontId="9" fillId="0" borderId="20" xfId="0" applyFont="1" applyBorder="1" applyAlignment="1" applyProtection="1">
      <alignment vertical="center"/>
    </xf>
    <xf numFmtId="0" fontId="9" fillId="0" borderId="21" xfId="0" applyFont="1" applyBorder="1" applyAlignment="1" applyProtection="1">
      <alignment vertical="center"/>
    </xf>
    <xf numFmtId="0" fontId="37" fillId="2" borderId="19" xfId="0" applyFont="1" applyFill="1" applyBorder="1" applyAlignment="1" applyProtection="1">
      <alignment horizontal="left" vertical="center"/>
      <protection locked="0"/>
    </xf>
    <xf numFmtId="0" fontId="37" fillId="0" borderId="20" xfId="0" applyFont="1" applyBorder="1" applyAlignment="1" applyProtection="1">
      <alignment horizontal="center" vertical="center"/>
    </xf>
    <xf numFmtId="166" fontId="22" fillId="0" borderId="20" xfId="0" applyNumberFormat="1" applyFont="1" applyBorder="1" applyAlignment="1" applyProtection="1">
      <alignment vertical="center"/>
    </xf>
    <xf numFmtId="166" fontId="22" fillId="0" borderId="21" xfId="0" applyNumberFormat="1" applyFont="1" applyBorder="1" applyAlignment="1" applyProtection="1">
      <alignment vertical="center"/>
    </xf>
    <xf numFmtId="0" fontId="11" fillId="0" borderId="3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3" xfId="0" applyFont="1" applyBorder="1" applyAlignment="1">
      <alignment vertical="center"/>
    </xf>
    <xf numFmtId="0" fontId="11" fillId="0" borderId="14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22" fillId="2" borderId="19" xfId="0" applyFont="1" applyFill="1" applyBorder="1" applyAlignment="1" applyProtection="1">
      <alignment horizontal="left" vertical="center"/>
      <protection locked="0"/>
    </xf>
    <xf numFmtId="0" fontId="22" fillId="0" borderId="20" xfId="0" applyFont="1" applyBorder="1" applyAlignment="1" applyProtection="1">
      <alignment horizontal="center" vertical="center"/>
    </xf>
    <xf numFmtId="0" fontId="39" fillId="0" borderId="0" xfId="0" applyFont="1" applyAlignment="1" applyProtection="1">
      <alignment vertical="center" wrapText="1"/>
    </xf>
    <xf numFmtId="0" fontId="21" fillId="4" borderId="6" xfId="0" applyFont="1" applyFill="1" applyBorder="1" applyAlignment="1" applyProtection="1">
      <alignment horizontal="center" vertical="center"/>
    </xf>
    <xf numFmtId="0" fontId="21" fillId="4" borderId="7" xfId="0" applyFont="1" applyFill="1" applyBorder="1" applyAlignment="1" applyProtection="1">
      <alignment horizontal="left" vertical="center"/>
    </xf>
    <xf numFmtId="0" fontId="25" fillId="0" borderId="0" xfId="0" applyFont="1" applyAlignment="1" applyProtection="1">
      <alignment horizontal="left" vertical="center" wrapText="1"/>
    </xf>
    <xf numFmtId="0" fontId="29" fillId="0" borderId="0" xfId="0" applyFont="1" applyAlignment="1" applyProtection="1">
      <alignment horizontal="left" vertical="center" wrapText="1"/>
    </xf>
    <xf numFmtId="0" fontId="21" fillId="4" borderId="7" xfId="0" applyFont="1" applyFill="1" applyBorder="1" applyAlignment="1" applyProtection="1">
      <alignment horizontal="center"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vertical="center"/>
    </xf>
    <xf numFmtId="4" fontId="23" fillId="0" borderId="0" xfId="0" applyNumberFormat="1" applyFont="1" applyAlignment="1" applyProtection="1">
      <alignment horizontal="right" vertical="center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0" fillId="0" borderId="0" xfId="0" applyProtection="1"/>
    <xf numFmtId="0" fontId="3" fillId="0" borderId="0" xfId="0" applyFont="1" applyAlignment="1" applyProtection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4" fontId="17" fillId="0" borderId="5" xfId="0" applyNumberFormat="1" applyFont="1" applyBorder="1" applyAlignment="1" applyProtection="1">
      <alignment vertical="center"/>
    </xf>
    <xf numFmtId="0" fontId="0" fillId="0" borderId="5" xfId="0" applyFont="1" applyBorder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4" fontId="18" fillId="0" borderId="0" xfId="0" applyNumberFormat="1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7" xfId="0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0" borderId="0" xfId="0"/>
    <xf numFmtId="4" fontId="7" fillId="0" borderId="0" xfId="0" applyNumberFormat="1" applyFont="1" applyAlignment="1" applyProtection="1">
      <alignment vertical="center"/>
    </xf>
    <xf numFmtId="0" fontId="7" fillId="0" borderId="0" xfId="0" applyFont="1" applyAlignment="1" applyProtection="1">
      <alignment vertical="center"/>
    </xf>
    <xf numFmtId="4" fontId="26" fillId="0" borderId="0" xfId="0" applyNumberFormat="1" applyFont="1" applyAlignment="1" applyProtection="1">
      <alignment horizontal="right" vertical="center"/>
    </xf>
    <xf numFmtId="0" fontId="26" fillId="0" borderId="0" xfId="0" applyFont="1" applyAlignment="1" applyProtection="1">
      <alignment vertical="center"/>
    </xf>
    <xf numFmtId="0" fontId="21" fillId="4" borderId="7" xfId="0" applyFont="1" applyFill="1" applyBorder="1" applyAlignment="1" applyProtection="1">
      <alignment horizontal="right"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4" fontId="26" fillId="0" borderId="0" xfId="0" applyNumberFormat="1" applyFont="1" applyAlignment="1" applyProtection="1">
      <alignment vertical="center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20" fillId="0" borderId="14" xfId="0" applyFont="1" applyBorder="1" applyAlignment="1" applyProtection="1">
      <alignment horizontal="left" vertical="center"/>
    </xf>
    <xf numFmtId="0" fontId="20" fillId="0" borderId="0" xfId="0" applyFont="1" applyBorder="1" applyAlignment="1" applyProtection="1">
      <alignment horizontal="left" vertical="center"/>
    </xf>
    <xf numFmtId="4" fontId="23" fillId="0" borderId="0" xfId="0" applyNumberFormat="1" applyFont="1" applyAlignment="1" applyProtection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horizontal="left" vertical="center"/>
    </xf>
    <xf numFmtId="0" fontId="0" fillId="0" borderId="0" xfId="0" applyFont="1" applyAlignment="1" applyProtection="1">
      <alignment vertical="center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3" Type="http://schemas.openxmlformats.org/officeDocument/2006/relationships/hyperlink" Target="https://podminky.urs.cz/item/CS_URS_2025_01/721219128" TargetMode="External"/><Relationship Id="rId18" Type="http://schemas.openxmlformats.org/officeDocument/2006/relationships/hyperlink" Target="https://podminky.urs.cz/item/CS_URS_2025_01/722181241" TargetMode="External"/><Relationship Id="rId26" Type="http://schemas.openxmlformats.org/officeDocument/2006/relationships/hyperlink" Target="https://podminky.urs.cz/item/CS_URS_2025_01/725532118" TargetMode="External"/><Relationship Id="rId21" Type="http://schemas.openxmlformats.org/officeDocument/2006/relationships/hyperlink" Target="https://podminky.urs.cz/item/CS_URS_2025_01/998722112" TargetMode="External"/><Relationship Id="rId34" Type="http://schemas.openxmlformats.org/officeDocument/2006/relationships/hyperlink" Target="https://podminky.urs.cz/item/CS_URS_2025_01/998734112" TargetMode="External"/><Relationship Id="rId7" Type="http://schemas.openxmlformats.org/officeDocument/2006/relationships/hyperlink" Target="https://podminky.urs.cz/item/CS_URS_2025_01/997013511" TargetMode="External"/><Relationship Id="rId12" Type="http://schemas.openxmlformats.org/officeDocument/2006/relationships/hyperlink" Target="https://podminky.urs.cz/item/CS_URS_2025_01/721174045" TargetMode="External"/><Relationship Id="rId17" Type="http://schemas.openxmlformats.org/officeDocument/2006/relationships/hyperlink" Target="https://podminky.urs.cz/item/CS_URS_2025_01/722181221" TargetMode="External"/><Relationship Id="rId25" Type="http://schemas.openxmlformats.org/officeDocument/2006/relationships/hyperlink" Target="https://podminky.urs.cz/item/CS_URS_2025_01/725331111" TargetMode="External"/><Relationship Id="rId33" Type="http://schemas.openxmlformats.org/officeDocument/2006/relationships/hyperlink" Target="https://podminky.urs.cz/item/CS_URS_2025_01/734221545" TargetMode="External"/><Relationship Id="rId38" Type="http://schemas.openxmlformats.org/officeDocument/2006/relationships/drawing" Target="../drawings/drawing10.xml"/><Relationship Id="rId2" Type="http://schemas.openxmlformats.org/officeDocument/2006/relationships/hyperlink" Target="https://podminky.urs.cz/item/CS_URS_2025_01/974031132" TargetMode="External"/><Relationship Id="rId16" Type="http://schemas.openxmlformats.org/officeDocument/2006/relationships/hyperlink" Target="https://podminky.urs.cz/item/CS_URS_2025_01/722174022" TargetMode="External"/><Relationship Id="rId20" Type="http://schemas.openxmlformats.org/officeDocument/2006/relationships/hyperlink" Target="https://podminky.urs.cz/item/CS_URS_2025_01/722290246" TargetMode="External"/><Relationship Id="rId29" Type="http://schemas.openxmlformats.org/officeDocument/2006/relationships/hyperlink" Target="https://podminky.urs.cz/item/CS_URS_2025_01/725849411" TargetMode="External"/><Relationship Id="rId1" Type="http://schemas.openxmlformats.org/officeDocument/2006/relationships/hyperlink" Target="https://podminky.urs.cz/item/CS_URS_2025_01/612135101" TargetMode="External"/><Relationship Id="rId6" Type="http://schemas.openxmlformats.org/officeDocument/2006/relationships/hyperlink" Target="https://podminky.urs.cz/item/CS_URS_2025_01/997013509" TargetMode="External"/><Relationship Id="rId11" Type="http://schemas.openxmlformats.org/officeDocument/2006/relationships/hyperlink" Target="https://podminky.urs.cz/item/CS_URS_2025_01/721174044" TargetMode="External"/><Relationship Id="rId24" Type="http://schemas.openxmlformats.org/officeDocument/2006/relationships/hyperlink" Target="https://podminky.urs.cz/item/CS_URS_2025_01/725219101" TargetMode="External"/><Relationship Id="rId32" Type="http://schemas.openxmlformats.org/officeDocument/2006/relationships/hyperlink" Target="https://podminky.urs.cz/item/CS_URS_2025_01/998726122" TargetMode="External"/><Relationship Id="rId37" Type="http://schemas.openxmlformats.org/officeDocument/2006/relationships/hyperlink" Target="https://podminky.urs.cz/item/CS_URS_2025_01/998735112" TargetMode="External"/><Relationship Id="rId5" Type="http://schemas.openxmlformats.org/officeDocument/2006/relationships/hyperlink" Target="https://podminky.urs.cz/item/CS_URS_2025_01/997013501" TargetMode="External"/><Relationship Id="rId15" Type="http://schemas.openxmlformats.org/officeDocument/2006/relationships/hyperlink" Target="https://podminky.urs.cz/item/CS_URS_2025_01/998721112" TargetMode="External"/><Relationship Id="rId23" Type="http://schemas.openxmlformats.org/officeDocument/2006/relationships/hyperlink" Target="https://podminky.urs.cz/item/CS_URS_2025_01/725119131" TargetMode="External"/><Relationship Id="rId28" Type="http://schemas.openxmlformats.org/officeDocument/2006/relationships/hyperlink" Target="https://podminky.urs.cz/item/CS_URS_2025_01/725822613" TargetMode="External"/><Relationship Id="rId36" Type="http://schemas.openxmlformats.org/officeDocument/2006/relationships/hyperlink" Target="https://podminky.urs.cz/item/CS_URS_2025_01/735152579" TargetMode="External"/><Relationship Id="rId10" Type="http://schemas.openxmlformats.org/officeDocument/2006/relationships/hyperlink" Target="https://podminky.urs.cz/item/CS_URS_2025_01/721174043" TargetMode="External"/><Relationship Id="rId19" Type="http://schemas.openxmlformats.org/officeDocument/2006/relationships/hyperlink" Target="https://podminky.urs.cz/item/CS_URS_2025_01/722290234" TargetMode="External"/><Relationship Id="rId31" Type="http://schemas.openxmlformats.org/officeDocument/2006/relationships/hyperlink" Target="https://podminky.urs.cz/item/CS_URS_2025_01/726111031" TargetMode="External"/><Relationship Id="rId4" Type="http://schemas.openxmlformats.org/officeDocument/2006/relationships/hyperlink" Target="https://podminky.urs.cz/item/CS_URS_2025_01/974031164" TargetMode="External"/><Relationship Id="rId9" Type="http://schemas.openxmlformats.org/officeDocument/2006/relationships/hyperlink" Target="https://podminky.urs.cz/item/CS_URS_2025_01/998011009" TargetMode="External"/><Relationship Id="rId14" Type="http://schemas.openxmlformats.org/officeDocument/2006/relationships/hyperlink" Target="https://podminky.urs.cz/item/CS_URS_2025_01/721290111" TargetMode="External"/><Relationship Id="rId22" Type="http://schemas.openxmlformats.org/officeDocument/2006/relationships/hyperlink" Target="https://podminky.urs.cz/item/CS_URS_2025_01/725112022" TargetMode="External"/><Relationship Id="rId27" Type="http://schemas.openxmlformats.org/officeDocument/2006/relationships/hyperlink" Target="https://podminky.urs.cz/item/CS_URS_2025_01/725821316" TargetMode="External"/><Relationship Id="rId30" Type="http://schemas.openxmlformats.org/officeDocument/2006/relationships/hyperlink" Target="https://podminky.urs.cz/item/CS_URS_2025_01/998725112" TargetMode="External"/><Relationship Id="rId35" Type="http://schemas.openxmlformats.org/officeDocument/2006/relationships/hyperlink" Target="https://podminky.urs.cz/item/CS_URS_2025_01/735151821" TargetMode="External"/><Relationship Id="rId8" Type="http://schemas.openxmlformats.org/officeDocument/2006/relationships/hyperlink" Target="https://podminky.urs.cz/item/CS_URS_2025_01/997013863" TargetMode="External"/><Relationship Id="rId3" Type="http://schemas.openxmlformats.org/officeDocument/2006/relationships/hyperlink" Target="https://podminky.urs.cz/item/CS_URS_2025_01/974031153" TargetMode="External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5_01/742240001" TargetMode="External"/><Relationship Id="rId13" Type="http://schemas.openxmlformats.org/officeDocument/2006/relationships/hyperlink" Target="https://podminky.urs.cz/item/CS_URS_2025_01/742250057" TargetMode="External"/><Relationship Id="rId3" Type="http://schemas.openxmlformats.org/officeDocument/2006/relationships/hyperlink" Target="https://podminky.urs.cz/item/CS_URS_2025_01/742110002" TargetMode="External"/><Relationship Id="rId7" Type="http://schemas.openxmlformats.org/officeDocument/2006/relationships/hyperlink" Target="https://podminky.urs.cz/item/CS_URS_2025_01/742124005" TargetMode="External"/><Relationship Id="rId12" Type="http://schemas.openxmlformats.org/officeDocument/2006/relationships/hyperlink" Target="https://podminky.urs.cz/item/CS_URS_2025_01/742240022" TargetMode="External"/><Relationship Id="rId17" Type="http://schemas.openxmlformats.org/officeDocument/2006/relationships/drawing" Target="../drawings/drawing11.xml"/><Relationship Id="rId2" Type="http://schemas.openxmlformats.org/officeDocument/2006/relationships/hyperlink" Target="https://podminky.urs.cz/item/CS_URS_2025_01/974031122" TargetMode="External"/><Relationship Id="rId16" Type="http://schemas.openxmlformats.org/officeDocument/2006/relationships/hyperlink" Target="https://podminky.urs.cz/item/CS_URS_2025_01/742128003" TargetMode="External"/><Relationship Id="rId1" Type="http://schemas.openxmlformats.org/officeDocument/2006/relationships/hyperlink" Target="https://podminky.urs.cz/item/CS_URS_2025_01/612325121" TargetMode="External"/><Relationship Id="rId6" Type="http://schemas.openxmlformats.org/officeDocument/2006/relationships/hyperlink" Target="https://podminky.urs.cz/item/CS_URS_2025_01/742124002" TargetMode="External"/><Relationship Id="rId11" Type="http://schemas.openxmlformats.org/officeDocument/2006/relationships/hyperlink" Target="https://podminky.urs.cz/item/CS_URS_2025_01/742240005" TargetMode="External"/><Relationship Id="rId5" Type="http://schemas.openxmlformats.org/officeDocument/2006/relationships/hyperlink" Target="https://podminky.urs.cz/item/CS_URS_2025_01/742110506" TargetMode="External"/><Relationship Id="rId15" Type="http://schemas.openxmlformats.org/officeDocument/2006/relationships/hyperlink" Target="https://podminky.urs.cz/item/CS_URS_2025_01/742128002" TargetMode="External"/><Relationship Id="rId10" Type="http://schemas.openxmlformats.org/officeDocument/2006/relationships/hyperlink" Target="https://podminky.urs.cz/item/CS_URS_2025_01/742240004" TargetMode="External"/><Relationship Id="rId4" Type="http://schemas.openxmlformats.org/officeDocument/2006/relationships/hyperlink" Target="https://podminky.urs.cz/item/CS_URS_2025_01/742110504" TargetMode="External"/><Relationship Id="rId9" Type="http://schemas.openxmlformats.org/officeDocument/2006/relationships/hyperlink" Target="https://podminky.urs.cz/item/CS_URS_2025_01/742240003" TargetMode="External"/><Relationship Id="rId14" Type="http://schemas.openxmlformats.org/officeDocument/2006/relationships/hyperlink" Target="https://podminky.urs.cz/item/CS_URS_2025_01/998742112" TargetMode="External"/></Relationships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5_01/721140802" TargetMode="External"/><Relationship Id="rId13" Type="http://schemas.openxmlformats.org/officeDocument/2006/relationships/hyperlink" Target="https://podminky.urs.cz/item/CS_URS_2025_01/722174023" TargetMode="External"/><Relationship Id="rId18" Type="http://schemas.openxmlformats.org/officeDocument/2006/relationships/hyperlink" Target="https://podminky.urs.cz/item/CS_URS_2025_01/998722112" TargetMode="External"/><Relationship Id="rId3" Type="http://schemas.openxmlformats.org/officeDocument/2006/relationships/hyperlink" Target="https://podminky.urs.cz/item/CS_URS_2025_01/971033251" TargetMode="External"/><Relationship Id="rId21" Type="http://schemas.openxmlformats.org/officeDocument/2006/relationships/drawing" Target="../drawings/drawing12.xml"/><Relationship Id="rId7" Type="http://schemas.openxmlformats.org/officeDocument/2006/relationships/hyperlink" Target="https://podminky.urs.cz/item/CS_URS_2025_01/998011009" TargetMode="External"/><Relationship Id="rId12" Type="http://schemas.openxmlformats.org/officeDocument/2006/relationships/hyperlink" Target="https://podminky.urs.cz/item/CS_URS_2025_01/998721112" TargetMode="External"/><Relationship Id="rId17" Type="http://schemas.openxmlformats.org/officeDocument/2006/relationships/hyperlink" Target="https://podminky.urs.cz/item/CS_URS_2025_01/722290246" TargetMode="External"/><Relationship Id="rId2" Type="http://schemas.openxmlformats.org/officeDocument/2006/relationships/hyperlink" Target="https://podminky.urs.cz/item/CS_URS_2025_01/612321131" TargetMode="External"/><Relationship Id="rId16" Type="http://schemas.openxmlformats.org/officeDocument/2006/relationships/hyperlink" Target="https://podminky.urs.cz/item/CS_URS_2025_01/722290234" TargetMode="External"/><Relationship Id="rId20" Type="http://schemas.openxmlformats.org/officeDocument/2006/relationships/hyperlink" Target="https://podminky.urs.cz/item/CS_URS_2025_01/735494811" TargetMode="External"/><Relationship Id="rId1" Type="http://schemas.openxmlformats.org/officeDocument/2006/relationships/hyperlink" Target="https://podminky.urs.cz/item/CS_URS_2025_01/612135101" TargetMode="External"/><Relationship Id="rId6" Type="http://schemas.openxmlformats.org/officeDocument/2006/relationships/hyperlink" Target="https://podminky.urs.cz/item/CS_URS_2025_01/974031167" TargetMode="External"/><Relationship Id="rId11" Type="http://schemas.openxmlformats.org/officeDocument/2006/relationships/hyperlink" Target="https://podminky.urs.cz/item/CS_URS_2025_01/721290111" TargetMode="External"/><Relationship Id="rId5" Type="http://schemas.openxmlformats.org/officeDocument/2006/relationships/hyperlink" Target="https://podminky.urs.cz/item/CS_URS_2025_01/972054131" TargetMode="External"/><Relationship Id="rId15" Type="http://schemas.openxmlformats.org/officeDocument/2006/relationships/hyperlink" Target="https://podminky.urs.cz/item/CS_URS_2025_01/722181232" TargetMode="External"/><Relationship Id="rId10" Type="http://schemas.openxmlformats.org/officeDocument/2006/relationships/hyperlink" Target="https://podminky.urs.cz/item/CS_URS_2025_01/721174025" TargetMode="External"/><Relationship Id="rId19" Type="http://schemas.openxmlformats.org/officeDocument/2006/relationships/hyperlink" Target="https://podminky.urs.cz/item/CS_URS_2025_01/735191910" TargetMode="External"/><Relationship Id="rId4" Type="http://schemas.openxmlformats.org/officeDocument/2006/relationships/hyperlink" Target="https://podminky.urs.cz/item/CS_URS_2025_01/971033561" TargetMode="External"/><Relationship Id="rId9" Type="http://schemas.openxmlformats.org/officeDocument/2006/relationships/hyperlink" Target="https://podminky.urs.cz/item/CS_URS_2025_01/721140806" TargetMode="External"/><Relationship Id="rId14" Type="http://schemas.openxmlformats.org/officeDocument/2006/relationships/hyperlink" Target="https://podminky.urs.cz/item/CS_URS_2025_01/722174024" TargetMode="External"/></Relationships>
</file>

<file path=xl/worksheets/_rels/sheet13.xml.rels><?xml version="1.0" encoding="UTF-8" standalone="yes"?>
<Relationships xmlns="http://schemas.openxmlformats.org/package/2006/relationships"><Relationship Id="rId13" Type="http://schemas.openxmlformats.org/officeDocument/2006/relationships/hyperlink" Target="https://podminky.urs.cz/item/CS_URS_2025_01/965043341" TargetMode="External"/><Relationship Id="rId18" Type="http://schemas.openxmlformats.org/officeDocument/2006/relationships/hyperlink" Target="https://podminky.urs.cz/item/CS_URS_2025_01/985311111" TargetMode="External"/><Relationship Id="rId26" Type="http://schemas.openxmlformats.org/officeDocument/2006/relationships/hyperlink" Target="https://podminky.urs.cz/item/CS_URS_2025_01/711111001" TargetMode="External"/><Relationship Id="rId3" Type="http://schemas.openxmlformats.org/officeDocument/2006/relationships/hyperlink" Target="https://podminky.urs.cz/item/CS_URS_2025_01/273313511" TargetMode="External"/><Relationship Id="rId21" Type="http://schemas.openxmlformats.org/officeDocument/2006/relationships/hyperlink" Target="https://podminky.urs.cz/item/CS_URS_2025_01/985324911" TargetMode="External"/><Relationship Id="rId7" Type="http://schemas.openxmlformats.org/officeDocument/2006/relationships/hyperlink" Target="https://podminky.urs.cz/item/CS_URS_2025_01/612325131" TargetMode="External"/><Relationship Id="rId12" Type="http://schemas.openxmlformats.org/officeDocument/2006/relationships/hyperlink" Target="https://podminky.urs.cz/item/CS_URS_2025_01/631362021" TargetMode="External"/><Relationship Id="rId17" Type="http://schemas.openxmlformats.org/officeDocument/2006/relationships/hyperlink" Target="https://podminky.urs.cz/item/CS_URS_2025_01/985131311" TargetMode="External"/><Relationship Id="rId25" Type="http://schemas.openxmlformats.org/officeDocument/2006/relationships/hyperlink" Target="https://podminky.urs.cz/item/CS_URS_2025_01/997013863" TargetMode="External"/><Relationship Id="rId33" Type="http://schemas.openxmlformats.org/officeDocument/2006/relationships/drawing" Target="../drawings/drawing13.xml"/><Relationship Id="rId2" Type="http://schemas.openxmlformats.org/officeDocument/2006/relationships/hyperlink" Target="https://podminky.urs.cz/item/CS_URS_2025_01/271532212" TargetMode="External"/><Relationship Id="rId16" Type="http://schemas.openxmlformats.org/officeDocument/2006/relationships/hyperlink" Target="https://podminky.urs.cz/item/CS_URS_2025_01/985131111" TargetMode="External"/><Relationship Id="rId20" Type="http://schemas.openxmlformats.org/officeDocument/2006/relationships/hyperlink" Target="https://podminky.urs.cz/item/CS_URS_2025_01/985324221" TargetMode="External"/><Relationship Id="rId29" Type="http://schemas.openxmlformats.org/officeDocument/2006/relationships/hyperlink" Target="https://podminky.urs.cz/item/CS_URS_2025_01/713121111" TargetMode="External"/><Relationship Id="rId1" Type="http://schemas.openxmlformats.org/officeDocument/2006/relationships/hyperlink" Target="https://podminky.urs.cz/item/CS_URS_2025_01/122311101" TargetMode="External"/><Relationship Id="rId6" Type="http://schemas.openxmlformats.org/officeDocument/2006/relationships/hyperlink" Target="https://podminky.urs.cz/item/CS_URS_2025_01/612324111" TargetMode="External"/><Relationship Id="rId11" Type="http://schemas.openxmlformats.org/officeDocument/2006/relationships/hyperlink" Target="https://podminky.urs.cz/item/CS_URS_2025_01/631319171" TargetMode="External"/><Relationship Id="rId24" Type="http://schemas.openxmlformats.org/officeDocument/2006/relationships/hyperlink" Target="https://podminky.urs.cz/item/CS_URS_2025_01/997013861" TargetMode="External"/><Relationship Id="rId32" Type="http://schemas.openxmlformats.org/officeDocument/2006/relationships/hyperlink" Target="https://podminky.urs.cz/item/CS_URS_2025_01/771591115" TargetMode="External"/><Relationship Id="rId5" Type="http://schemas.openxmlformats.org/officeDocument/2006/relationships/hyperlink" Target="https://podminky.urs.cz/item/CS_URS_2025_01/612121101" TargetMode="External"/><Relationship Id="rId15" Type="http://schemas.openxmlformats.org/officeDocument/2006/relationships/hyperlink" Target="https://podminky.urs.cz/item/CS_URS_2025_01/978023411" TargetMode="External"/><Relationship Id="rId23" Type="http://schemas.openxmlformats.org/officeDocument/2006/relationships/hyperlink" Target="https://podminky.urs.cz/item/CS_URS_2025_01/997013219" TargetMode="External"/><Relationship Id="rId28" Type="http://schemas.openxmlformats.org/officeDocument/2006/relationships/hyperlink" Target="https://podminky.urs.cz/item/CS_URS_2025_01/998711102" TargetMode="External"/><Relationship Id="rId10" Type="http://schemas.openxmlformats.org/officeDocument/2006/relationships/hyperlink" Target="https://podminky.urs.cz/item/CS_URS_2025_01/631311116" TargetMode="External"/><Relationship Id="rId19" Type="http://schemas.openxmlformats.org/officeDocument/2006/relationships/hyperlink" Target="https://podminky.urs.cz/item/CS_URS_2025_01/985323211" TargetMode="External"/><Relationship Id="rId31" Type="http://schemas.openxmlformats.org/officeDocument/2006/relationships/hyperlink" Target="https://podminky.urs.cz/item/CS_URS_2025_01/771474612" TargetMode="External"/><Relationship Id="rId4" Type="http://schemas.openxmlformats.org/officeDocument/2006/relationships/hyperlink" Target="https://podminky.urs.cz/item/CS_URS_2025_01/319202115" TargetMode="External"/><Relationship Id="rId9" Type="http://schemas.openxmlformats.org/officeDocument/2006/relationships/hyperlink" Target="https://podminky.urs.cz/item/CS_URS_2025_01/622143005" TargetMode="External"/><Relationship Id="rId14" Type="http://schemas.openxmlformats.org/officeDocument/2006/relationships/hyperlink" Target="https://podminky.urs.cz/item/CS_URS_2025_01/978013191" TargetMode="External"/><Relationship Id="rId22" Type="http://schemas.openxmlformats.org/officeDocument/2006/relationships/hyperlink" Target="https://podminky.urs.cz/item/CS_URS_2025_01/997013213" TargetMode="External"/><Relationship Id="rId27" Type="http://schemas.openxmlformats.org/officeDocument/2006/relationships/hyperlink" Target="https://podminky.urs.cz/item/CS_URS_2025_01/711141559" TargetMode="External"/><Relationship Id="rId30" Type="http://schemas.openxmlformats.org/officeDocument/2006/relationships/hyperlink" Target="https://podminky.urs.cz/item/CS_URS_2025_01/998713102" TargetMode="External"/><Relationship Id="rId8" Type="http://schemas.openxmlformats.org/officeDocument/2006/relationships/hyperlink" Target="https://podminky.urs.cz/item/CS_URS_2025_01/612328131" TargetMode="Externa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5.xml"/><Relationship Id="rId3" Type="http://schemas.openxmlformats.org/officeDocument/2006/relationships/hyperlink" Target="https://podminky.urs.cz/item/CS_URS_2025_01/045002000" TargetMode="External"/><Relationship Id="rId7" Type="http://schemas.openxmlformats.org/officeDocument/2006/relationships/hyperlink" Target="https://podminky.urs.cz/item/CS_URS_2025_01/094103000" TargetMode="External"/><Relationship Id="rId2" Type="http://schemas.openxmlformats.org/officeDocument/2006/relationships/hyperlink" Target="https://podminky.urs.cz/item/CS_URS_2025_01/030001000" TargetMode="External"/><Relationship Id="rId1" Type="http://schemas.openxmlformats.org/officeDocument/2006/relationships/hyperlink" Target="https://podminky.urs.cz/item/CS_URS_2025_01/010001000" TargetMode="External"/><Relationship Id="rId6" Type="http://schemas.openxmlformats.org/officeDocument/2006/relationships/hyperlink" Target="https://podminky.urs.cz/item/CS_URS_2025_01/079002000" TargetMode="External"/><Relationship Id="rId5" Type="http://schemas.openxmlformats.org/officeDocument/2006/relationships/hyperlink" Target="https://podminky.urs.cz/item/CS_URS_2025_01/072203000" TargetMode="External"/><Relationship Id="rId4" Type="http://schemas.openxmlformats.org/officeDocument/2006/relationships/hyperlink" Target="https://podminky.urs.cz/item/CS_URS_2025_01/072103000" TargetMode="Externa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s://podminky.urs.cz/item/CS_URS_2025_01/997013219" TargetMode="External"/><Relationship Id="rId18" Type="http://schemas.openxmlformats.org/officeDocument/2006/relationships/hyperlink" Target="https://podminky.urs.cz/item/CS_URS_2025_01/997013804" TargetMode="External"/><Relationship Id="rId26" Type="http://schemas.openxmlformats.org/officeDocument/2006/relationships/hyperlink" Target="https://podminky.urs.cz/item/CS_URS_2025_01/725110814" TargetMode="External"/><Relationship Id="rId39" Type="http://schemas.openxmlformats.org/officeDocument/2006/relationships/hyperlink" Target="https://podminky.urs.cz/item/CS_URS_2025_01/776410811" TargetMode="External"/><Relationship Id="rId21" Type="http://schemas.openxmlformats.org/officeDocument/2006/relationships/hyperlink" Target="https://podminky.urs.cz/item/CS_URS_2025_01/997013813" TargetMode="External"/><Relationship Id="rId34" Type="http://schemas.openxmlformats.org/officeDocument/2006/relationships/hyperlink" Target="https://podminky.urs.cz/item/CS_URS_2025_01/766691914" TargetMode="External"/><Relationship Id="rId7" Type="http://schemas.openxmlformats.org/officeDocument/2006/relationships/hyperlink" Target="https://podminky.urs.cz/item/CS_URS_2025_01/968072455" TargetMode="External"/><Relationship Id="rId12" Type="http://schemas.openxmlformats.org/officeDocument/2006/relationships/hyperlink" Target="https://podminky.urs.cz/item/CS_URS_2025_01/997013213" TargetMode="External"/><Relationship Id="rId17" Type="http://schemas.openxmlformats.org/officeDocument/2006/relationships/hyperlink" Target="https://podminky.urs.cz/item/CS_URS_2025_01/997013607" TargetMode="External"/><Relationship Id="rId25" Type="http://schemas.openxmlformats.org/officeDocument/2006/relationships/hyperlink" Target="https://podminky.urs.cz/item/CS_URS_2025_01/997013871" TargetMode="External"/><Relationship Id="rId33" Type="http://schemas.openxmlformats.org/officeDocument/2006/relationships/hyperlink" Target="https://podminky.urs.cz/item/CS_URS_2025_01/766691811" TargetMode="External"/><Relationship Id="rId38" Type="http://schemas.openxmlformats.org/officeDocument/2006/relationships/hyperlink" Target="https://podminky.urs.cz/item/CS_URS_2025_01/776201811" TargetMode="External"/><Relationship Id="rId2" Type="http://schemas.openxmlformats.org/officeDocument/2006/relationships/hyperlink" Target="https://podminky.urs.cz/item/CS_URS_2025_01/962081131" TargetMode="External"/><Relationship Id="rId16" Type="http://schemas.openxmlformats.org/officeDocument/2006/relationships/hyperlink" Target="https://podminky.urs.cz/item/CS_URS_2025_01/997013511" TargetMode="External"/><Relationship Id="rId20" Type="http://schemas.openxmlformats.org/officeDocument/2006/relationships/hyperlink" Target="https://podminky.urs.cz/item/CS_URS_2025_01/997013812" TargetMode="External"/><Relationship Id="rId29" Type="http://schemas.openxmlformats.org/officeDocument/2006/relationships/hyperlink" Target="https://podminky.urs.cz/item/CS_URS_2025_01/725820801" TargetMode="External"/><Relationship Id="rId1" Type="http://schemas.openxmlformats.org/officeDocument/2006/relationships/hyperlink" Target="https://podminky.urs.cz/item/CS_URS_2025_01/962031133" TargetMode="External"/><Relationship Id="rId6" Type="http://schemas.openxmlformats.org/officeDocument/2006/relationships/hyperlink" Target="https://podminky.urs.cz/item/CS_URS_2025_01/968062374" TargetMode="External"/><Relationship Id="rId11" Type="http://schemas.openxmlformats.org/officeDocument/2006/relationships/hyperlink" Target="https://podminky.urs.cz/item/CS_URS_2025_01/997006012" TargetMode="External"/><Relationship Id="rId24" Type="http://schemas.openxmlformats.org/officeDocument/2006/relationships/hyperlink" Target="https://podminky.urs.cz/item/CS_URS_2025_01/997013863" TargetMode="External"/><Relationship Id="rId32" Type="http://schemas.openxmlformats.org/officeDocument/2006/relationships/hyperlink" Target="https://podminky.urs.cz/item/CS_URS_2025_01/764002851" TargetMode="External"/><Relationship Id="rId37" Type="http://schemas.openxmlformats.org/officeDocument/2006/relationships/hyperlink" Target="https://podminky.urs.cz/item/CS_URS_2025_01/775511800" TargetMode="External"/><Relationship Id="rId40" Type="http://schemas.openxmlformats.org/officeDocument/2006/relationships/drawing" Target="../drawings/drawing2.xml"/><Relationship Id="rId5" Type="http://schemas.openxmlformats.org/officeDocument/2006/relationships/hyperlink" Target="https://podminky.urs.cz/item/CS_URS_2025_01/967031142" TargetMode="External"/><Relationship Id="rId15" Type="http://schemas.openxmlformats.org/officeDocument/2006/relationships/hyperlink" Target="https://podminky.urs.cz/item/CS_URS_2025_01/997013509" TargetMode="External"/><Relationship Id="rId23" Type="http://schemas.openxmlformats.org/officeDocument/2006/relationships/hyperlink" Target="https://podminky.urs.cz/item/CS_URS_2025_01/997013861" TargetMode="External"/><Relationship Id="rId28" Type="http://schemas.openxmlformats.org/officeDocument/2006/relationships/hyperlink" Target="https://podminky.urs.cz/item/CS_URS_2025_01/725330840" TargetMode="External"/><Relationship Id="rId36" Type="http://schemas.openxmlformats.org/officeDocument/2006/relationships/hyperlink" Target="https://podminky.urs.cz/item/CS_URS_2025_01/771571810" TargetMode="External"/><Relationship Id="rId10" Type="http://schemas.openxmlformats.org/officeDocument/2006/relationships/hyperlink" Target="https://podminky.urs.cz/item/CS_URS_2025_01/997002611" TargetMode="External"/><Relationship Id="rId19" Type="http://schemas.openxmlformats.org/officeDocument/2006/relationships/hyperlink" Target="https://podminky.urs.cz/item/CS_URS_2025_01/997013811" TargetMode="External"/><Relationship Id="rId31" Type="http://schemas.openxmlformats.org/officeDocument/2006/relationships/hyperlink" Target="https://podminky.urs.cz/item/CS_URS_2025_01/763135811" TargetMode="External"/><Relationship Id="rId4" Type="http://schemas.openxmlformats.org/officeDocument/2006/relationships/hyperlink" Target="https://podminky.urs.cz/item/CS_URS_2025_01/965082933" TargetMode="External"/><Relationship Id="rId9" Type="http://schemas.openxmlformats.org/officeDocument/2006/relationships/hyperlink" Target="https://podminky.urs.cz/item/CS_URS_2025_01/978059541" TargetMode="External"/><Relationship Id="rId14" Type="http://schemas.openxmlformats.org/officeDocument/2006/relationships/hyperlink" Target="https://podminky.urs.cz/item/CS_URS_2025_01/997013501" TargetMode="External"/><Relationship Id="rId22" Type="http://schemas.openxmlformats.org/officeDocument/2006/relationships/hyperlink" Target="https://podminky.urs.cz/item/CS_URS_2025_01/997013814" TargetMode="External"/><Relationship Id="rId27" Type="http://schemas.openxmlformats.org/officeDocument/2006/relationships/hyperlink" Target="https://podminky.urs.cz/item/CS_URS_2025_01/725210821" TargetMode="External"/><Relationship Id="rId30" Type="http://schemas.openxmlformats.org/officeDocument/2006/relationships/hyperlink" Target="https://podminky.urs.cz/item/CS_URS_2025_01/762521811" TargetMode="External"/><Relationship Id="rId35" Type="http://schemas.openxmlformats.org/officeDocument/2006/relationships/hyperlink" Target="https://podminky.urs.cz/item/CS_URS_2025_01/767661811" TargetMode="External"/><Relationship Id="rId8" Type="http://schemas.openxmlformats.org/officeDocument/2006/relationships/hyperlink" Target="https://podminky.urs.cz/item/CS_URS_2025_01/978013191" TargetMode="External"/><Relationship Id="rId3" Type="http://schemas.openxmlformats.org/officeDocument/2006/relationships/hyperlink" Target="https://podminky.urs.cz/item/CS_URS_2025_01/965043341" TargetMode="External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hyperlink" Target="https://podminky.urs.cz/item/CS_URS_2025_01/631311115" TargetMode="External"/><Relationship Id="rId18" Type="http://schemas.openxmlformats.org/officeDocument/2006/relationships/hyperlink" Target="https://podminky.urs.cz/item/CS_URS_2025_01/771161011" TargetMode="External"/><Relationship Id="rId26" Type="http://schemas.openxmlformats.org/officeDocument/2006/relationships/hyperlink" Target="https://podminky.urs.cz/item/CS_URS_2025_01/771121011" TargetMode="External"/><Relationship Id="rId39" Type="http://schemas.openxmlformats.org/officeDocument/2006/relationships/hyperlink" Target="https://podminky.urs.cz/item/CS_URS_2025_01/781492211" TargetMode="External"/><Relationship Id="rId21" Type="http://schemas.openxmlformats.org/officeDocument/2006/relationships/hyperlink" Target="https://podminky.urs.cz/item/CS_URS_2025_01/949101111" TargetMode="External"/><Relationship Id="rId34" Type="http://schemas.openxmlformats.org/officeDocument/2006/relationships/hyperlink" Target="https://podminky.urs.cz/item/CS_URS_2025_01/776221111" TargetMode="External"/><Relationship Id="rId42" Type="http://schemas.openxmlformats.org/officeDocument/2006/relationships/hyperlink" Target="https://podminky.urs.cz/item/CS_URS_2025_01/783301303" TargetMode="External"/><Relationship Id="rId47" Type="http://schemas.openxmlformats.org/officeDocument/2006/relationships/drawing" Target="../drawings/drawing3.xml"/><Relationship Id="rId7" Type="http://schemas.openxmlformats.org/officeDocument/2006/relationships/hyperlink" Target="https://podminky.urs.cz/item/CS_URS_2025_01/619995001" TargetMode="External"/><Relationship Id="rId2" Type="http://schemas.openxmlformats.org/officeDocument/2006/relationships/hyperlink" Target="https://podminky.urs.cz/item/CS_URS_2025_01/342272225" TargetMode="External"/><Relationship Id="rId16" Type="http://schemas.openxmlformats.org/officeDocument/2006/relationships/hyperlink" Target="https://podminky.urs.cz/item/CS_URS_2025_01/713191132" TargetMode="External"/><Relationship Id="rId29" Type="http://schemas.openxmlformats.org/officeDocument/2006/relationships/hyperlink" Target="https://podminky.urs.cz/item/CS_URS_2025_01/998771112" TargetMode="External"/><Relationship Id="rId1" Type="http://schemas.openxmlformats.org/officeDocument/2006/relationships/hyperlink" Target="https://podminky.urs.cz/item/CS_URS_2025_01/317142420" TargetMode="External"/><Relationship Id="rId6" Type="http://schemas.openxmlformats.org/officeDocument/2006/relationships/hyperlink" Target="https://podminky.urs.cz/item/CS_URS_2025_01/612321141" TargetMode="External"/><Relationship Id="rId11" Type="http://schemas.openxmlformats.org/officeDocument/2006/relationships/hyperlink" Target="https://podminky.urs.cz/item/CS_URS_2025_01/642942111" TargetMode="External"/><Relationship Id="rId24" Type="http://schemas.openxmlformats.org/officeDocument/2006/relationships/hyperlink" Target="https://podminky.urs.cz/item/CS_URS_2025_01/766660717" TargetMode="External"/><Relationship Id="rId32" Type="http://schemas.openxmlformats.org/officeDocument/2006/relationships/hyperlink" Target="https://podminky.urs.cz/item/CS_URS_2025_01/632450134" TargetMode="External"/><Relationship Id="rId37" Type="http://schemas.openxmlformats.org/officeDocument/2006/relationships/hyperlink" Target="https://podminky.urs.cz/item/CS_URS_2025_01/781121011" TargetMode="External"/><Relationship Id="rId40" Type="http://schemas.openxmlformats.org/officeDocument/2006/relationships/hyperlink" Target="https://podminky.urs.cz/item/CS_URS_2025_01/781495115" TargetMode="External"/><Relationship Id="rId45" Type="http://schemas.openxmlformats.org/officeDocument/2006/relationships/hyperlink" Target="https://podminky.urs.cz/item/CS_URS_2025_01/784181121" TargetMode="External"/><Relationship Id="rId5" Type="http://schemas.openxmlformats.org/officeDocument/2006/relationships/hyperlink" Target="https://podminky.urs.cz/item/CS_URS_2025_01/612321131" TargetMode="External"/><Relationship Id="rId15" Type="http://schemas.openxmlformats.org/officeDocument/2006/relationships/hyperlink" Target="https://podminky.urs.cz/item/CS_URS_2025_01/713121121" TargetMode="External"/><Relationship Id="rId23" Type="http://schemas.openxmlformats.org/officeDocument/2006/relationships/hyperlink" Target="https://podminky.urs.cz/item/CS_URS_2025_01/998763113" TargetMode="External"/><Relationship Id="rId28" Type="http://schemas.openxmlformats.org/officeDocument/2006/relationships/hyperlink" Target="https://podminky.urs.cz/item/CS_URS_2025_01/776421312" TargetMode="External"/><Relationship Id="rId36" Type="http://schemas.openxmlformats.org/officeDocument/2006/relationships/hyperlink" Target="https://podminky.urs.cz/item/CS_URS_2025_01/998776112" TargetMode="External"/><Relationship Id="rId10" Type="http://schemas.openxmlformats.org/officeDocument/2006/relationships/hyperlink" Target="https://podminky.urs.cz/item/CS_URS_2025_01/622511012" TargetMode="External"/><Relationship Id="rId19" Type="http://schemas.openxmlformats.org/officeDocument/2006/relationships/hyperlink" Target="https://podminky.urs.cz/item/CS_URS_2025_01/771474612" TargetMode="External"/><Relationship Id="rId31" Type="http://schemas.openxmlformats.org/officeDocument/2006/relationships/hyperlink" Target="https://podminky.urs.cz/item/CS_URS_2025_01/776121114" TargetMode="External"/><Relationship Id="rId44" Type="http://schemas.openxmlformats.org/officeDocument/2006/relationships/hyperlink" Target="https://podminky.urs.cz/item/CS_URS_2025_01/784111011" TargetMode="External"/><Relationship Id="rId4" Type="http://schemas.openxmlformats.org/officeDocument/2006/relationships/hyperlink" Target="https://podminky.urs.cz/item/CS_URS_2025_01/612321121" TargetMode="External"/><Relationship Id="rId9" Type="http://schemas.openxmlformats.org/officeDocument/2006/relationships/hyperlink" Target="https://podminky.urs.cz/item/CS_URS_2025_01/622211041" TargetMode="External"/><Relationship Id="rId14" Type="http://schemas.openxmlformats.org/officeDocument/2006/relationships/hyperlink" Target="https://podminky.urs.cz/item/CS_URS_2025_01/631362021" TargetMode="External"/><Relationship Id="rId22" Type="http://schemas.openxmlformats.org/officeDocument/2006/relationships/hyperlink" Target="https://podminky.urs.cz/item/CS_URS_2025_01/998011009" TargetMode="External"/><Relationship Id="rId27" Type="http://schemas.openxmlformats.org/officeDocument/2006/relationships/hyperlink" Target="https://podminky.urs.cz/item/CS_URS_2025_01/771591115" TargetMode="External"/><Relationship Id="rId30" Type="http://schemas.openxmlformats.org/officeDocument/2006/relationships/hyperlink" Target="https://podminky.urs.cz/item/CS_URS_2025_01/776111116" TargetMode="External"/><Relationship Id="rId35" Type="http://schemas.openxmlformats.org/officeDocument/2006/relationships/hyperlink" Target="https://podminky.urs.cz/item/CS_URS_2025_01/776411211" TargetMode="External"/><Relationship Id="rId43" Type="http://schemas.openxmlformats.org/officeDocument/2006/relationships/hyperlink" Target="https://podminky.urs.cz/item/CS_URS_2025_01/783317105" TargetMode="External"/><Relationship Id="rId8" Type="http://schemas.openxmlformats.org/officeDocument/2006/relationships/hyperlink" Target="https://podminky.urs.cz/item/CS_URS_2025_01/622151001" TargetMode="External"/><Relationship Id="rId3" Type="http://schemas.openxmlformats.org/officeDocument/2006/relationships/hyperlink" Target="https://podminky.urs.cz/item/CS_URS_2025_01/612135002" TargetMode="External"/><Relationship Id="rId12" Type="http://schemas.openxmlformats.org/officeDocument/2006/relationships/hyperlink" Target="https://podminky.urs.cz/item/CS_URS_2025_01/642945111" TargetMode="External"/><Relationship Id="rId17" Type="http://schemas.openxmlformats.org/officeDocument/2006/relationships/hyperlink" Target="https://podminky.urs.cz/item/CS_URS_2025_01/771121011" TargetMode="External"/><Relationship Id="rId25" Type="http://schemas.openxmlformats.org/officeDocument/2006/relationships/hyperlink" Target="https://podminky.urs.cz/item/CS_URS_2025_01/766660751" TargetMode="External"/><Relationship Id="rId33" Type="http://schemas.openxmlformats.org/officeDocument/2006/relationships/hyperlink" Target="https://podminky.urs.cz/item/CS_URS_2025_01/776141122" TargetMode="External"/><Relationship Id="rId38" Type="http://schemas.openxmlformats.org/officeDocument/2006/relationships/hyperlink" Target="https://podminky.urs.cz/item/CS_URS_2025_01/781475416" TargetMode="External"/><Relationship Id="rId46" Type="http://schemas.openxmlformats.org/officeDocument/2006/relationships/hyperlink" Target="https://podminky.urs.cz/item/CS_URS_2025_01/784211101" TargetMode="External"/><Relationship Id="rId20" Type="http://schemas.openxmlformats.org/officeDocument/2006/relationships/hyperlink" Target="https://podminky.urs.cz/item/CS_URS_2025_01/771575633" TargetMode="External"/><Relationship Id="rId41" Type="http://schemas.openxmlformats.org/officeDocument/2006/relationships/hyperlink" Target="https://podminky.urs.cz/item/CS_URS_2025_01/998781112" TargetMode="External"/></Relationships>
</file>

<file path=xl/worksheets/_rels/sheet4.xml.rels><?xml version="1.0" encoding="UTF-8" standalone="yes"?>
<Relationships xmlns="http://schemas.openxmlformats.org/package/2006/relationships"><Relationship Id="rId13" Type="http://schemas.openxmlformats.org/officeDocument/2006/relationships/hyperlink" Target="https://podminky.urs.cz/item/CS_URS_2025_01/721219128" TargetMode="External"/><Relationship Id="rId18" Type="http://schemas.openxmlformats.org/officeDocument/2006/relationships/hyperlink" Target="https://podminky.urs.cz/item/CS_URS_2025_01/722181241" TargetMode="External"/><Relationship Id="rId26" Type="http://schemas.openxmlformats.org/officeDocument/2006/relationships/hyperlink" Target="https://podminky.urs.cz/item/CS_URS_2025_01/725532118" TargetMode="External"/><Relationship Id="rId21" Type="http://schemas.openxmlformats.org/officeDocument/2006/relationships/hyperlink" Target="https://podminky.urs.cz/item/CS_URS_2025_01/998722112" TargetMode="External"/><Relationship Id="rId34" Type="http://schemas.openxmlformats.org/officeDocument/2006/relationships/hyperlink" Target="https://podminky.urs.cz/item/CS_URS_2025_01/998734112" TargetMode="External"/><Relationship Id="rId7" Type="http://schemas.openxmlformats.org/officeDocument/2006/relationships/hyperlink" Target="https://podminky.urs.cz/item/CS_URS_2025_01/997013511" TargetMode="External"/><Relationship Id="rId12" Type="http://schemas.openxmlformats.org/officeDocument/2006/relationships/hyperlink" Target="https://podminky.urs.cz/item/CS_URS_2025_01/721174045" TargetMode="External"/><Relationship Id="rId17" Type="http://schemas.openxmlformats.org/officeDocument/2006/relationships/hyperlink" Target="https://podminky.urs.cz/item/CS_URS_2025_01/722181221" TargetMode="External"/><Relationship Id="rId25" Type="http://schemas.openxmlformats.org/officeDocument/2006/relationships/hyperlink" Target="https://podminky.urs.cz/item/CS_URS_2025_01/725331111" TargetMode="External"/><Relationship Id="rId33" Type="http://schemas.openxmlformats.org/officeDocument/2006/relationships/hyperlink" Target="https://podminky.urs.cz/item/CS_URS_2025_01/734221545" TargetMode="External"/><Relationship Id="rId38" Type="http://schemas.openxmlformats.org/officeDocument/2006/relationships/drawing" Target="../drawings/drawing4.xml"/><Relationship Id="rId2" Type="http://schemas.openxmlformats.org/officeDocument/2006/relationships/hyperlink" Target="https://podminky.urs.cz/item/CS_URS_2025_01/974031132" TargetMode="External"/><Relationship Id="rId16" Type="http://schemas.openxmlformats.org/officeDocument/2006/relationships/hyperlink" Target="https://podminky.urs.cz/item/CS_URS_2025_01/722174022" TargetMode="External"/><Relationship Id="rId20" Type="http://schemas.openxmlformats.org/officeDocument/2006/relationships/hyperlink" Target="https://podminky.urs.cz/item/CS_URS_2025_01/722290246" TargetMode="External"/><Relationship Id="rId29" Type="http://schemas.openxmlformats.org/officeDocument/2006/relationships/hyperlink" Target="https://podminky.urs.cz/item/CS_URS_2025_01/725849411" TargetMode="External"/><Relationship Id="rId1" Type="http://schemas.openxmlformats.org/officeDocument/2006/relationships/hyperlink" Target="https://podminky.urs.cz/item/CS_URS_2025_01/612135101" TargetMode="External"/><Relationship Id="rId6" Type="http://schemas.openxmlformats.org/officeDocument/2006/relationships/hyperlink" Target="https://podminky.urs.cz/item/CS_URS_2025_01/997013509" TargetMode="External"/><Relationship Id="rId11" Type="http://schemas.openxmlformats.org/officeDocument/2006/relationships/hyperlink" Target="https://podminky.urs.cz/item/CS_URS_2025_01/721174044" TargetMode="External"/><Relationship Id="rId24" Type="http://schemas.openxmlformats.org/officeDocument/2006/relationships/hyperlink" Target="https://podminky.urs.cz/item/CS_URS_2025_01/725219101" TargetMode="External"/><Relationship Id="rId32" Type="http://schemas.openxmlformats.org/officeDocument/2006/relationships/hyperlink" Target="https://podminky.urs.cz/item/CS_URS_2025_01/998726122" TargetMode="External"/><Relationship Id="rId37" Type="http://schemas.openxmlformats.org/officeDocument/2006/relationships/hyperlink" Target="https://podminky.urs.cz/item/CS_URS_2025_01/998735112" TargetMode="External"/><Relationship Id="rId5" Type="http://schemas.openxmlformats.org/officeDocument/2006/relationships/hyperlink" Target="https://podminky.urs.cz/item/CS_URS_2025_01/997013501" TargetMode="External"/><Relationship Id="rId15" Type="http://schemas.openxmlformats.org/officeDocument/2006/relationships/hyperlink" Target="https://podminky.urs.cz/item/CS_URS_2025_01/998721112" TargetMode="External"/><Relationship Id="rId23" Type="http://schemas.openxmlformats.org/officeDocument/2006/relationships/hyperlink" Target="https://podminky.urs.cz/item/CS_URS_2025_01/725119131" TargetMode="External"/><Relationship Id="rId28" Type="http://schemas.openxmlformats.org/officeDocument/2006/relationships/hyperlink" Target="https://podminky.urs.cz/item/CS_URS_2025_01/725822613" TargetMode="External"/><Relationship Id="rId36" Type="http://schemas.openxmlformats.org/officeDocument/2006/relationships/hyperlink" Target="https://podminky.urs.cz/item/CS_URS_2025_01/735152579" TargetMode="External"/><Relationship Id="rId10" Type="http://schemas.openxmlformats.org/officeDocument/2006/relationships/hyperlink" Target="https://podminky.urs.cz/item/CS_URS_2025_01/721174043" TargetMode="External"/><Relationship Id="rId19" Type="http://schemas.openxmlformats.org/officeDocument/2006/relationships/hyperlink" Target="https://podminky.urs.cz/item/CS_URS_2025_01/722290234" TargetMode="External"/><Relationship Id="rId31" Type="http://schemas.openxmlformats.org/officeDocument/2006/relationships/hyperlink" Target="https://podminky.urs.cz/item/CS_URS_2025_01/726111031" TargetMode="External"/><Relationship Id="rId4" Type="http://schemas.openxmlformats.org/officeDocument/2006/relationships/hyperlink" Target="https://podminky.urs.cz/item/CS_URS_2025_01/974031164" TargetMode="External"/><Relationship Id="rId9" Type="http://schemas.openxmlformats.org/officeDocument/2006/relationships/hyperlink" Target="https://podminky.urs.cz/item/CS_URS_2025_01/998011009" TargetMode="External"/><Relationship Id="rId14" Type="http://schemas.openxmlformats.org/officeDocument/2006/relationships/hyperlink" Target="https://podminky.urs.cz/item/CS_URS_2025_01/721290111" TargetMode="External"/><Relationship Id="rId22" Type="http://schemas.openxmlformats.org/officeDocument/2006/relationships/hyperlink" Target="https://podminky.urs.cz/item/CS_URS_2025_01/725112022" TargetMode="External"/><Relationship Id="rId27" Type="http://schemas.openxmlformats.org/officeDocument/2006/relationships/hyperlink" Target="https://podminky.urs.cz/item/CS_URS_2025_01/725821316" TargetMode="External"/><Relationship Id="rId30" Type="http://schemas.openxmlformats.org/officeDocument/2006/relationships/hyperlink" Target="https://podminky.urs.cz/item/CS_URS_2025_01/998725112" TargetMode="External"/><Relationship Id="rId35" Type="http://schemas.openxmlformats.org/officeDocument/2006/relationships/hyperlink" Target="https://podminky.urs.cz/item/CS_URS_2025_01/735151821" TargetMode="External"/><Relationship Id="rId8" Type="http://schemas.openxmlformats.org/officeDocument/2006/relationships/hyperlink" Target="https://podminky.urs.cz/item/CS_URS_2025_01/997013863" TargetMode="External"/><Relationship Id="rId3" Type="http://schemas.openxmlformats.org/officeDocument/2006/relationships/hyperlink" Target="https://podminky.urs.cz/item/CS_URS_2025_01/974031153" TargetMode="Externa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5_01/997006012" TargetMode="External"/><Relationship Id="rId13" Type="http://schemas.openxmlformats.org/officeDocument/2006/relationships/hyperlink" Target="https://podminky.urs.cz/item/CS_URS_2025_01/997013511" TargetMode="External"/><Relationship Id="rId18" Type="http://schemas.openxmlformats.org/officeDocument/2006/relationships/hyperlink" Target="https://podminky.urs.cz/item/CS_URS_2025_01/997013861" TargetMode="External"/><Relationship Id="rId26" Type="http://schemas.openxmlformats.org/officeDocument/2006/relationships/hyperlink" Target="https://podminky.urs.cz/item/CS_URS_2025_01/766691914" TargetMode="External"/><Relationship Id="rId3" Type="http://schemas.openxmlformats.org/officeDocument/2006/relationships/hyperlink" Target="https://podminky.urs.cz/item/CS_URS_2025_01/965043341" TargetMode="External"/><Relationship Id="rId21" Type="http://schemas.openxmlformats.org/officeDocument/2006/relationships/hyperlink" Target="https://podminky.urs.cz/item/CS_URS_2025_01/725110814" TargetMode="External"/><Relationship Id="rId7" Type="http://schemas.openxmlformats.org/officeDocument/2006/relationships/hyperlink" Target="https://podminky.urs.cz/item/CS_URS_2025_01/978059541" TargetMode="External"/><Relationship Id="rId12" Type="http://schemas.openxmlformats.org/officeDocument/2006/relationships/hyperlink" Target="https://podminky.urs.cz/item/CS_URS_2025_01/997013509" TargetMode="External"/><Relationship Id="rId17" Type="http://schemas.openxmlformats.org/officeDocument/2006/relationships/hyperlink" Target="https://podminky.urs.cz/item/CS_URS_2025_01/997013814" TargetMode="External"/><Relationship Id="rId25" Type="http://schemas.openxmlformats.org/officeDocument/2006/relationships/hyperlink" Target="https://podminky.urs.cz/item/CS_URS_2025_01/725820801" TargetMode="External"/><Relationship Id="rId2" Type="http://schemas.openxmlformats.org/officeDocument/2006/relationships/hyperlink" Target="https://podminky.urs.cz/item/CS_URS_2025_01/962081131" TargetMode="External"/><Relationship Id="rId16" Type="http://schemas.openxmlformats.org/officeDocument/2006/relationships/hyperlink" Target="https://podminky.urs.cz/item/CS_URS_2025_01/997013811" TargetMode="External"/><Relationship Id="rId20" Type="http://schemas.openxmlformats.org/officeDocument/2006/relationships/hyperlink" Target="https://podminky.urs.cz/item/CS_URS_2025_01/997013871" TargetMode="External"/><Relationship Id="rId29" Type="http://schemas.openxmlformats.org/officeDocument/2006/relationships/drawing" Target="../drawings/drawing5.xml"/><Relationship Id="rId1" Type="http://schemas.openxmlformats.org/officeDocument/2006/relationships/hyperlink" Target="https://podminky.urs.cz/item/CS_URS_2025_01/962031133" TargetMode="External"/><Relationship Id="rId6" Type="http://schemas.openxmlformats.org/officeDocument/2006/relationships/hyperlink" Target="https://podminky.urs.cz/item/CS_URS_2025_01/978013191" TargetMode="External"/><Relationship Id="rId11" Type="http://schemas.openxmlformats.org/officeDocument/2006/relationships/hyperlink" Target="https://podminky.urs.cz/item/CS_URS_2025_01/997013501" TargetMode="External"/><Relationship Id="rId24" Type="http://schemas.openxmlformats.org/officeDocument/2006/relationships/hyperlink" Target="https://podminky.urs.cz/item/CS_URS_2025_01/725330840" TargetMode="External"/><Relationship Id="rId5" Type="http://schemas.openxmlformats.org/officeDocument/2006/relationships/hyperlink" Target="https://podminky.urs.cz/item/CS_URS_2025_01/968072455" TargetMode="External"/><Relationship Id="rId15" Type="http://schemas.openxmlformats.org/officeDocument/2006/relationships/hyperlink" Target="https://podminky.urs.cz/item/CS_URS_2025_01/997013804" TargetMode="External"/><Relationship Id="rId23" Type="http://schemas.openxmlformats.org/officeDocument/2006/relationships/hyperlink" Target="https://podminky.urs.cz/item/CS_URS_2025_01/725240812" TargetMode="External"/><Relationship Id="rId28" Type="http://schemas.openxmlformats.org/officeDocument/2006/relationships/hyperlink" Target="https://podminky.urs.cz/item/CS_URS_2025_01/771571810" TargetMode="External"/><Relationship Id="rId10" Type="http://schemas.openxmlformats.org/officeDocument/2006/relationships/hyperlink" Target="https://podminky.urs.cz/item/CS_URS_2025_01/997013219" TargetMode="External"/><Relationship Id="rId19" Type="http://schemas.openxmlformats.org/officeDocument/2006/relationships/hyperlink" Target="https://podminky.urs.cz/item/CS_URS_2025_01/997013863" TargetMode="External"/><Relationship Id="rId4" Type="http://schemas.openxmlformats.org/officeDocument/2006/relationships/hyperlink" Target="https://podminky.urs.cz/item/CS_URS_2025_01/965082923" TargetMode="External"/><Relationship Id="rId9" Type="http://schemas.openxmlformats.org/officeDocument/2006/relationships/hyperlink" Target="https://podminky.urs.cz/item/CS_URS_2025_01/997013213" TargetMode="External"/><Relationship Id="rId14" Type="http://schemas.openxmlformats.org/officeDocument/2006/relationships/hyperlink" Target="https://podminky.urs.cz/item/CS_URS_2025_01/997013607" TargetMode="External"/><Relationship Id="rId22" Type="http://schemas.openxmlformats.org/officeDocument/2006/relationships/hyperlink" Target="https://podminky.urs.cz/item/CS_URS_2025_01/725210821" TargetMode="External"/><Relationship Id="rId27" Type="http://schemas.openxmlformats.org/officeDocument/2006/relationships/hyperlink" Target="https://podminky.urs.cz/item/CS_URS_2025_01/767132811" TargetMode="External"/></Relationships>
</file>

<file path=xl/worksheets/_rels/sheet6.xml.rels><?xml version="1.0" encoding="UTF-8" standalone="yes"?>
<Relationships xmlns="http://schemas.openxmlformats.org/package/2006/relationships"><Relationship Id="rId13" Type="http://schemas.openxmlformats.org/officeDocument/2006/relationships/hyperlink" Target="https://podminky.urs.cz/item/CS_URS_2025_01/771161011" TargetMode="External"/><Relationship Id="rId18" Type="http://schemas.openxmlformats.org/officeDocument/2006/relationships/hyperlink" Target="https://podminky.urs.cz/item/CS_URS_2025_01/998763113" TargetMode="External"/><Relationship Id="rId26" Type="http://schemas.openxmlformats.org/officeDocument/2006/relationships/hyperlink" Target="https://podminky.urs.cz/item/CS_URS_2025_01/781475416" TargetMode="External"/><Relationship Id="rId3" Type="http://schemas.openxmlformats.org/officeDocument/2006/relationships/hyperlink" Target="https://podminky.urs.cz/item/CS_URS_2025_01/612321131" TargetMode="External"/><Relationship Id="rId21" Type="http://schemas.openxmlformats.org/officeDocument/2006/relationships/hyperlink" Target="https://podminky.urs.cz/item/CS_URS_2025_01/771121011" TargetMode="External"/><Relationship Id="rId34" Type="http://schemas.openxmlformats.org/officeDocument/2006/relationships/hyperlink" Target="https://podminky.urs.cz/item/CS_URS_2025_01/784211101" TargetMode="External"/><Relationship Id="rId7" Type="http://schemas.openxmlformats.org/officeDocument/2006/relationships/hyperlink" Target="https://podminky.urs.cz/item/CS_URS_2025_01/642945111" TargetMode="External"/><Relationship Id="rId12" Type="http://schemas.openxmlformats.org/officeDocument/2006/relationships/hyperlink" Target="https://podminky.urs.cz/item/CS_URS_2025_01/771121011" TargetMode="External"/><Relationship Id="rId17" Type="http://schemas.openxmlformats.org/officeDocument/2006/relationships/hyperlink" Target="https://podminky.urs.cz/item/CS_URS_2025_01/998011009" TargetMode="External"/><Relationship Id="rId25" Type="http://schemas.openxmlformats.org/officeDocument/2006/relationships/hyperlink" Target="https://podminky.urs.cz/item/CS_URS_2025_01/781121011" TargetMode="External"/><Relationship Id="rId33" Type="http://schemas.openxmlformats.org/officeDocument/2006/relationships/hyperlink" Target="https://podminky.urs.cz/item/CS_URS_2025_01/784181121" TargetMode="External"/><Relationship Id="rId2" Type="http://schemas.openxmlformats.org/officeDocument/2006/relationships/hyperlink" Target="https://podminky.urs.cz/item/CS_URS_2025_01/612135002" TargetMode="External"/><Relationship Id="rId16" Type="http://schemas.openxmlformats.org/officeDocument/2006/relationships/hyperlink" Target="https://podminky.urs.cz/item/CS_URS_2025_01/949101111" TargetMode="External"/><Relationship Id="rId20" Type="http://schemas.openxmlformats.org/officeDocument/2006/relationships/hyperlink" Target="https://podminky.urs.cz/item/CS_URS_2025_01/766660751" TargetMode="External"/><Relationship Id="rId29" Type="http://schemas.openxmlformats.org/officeDocument/2006/relationships/hyperlink" Target="https://podminky.urs.cz/item/CS_URS_2025_01/998781112" TargetMode="External"/><Relationship Id="rId1" Type="http://schemas.openxmlformats.org/officeDocument/2006/relationships/hyperlink" Target="https://podminky.urs.cz/item/CS_URS_2025_01/342272225" TargetMode="External"/><Relationship Id="rId6" Type="http://schemas.openxmlformats.org/officeDocument/2006/relationships/hyperlink" Target="https://podminky.urs.cz/item/CS_URS_2025_01/642942111" TargetMode="External"/><Relationship Id="rId11" Type="http://schemas.openxmlformats.org/officeDocument/2006/relationships/hyperlink" Target="https://podminky.urs.cz/item/CS_URS_2025_01/713191132" TargetMode="External"/><Relationship Id="rId24" Type="http://schemas.openxmlformats.org/officeDocument/2006/relationships/hyperlink" Target="https://podminky.urs.cz/item/CS_URS_2025_01/998771112" TargetMode="External"/><Relationship Id="rId32" Type="http://schemas.openxmlformats.org/officeDocument/2006/relationships/hyperlink" Target="https://podminky.urs.cz/item/CS_URS_2025_01/784111011" TargetMode="External"/><Relationship Id="rId5" Type="http://schemas.openxmlformats.org/officeDocument/2006/relationships/hyperlink" Target="https://podminky.urs.cz/item/CS_URS_2025_01/612341121" TargetMode="External"/><Relationship Id="rId15" Type="http://schemas.openxmlformats.org/officeDocument/2006/relationships/hyperlink" Target="https://podminky.urs.cz/item/CS_URS_2025_01/771575633" TargetMode="External"/><Relationship Id="rId23" Type="http://schemas.openxmlformats.org/officeDocument/2006/relationships/hyperlink" Target="https://podminky.urs.cz/item/CS_URS_2025_01/776421312" TargetMode="External"/><Relationship Id="rId28" Type="http://schemas.openxmlformats.org/officeDocument/2006/relationships/hyperlink" Target="https://podminky.urs.cz/item/CS_URS_2025_01/781495115" TargetMode="External"/><Relationship Id="rId10" Type="http://schemas.openxmlformats.org/officeDocument/2006/relationships/hyperlink" Target="https://podminky.urs.cz/item/CS_URS_2025_01/713121121" TargetMode="External"/><Relationship Id="rId19" Type="http://schemas.openxmlformats.org/officeDocument/2006/relationships/hyperlink" Target="https://podminky.urs.cz/item/CS_URS_2025_01/766660717" TargetMode="External"/><Relationship Id="rId31" Type="http://schemas.openxmlformats.org/officeDocument/2006/relationships/hyperlink" Target="https://podminky.urs.cz/item/CS_URS_2025_01/783317105" TargetMode="External"/><Relationship Id="rId4" Type="http://schemas.openxmlformats.org/officeDocument/2006/relationships/hyperlink" Target="https://podminky.urs.cz/item/CS_URS_2025_01/612321141" TargetMode="External"/><Relationship Id="rId9" Type="http://schemas.openxmlformats.org/officeDocument/2006/relationships/hyperlink" Target="https://podminky.urs.cz/item/CS_URS_2025_01/631362021" TargetMode="External"/><Relationship Id="rId14" Type="http://schemas.openxmlformats.org/officeDocument/2006/relationships/hyperlink" Target="https://podminky.urs.cz/item/CS_URS_2025_01/771474612" TargetMode="External"/><Relationship Id="rId22" Type="http://schemas.openxmlformats.org/officeDocument/2006/relationships/hyperlink" Target="https://podminky.urs.cz/item/CS_URS_2025_01/771591115" TargetMode="External"/><Relationship Id="rId27" Type="http://schemas.openxmlformats.org/officeDocument/2006/relationships/hyperlink" Target="https://podminky.urs.cz/item/CS_URS_2025_01/781492211" TargetMode="External"/><Relationship Id="rId30" Type="http://schemas.openxmlformats.org/officeDocument/2006/relationships/hyperlink" Target="https://podminky.urs.cz/item/CS_URS_2025_01/783301303" TargetMode="External"/><Relationship Id="rId35" Type="http://schemas.openxmlformats.org/officeDocument/2006/relationships/drawing" Target="../drawings/drawing6.xml"/><Relationship Id="rId8" Type="http://schemas.openxmlformats.org/officeDocument/2006/relationships/hyperlink" Target="https://podminky.urs.cz/item/CS_URS_2025_01/631311115" TargetMode="Externa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hyperlink" Target="https://podminky.urs.cz/item/CS_URS_2025_01/721219128" TargetMode="External"/><Relationship Id="rId18" Type="http://schemas.openxmlformats.org/officeDocument/2006/relationships/hyperlink" Target="https://podminky.urs.cz/item/CS_URS_2025_01/722181241" TargetMode="External"/><Relationship Id="rId26" Type="http://schemas.openxmlformats.org/officeDocument/2006/relationships/hyperlink" Target="https://podminky.urs.cz/item/CS_URS_2025_01/725532118" TargetMode="External"/><Relationship Id="rId21" Type="http://schemas.openxmlformats.org/officeDocument/2006/relationships/hyperlink" Target="https://podminky.urs.cz/item/CS_URS_2025_01/998722112" TargetMode="External"/><Relationship Id="rId34" Type="http://schemas.openxmlformats.org/officeDocument/2006/relationships/hyperlink" Target="https://podminky.urs.cz/item/CS_URS_2025_01/998734112" TargetMode="External"/><Relationship Id="rId7" Type="http://schemas.openxmlformats.org/officeDocument/2006/relationships/hyperlink" Target="https://podminky.urs.cz/item/CS_URS_2025_01/997013511" TargetMode="External"/><Relationship Id="rId12" Type="http://schemas.openxmlformats.org/officeDocument/2006/relationships/hyperlink" Target="https://podminky.urs.cz/item/CS_URS_2025_01/721174045" TargetMode="External"/><Relationship Id="rId17" Type="http://schemas.openxmlformats.org/officeDocument/2006/relationships/hyperlink" Target="https://podminky.urs.cz/item/CS_URS_2025_01/722181221" TargetMode="External"/><Relationship Id="rId25" Type="http://schemas.openxmlformats.org/officeDocument/2006/relationships/hyperlink" Target="https://podminky.urs.cz/item/CS_URS_2025_01/725331111" TargetMode="External"/><Relationship Id="rId33" Type="http://schemas.openxmlformats.org/officeDocument/2006/relationships/hyperlink" Target="https://podminky.urs.cz/item/CS_URS_2025_01/734221545" TargetMode="External"/><Relationship Id="rId38" Type="http://schemas.openxmlformats.org/officeDocument/2006/relationships/drawing" Target="../drawings/drawing7.xml"/><Relationship Id="rId2" Type="http://schemas.openxmlformats.org/officeDocument/2006/relationships/hyperlink" Target="https://podminky.urs.cz/item/CS_URS_2025_01/974031132" TargetMode="External"/><Relationship Id="rId16" Type="http://schemas.openxmlformats.org/officeDocument/2006/relationships/hyperlink" Target="https://podminky.urs.cz/item/CS_URS_2025_01/722174022" TargetMode="External"/><Relationship Id="rId20" Type="http://schemas.openxmlformats.org/officeDocument/2006/relationships/hyperlink" Target="https://podminky.urs.cz/item/CS_URS_2025_01/722290246" TargetMode="External"/><Relationship Id="rId29" Type="http://schemas.openxmlformats.org/officeDocument/2006/relationships/hyperlink" Target="https://podminky.urs.cz/item/CS_URS_2025_01/725849411" TargetMode="External"/><Relationship Id="rId1" Type="http://schemas.openxmlformats.org/officeDocument/2006/relationships/hyperlink" Target="https://podminky.urs.cz/item/CS_URS_2025_01/612135101" TargetMode="External"/><Relationship Id="rId6" Type="http://schemas.openxmlformats.org/officeDocument/2006/relationships/hyperlink" Target="https://podminky.urs.cz/item/CS_URS_2025_01/997013509" TargetMode="External"/><Relationship Id="rId11" Type="http://schemas.openxmlformats.org/officeDocument/2006/relationships/hyperlink" Target="https://podminky.urs.cz/item/CS_URS_2025_01/721174044" TargetMode="External"/><Relationship Id="rId24" Type="http://schemas.openxmlformats.org/officeDocument/2006/relationships/hyperlink" Target="https://podminky.urs.cz/item/CS_URS_2025_01/725219101" TargetMode="External"/><Relationship Id="rId32" Type="http://schemas.openxmlformats.org/officeDocument/2006/relationships/hyperlink" Target="https://podminky.urs.cz/item/CS_URS_2025_01/998726122" TargetMode="External"/><Relationship Id="rId37" Type="http://schemas.openxmlformats.org/officeDocument/2006/relationships/hyperlink" Target="https://podminky.urs.cz/item/CS_URS_2025_01/998735112" TargetMode="External"/><Relationship Id="rId5" Type="http://schemas.openxmlformats.org/officeDocument/2006/relationships/hyperlink" Target="https://podminky.urs.cz/item/CS_URS_2025_01/997013501" TargetMode="External"/><Relationship Id="rId15" Type="http://schemas.openxmlformats.org/officeDocument/2006/relationships/hyperlink" Target="https://podminky.urs.cz/item/CS_URS_2025_01/998721112" TargetMode="External"/><Relationship Id="rId23" Type="http://schemas.openxmlformats.org/officeDocument/2006/relationships/hyperlink" Target="https://podminky.urs.cz/item/CS_URS_2025_01/725119131" TargetMode="External"/><Relationship Id="rId28" Type="http://schemas.openxmlformats.org/officeDocument/2006/relationships/hyperlink" Target="https://podminky.urs.cz/item/CS_URS_2025_01/725822613" TargetMode="External"/><Relationship Id="rId36" Type="http://schemas.openxmlformats.org/officeDocument/2006/relationships/hyperlink" Target="https://podminky.urs.cz/item/CS_URS_2025_01/735152579" TargetMode="External"/><Relationship Id="rId10" Type="http://schemas.openxmlformats.org/officeDocument/2006/relationships/hyperlink" Target="https://podminky.urs.cz/item/CS_URS_2025_01/721174043" TargetMode="External"/><Relationship Id="rId19" Type="http://schemas.openxmlformats.org/officeDocument/2006/relationships/hyperlink" Target="https://podminky.urs.cz/item/CS_URS_2025_01/722290234" TargetMode="External"/><Relationship Id="rId31" Type="http://schemas.openxmlformats.org/officeDocument/2006/relationships/hyperlink" Target="https://podminky.urs.cz/item/CS_URS_2025_01/726111031" TargetMode="External"/><Relationship Id="rId4" Type="http://schemas.openxmlformats.org/officeDocument/2006/relationships/hyperlink" Target="https://podminky.urs.cz/item/CS_URS_2025_01/974031164" TargetMode="External"/><Relationship Id="rId9" Type="http://schemas.openxmlformats.org/officeDocument/2006/relationships/hyperlink" Target="https://podminky.urs.cz/item/CS_URS_2025_01/998011009" TargetMode="External"/><Relationship Id="rId14" Type="http://schemas.openxmlformats.org/officeDocument/2006/relationships/hyperlink" Target="https://podminky.urs.cz/item/CS_URS_2025_01/721290111" TargetMode="External"/><Relationship Id="rId22" Type="http://schemas.openxmlformats.org/officeDocument/2006/relationships/hyperlink" Target="https://podminky.urs.cz/item/CS_URS_2025_01/725112022" TargetMode="External"/><Relationship Id="rId27" Type="http://schemas.openxmlformats.org/officeDocument/2006/relationships/hyperlink" Target="https://podminky.urs.cz/item/CS_URS_2025_01/725821316" TargetMode="External"/><Relationship Id="rId30" Type="http://schemas.openxmlformats.org/officeDocument/2006/relationships/hyperlink" Target="https://podminky.urs.cz/item/CS_URS_2025_01/998725112" TargetMode="External"/><Relationship Id="rId35" Type="http://schemas.openxmlformats.org/officeDocument/2006/relationships/hyperlink" Target="https://podminky.urs.cz/item/CS_URS_2025_01/735151821" TargetMode="External"/><Relationship Id="rId8" Type="http://schemas.openxmlformats.org/officeDocument/2006/relationships/hyperlink" Target="https://podminky.urs.cz/item/CS_URS_2025_01/997013863" TargetMode="External"/><Relationship Id="rId3" Type="http://schemas.openxmlformats.org/officeDocument/2006/relationships/hyperlink" Target="https://podminky.urs.cz/item/CS_URS_2025_01/974031153" TargetMode="Externa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5_01/997006012" TargetMode="External"/><Relationship Id="rId13" Type="http://schemas.openxmlformats.org/officeDocument/2006/relationships/hyperlink" Target="https://podminky.urs.cz/item/CS_URS_2025_01/997013511" TargetMode="External"/><Relationship Id="rId18" Type="http://schemas.openxmlformats.org/officeDocument/2006/relationships/hyperlink" Target="https://podminky.urs.cz/item/CS_URS_2025_01/997013863" TargetMode="External"/><Relationship Id="rId26" Type="http://schemas.openxmlformats.org/officeDocument/2006/relationships/hyperlink" Target="https://podminky.urs.cz/item/CS_URS_2025_01/771571810" TargetMode="External"/><Relationship Id="rId3" Type="http://schemas.openxmlformats.org/officeDocument/2006/relationships/hyperlink" Target="https://podminky.urs.cz/item/CS_URS_2025_01/965043341" TargetMode="External"/><Relationship Id="rId21" Type="http://schemas.openxmlformats.org/officeDocument/2006/relationships/hyperlink" Target="https://podminky.urs.cz/item/CS_URS_2025_01/725240812" TargetMode="External"/><Relationship Id="rId7" Type="http://schemas.openxmlformats.org/officeDocument/2006/relationships/hyperlink" Target="https://podminky.urs.cz/item/CS_URS_2025_01/978059541" TargetMode="External"/><Relationship Id="rId12" Type="http://schemas.openxmlformats.org/officeDocument/2006/relationships/hyperlink" Target="https://podminky.urs.cz/item/CS_URS_2025_01/997013509" TargetMode="External"/><Relationship Id="rId17" Type="http://schemas.openxmlformats.org/officeDocument/2006/relationships/hyperlink" Target="https://podminky.urs.cz/item/CS_URS_2025_01/997013861" TargetMode="External"/><Relationship Id="rId25" Type="http://schemas.openxmlformats.org/officeDocument/2006/relationships/hyperlink" Target="https://podminky.urs.cz/item/CS_URS_2025_01/767132811" TargetMode="External"/><Relationship Id="rId2" Type="http://schemas.openxmlformats.org/officeDocument/2006/relationships/hyperlink" Target="https://podminky.urs.cz/item/CS_URS_2025_01/962081131" TargetMode="External"/><Relationship Id="rId16" Type="http://schemas.openxmlformats.org/officeDocument/2006/relationships/hyperlink" Target="https://podminky.urs.cz/item/CS_URS_2025_01/997013814" TargetMode="External"/><Relationship Id="rId20" Type="http://schemas.openxmlformats.org/officeDocument/2006/relationships/hyperlink" Target="https://podminky.urs.cz/item/CS_URS_2025_01/725210821" TargetMode="External"/><Relationship Id="rId1" Type="http://schemas.openxmlformats.org/officeDocument/2006/relationships/hyperlink" Target="https://podminky.urs.cz/item/CS_URS_2025_01/962031133" TargetMode="External"/><Relationship Id="rId6" Type="http://schemas.openxmlformats.org/officeDocument/2006/relationships/hyperlink" Target="https://podminky.urs.cz/item/CS_URS_2025_01/978013191" TargetMode="External"/><Relationship Id="rId11" Type="http://schemas.openxmlformats.org/officeDocument/2006/relationships/hyperlink" Target="https://podminky.urs.cz/item/CS_URS_2025_01/997013501" TargetMode="External"/><Relationship Id="rId24" Type="http://schemas.openxmlformats.org/officeDocument/2006/relationships/hyperlink" Target="https://podminky.urs.cz/item/CS_URS_2025_01/766691914" TargetMode="External"/><Relationship Id="rId5" Type="http://schemas.openxmlformats.org/officeDocument/2006/relationships/hyperlink" Target="https://podminky.urs.cz/item/CS_URS_2025_01/968072455" TargetMode="External"/><Relationship Id="rId15" Type="http://schemas.openxmlformats.org/officeDocument/2006/relationships/hyperlink" Target="https://podminky.urs.cz/item/CS_URS_2025_01/997013804" TargetMode="External"/><Relationship Id="rId23" Type="http://schemas.openxmlformats.org/officeDocument/2006/relationships/hyperlink" Target="https://podminky.urs.cz/item/CS_URS_2025_01/725820801" TargetMode="External"/><Relationship Id="rId10" Type="http://schemas.openxmlformats.org/officeDocument/2006/relationships/hyperlink" Target="https://podminky.urs.cz/item/CS_URS_2025_01/997013219" TargetMode="External"/><Relationship Id="rId19" Type="http://schemas.openxmlformats.org/officeDocument/2006/relationships/hyperlink" Target="https://podminky.urs.cz/item/CS_URS_2025_01/997013871" TargetMode="External"/><Relationship Id="rId4" Type="http://schemas.openxmlformats.org/officeDocument/2006/relationships/hyperlink" Target="https://podminky.urs.cz/item/CS_URS_2025_01/965082923" TargetMode="External"/><Relationship Id="rId9" Type="http://schemas.openxmlformats.org/officeDocument/2006/relationships/hyperlink" Target="https://podminky.urs.cz/item/CS_URS_2025_01/997013213" TargetMode="External"/><Relationship Id="rId14" Type="http://schemas.openxmlformats.org/officeDocument/2006/relationships/hyperlink" Target="https://podminky.urs.cz/item/CS_URS_2025_01/997013607" TargetMode="External"/><Relationship Id="rId22" Type="http://schemas.openxmlformats.org/officeDocument/2006/relationships/hyperlink" Target="https://podminky.urs.cz/item/CS_URS_2025_01/725330840" TargetMode="External"/><Relationship Id="rId27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3" Type="http://schemas.openxmlformats.org/officeDocument/2006/relationships/hyperlink" Target="https://podminky.urs.cz/item/CS_URS_2025_01/771575633" TargetMode="External"/><Relationship Id="rId18" Type="http://schemas.openxmlformats.org/officeDocument/2006/relationships/hyperlink" Target="https://podminky.urs.cz/item/CS_URS_2025_01/763411111" TargetMode="External"/><Relationship Id="rId26" Type="http://schemas.openxmlformats.org/officeDocument/2006/relationships/hyperlink" Target="https://podminky.urs.cz/item/CS_URS_2025_01/771577261" TargetMode="External"/><Relationship Id="rId39" Type="http://schemas.openxmlformats.org/officeDocument/2006/relationships/hyperlink" Target="https://podminky.urs.cz/item/CS_URS_2025_01/784211101" TargetMode="External"/><Relationship Id="rId21" Type="http://schemas.openxmlformats.org/officeDocument/2006/relationships/hyperlink" Target="https://podminky.urs.cz/item/CS_URS_2025_01/998763113" TargetMode="External"/><Relationship Id="rId34" Type="http://schemas.openxmlformats.org/officeDocument/2006/relationships/hyperlink" Target="https://podminky.urs.cz/item/CS_URS_2025_01/998781112" TargetMode="External"/><Relationship Id="rId7" Type="http://schemas.openxmlformats.org/officeDocument/2006/relationships/hyperlink" Target="https://podminky.urs.cz/item/CS_URS_2025_01/642945111" TargetMode="External"/><Relationship Id="rId12" Type="http://schemas.openxmlformats.org/officeDocument/2006/relationships/hyperlink" Target="https://podminky.urs.cz/item/CS_URS_2025_01/771121011" TargetMode="External"/><Relationship Id="rId17" Type="http://schemas.openxmlformats.org/officeDocument/2006/relationships/hyperlink" Target="https://podminky.urs.cz/item/CS_URS_2025_01/998011009" TargetMode="External"/><Relationship Id="rId25" Type="http://schemas.openxmlformats.org/officeDocument/2006/relationships/hyperlink" Target="https://podminky.urs.cz/item/CS_URS_2025_01/771575613" TargetMode="External"/><Relationship Id="rId33" Type="http://schemas.openxmlformats.org/officeDocument/2006/relationships/hyperlink" Target="https://podminky.urs.cz/item/CS_URS_2025_01/781495115" TargetMode="External"/><Relationship Id="rId38" Type="http://schemas.openxmlformats.org/officeDocument/2006/relationships/hyperlink" Target="https://podminky.urs.cz/item/CS_URS_2025_01/784181121" TargetMode="External"/><Relationship Id="rId2" Type="http://schemas.openxmlformats.org/officeDocument/2006/relationships/hyperlink" Target="https://podminky.urs.cz/item/CS_URS_2025_01/612135002" TargetMode="External"/><Relationship Id="rId16" Type="http://schemas.openxmlformats.org/officeDocument/2006/relationships/hyperlink" Target="https://podminky.urs.cz/item/CS_URS_2025_01/949101111" TargetMode="External"/><Relationship Id="rId20" Type="http://schemas.openxmlformats.org/officeDocument/2006/relationships/hyperlink" Target="https://podminky.urs.cz/item/CS_URS_2025_01/763431011" TargetMode="External"/><Relationship Id="rId29" Type="http://schemas.openxmlformats.org/officeDocument/2006/relationships/hyperlink" Target="https://podminky.urs.cz/item/CS_URS_2025_01/998771112" TargetMode="External"/><Relationship Id="rId1" Type="http://schemas.openxmlformats.org/officeDocument/2006/relationships/hyperlink" Target="https://podminky.urs.cz/item/CS_URS_2025_01/342272225" TargetMode="External"/><Relationship Id="rId6" Type="http://schemas.openxmlformats.org/officeDocument/2006/relationships/hyperlink" Target="https://podminky.urs.cz/item/CS_URS_2025_01/642942111" TargetMode="External"/><Relationship Id="rId11" Type="http://schemas.openxmlformats.org/officeDocument/2006/relationships/hyperlink" Target="https://podminky.urs.cz/item/CS_URS_2025_01/631362021" TargetMode="External"/><Relationship Id="rId24" Type="http://schemas.openxmlformats.org/officeDocument/2006/relationships/hyperlink" Target="https://podminky.urs.cz/item/CS_URS_2025_01/771121011" TargetMode="External"/><Relationship Id="rId32" Type="http://schemas.openxmlformats.org/officeDocument/2006/relationships/hyperlink" Target="https://podminky.urs.cz/item/CS_URS_2025_01/781492211" TargetMode="External"/><Relationship Id="rId37" Type="http://schemas.openxmlformats.org/officeDocument/2006/relationships/hyperlink" Target="https://podminky.urs.cz/item/CS_URS_2025_01/784111011" TargetMode="External"/><Relationship Id="rId40" Type="http://schemas.openxmlformats.org/officeDocument/2006/relationships/drawing" Target="../drawings/drawing9.xml"/><Relationship Id="rId5" Type="http://schemas.openxmlformats.org/officeDocument/2006/relationships/hyperlink" Target="https://podminky.urs.cz/item/CS_URS_2025_01/632450132" TargetMode="External"/><Relationship Id="rId15" Type="http://schemas.openxmlformats.org/officeDocument/2006/relationships/hyperlink" Target="https://podminky.urs.cz/item/CS_URS_2025_01/771161011" TargetMode="External"/><Relationship Id="rId23" Type="http://schemas.openxmlformats.org/officeDocument/2006/relationships/hyperlink" Target="https://podminky.urs.cz/item/CS_URS_2025_01/766660751" TargetMode="External"/><Relationship Id="rId28" Type="http://schemas.openxmlformats.org/officeDocument/2006/relationships/hyperlink" Target="https://podminky.urs.cz/item/CS_URS_2025_01/776421312" TargetMode="External"/><Relationship Id="rId36" Type="http://schemas.openxmlformats.org/officeDocument/2006/relationships/hyperlink" Target="https://podminky.urs.cz/item/CS_URS_2025_01/783317105" TargetMode="External"/><Relationship Id="rId10" Type="http://schemas.openxmlformats.org/officeDocument/2006/relationships/hyperlink" Target="https://podminky.urs.cz/item/CS_URS_2025_01/631311115" TargetMode="External"/><Relationship Id="rId19" Type="http://schemas.openxmlformats.org/officeDocument/2006/relationships/hyperlink" Target="https://podminky.urs.cz/item/CS_URS_2025_01/763411121" TargetMode="External"/><Relationship Id="rId31" Type="http://schemas.openxmlformats.org/officeDocument/2006/relationships/hyperlink" Target="https://podminky.urs.cz/item/CS_URS_2025_01/781475416" TargetMode="External"/><Relationship Id="rId4" Type="http://schemas.openxmlformats.org/officeDocument/2006/relationships/hyperlink" Target="https://podminky.urs.cz/item/CS_URS_2025_01/612341121" TargetMode="External"/><Relationship Id="rId9" Type="http://schemas.openxmlformats.org/officeDocument/2006/relationships/hyperlink" Target="https://podminky.urs.cz/item/CS_URS_2025_01/713191132" TargetMode="External"/><Relationship Id="rId14" Type="http://schemas.openxmlformats.org/officeDocument/2006/relationships/hyperlink" Target="https://podminky.urs.cz/item/CS_URS_2025_01/771474612" TargetMode="External"/><Relationship Id="rId22" Type="http://schemas.openxmlformats.org/officeDocument/2006/relationships/hyperlink" Target="https://podminky.urs.cz/item/CS_URS_2025_01/766660717" TargetMode="External"/><Relationship Id="rId27" Type="http://schemas.openxmlformats.org/officeDocument/2006/relationships/hyperlink" Target="https://podminky.urs.cz/item/CS_URS_2025_01/771591115" TargetMode="External"/><Relationship Id="rId30" Type="http://schemas.openxmlformats.org/officeDocument/2006/relationships/hyperlink" Target="https://podminky.urs.cz/item/CS_URS_2025_01/781121011" TargetMode="External"/><Relationship Id="rId35" Type="http://schemas.openxmlformats.org/officeDocument/2006/relationships/hyperlink" Target="https://podminky.urs.cz/item/CS_URS_2025_01/783301303" TargetMode="External"/><Relationship Id="rId8" Type="http://schemas.openxmlformats.org/officeDocument/2006/relationships/hyperlink" Target="https://podminky.urs.cz/item/CS_URS_2025_01/713121121" TargetMode="External"/><Relationship Id="rId3" Type="http://schemas.openxmlformats.org/officeDocument/2006/relationships/hyperlink" Target="https://podminky.urs.cz/item/CS_URS_2025_01/6123211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73"/>
  <sheetViews>
    <sheetView showGridLines="0" tabSelected="1" topLeftCell="A148" workbookViewId="0"/>
  </sheetViews>
  <sheetFormatPr defaultRowHeight="1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 ht="11.25">
      <c r="A1" s="16" t="s">
        <v>0</v>
      </c>
      <c r="AZ1" s="16" t="s">
        <v>1</v>
      </c>
      <c r="BA1" s="16" t="s">
        <v>2</v>
      </c>
      <c r="BB1" s="16" t="s">
        <v>3</v>
      </c>
      <c r="BT1" s="16" t="s">
        <v>4</v>
      </c>
      <c r="BU1" s="16" t="s">
        <v>4</v>
      </c>
      <c r="BV1" s="16" t="s">
        <v>5</v>
      </c>
    </row>
    <row r="2" spans="1:74" s="1" customFormat="1" ht="36.950000000000003" customHeight="1">
      <c r="AR2" s="280"/>
      <c r="AS2" s="280"/>
      <c r="AT2" s="280"/>
      <c r="AU2" s="280"/>
      <c r="AV2" s="280"/>
      <c r="AW2" s="280"/>
      <c r="AX2" s="280"/>
      <c r="AY2" s="280"/>
      <c r="AZ2" s="280"/>
      <c r="BA2" s="280"/>
      <c r="BB2" s="280"/>
      <c r="BC2" s="280"/>
      <c r="BD2" s="280"/>
      <c r="BE2" s="280"/>
      <c r="BS2" s="17" t="s">
        <v>6</v>
      </c>
      <c r="BT2" s="17" t="s">
        <v>7</v>
      </c>
    </row>
    <row r="3" spans="1:74" s="1" customFormat="1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8</v>
      </c>
    </row>
    <row r="4" spans="1:74" s="1" customFormat="1" ht="24.95" customHeight="1">
      <c r="B4" s="21"/>
      <c r="C4" s="22"/>
      <c r="D4" s="23" t="s">
        <v>9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0"/>
      <c r="AS4" s="24" t="s">
        <v>10</v>
      </c>
      <c r="BE4" s="25" t="s">
        <v>11</v>
      </c>
      <c r="BS4" s="17" t="s">
        <v>12</v>
      </c>
    </row>
    <row r="5" spans="1:74" s="1" customFormat="1" ht="12" customHeight="1">
      <c r="B5" s="21"/>
      <c r="C5" s="22"/>
      <c r="D5" s="26" t="s">
        <v>13</v>
      </c>
      <c r="E5" s="22"/>
      <c r="F5" s="22"/>
      <c r="G5" s="22"/>
      <c r="H5" s="22"/>
      <c r="I5" s="22"/>
      <c r="J5" s="22"/>
      <c r="K5" s="264" t="s">
        <v>14</v>
      </c>
      <c r="L5" s="265"/>
      <c r="M5" s="265"/>
      <c r="N5" s="265"/>
      <c r="O5" s="265"/>
      <c r="P5" s="265"/>
      <c r="Q5" s="265"/>
      <c r="R5" s="265"/>
      <c r="S5" s="265"/>
      <c r="T5" s="265"/>
      <c r="U5" s="265"/>
      <c r="V5" s="265"/>
      <c r="W5" s="265"/>
      <c r="X5" s="265"/>
      <c r="Y5" s="265"/>
      <c r="Z5" s="265"/>
      <c r="AA5" s="265"/>
      <c r="AB5" s="265"/>
      <c r="AC5" s="265"/>
      <c r="AD5" s="265"/>
      <c r="AE5" s="265"/>
      <c r="AF5" s="265"/>
      <c r="AG5" s="265"/>
      <c r="AH5" s="265"/>
      <c r="AI5" s="265"/>
      <c r="AJ5" s="265"/>
      <c r="AK5" s="265"/>
      <c r="AL5" s="265"/>
      <c r="AM5" s="265"/>
      <c r="AN5" s="265"/>
      <c r="AO5" s="265"/>
      <c r="AP5" s="22"/>
      <c r="AQ5" s="22"/>
      <c r="AR5" s="20"/>
      <c r="BE5" s="261" t="s">
        <v>15</v>
      </c>
      <c r="BS5" s="17" t="s">
        <v>6</v>
      </c>
    </row>
    <row r="6" spans="1:74" s="1" customFormat="1" ht="36.950000000000003" customHeight="1">
      <c r="B6" s="21"/>
      <c r="C6" s="22"/>
      <c r="D6" s="28" t="s">
        <v>16</v>
      </c>
      <c r="E6" s="22"/>
      <c r="F6" s="22"/>
      <c r="G6" s="22"/>
      <c r="H6" s="22"/>
      <c r="I6" s="22"/>
      <c r="J6" s="22"/>
      <c r="K6" s="266" t="s">
        <v>17</v>
      </c>
      <c r="L6" s="265"/>
      <c r="M6" s="265"/>
      <c r="N6" s="265"/>
      <c r="O6" s="265"/>
      <c r="P6" s="265"/>
      <c r="Q6" s="265"/>
      <c r="R6" s="265"/>
      <c r="S6" s="265"/>
      <c r="T6" s="265"/>
      <c r="U6" s="265"/>
      <c r="V6" s="265"/>
      <c r="W6" s="265"/>
      <c r="X6" s="265"/>
      <c r="Y6" s="265"/>
      <c r="Z6" s="265"/>
      <c r="AA6" s="265"/>
      <c r="AB6" s="265"/>
      <c r="AC6" s="265"/>
      <c r="AD6" s="265"/>
      <c r="AE6" s="265"/>
      <c r="AF6" s="265"/>
      <c r="AG6" s="265"/>
      <c r="AH6" s="265"/>
      <c r="AI6" s="265"/>
      <c r="AJ6" s="265"/>
      <c r="AK6" s="265"/>
      <c r="AL6" s="265"/>
      <c r="AM6" s="265"/>
      <c r="AN6" s="265"/>
      <c r="AO6" s="265"/>
      <c r="AP6" s="22"/>
      <c r="AQ6" s="22"/>
      <c r="AR6" s="20"/>
      <c r="BE6" s="262"/>
      <c r="BS6" s="17" t="s">
        <v>6</v>
      </c>
    </row>
    <row r="7" spans="1:74" s="1" customFormat="1" ht="12" customHeight="1">
      <c r="B7" s="21"/>
      <c r="C7" s="22"/>
      <c r="D7" s="29" t="s">
        <v>18</v>
      </c>
      <c r="E7" s="22"/>
      <c r="F7" s="22"/>
      <c r="G7" s="22"/>
      <c r="H7" s="22"/>
      <c r="I7" s="22"/>
      <c r="J7" s="22"/>
      <c r="K7" s="27" t="s">
        <v>19</v>
      </c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9" t="s">
        <v>20</v>
      </c>
      <c r="AL7" s="22"/>
      <c r="AM7" s="22"/>
      <c r="AN7" s="27" t="s">
        <v>19</v>
      </c>
      <c r="AO7" s="22"/>
      <c r="AP7" s="22"/>
      <c r="AQ7" s="22"/>
      <c r="AR7" s="20"/>
      <c r="BE7" s="262"/>
      <c r="BS7" s="17" t="s">
        <v>6</v>
      </c>
    </row>
    <row r="8" spans="1:74" s="1" customFormat="1" ht="12" customHeight="1">
      <c r="B8" s="21"/>
      <c r="C8" s="22"/>
      <c r="D8" s="29" t="s">
        <v>21</v>
      </c>
      <c r="E8" s="22"/>
      <c r="F8" s="22"/>
      <c r="G8" s="22"/>
      <c r="H8" s="22"/>
      <c r="I8" s="22"/>
      <c r="J8" s="22"/>
      <c r="K8" s="27" t="s">
        <v>22</v>
      </c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9" t="s">
        <v>23</v>
      </c>
      <c r="AL8" s="22"/>
      <c r="AM8" s="22"/>
      <c r="AN8" s="30" t="s">
        <v>24</v>
      </c>
      <c r="AO8" s="22"/>
      <c r="AP8" s="22"/>
      <c r="AQ8" s="22"/>
      <c r="AR8" s="20"/>
      <c r="BE8" s="262"/>
      <c r="BS8" s="17" t="s">
        <v>6</v>
      </c>
    </row>
    <row r="9" spans="1:74" s="1" customFormat="1" ht="14.45" customHeight="1">
      <c r="B9" s="21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0"/>
      <c r="BE9" s="262"/>
      <c r="BS9" s="17" t="s">
        <v>6</v>
      </c>
    </row>
    <row r="10" spans="1:74" s="1" customFormat="1" ht="12" customHeight="1">
      <c r="B10" s="21"/>
      <c r="C10" s="22"/>
      <c r="D10" s="29" t="s">
        <v>25</v>
      </c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9" t="s">
        <v>26</v>
      </c>
      <c r="AL10" s="22"/>
      <c r="AM10" s="22"/>
      <c r="AN10" s="27" t="s">
        <v>27</v>
      </c>
      <c r="AO10" s="22"/>
      <c r="AP10" s="22"/>
      <c r="AQ10" s="22"/>
      <c r="AR10" s="20"/>
      <c r="BE10" s="262"/>
      <c r="BS10" s="17" t="s">
        <v>6</v>
      </c>
    </row>
    <row r="11" spans="1:74" s="1" customFormat="1" ht="18.399999999999999" customHeight="1">
      <c r="B11" s="21"/>
      <c r="C11" s="22"/>
      <c r="D11" s="22"/>
      <c r="E11" s="27" t="s">
        <v>28</v>
      </c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9" t="s">
        <v>29</v>
      </c>
      <c r="AL11" s="22"/>
      <c r="AM11" s="22"/>
      <c r="AN11" s="27" t="s">
        <v>30</v>
      </c>
      <c r="AO11" s="22"/>
      <c r="AP11" s="22"/>
      <c r="AQ11" s="22"/>
      <c r="AR11" s="20"/>
      <c r="BE11" s="262"/>
      <c r="BS11" s="17" t="s">
        <v>6</v>
      </c>
    </row>
    <row r="12" spans="1:74" s="1" customFormat="1" ht="6.95" customHeight="1">
      <c r="B12" s="21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0"/>
      <c r="BE12" s="262"/>
      <c r="BS12" s="17" t="s">
        <v>6</v>
      </c>
    </row>
    <row r="13" spans="1:74" s="1" customFormat="1" ht="12" customHeight="1">
      <c r="B13" s="21"/>
      <c r="C13" s="22"/>
      <c r="D13" s="29" t="s">
        <v>31</v>
      </c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9" t="s">
        <v>26</v>
      </c>
      <c r="AL13" s="22"/>
      <c r="AM13" s="22"/>
      <c r="AN13" s="31" t="s">
        <v>32</v>
      </c>
      <c r="AO13" s="22"/>
      <c r="AP13" s="22"/>
      <c r="AQ13" s="22"/>
      <c r="AR13" s="20"/>
      <c r="BE13" s="262"/>
      <c r="BS13" s="17" t="s">
        <v>6</v>
      </c>
    </row>
    <row r="14" spans="1:74" ht="12.75">
      <c r="B14" s="21"/>
      <c r="C14" s="22"/>
      <c r="D14" s="22"/>
      <c r="E14" s="267" t="s">
        <v>32</v>
      </c>
      <c r="F14" s="268"/>
      <c r="G14" s="268"/>
      <c r="H14" s="268"/>
      <c r="I14" s="268"/>
      <c r="J14" s="268"/>
      <c r="K14" s="268"/>
      <c r="L14" s="268"/>
      <c r="M14" s="268"/>
      <c r="N14" s="268"/>
      <c r="O14" s="268"/>
      <c r="P14" s="268"/>
      <c r="Q14" s="268"/>
      <c r="R14" s="268"/>
      <c r="S14" s="268"/>
      <c r="T14" s="268"/>
      <c r="U14" s="268"/>
      <c r="V14" s="268"/>
      <c r="W14" s="268"/>
      <c r="X14" s="268"/>
      <c r="Y14" s="268"/>
      <c r="Z14" s="268"/>
      <c r="AA14" s="268"/>
      <c r="AB14" s="268"/>
      <c r="AC14" s="268"/>
      <c r="AD14" s="268"/>
      <c r="AE14" s="268"/>
      <c r="AF14" s="268"/>
      <c r="AG14" s="268"/>
      <c r="AH14" s="268"/>
      <c r="AI14" s="268"/>
      <c r="AJ14" s="268"/>
      <c r="AK14" s="29" t="s">
        <v>29</v>
      </c>
      <c r="AL14" s="22"/>
      <c r="AM14" s="22"/>
      <c r="AN14" s="31" t="s">
        <v>32</v>
      </c>
      <c r="AO14" s="22"/>
      <c r="AP14" s="22"/>
      <c r="AQ14" s="22"/>
      <c r="AR14" s="20"/>
      <c r="BE14" s="262"/>
      <c r="BS14" s="17" t="s">
        <v>6</v>
      </c>
    </row>
    <row r="15" spans="1:74" s="1" customFormat="1" ht="6.95" customHeight="1">
      <c r="B15" s="21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0"/>
      <c r="BE15" s="262"/>
      <c r="BS15" s="17" t="s">
        <v>4</v>
      </c>
    </row>
    <row r="16" spans="1:74" s="1" customFormat="1" ht="12" customHeight="1">
      <c r="B16" s="21"/>
      <c r="C16" s="22"/>
      <c r="D16" s="29" t="s">
        <v>33</v>
      </c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9" t="s">
        <v>26</v>
      </c>
      <c r="AL16" s="22"/>
      <c r="AM16" s="22"/>
      <c r="AN16" s="27" t="s">
        <v>34</v>
      </c>
      <c r="AO16" s="22"/>
      <c r="AP16" s="22"/>
      <c r="AQ16" s="22"/>
      <c r="AR16" s="20"/>
      <c r="BE16" s="262"/>
      <c r="BS16" s="17" t="s">
        <v>4</v>
      </c>
    </row>
    <row r="17" spans="1:71" s="1" customFormat="1" ht="18.399999999999999" customHeight="1">
      <c r="B17" s="21"/>
      <c r="C17" s="22"/>
      <c r="D17" s="22"/>
      <c r="E17" s="27" t="s">
        <v>35</v>
      </c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9" t="s">
        <v>29</v>
      </c>
      <c r="AL17" s="22"/>
      <c r="AM17" s="22"/>
      <c r="AN17" s="27" t="s">
        <v>19</v>
      </c>
      <c r="AO17" s="22"/>
      <c r="AP17" s="22"/>
      <c r="AQ17" s="22"/>
      <c r="AR17" s="20"/>
      <c r="BE17" s="262"/>
      <c r="BS17" s="17" t="s">
        <v>36</v>
      </c>
    </row>
    <row r="18" spans="1:71" s="1" customFormat="1" ht="6.95" customHeight="1">
      <c r="B18" s="21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0"/>
      <c r="BE18" s="262"/>
      <c r="BS18" s="17" t="s">
        <v>6</v>
      </c>
    </row>
    <row r="19" spans="1:71" s="1" customFormat="1" ht="12" customHeight="1">
      <c r="B19" s="21"/>
      <c r="C19" s="22"/>
      <c r="D19" s="29" t="s">
        <v>37</v>
      </c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9" t="s">
        <v>26</v>
      </c>
      <c r="AL19" s="22"/>
      <c r="AM19" s="22"/>
      <c r="AN19" s="27" t="s">
        <v>19</v>
      </c>
      <c r="AO19" s="22"/>
      <c r="AP19" s="22"/>
      <c r="AQ19" s="22"/>
      <c r="AR19" s="20"/>
      <c r="BE19" s="262"/>
      <c r="BS19" s="17" t="s">
        <v>6</v>
      </c>
    </row>
    <row r="20" spans="1:71" s="1" customFormat="1" ht="18.399999999999999" customHeight="1">
      <c r="B20" s="21"/>
      <c r="C20" s="22"/>
      <c r="D20" s="22"/>
      <c r="E20" s="27" t="s">
        <v>38</v>
      </c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9" t="s">
        <v>29</v>
      </c>
      <c r="AL20" s="22"/>
      <c r="AM20" s="22"/>
      <c r="AN20" s="27" t="s">
        <v>19</v>
      </c>
      <c r="AO20" s="22"/>
      <c r="AP20" s="22"/>
      <c r="AQ20" s="22"/>
      <c r="AR20" s="20"/>
      <c r="BE20" s="262"/>
      <c r="BS20" s="17" t="s">
        <v>4</v>
      </c>
    </row>
    <row r="21" spans="1:71" s="1" customFormat="1" ht="6.95" customHeight="1">
      <c r="B21" s="21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0"/>
      <c r="BE21" s="262"/>
    </row>
    <row r="22" spans="1:71" s="1" customFormat="1" ht="12" customHeight="1">
      <c r="B22" s="21"/>
      <c r="C22" s="22"/>
      <c r="D22" s="29" t="s">
        <v>39</v>
      </c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0"/>
      <c r="BE22" s="262"/>
    </row>
    <row r="23" spans="1:71" s="1" customFormat="1" ht="47.25" customHeight="1">
      <c r="B23" s="21"/>
      <c r="C23" s="22"/>
      <c r="D23" s="22"/>
      <c r="E23" s="269" t="s">
        <v>40</v>
      </c>
      <c r="F23" s="269"/>
      <c r="G23" s="269"/>
      <c r="H23" s="269"/>
      <c r="I23" s="269"/>
      <c r="J23" s="269"/>
      <c r="K23" s="269"/>
      <c r="L23" s="269"/>
      <c r="M23" s="269"/>
      <c r="N23" s="269"/>
      <c r="O23" s="269"/>
      <c r="P23" s="269"/>
      <c r="Q23" s="269"/>
      <c r="R23" s="269"/>
      <c r="S23" s="269"/>
      <c r="T23" s="269"/>
      <c r="U23" s="269"/>
      <c r="V23" s="269"/>
      <c r="W23" s="269"/>
      <c r="X23" s="269"/>
      <c r="Y23" s="269"/>
      <c r="Z23" s="269"/>
      <c r="AA23" s="269"/>
      <c r="AB23" s="269"/>
      <c r="AC23" s="269"/>
      <c r="AD23" s="269"/>
      <c r="AE23" s="269"/>
      <c r="AF23" s="269"/>
      <c r="AG23" s="269"/>
      <c r="AH23" s="269"/>
      <c r="AI23" s="269"/>
      <c r="AJ23" s="269"/>
      <c r="AK23" s="269"/>
      <c r="AL23" s="269"/>
      <c r="AM23" s="269"/>
      <c r="AN23" s="269"/>
      <c r="AO23" s="22"/>
      <c r="AP23" s="22"/>
      <c r="AQ23" s="22"/>
      <c r="AR23" s="20"/>
      <c r="BE23" s="262"/>
    </row>
    <row r="24" spans="1:71" s="1" customFormat="1" ht="6.95" customHeight="1">
      <c r="B24" s="21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0"/>
      <c r="BE24" s="262"/>
    </row>
    <row r="25" spans="1:71" s="1" customFormat="1" ht="6.95" customHeight="1">
      <c r="B25" s="21"/>
      <c r="C25" s="22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22"/>
      <c r="AQ25" s="22"/>
      <c r="AR25" s="20"/>
      <c r="BE25" s="262"/>
    </row>
    <row r="26" spans="1:71" s="2" customFormat="1" ht="25.9" customHeight="1">
      <c r="A26" s="34"/>
      <c r="B26" s="35"/>
      <c r="C26" s="36"/>
      <c r="D26" s="37" t="s">
        <v>41</v>
      </c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270">
        <f>ROUND(AG54,2)</f>
        <v>0</v>
      </c>
      <c r="AL26" s="271"/>
      <c r="AM26" s="271"/>
      <c r="AN26" s="271"/>
      <c r="AO26" s="271"/>
      <c r="AP26" s="36"/>
      <c r="AQ26" s="36"/>
      <c r="AR26" s="39"/>
      <c r="BE26" s="262"/>
    </row>
    <row r="27" spans="1:71" s="2" customFormat="1" ht="6.95" customHeight="1">
      <c r="A27" s="34"/>
      <c r="B27" s="35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  <c r="AM27" s="36"/>
      <c r="AN27" s="36"/>
      <c r="AO27" s="36"/>
      <c r="AP27" s="36"/>
      <c r="AQ27" s="36"/>
      <c r="AR27" s="39"/>
      <c r="BE27" s="262"/>
    </row>
    <row r="28" spans="1:71" s="2" customFormat="1" ht="12.75">
      <c r="A28" s="34"/>
      <c r="B28" s="35"/>
      <c r="C28" s="36"/>
      <c r="D28" s="36"/>
      <c r="E28" s="36"/>
      <c r="F28" s="36"/>
      <c r="G28" s="36"/>
      <c r="H28" s="36"/>
      <c r="I28" s="36"/>
      <c r="J28" s="36"/>
      <c r="K28" s="36"/>
      <c r="L28" s="272" t="s">
        <v>42</v>
      </c>
      <c r="M28" s="272"/>
      <c r="N28" s="272"/>
      <c r="O28" s="272"/>
      <c r="P28" s="272"/>
      <c r="Q28" s="36"/>
      <c r="R28" s="36"/>
      <c r="S28" s="36"/>
      <c r="T28" s="36"/>
      <c r="U28" s="36"/>
      <c r="V28" s="36"/>
      <c r="W28" s="272" t="s">
        <v>43</v>
      </c>
      <c r="X28" s="272"/>
      <c r="Y28" s="272"/>
      <c r="Z28" s="272"/>
      <c r="AA28" s="272"/>
      <c r="AB28" s="272"/>
      <c r="AC28" s="272"/>
      <c r="AD28" s="272"/>
      <c r="AE28" s="272"/>
      <c r="AF28" s="36"/>
      <c r="AG28" s="36"/>
      <c r="AH28" s="36"/>
      <c r="AI28" s="36"/>
      <c r="AJ28" s="36"/>
      <c r="AK28" s="272" t="s">
        <v>44</v>
      </c>
      <c r="AL28" s="272"/>
      <c r="AM28" s="272"/>
      <c r="AN28" s="272"/>
      <c r="AO28" s="272"/>
      <c r="AP28" s="36"/>
      <c r="AQ28" s="36"/>
      <c r="AR28" s="39"/>
      <c r="BE28" s="262"/>
    </row>
    <row r="29" spans="1:71" s="3" customFormat="1" ht="14.45" customHeight="1">
      <c r="B29" s="40"/>
      <c r="C29" s="41"/>
      <c r="D29" s="29" t="s">
        <v>45</v>
      </c>
      <c r="E29" s="41"/>
      <c r="F29" s="29" t="s">
        <v>46</v>
      </c>
      <c r="G29" s="41"/>
      <c r="H29" s="41"/>
      <c r="I29" s="41"/>
      <c r="J29" s="41"/>
      <c r="K29" s="41"/>
      <c r="L29" s="275">
        <v>0.21</v>
      </c>
      <c r="M29" s="274"/>
      <c r="N29" s="274"/>
      <c r="O29" s="274"/>
      <c r="P29" s="274"/>
      <c r="Q29" s="41"/>
      <c r="R29" s="41"/>
      <c r="S29" s="41"/>
      <c r="T29" s="41"/>
      <c r="U29" s="41"/>
      <c r="V29" s="41"/>
      <c r="W29" s="273">
        <f>ROUND(AZ54, 2)</f>
        <v>0</v>
      </c>
      <c r="X29" s="274"/>
      <c r="Y29" s="274"/>
      <c r="Z29" s="274"/>
      <c r="AA29" s="274"/>
      <c r="AB29" s="274"/>
      <c r="AC29" s="274"/>
      <c r="AD29" s="274"/>
      <c r="AE29" s="274"/>
      <c r="AF29" s="41"/>
      <c r="AG29" s="41"/>
      <c r="AH29" s="41"/>
      <c r="AI29" s="41"/>
      <c r="AJ29" s="41"/>
      <c r="AK29" s="273">
        <f>ROUND(AV54, 2)</f>
        <v>0</v>
      </c>
      <c r="AL29" s="274"/>
      <c r="AM29" s="274"/>
      <c r="AN29" s="274"/>
      <c r="AO29" s="274"/>
      <c r="AP29" s="41"/>
      <c r="AQ29" s="41"/>
      <c r="AR29" s="42"/>
      <c r="BE29" s="263"/>
    </row>
    <row r="30" spans="1:71" s="3" customFormat="1" ht="14.45" customHeight="1">
      <c r="B30" s="40"/>
      <c r="C30" s="41"/>
      <c r="D30" s="41"/>
      <c r="E30" s="41"/>
      <c r="F30" s="29" t="s">
        <v>47</v>
      </c>
      <c r="G30" s="41"/>
      <c r="H30" s="41"/>
      <c r="I30" s="41"/>
      <c r="J30" s="41"/>
      <c r="K30" s="41"/>
      <c r="L30" s="275">
        <v>0.12</v>
      </c>
      <c r="M30" s="274"/>
      <c r="N30" s="274"/>
      <c r="O30" s="274"/>
      <c r="P30" s="274"/>
      <c r="Q30" s="41"/>
      <c r="R30" s="41"/>
      <c r="S30" s="41"/>
      <c r="T30" s="41"/>
      <c r="U30" s="41"/>
      <c r="V30" s="41"/>
      <c r="W30" s="273">
        <f>ROUND(BA54, 2)</f>
        <v>0</v>
      </c>
      <c r="X30" s="274"/>
      <c r="Y30" s="274"/>
      <c r="Z30" s="274"/>
      <c r="AA30" s="274"/>
      <c r="AB30" s="274"/>
      <c r="AC30" s="274"/>
      <c r="AD30" s="274"/>
      <c r="AE30" s="274"/>
      <c r="AF30" s="41"/>
      <c r="AG30" s="41"/>
      <c r="AH30" s="41"/>
      <c r="AI30" s="41"/>
      <c r="AJ30" s="41"/>
      <c r="AK30" s="273">
        <f>ROUND(AW54, 2)</f>
        <v>0</v>
      </c>
      <c r="AL30" s="274"/>
      <c r="AM30" s="274"/>
      <c r="AN30" s="274"/>
      <c r="AO30" s="274"/>
      <c r="AP30" s="41"/>
      <c r="AQ30" s="41"/>
      <c r="AR30" s="42"/>
      <c r="BE30" s="263"/>
    </row>
    <row r="31" spans="1:71" s="3" customFormat="1" ht="14.45" hidden="1" customHeight="1">
      <c r="B31" s="40"/>
      <c r="C31" s="41"/>
      <c r="D31" s="41"/>
      <c r="E31" s="41"/>
      <c r="F31" s="29" t="s">
        <v>48</v>
      </c>
      <c r="G31" s="41"/>
      <c r="H31" s="41"/>
      <c r="I31" s="41"/>
      <c r="J31" s="41"/>
      <c r="K31" s="41"/>
      <c r="L31" s="275">
        <v>0.21</v>
      </c>
      <c r="M31" s="274"/>
      <c r="N31" s="274"/>
      <c r="O31" s="274"/>
      <c r="P31" s="274"/>
      <c r="Q31" s="41"/>
      <c r="R31" s="41"/>
      <c r="S31" s="41"/>
      <c r="T31" s="41"/>
      <c r="U31" s="41"/>
      <c r="V31" s="41"/>
      <c r="W31" s="273">
        <f>ROUND(BB54, 2)</f>
        <v>0</v>
      </c>
      <c r="X31" s="274"/>
      <c r="Y31" s="274"/>
      <c r="Z31" s="274"/>
      <c r="AA31" s="274"/>
      <c r="AB31" s="274"/>
      <c r="AC31" s="274"/>
      <c r="AD31" s="274"/>
      <c r="AE31" s="274"/>
      <c r="AF31" s="41"/>
      <c r="AG31" s="41"/>
      <c r="AH31" s="41"/>
      <c r="AI31" s="41"/>
      <c r="AJ31" s="41"/>
      <c r="AK31" s="273">
        <v>0</v>
      </c>
      <c r="AL31" s="274"/>
      <c r="AM31" s="274"/>
      <c r="AN31" s="274"/>
      <c r="AO31" s="274"/>
      <c r="AP31" s="41"/>
      <c r="AQ31" s="41"/>
      <c r="AR31" s="42"/>
      <c r="BE31" s="263"/>
    </row>
    <row r="32" spans="1:71" s="3" customFormat="1" ht="14.45" hidden="1" customHeight="1">
      <c r="B32" s="40"/>
      <c r="C32" s="41"/>
      <c r="D32" s="41"/>
      <c r="E32" s="41"/>
      <c r="F32" s="29" t="s">
        <v>49</v>
      </c>
      <c r="G32" s="41"/>
      <c r="H32" s="41"/>
      <c r="I32" s="41"/>
      <c r="J32" s="41"/>
      <c r="K32" s="41"/>
      <c r="L32" s="275">
        <v>0.12</v>
      </c>
      <c r="M32" s="274"/>
      <c r="N32" s="274"/>
      <c r="O32" s="274"/>
      <c r="P32" s="274"/>
      <c r="Q32" s="41"/>
      <c r="R32" s="41"/>
      <c r="S32" s="41"/>
      <c r="T32" s="41"/>
      <c r="U32" s="41"/>
      <c r="V32" s="41"/>
      <c r="W32" s="273">
        <f>ROUND(BC54, 2)</f>
        <v>0</v>
      </c>
      <c r="X32" s="274"/>
      <c r="Y32" s="274"/>
      <c r="Z32" s="274"/>
      <c r="AA32" s="274"/>
      <c r="AB32" s="274"/>
      <c r="AC32" s="274"/>
      <c r="AD32" s="274"/>
      <c r="AE32" s="274"/>
      <c r="AF32" s="41"/>
      <c r="AG32" s="41"/>
      <c r="AH32" s="41"/>
      <c r="AI32" s="41"/>
      <c r="AJ32" s="41"/>
      <c r="AK32" s="273">
        <v>0</v>
      </c>
      <c r="AL32" s="274"/>
      <c r="AM32" s="274"/>
      <c r="AN32" s="274"/>
      <c r="AO32" s="274"/>
      <c r="AP32" s="41"/>
      <c r="AQ32" s="41"/>
      <c r="AR32" s="42"/>
      <c r="BE32" s="263"/>
    </row>
    <row r="33" spans="1:57" s="3" customFormat="1" ht="14.45" hidden="1" customHeight="1">
      <c r="B33" s="40"/>
      <c r="C33" s="41"/>
      <c r="D33" s="41"/>
      <c r="E33" s="41"/>
      <c r="F33" s="29" t="s">
        <v>50</v>
      </c>
      <c r="G33" s="41"/>
      <c r="H33" s="41"/>
      <c r="I33" s="41"/>
      <c r="J33" s="41"/>
      <c r="K33" s="41"/>
      <c r="L33" s="275">
        <v>0</v>
      </c>
      <c r="M33" s="274"/>
      <c r="N33" s="274"/>
      <c r="O33" s="274"/>
      <c r="P33" s="274"/>
      <c r="Q33" s="41"/>
      <c r="R33" s="41"/>
      <c r="S33" s="41"/>
      <c r="T33" s="41"/>
      <c r="U33" s="41"/>
      <c r="V33" s="41"/>
      <c r="W33" s="273">
        <f>ROUND(BD54, 2)</f>
        <v>0</v>
      </c>
      <c r="X33" s="274"/>
      <c r="Y33" s="274"/>
      <c r="Z33" s="274"/>
      <c r="AA33" s="274"/>
      <c r="AB33" s="274"/>
      <c r="AC33" s="274"/>
      <c r="AD33" s="274"/>
      <c r="AE33" s="274"/>
      <c r="AF33" s="41"/>
      <c r="AG33" s="41"/>
      <c r="AH33" s="41"/>
      <c r="AI33" s="41"/>
      <c r="AJ33" s="41"/>
      <c r="AK33" s="273">
        <v>0</v>
      </c>
      <c r="AL33" s="274"/>
      <c r="AM33" s="274"/>
      <c r="AN33" s="274"/>
      <c r="AO33" s="274"/>
      <c r="AP33" s="41"/>
      <c r="AQ33" s="41"/>
      <c r="AR33" s="42"/>
    </row>
    <row r="34" spans="1:57" s="2" customFormat="1" ht="6.95" customHeight="1">
      <c r="A34" s="34"/>
      <c r="B34" s="35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6"/>
      <c r="AL34" s="36"/>
      <c r="AM34" s="36"/>
      <c r="AN34" s="36"/>
      <c r="AO34" s="36"/>
      <c r="AP34" s="36"/>
      <c r="AQ34" s="36"/>
      <c r="AR34" s="39"/>
      <c r="BE34" s="34"/>
    </row>
    <row r="35" spans="1:57" s="2" customFormat="1" ht="25.9" customHeight="1">
      <c r="A35" s="34"/>
      <c r="B35" s="35"/>
      <c r="C35" s="43"/>
      <c r="D35" s="44" t="s">
        <v>51</v>
      </c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6" t="s">
        <v>52</v>
      </c>
      <c r="U35" s="45"/>
      <c r="V35" s="45"/>
      <c r="W35" s="45"/>
      <c r="X35" s="279" t="s">
        <v>53</v>
      </c>
      <c r="Y35" s="277"/>
      <c r="Z35" s="277"/>
      <c r="AA35" s="277"/>
      <c r="AB35" s="277"/>
      <c r="AC35" s="45"/>
      <c r="AD35" s="45"/>
      <c r="AE35" s="45"/>
      <c r="AF35" s="45"/>
      <c r="AG35" s="45"/>
      <c r="AH35" s="45"/>
      <c r="AI35" s="45"/>
      <c r="AJ35" s="45"/>
      <c r="AK35" s="276">
        <f>SUM(AK26:AK33)</f>
        <v>0</v>
      </c>
      <c r="AL35" s="277"/>
      <c r="AM35" s="277"/>
      <c r="AN35" s="277"/>
      <c r="AO35" s="278"/>
      <c r="AP35" s="43"/>
      <c r="AQ35" s="43"/>
      <c r="AR35" s="39"/>
      <c r="BE35" s="34"/>
    </row>
    <row r="36" spans="1:57" s="2" customFormat="1" ht="6.95" customHeight="1">
      <c r="A36" s="34"/>
      <c r="B36" s="35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36"/>
      <c r="AK36" s="36"/>
      <c r="AL36" s="36"/>
      <c r="AM36" s="36"/>
      <c r="AN36" s="36"/>
      <c r="AO36" s="36"/>
      <c r="AP36" s="36"/>
      <c r="AQ36" s="36"/>
      <c r="AR36" s="39"/>
      <c r="BE36" s="34"/>
    </row>
    <row r="37" spans="1:57" s="2" customFormat="1" ht="6.95" customHeight="1">
      <c r="A37" s="34"/>
      <c r="B37" s="47"/>
      <c r="C37" s="48"/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48"/>
      <c r="AH37" s="48"/>
      <c r="AI37" s="48"/>
      <c r="AJ37" s="48"/>
      <c r="AK37" s="48"/>
      <c r="AL37" s="48"/>
      <c r="AM37" s="48"/>
      <c r="AN37" s="48"/>
      <c r="AO37" s="48"/>
      <c r="AP37" s="48"/>
      <c r="AQ37" s="48"/>
      <c r="AR37" s="39"/>
      <c r="BE37" s="34"/>
    </row>
    <row r="41" spans="1:57" s="2" customFormat="1" ht="6.95" customHeight="1">
      <c r="A41" s="34"/>
      <c r="B41" s="49"/>
      <c r="C41" s="50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  <c r="AJ41" s="50"/>
      <c r="AK41" s="50"/>
      <c r="AL41" s="50"/>
      <c r="AM41" s="50"/>
      <c r="AN41" s="50"/>
      <c r="AO41" s="50"/>
      <c r="AP41" s="50"/>
      <c r="AQ41" s="50"/>
      <c r="AR41" s="39"/>
      <c r="BE41" s="34"/>
    </row>
    <row r="42" spans="1:57" s="2" customFormat="1" ht="24.95" customHeight="1">
      <c r="A42" s="34"/>
      <c r="B42" s="35"/>
      <c r="C42" s="23" t="s">
        <v>54</v>
      </c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6"/>
      <c r="AI42" s="36"/>
      <c r="AJ42" s="36"/>
      <c r="AK42" s="36"/>
      <c r="AL42" s="36"/>
      <c r="AM42" s="36"/>
      <c r="AN42" s="36"/>
      <c r="AO42" s="36"/>
      <c r="AP42" s="36"/>
      <c r="AQ42" s="36"/>
      <c r="AR42" s="39"/>
      <c r="BE42" s="34"/>
    </row>
    <row r="43" spans="1:57" s="2" customFormat="1" ht="6.95" customHeight="1">
      <c r="A43" s="34"/>
      <c r="B43" s="35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6"/>
      <c r="AI43" s="36"/>
      <c r="AJ43" s="36"/>
      <c r="AK43" s="36"/>
      <c r="AL43" s="36"/>
      <c r="AM43" s="36"/>
      <c r="AN43" s="36"/>
      <c r="AO43" s="36"/>
      <c r="AP43" s="36"/>
      <c r="AQ43" s="36"/>
      <c r="AR43" s="39"/>
      <c r="BE43" s="34"/>
    </row>
    <row r="44" spans="1:57" s="4" customFormat="1" ht="12" customHeight="1">
      <c r="B44" s="51"/>
      <c r="C44" s="29" t="s">
        <v>13</v>
      </c>
      <c r="D44" s="52"/>
      <c r="E44" s="52"/>
      <c r="F44" s="52"/>
      <c r="G44" s="52"/>
      <c r="H44" s="52"/>
      <c r="I44" s="52"/>
      <c r="J44" s="52"/>
      <c r="K44" s="52"/>
      <c r="L44" s="52" t="str">
        <f>K5</f>
        <v>P2510(1)</v>
      </c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  <c r="X44" s="52"/>
      <c r="Y44" s="52"/>
      <c r="Z44" s="52"/>
      <c r="AA44" s="52"/>
      <c r="AB44" s="52"/>
      <c r="AC44" s="52"/>
      <c r="AD44" s="52"/>
      <c r="AE44" s="52"/>
      <c r="AF44" s="52"/>
      <c r="AG44" s="52"/>
      <c r="AH44" s="52"/>
      <c r="AI44" s="52"/>
      <c r="AJ44" s="52"/>
      <c r="AK44" s="52"/>
      <c r="AL44" s="52"/>
      <c r="AM44" s="52"/>
      <c r="AN44" s="52"/>
      <c r="AO44" s="52"/>
      <c r="AP44" s="52"/>
      <c r="AQ44" s="52"/>
      <c r="AR44" s="53"/>
    </row>
    <row r="45" spans="1:57" s="5" customFormat="1" ht="36.950000000000003" customHeight="1">
      <c r="B45" s="54"/>
      <c r="C45" s="55" t="s">
        <v>16</v>
      </c>
      <c r="D45" s="56"/>
      <c r="E45" s="56"/>
      <c r="F45" s="56"/>
      <c r="G45" s="56"/>
      <c r="H45" s="56"/>
      <c r="I45" s="56"/>
      <c r="J45" s="56"/>
      <c r="K45" s="56"/>
      <c r="L45" s="258" t="str">
        <f>K6</f>
        <v>Domov mládeže, Čelakovského 789 1, Plzeň</v>
      </c>
      <c r="M45" s="259"/>
      <c r="N45" s="259"/>
      <c r="O45" s="259"/>
      <c r="P45" s="259"/>
      <c r="Q45" s="259"/>
      <c r="R45" s="259"/>
      <c r="S45" s="259"/>
      <c r="T45" s="259"/>
      <c r="U45" s="259"/>
      <c r="V45" s="259"/>
      <c r="W45" s="259"/>
      <c r="X45" s="259"/>
      <c r="Y45" s="259"/>
      <c r="Z45" s="259"/>
      <c r="AA45" s="259"/>
      <c r="AB45" s="259"/>
      <c r="AC45" s="259"/>
      <c r="AD45" s="259"/>
      <c r="AE45" s="259"/>
      <c r="AF45" s="259"/>
      <c r="AG45" s="259"/>
      <c r="AH45" s="259"/>
      <c r="AI45" s="259"/>
      <c r="AJ45" s="259"/>
      <c r="AK45" s="259"/>
      <c r="AL45" s="259"/>
      <c r="AM45" s="259"/>
      <c r="AN45" s="259"/>
      <c r="AO45" s="259"/>
      <c r="AP45" s="56"/>
      <c r="AQ45" s="56"/>
      <c r="AR45" s="57"/>
    </row>
    <row r="46" spans="1:57" s="2" customFormat="1" ht="6.95" customHeight="1">
      <c r="A46" s="34"/>
      <c r="B46" s="35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36"/>
      <c r="AH46" s="36"/>
      <c r="AI46" s="36"/>
      <c r="AJ46" s="36"/>
      <c r="AK46" s="36"/>
      <c r="AL46" s="36"/>
      <c r="AM46" s="36"/>
      <c r="AN46" s="36"/>
      <c r="AO46" s="36"/>
      <c r="AP46" s="36"/>
      <c r="AQ46" s="36"/>
      <c r="AR46" s="39"/>
      <c r="BE46" s="34"/>
    </row>
    <row r="47" spans="1:57" s="2" customFormat="1" ht="12" customHeight="1">
      <c r="A47" s="34"/>
      <c r="B47" s="35"/>
      <c r="C47" s="29" t="s">
        <v>21</v>
      </c>
      <c r="D47" s="36"/>
      <c r="E47" s="36"/>
      <c r="F47" s="36"/>
      <c r="G47" s="36"/>
      <c r="H47" s="36"/>
      <c r="I47" s="36"/>
      <c r="J47" s="36"/>
      <c r="K47" s="36"/>
      <c r="L47" s="58" t="str">
        <f>IF(K8="","",K8)</f>
        <v>Čelakovského 789/1, Plzeň</v>
      </c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29" t="s">
        <v>23</v>
      </c>
      <c r="AJ47" s="36"/>
      <c r="AK47" s="36"/>
      <c r="AL47" s="36"/>
      <c r="AM47" s="286" t="str">
        <f>IF(AN8= "","",AN8)</f>
        <v>20. 3. 2025</v>
      </c>
      <c r="AN47" s="286"/>
      <c r="AO47" s="36"/>
      <c r="AP47" s="36"/>
      <c r="AQ47" s="36"/>
      <c r="AR47" s="39"/>
      <c r="BE47" s="34"/>
    </row>
    <row r="48" spans="1:57" s="2" customFormat="1" ht="6.95" customHeight="1">
      <c r="A48" s="34"/>
      <c r="B48" s="35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6"/>
      <c r="AI48" s="36"/>
      <c r="AJ48" s="36"/>
      <c r="AK48" s="36"/>
      <c r="AL48" s="36"/>
      <c r="AM48" s="36"/>
      <c r="AN48" s="36"/>
      <c r="AO48" s="36"/>
      <c r="AP48" s="36"/>
      <c r="AQ48" s="36"/>
      <c r="AR48" s="39"/>
      <c r="BE48" s="34"/>
    </row>
    <row r="49" spans="1:91" s="2" customFormat="1" ht="25.7" customHeight="1">
      <c r="A49" s="34"/>
      <c r="B49" s="35"/>
      <c r="C49" s="29" t="s">
        <v>25</v>
      </c>
      <c r="D49" s="36"/>
      <c r="E49" s="36"/>
      <c r="F49" s="36"/>
      <c r="G49" s="36"/>
      <c r="H49" s="36"/>
      <c r="I49" s="36"/>
      <c r="J49" s="36"/>
      <c r="K49" s="36"/>
      <c r="L49" s="52" t="str">
        <f>IF(E11= "","",E11)</f>
        <v>Střední škola informatiky a finančních služeb</v>
      </c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29" t="s">
        <v>33</v>
      </c>
      <c r="AJ49" s="36"/>
      <c r="AK49" s="36"/>
      <c r="AL49" s="36"/>
      <c r="AM49" s="287" t="str">
        <f>IF(E17="","",E17)</f>
        <v>Planteam, Na Výsluní 630, Líně - Sulkov</v>
      </c>
      <c r="AN49" s="288"/>
      <c r="AO49" s="288"/>
      <c r="AP49" s="288"/>
      <c r="AQ49" s="36"/>
      <c r="AR49" s="39"/>
      <c r="AS49" s="290" t="s">
        <v>55</v>
      </c>
      <c r="AT49" s="291"/>
      <c r="AU49" s="60"/>
      <c r="AV49" s="60"/>
      <c r="AW49" s="60"/>
      <c r="AX49" s="60"/>
      <c r="AY49" s="60"/>
      <c r="AZ49" s="60"/>
      <c r="BA49" s="60"/>
      <c r="BB49" s="60"/>
      <c r="BC49" s="60"/>
      <c r="BD49" s="61"/>
      <c r="BE49" s="34"/>
    </row>
    <row r="50" spans="1:91" s="2" customFormat="1" ht="15.2" customHeight="1">
      <c r="A50" s="34"/>
      <c r="B50" s="35"/>
      <c r="C50" s="29" t="s">
        <v>31</v>
      </c>
      <c r="D50" s="36"/>
      <c r="E50" s="36"/>
      <c r="F50" s="36"/>
      <c r="G50" s="36"/>
      <c r="H50" s="36"/>
      <c r="I50" s="36"/>
      <c r="J50" s="36"/>
      <c r="K50" s="36"/>
      <c r="L50" s="52" t="str">
        <f>IF(E14= "Vyplň údaj","",E14)</f>
        <v/>
      </c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29" t="s">
        <v>37</v>
      </c>
      <c r="AJ50" s="36"/>
      <c r="AK50" s="36"/>
      <c r="AL50" s="36"/>
      <c r="AM50" s="287" t="str">
        <f>IF(E20="","",E20)</f>
        <v>Ing. Irena Potužáková</v>
      </c>
      <c r="AN50" s="288"/>
      <c r="AO50" s="288"/>
      <c r="AP50" s="288"/>
      <c r="AQ50" s="36"/>
      <c r="AR50" s="39"/>
      <c r="AS50" s="292"/>
      <c r="AT50" s="293"/>
      <c r="AU50" s="62"/>
      <c r="AV50" s="62"/>
      <c r="AW50" s="62"/>
      <c r="AX50" s="62"/>
      <c r="AY50" s="62"/>
      <c r="AZ50" s="62"/>
      <c r="BA50" s="62"/>
      <c r="BB50" s="62"/>
      <c r="BC50" s="62"/>
      <c r="BD50" s="63"/>
      <c r="BE50" s="34"/>
    </row>
    <row r="51" spans="1:91" s="2" customFormat="1" ht="10.9" customHeight="1">
      <c r="A51" s="34"/>
      <c r="B51" s="35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36"/>
      <c r="AL51" s="36"/>
      <c r="AM51" s="36"/>
      <c r="AN51" s="36"/>
      <c r="AO51" s="36"/>
      <c r="AP51" s="36"/>
      <c r="AQ51" s="36"/>
      <c r="AR51" s="39"/>
      <c r="AS51" s="294"/>
      <c r="AT51" s="295"/>
      <c r="AU51" s="64"/>
      <c r="AV51" s="64"/>
      <c r="AW51" s="64"/>
      <c r="AX51" s="64"/>
      <c r="AY51" s="64"/>
      <c r="AZ51" s="64"/>
      <c r="BA51" s="64"/>
      <c r="BB51" s="64"/>
      <c r="BC51" s="64"/>
      <c r="BD51" s="65"/>
      <c r="BE51" s="34"/>
    </row>
    <row r="52" spans="1:91" s="2" customFormat="1" ht="29.25" customHeight="1">
      <c r="A52" s="34"/>
      <c r="B52" s="35"/>
      <c r="C52" s="253" t="s">
        <v>56</v>
      </c>
      <c r="D52" s="254"/>
      <c r="E52" s="254"/>
      <c r="F52" s="254"/>
      <c r="G52" s="254"/>
      <c r="H52" s="66"/>
      <c r="I52" s="257" t="s">
        <v>57</v>
      </c>
      <c r="J52" s="254"/>
      <c r="K52" s="254"/>
      <c r="L52" s="254"/>
      <c r="M52" s="254"/>
      <c r="N52" s="254"/>
      <c r="O52" s="254"/>
      <c r="P52" s="254"/>
      <c r="Q52" s="254"/>
      <c r="R52" s="254"/>
      <c r="S52" s="254"/>
      <c r="T52" s="254"/>
      <c r="U52" s="254"/>
      <c r="V52" s="254"/>
      <c r="W52" s="254"/>
      <c r="X52" s="254"/>
      <c r="Y52" s="254"/>
      <c r="Z52" s="254"/>
      <c r="AA52" s="254"/>
      <c r="AB52" s="254"/>
      <c r="AC52" s="254"/>
      <c r="AD52" s="254"/>
      <c r="AE52" s="254"/>
      <c r="AF52" s="254"/>
      <c r="AG52" s="285" t="s">
        <v>58</v>
      </c>
      <c r="AH52" s="254"/>
      <c r="AI52" s="254"/>
      <c r="AJ52" s="254"/>
      <c r="AK52" s="254"/>
      <c r="AL52" s="254"/>
      <c r="AM52" s="254"/>
      <c r="AN52" s="257" t="s">
        <v>59</v>
      </c>
      <c r="AO52" s="254"/>
      <c r="AP52" s="254"/>
      <c r="AQ52" s="67" t="s">
        <v>60</v>
      </c>
      <c r="AR52" s="39"/>
      <c r="AS52" s="68" t="s">
        <v>61</v>
      </c>
      <c r="AT52" s="69" t="s">
        <v>62</v>
      </c>
      <c r="AU52" s="69" t="s">
        <v>63</v>
      </c>
      <c r="AV52" s="69" t="s">
        <v>64</v>
      </c>
      <c r="AW52" s="69" t="s">
        <v>65</v>
      </c>
      <c r="AX52" s="69" t="s">
        <v>66</v>
      </c>
      <c r="AY52" s="69" t="s">
        <v>67</v>
      </c>
      <c r="AZ52" s="69" t="s">
        <v>68</v>
      </c>
      <c r="BA52" s="69" t="s">
        <v>69</v>
      </c>
      <c r="BB52" s="69" t="s">
        <v>70</v>
      </c>
      <c r="BC52" s="69" t="s">
        <v>71</v>
      </c>
      <c r="BD52" s="70" t="s">
        <v>72</v>
      </c>
      <c r="BE52" s="34"/>
    </row>
    <row r="53" spans="1:91" s="2" customFormat="1" ht="10.9" customHeight="1">
      <c r="A53" s="34"/>
      <c r="B53" s="35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6"/>
      <c r="AL53" s="36"/>
      <c r="AM53" s="36"/>
      <c r="AN53" s="36"/>
      <c r="AO53" s="36"/>
      <c r="AP53" s="36"/>
      <c r="AQ53" s="36"/>
      <c r="AR53" s="39"/>
      <c r="AS53" s="71"/>
      <c r="AT53" s="72"/>
      <c r="AU53" s="72"/>
      <c r="AV53" s="72"/>
      <c r="AW53" s="72"/>
      <c r="AX53" s="72"/>
      <c r="AY53" s="72"/>
      <c r="AZ53" s="72"/>
      <c r="BA53" s="72"/>
      <c r="BB53" s="72"/>
      <c r="BC53" s="72"/>
      <c r="BD53" s="73"/>
      <c r="BE53" s="34"/>
    </row>
    <row r="54" spans="1:91" s="6" customFormat="1" ht="32.450000000000003" customHeight="1">
      <c r="B54" s="74"/>
      <c r="C54" s="75" t="s">
        <v>73</v>
      </c>
      <c r="D54" s="76"/>
      <c r="E54" s="76"/>
      <c r="F54" s="76"/>
      <c r="G54" s="76"/>
      <c r="H54" s="76"/>
      <c r="I54" s="76"/>
      <c r="J54" s="76"/>
      <c r="K54" s="76"/>
      <c r="L54" s="76"/>
      <c r="M54" s="76"/>
      <c r="N54" s="76"/>
      <c r="O54" s="76"/>
      <c r="P54" s="76"/>
      <c r="Q54" s="76"/>
      <c r="R54" s="76"/>
      <c r="S54" s="76"/>
      <c r="T54" s="76"/>
      <c r="U54" s="76"/>
      <c r="V54" s="76"/>
      <c r="W54" s="76"/>
      <c r="X54" s="76"/>
      <c r="Y54" s="76"/>
      <c r="Z54" s="76"/>
      <c r="AA54" s="76"/>
      <c r="AB54" s="76"/>
      <c r="AC54" s="76"/>
      <c r="AD54" s="76"/>
      <c r="AE54" s="76"/>
      <c r="AF54" s="76"/>
      <c r="AG54" s="260">
        <f>ROUND(AG55+AG59+AG63+SUM(AG67:AG71),2)</f>
        <v>0</v>
      </c>
      <c r="AH54" s="260"/>
      <c r="AI54" s="260"/>
      <c r="AJ54" s="260"/>
      <c r="AK54" s="260"/>
      <c r="AL54" s="260"/>
      <c r="AM54" s="260"/>
      <c r="AN54" s="296">
        <f t="shared" ref="AN54:AN71" si="0">SUM(AG54,AT54)</f>
        <v>0</v>
      </c>
      <c r="AO54" s="296"/>
      <c r="AP54" s="296"/>
      <c r="AQ54" s="78" t="s">
        <v>19</v>
      </c>
      <c r="AR54" s="79"/>
      <c r="AS54" s="80">
        <f>ROUND(AS55+AS59+AS63+SUM(AS67:AS71),2)</f>
        <v>0</v>
      </c>
      <c r="AT54" s="81">
        <f t="shared" ref="AT54:AT71" si="1">ROUND(SUM(AV54:AW54),2)</f>
        <v>0</v>
      </c>
      <c r="AU54" s="82">
        <f>ROUND(AU55+AU59+AU63+SUM(AU67:AU71),5)</f>
        <v>0</v>
      </c>
      <c r="AV54" s="81">
        <f>ROUND(AZ54*L29,2)</f>
        <v>0</v>
      </c>
      <c r="AW54" s="81">
        <f>ROUND(BA54*L30,2)</f>
        <v>0</v>
      </c>
      <c r="AX54" s="81">
        <f>ROUND(BB54*L29,2)</f>
        <v>0</v>
      </c>
      <c r="AY54" s="81">
        <f>ROUND(BC54*L30,2)</f>
        <v>0</v>
      </c>
      <c r="AZ54" s="81">
        <f>ROUND(AZ55+AZ59+AZ63+SUM(AZ67:AZ71),2)</f>
        <v>0</v>
      </c>
      <c r="BA54" s="81">
        <f>ROUND(BA55+BA59+BA63+SUM(BA67:BA71),2)</f>
        <v>0</v>
      </c>
      <c r="BB54" s="81">
        <f>ROUND(BB55+BB59+BB63+SUM(BB67:BB71),2)</f>
        <v>0</v>
      </c>
      <c r="BC54" s="81">
        <f>ROUND(BC55+BC59+BC63+SUM(BC67:BC71),2)</f>
        <v>0</v>
      </c>
      <c r="BD54" s="83">
        <f>ROUND(BD55+BD59+BD63+SUM(BD67:BD71),2)</f>
        <v>0</v>
      </c>
      <c r="BS54" s="84" t="s">
        <v>74</v>
      </c>
      <c r="BT54" s="84" t="s">
        <v>75</v>
      </c>
      <c r="BU54" s="85" t="s">
        <v>76</v>
      </c>
      <c r="BV54" s="84" t="s">
        <v>77</v>
      </c>
      <c r="BW54" s="84" t="s">
        <v>5</v>
      </c>
      <c r="BX54" s="84" t="s">
        <v>78</v>
      </c>
      <c r="CL54" s="84" t="s">
        <v>19</v>
      </c>
    </row>
    <row r="55" spans="1:91" s="7" customFormat="1" ht="16.5" customHeight="1">
      <c r="B55" s="86"/>
      <c r="C55" s="87"/>
      <c r="D55" s="255" t="s">
        <v>79</v>
      </c>
      <c r="E55" s="255"/>
      <c r="F55" s="255"/>
      <c r="G55" s="255"/>
      <c r="H55" s="255"/>
      <c r="I55" s="88"/>
      <c r="J55" s="255" t="s">
        <v>80</v>
      </c>
      <c r="K55" s="255"/>
      <c r="L55" s="255"/>
      <c r="M55" s="255"/>
      <c r="N55" s="255"/>
      <c r="O55" s="255"/>
      <c r="P55" s="255"/>
      <c r="Q55" s="255"/>
      <c r="R55" s="255"/>
      <c r="S55" s="255"/>
      <c r="T55" s="255"/>
      <c r="U55" s="255"/>
      <c r="V55" s="255"/>
      <c r="W55" s="255"/>
      <c r="X55" s="255"/>
      <c r="Y55" s="255"/>
      <c r="Z55" s="255"/>
      <c r="AA55" s="255"/>
      <c r="AB55" s="255"/>
      <c r="AC55" s="255"/>
      <c r="AD55" s="255"/>
      <c r="AE55" s="255"/>
      <c r="AF55" s="255"/>
      <c r="AG55" s="283">
        <f>ROUND(SUM(AG56:AG58),2)</f>
        <v>0</v>
      </c>
      <c r="AH55" s="284"/>
      <c r="AI55" s="284"/>
      <c r="AJ55" s="284"/>
      <c r="AK55" s="284"/>
      <c r="AL55" s="284"/>
      <c r="AM55" s="284"/>
      <c r="AN55" s="289">
        <f t="shared" si="0"/>
        <v>0</v>
      </c>
      <c r="AO55" s="284"/>
      <c r="AP55" s="284"/>
      <c r="AQ55" s="89" t="s">
        <v>81</v>
      </c>
      <c r="AR55" s="90"/>
      <c r="AS55" s="91">
        <f>ROUND(SUM(AS56:AS58),2)</f>
        <v>0</v>
      </c>
      <c r="AT55" s="92">
        <f t="shared" si="1"/>
        <v>0</v>
      </c>
      <c r="AU55" s="93">
        <f>ROUND(SUM(AU56:AU58),5)</f>
        <v>0</v>
      </c>
      <c r="AV55" s="92">
        <f>ROUND(AZ55*L29,2)</f>
        <v>0</v>
      </c>
      <c r="AW55" s="92">
        <f>ROUND(BA55*L30,2)</f>
        <v>0</v>
      </c>
      <c r="AX55" s="92">
        <f>ROUND(BB55*L29,2)</f>
        <v>0</v>
      </c>
      <c r="AY55" s="92">
        <f>ROUND(BC55*L30,2)</f>
        <v>0</v>
      </c>
      <c r="AZ55" s="92">
        <f>ROUND(SUM(AZ56:AZ58),2)</f>
        <v>0</v>
      </c>
      <c r="BA55" s="92">
        <f>ROUND(SUM(BA56:BA58),2)</f>
        <v>0</v>
      </c>
      <c r="BB55" s="92">
        <f>ROUND(SUM(BB56:BB58),2)</f>
        <v>0</v>
      </c>
      <c r="BC55" s="92">
        <f>ROUND(SUM(BC56:BC58),2)</f>
        <v>0</v>
      </c>
      <c r="BD55" s="94">
        <f>ROUND(SUM(BD56:BD58),2)</f>
        <v>0</v>
      </c>
      <c r="BS55" s="95" t="s">
        <v>74</v>
      </c>
      <c r="BT55" s="95" t="s">
        <v>79</v>
      </c>
      <c r="BU55" s="95" t="s">
        <v>76</v>
      </c>
      <c r="BV55" s="95" t="s">
        <v>77</v>
      </c>
      <c r="BW55" s="95" t="s">
        <v>82</v>
      </c>
      <c r="BX55" s="95" t="s">
        <v>5</v>
      </c>
      <c r="CL55" s="95" t="s">
        <v>19</v>
      </c>
      <c r="CM55" s="95" t="s">
        <v>83</v>
      </c>
    </row>
    <row r="56" spans="1:91" s="4" customFormat="1" ht="16.5" customHeight="1">
      <c r="A56" s="96" t="s">
        <v>84</v>
      </c>
      <c r="B56" s="51"/>
      <c r="C56" s="97"/>
      <c r="D56" s="97"/>
      <c r="E56" s="256" t="s">
        <v>85</v>
      </c>
      <c r="F56" s="256"/>
      <c r="G56" s="256"/>
      <c r="H56" s="256"/>
      <c r="I56" s="256"/>
      <c r="J56" s="97"/>
      <c r="K56" s="256" t="s">
        <v>86</v>
      </c>
      <c r="L56" s="256"/>
      <c r="M56" s="256"/>
      <c r="N56" s="256"/>
      <c r="O56" s="256"/>
      <c r="P56" s="256"/>
      <c r="Q56" s="256"/>
      <c r="R56" s="256"/>
      <c r="S56" s="256"/>
      <c r="T56" s="256"/>
      <c r="U56" s="256"/>
      <c r="V56" s="256"/>
      <c r="W56" s="256"/>
      <c r="X56" s="256"/>
      <c r="Y56" s="256"/>
      <c r="Z56" s="256"/>
      <c r="AA56" s="256"/>
      <c r="AB56" s="256"/>
      <c r="AC56" s="256"/>
      <c r="AD56" s="256"/>
      <c r="AE56" s="256"/>
      <c r="AF56" s="256"/>
      <c r="AG56" s="281">
        <f>'A1 - Bourací práce'!J32</f>
        <v>0</v>
      </c>
      <c r="AH56" s="282"/>
      <c r="AI56" s="282"/>
      <c r="AJ56" s="282"/>
      <c r="AK56" s="282"/>
      <c r="AL56" s="282"/>
      <c r="AM56" s="282"/>
      <c r="AN56" s="281">
        <f t="shared" si="0"/>
        <v>0</v>
      </c>
      <c r="AO56" s="282"/>
      <c r="AP56" s="282"/>
      <c r="AQ56" s="98" t="s">
        <v>87</v>
      </c>
      <c r="AR56" s="53"/>
      <c r="AS56" s="99">
        <v>0</v>
      </c>
      <c r="AT56" s="100">
        <f t="shared" si="1"/>
        <v>0</v>
      </c>
      <c r="AU56" s="101">
        <f>'A1 - Bourací práce'!P98</f>
        <v>0</v>
      </c>
      <c r="AV56" s="100">
        <f>'A1 - Bourací práce'!J35</f>
        <v>0</v>
      </c>
      <c r="AW56" s="100">
        <f>'A1 - Bourací práce'!J36</f>
        <v>0</v>
      </c>
      <c r="AX56" s="100">
        <f>'A1 - Bourací práce'!J37</f>
        <v>0</v>
      </c>
      <c r="AY56" s="100">
        <f>'A1 - Bourací práce'!J38</f>
        <v>0</v>
      </c>
      <c r="AZ56" s="100">
        <f>'A1 - Bourací práce'!F35</f>
        <v>0</v>
      </c>
      <c r="BA56" s="100">
        <f>'A1 - Bourací práce'!F36</f>
        <v>0</v>
      </c>
      <c r="BB56" s="100">
        <f>'A1 - Bourací práce'!F37</f>
        <v>0</v>
      </c>
      <c r="BC56" s="100">
        <f>'A1 - Bourací práce'!F38</f>
        <v>0</v>
      </c>
      <c r="BD56" s="102">
        <f>'A1 - Bourací práce'!F39</f>
        <v>0</v>
      </c>
      <c r="BT56" s="103" t="s">
        <v>83</v>
      </c>
      <c r="BV56" s="103" t="s">
        <v>77</v>
      </c>
      <c r="BW56" s="103" t="s">
        <v>88</v>
      </c>
      <c r="BX56" s="103" t="s">
        <v>82</v>
      </c>
      <c r="CL56" s="103" t="s">
        <v>19</v>
      </c>
    </row>
    <row r="57" spans="1:91" s="4" customFormat="1" ht="16.5" customHeight="1">
      <c r="A57" s="96" t="s">
        <v>84</v>
      </c>
      <c r="B57" s="51"/>
      <c r="C57" s="97"/>
      <c r="D57" s="97"/>
      <c r="E57" s="256" t="s">
        <v>89</v>
      </c>
      <c r="F57" s="256"/>
      <c r="G57" s="256"/>
      <c r="H57" s="256"/>
      <c r="I57" s="256"/>
      <c r="J57" s="97"/>
      <c r="K57" s="256" t="s">
        <v>90</v>
      </c>
      <c r="L57" s="256"/>
      <c r="M57" s="256"/>
      <c r="N57" s="256"/>
      <c r="O57" s="256"/>
      <c r="P57" s="256"/>
      <c r="Q57" s="256"/>
      <c r="R57" s="256"/>
      <c r="S57" s="256"/>
      <c r="T57" s="256"/>
      <c r="U57" s="256"/>
      <c r="V57" s="256"/>
      <c r="W57" s="256"/>
      <c r="X57" s="256"/>
      <c r="Y57" s="256"/>
      <c r="Z57" s="256"/>
      <c r="AA57" s="256"/>
      <c r="AB57" s="256"/>
      <c r="AC57" s="256"/>
      <c r="AD57" s="256"/>
      <c r="AE57" s="256"/>
      <c r="AF57" s="256"/>
      <c r="AG57" s="281">
        <f>'B1 - Stavební práce'!J32</f>
        <v>0</v>
      </c>
      <c r="AH57" s="282"/>
      <c r="AI57" s="282"/>
      <c r="AJ57" s="282"/>
      <c r="AK57" s="282"/>
      <c r="AL57" s="282"/>
      <c r="AM57" s="282"/>
      <c r="AN57" s="281">
        <f t="shared" si="0"/>
        <v>0</v>
      </c>
      <c r="AO57" s="282"/>
      <c r="AP57" s="282"/>
      <c r="AQ57" s="98" t="s">
        <v>87</v>
      </c>
      <c r="AR57" s="53"/>
      <c r="AS57" s="99">
        <v>0</v>
      </c>
      <c r="AT57" s="100">
        <f t="shared" si="1"/>
        <v>0</v>
      </c>
      <c r="AU57" s="101">
        <f>'B1 - Stavební práce'!P99</f>
        <v>0</v>
      </c>
      <c r="AV57" s="100">
        <f>'B1 - Stavební práce'!J35</f>
        <v>0</v>
      </c>
      <c r="AW57" s="100">
        <f>'B1 - Stavební práce'!J36</f>
        <v>0</v>
      </c>
      <c r="AX57" s="100">
        <f>'B1 - Stavební práce'!J37</f>
        <v>0</v>
      </c>
      <c r="AY57" s="100">
        <f>'B1 - Stavební práce'!J38</f>
        <v>0</v>
      </c>
      <c r="AZ57" s="100">
        <f>'B1 - Stavební práce'!F35</f>
        <v>0</v>
      </c>
      <c r="BA57" s="100">
        <f>'B1 - Stavební práce'!F36</f>
        <v>0</v>
      </c>
      <c r="BB57" s="100">
        <f>'B1 - Stavební práce'!F37</f>
        <v>0</v>
      </c>
      <c r="BC57" s="100">
        <f>'B1 - Stavební práce'!F38</f>
        <v>0</v>
      </c>
      <c r="BD57" s="102">
        <f>'B1 - Stavební práce'!F39</f>
        <v>0</v>
      </c>
      <c r="BT57" s="103" t="s">
        <v>83</v>
      </c>
      <c r="BV57" s="103" t="s">
        <v>77</v>
      </c>
      <c r="BW57" s="103" t="s">
        <v>91</v>
      </c>
      <c r="BX57" s="103" t="s">
        <v>82</v>
      </c>
      <c r="CL57" s="103" t="s">
        <v>19</v>
      </c>
    </row>
    <row r="58" spans="1:91" s="4" customFormat="1" ht="16.5" customHeight="1">
      <c r="A58" s="96" t="s">
        <v>84</v>
      </c>
      <c r="B58" s="51"/>
      <c r="C58" s="97"/>
      <c r="D58" s="97"/>
      <c r="E58" s="256" t="s">
        <v>92</v>
      </c>
      <c r="F58" s="256"/>
      <c r="G58" s="256"/>
      <c r="H58" s="256"/>
      <c r="I58" s="256"/>
      <c r="J58" s="97"/>
      <c r="K58" s="256" t="s">
        <v>93</v>
      </c>
      <c r="L58" s="256"/>
      <c r="M58" s="256"/>
      <c r="N58" s="256"/>
      <c r="O58" s="256"/>
      <c r="P58" s="256"/>
      <c r="Q58" s="256"/>
      <c r="R58" s="256"/>
      <c r="S58" s="256"/>
      <c r="T58" s="256"/>
      <c r="U58" s="256"/>
      <c r="V58" s="256"/>
      <c r="W58" s="256"/>
      <c r="X58" s="256"/>
      <c r="Y58" s="256"/>
      <c r="Z58" s="256"/>
      <c r="AA58" s="256"/>
      <c r="AB58" s="256"/>
      <c r="AC58" s="256"/>
      <c r="AD58" s="256"/>
      <c r="AE58" s="256"/>
      <c r="AF58" s="256"/>
      <c r="AG58" s="281">
        <f>'C1 - ZTI'!J32</f>
        <v>0</v>
      </c>
      <c r="AH58" s="282"/>
      <c r="AI58" s="282"/>
      <c r="AJ58" s="282"/>
      <c r="AK58" s="282"/>
      <c r="AL58" s="282"/>
      <c r="AM58" s="282"/>
      <c r="AN58" s="281">
        <f t="shared" si="0"/>
        <v>0</v>
      </c>
      <c r="AO58" s="282"/>
      <c r="AP58" s="282"/>
      <c r="AQ58" s="98" t="s">
        <v>87</v>
      </c>
      <c r="AR58" s="53"/>
      <c r="AS58" s="99">
        <v>0</v>
      </c>
      <c r="AT58" s="100">
        <f t="shared" si="1"/>
        <v>0</v>
      </c>
      <c r="AU58" s="101">
        <f>'C1 - ZTI'!P97</f>
        <v>0</v>
      </c>
      <c r="AV58" s="100">
        <f>'C1 - ZTI'!J35</f>
        <v>0</v>
      </c>
      <c r="AW58" s="100">
        <f>'C1 - ZTI'!J36</f>
        <v>0</v>
      </c>
      <c r="AX58" s="100">
        <f>'C1 - ZTI'!J37</f>
        <v>0</v>
      </c>
      <c r="AY58" s="100">
        <f>'C1 - ZTI'!J38</f>
        <v>0</v>
      </c>
      <c r="AZ58" s="100">
        <f>'C1 - ZTI'!F35</f>
        <v>0</v>
      </c>
      <c r="BA58" s="100">
        <f>'C1 - ZTI'!F36</f>
        <v>0</v>
      </c>
      <c r="BB58" s="100">
        <f>'C1 - ZTI'!F37</f>
        <v>0</v>
      </c>
      <c r="BC58" s="100">
        <f>'C1 - ZTI'!F38</f>
        <v>0</v>
      </c>
      <c r="BD58" s="102">
        <f>'C1 - ZTI'!F39</f>
        <v>0</v>
      </c>
      <c r="BT58" s="103" t="s">
        <v>83</v>
      </c>
      <c r="BV58" s="103" t="s">
        <v>77</v>
      </c>
      <c r="BW58" s="103" t="s">
        <v>94</v>
      </c>
      <c r="BX58" s="103" t="s">
        <v>82</v>
      </c>
      <c r="CL58" s="103" t="s">
        <v>19</v>
      </c>
    </row>
    <row r="59" spans="1:91" s="7" customFormat="1" ht="16.5" customHeight="1">
      <c r="B59" s="86"/>
      <c r="C59" s="87"/>
      <c r="D59" s="255" t="s">
        <v>83</v>
      </c>
      <c r="E59" s="255"/>
      <c r="F59" s="255"/>
      <c r="G59" s="255"/>
      <c r="H59" s="255"/>
      <c r="I59" s="88"/>
      <c r="J59" s="255" t="s">
        <v>95</v>
      </c>
      <c r="K59" s="255"/>
      <c r="L59" s="255"/>
      <c r="M59" s="255"/>
      <c r="N59" s="255"/>
      <c r="O59" s="255"/>
      <c r="P59" s="255"/>
      <c r="Q59" s="255"/>
      <c r="R59" s="255"/>
      <c r="S59" s="255"/>
      <c r="T59" s="255"/>
      <c r="U59" s="255"/>
      <c r="V59" s="255"/>
      <c r="W59" s="255"/>
      <c r="X59" s="255"/>
      <c r="Y59" s="255"/>
      <c r="Z59" s="255"/>
      <c r="AA59" s="255"/>
      <c r="AB59" s="255"/>
      <c r="AC59" s="255"/>
      <c r="AD59" s="255"/>
      <c r="AE59" s="255"/>
      <c r="AF59" s="255"/>
      <c r="AG59" s="283">
        <f>ROUND(SUM(AG60:AG62),2)</f>
        <v>0</v>
      </c>
      <c r="AH59" s="284"/>
      <c r="AI59" s="284"/>
      <c r="AJ59" s="284"/>
      <c r="AK59" s="284"/>
      <c r="AL59" s="284"/>
      <c r="AM59" s="284"/>
      <c r="AN59" s="289">
        <f t="shared" si="0"/>
        <v>0</v>
      </c>
      <c r="AO59" s="284"/>
      <c r="AP59" s="284"/>
      <c r="AQ59" s="89" t="s">
        <v>81</v>
      </c>
      <c r="AR59" s="90"/>
      <c r="AS59" s="91">
        <f>ROUND(SUM(AS60:AS62),2)</f>
        <v>0</v>
      </c>
      <c r="AT59" s="92">
        <f t="shared" si="1"/>
        <v>0</v>
      </c>
      <c r="AU59" s="93">
        <f>ROUND(SUM(AU60:AU62),5)</f>
        <v>0</v>
      </c>
      <c r="AV59" s="92">
        <f>ROUND(AZ59*L29,2)</f>
        <v>0</v>
      </c>
      <c r="AW59" s="92">
        <f>ROUND(BA59*L30,2)</f>
        <v>0</v>
      </c>
      <c r="AX59" s="92">
        <f>ROUND(BB59*L29,2)</f>
        <v>0</v>
      </c>
      <c r="AY59" s="92">
        <f>ROUND(BC59*L30,2)</f>
        <v>0</v>
      </c>
      <c r="AZ59" s="92">
        <f>ROUND(SUM(AZ60:AZ62),2)</f>
        <v>0</v>
      </c>
      <c r="BA59" s="92">
        <f>ROUND(SUM(BA60:BA62),2)</f>
        <v>0</v>
      </c>
      <c r="BB59" s="92">
        <f>ROUND(SUM(BB60:BB62),2)</f>
        <v>0</v>
      </c>
      <c r="BC59" s="92">
        <f>ROUND(SUM(BC60:BC62),2)</f>
        <v>0</v>
      </c>
      <c r="BD59" s="94">
        <f>ROUND(SUM(BD60:BD62),2)</f>
        <v>0</v>
      </c>
      <c r="BS59" s="95" t="s">
        <v>74</v>
      </c>
      <c r="BT59" s="95" t="s">
        <v>79</v>
      </c>
      <c r="BU59" s="95" t="s">
        <v>76</v>
      </c>
      <c r="BV59" s="95" t="s">
        <v>77</v>
      </c>
      <c r="BW59" s="95" t="s">
        <v>96</v>
      </c>
      <c r="BX59" s="95" t="s">
        <v>5</v>
      </c>
      <c r="CL59" s="95" t="s">
        <v>19</v>
      </c>
      <c r="CM59" s="95" t="s">
        <v>83</v>
      </c>
    </row>
    <row r="60" spans="1:91" s="4" customFormat="1" ht="16.5" customHeight="1">
      <c r="A60" s="96" t="s">
        <v>84</v>
      </c>
      <c r="B60" s="51"/>
      <c r="C60" s="97"/>
      <c r="D60" s="97"/>
      <c r="E60" s="256" t="s">
        <v>97</v>
      </c>
      <c r="F60" s="256"/>
      <c r="G60" s="256"/>
      <c r="H60" s="256"/>
      <c r="I60" s="256"/>
      <c r="J60" s="97"/>
      <c r="K60" s="256" t="s">
        <v>86</v>
      </c>
      <c r="L60" s="256"/>
      <c r="M60" s="256"/>
      <c r="N60" s="256"/>
      <c r="O60" s="256"/>
      <c r="P60" s="256"/>
      <c r="Q60" s="256"/>
      <c r="R60" s="256"/>
      <c r="S60" s="256"/>
      <c r="T60" s="256"/>
      <c r="U60" s="256"/>
      <c r="V60" s="256"/>
      <c r="W60" s="256"/>
      <c r="X60" s="256"/>
      <c r="Y60" s="256"/>
      <c r="Z60" s="256"/>
      <c r="AA60" s="256"/>
      <c r="AB60" s="256"/>
      <c r="AC60" s="256"/>
      <c r="AD60" s="256"/>
      <c r="AE60" s="256"/>
      <c r="AF60" s="256"/>
      <c r="AG60" s="281">
        <f>'A2 - Bourací práce'!J32</f>
        <v>0</v>
      </c>
      <c r="AH60" s="282"/>
      <c r="AI60" s="282"/>
      <c r="AJ60" s="282"/>
      <c r="AK60" s="282"/>
      <c r="AL60" s="282"/>
      <c r="AM60" s="282"/>
      <c r="AN60" s="281">
        <f t="shared" si="0"/>
        <v>0</v>
      </c>
      <c r="AO60" s="282"/>
      <c r="AP60" s="282"/>
      <c r="AQ60" s="98" t="s">
        <v>87</v>
      </c>
      <c r="AR60" s="53"/>
      <c r="AS60" s="99">
        <v>0</v>
      </c>
      <c r="AT60" s="100">
        <f t="shared" si="1"/>
        <v>0</v>
      </c>
      <c r="AU60" s="101">
        <f>'A2 - Bourací práce'!P93</f>
        <v>0</v>
      </c>
      <c r="AV60" s="100">
        <f>'A2 - Bourací práce'!J35</f>
        <v>0</v>
      </c>
      <c r="AW60" s="100">
        <f>'A2 - Bourací práce'!J36</f>
        <v>0</v>
      </c>
      <c r="AX60" s="100">
        <f>'A2 - Bourací práce'!J37</f>
        <v>0</v>
      </c>
      <c r="AY60" s="100">
        <f>'A2 - Bourací práce'!J38</f>
        <v>0</v>
      </c>
      <c r="AZ60" s="100">
        <f>'A2 - Bourací práce'!F35</f>
        <v>0</v>
      </c>
      <c r="BA60" s="100">
        <f>'A2 - Bourací práce'!F36</f>
        <v>0</v>
      </c>
      <c r="BB60" s="100">
        <f>'A2 - Bourací práce'!F37</f>
        <v>0</v>
      </c>
      <c r="BC60" s="100">
        <f>'A2 - Bourací práce'!F38</f>
        <v>0</v>
      </c>
      <c r="BD60" s="102">
        <f>'A2 - Bourací práce'!F39</f>
        <v>0</v>
      </c>
      <c r="BT60" s="103" t="s">
        <v>83</v>
      </c>
      <c r="BV60" s="103" t="s">
        <v>77</v>
      </c>
      <c r="BW60" s="103" t="s">
        <v>98</v>
      </c>
      <c r="BX60" s="103" t="s">
        <v>96</v>
      </c>
      <c r="CL60" s="103" t="s">
        <v>19</v>
      </c>
    </row>
    <row r="61" spans="1:91" s="4" customFormat="1" ht="16.5" customHeight="1">
      <c r="A61" s="96" t="s">
        <v>84</v>
      </c>
      <c r="B61" s="51"/>
      <c r="C61" s="97"/>
      <c r="D61" s="97"/>
      <c r="E61" s="256" t="s">
        <v>99</v>
      </c>
      <c r="F61" s="256"/>
      <c r="G61" s="256"/>
      <c r="H61" s="256"/>
      <c r="I61" s="256"/>
      <c r="J61" s="97"/>
      <c r="K61" s="256" t="s">
        <v>90</v>
      </c>
      <c r="L61" s="256"/>
      <c r="M61" s="256"/>
      <c r="N61" s="256"/>
      <c r="O61" s="256"/>
      <c r="P61" s="256"/>
      <c r="Q61" s="256"/>
      <c r="R61" s="256"/>
      <c r="S61" s="256"/>
      <c r="T61" s="256"/>
      <c r="U61" s="256"/>
      <c r="V61" s="256"/>
      <c r="W61" s="256"/>
      <c r="X61" s="256"/>
      <c r="Y61" s="256"/>
      <c r="Z61" s="256"/>
      <c r="AA61" s="256"/>
      <c r="AB61" s="256"/>
      <c r="AC61" s="256"/>
      <c r="AD61" s="256"/>
      <c r="AE61" s="256"/>
      <c r="AF61" s="256"/>
      <c r="AG61" s="281">
        <f>'B2 - Stavební práce'!J32</f>
        <v>0</v>
      </c>
      <c r="AH61" s="282"/>
      <c r="AI61" s="282"/>
      <c r="AJ61" s="282"/>
      <c r="AK61" s="282"/>
      <c r="AL61" s="282"/>
      <c r="AM61" s="282"/>
      <c r="AN61" s="281">
        <f t="shared" si="0"/>
        <v>0</v>
      </c>
      <c r="AO61" s="282"/>
      <c r="AP61" s="282"/>
      <c r="AQ61" s="98" t="s">
        <v>87</v>
      </c>
      <c r="AR61" s="53"/>
      <c r="AS61" s="99">
        <v>0</v>
      </c>
      <c r="AT61" s="100">
        <f t="shared" si="1"/>
        <v>0</v>
      </c>
      <c r="AU61" s="101">
        <f>'B2 - Stavební práce'!P98</f>
        <v>0</v>
      </c>
      <c r="AV61" s="100">
        <f>'B2 - Stavební práce'!J35</f>
        <v>0</v>
      </c>
      <c r="AW61" s="100">
        <f>'B2 - Stavební práce'!J36</f>
        <v>0</v>
      </c>
      <c r="AX61" s="100">
        <f>'B2 - Stavební práce'!J37</f>
        <v>0</v>
      </c>
      <c r="AY61" s="100">
        <f>'B2 - Stavební práce'!J38</f>
        <v>0</v>
      </c>
      <c r="AZ61" s="100">
        <f>'B2 - Stavební práce'!F35</f>
        <v>0</v>
      </c>
      <c r="BA61" s="100">
        <f>'B2 - Stavební práce'!F36</f>
        <v>0</v>
      </c>
      <c r="BB61" s="100">
        <f>'B2 - Stavební práce'!F37</f>
        <v>0</v>
      </c>
      <c r="BC61" s="100">
        <f>'B2 - Stavební práce'!F38</f>
        <v>0</v>
      </c>
      <c r="BD61" s="102">
        <f>'B2 - Stavební práce'!F39</f>
        <v>0</v>
      </c>
      <c r="BT61" s="103" t="s">
        <v>83</v>
      </c>
      <c r="BV61" s="103" t="s">
        <v>77</v>
      </c>
      <c r="BW61" s="103" t="s">
        <v>100</v>
      </c>
      <c r="BX61" s="103" t="s">
        <v>96</v>
      </c>
      <c r="CL61" s="103" t="s">
        <v>19</v>
      </c>
    </row>
    <row r="62" spans="1:91" s="4" customFormat="1" ht="16.5" customHeight="1">
      <c r="A62" s="96" t="s">
        <v>84</v>
      </c>
      <c r="B62" s="51"/>
      <c r="C62" s="97"/>
      <c r="D62" s="97"/>
      <c r="E62" s="256" t="s">
        <v>101</v>
      </c>
      <c r="F62" s="256"/>
      <c r="G62" s="256"/>
      <c r="H62" s="256"/>
      <c r="I62" s="256"/>
      <c r="J62" s="97"/>
      <c r="K62" s="256" t="s">
        <v>93</v>
      </c>
      <c r="L62" s="256"/>
      <c r="M62" s="256"/>
      <c r="N62" s="256"/>
      <c r="O62" s="256"/>
      <c r="P62" s="256"/>
      <c r="Q62" s="256"/>
      <c r="R62" s="256"/>
      <c r="S62" s="256"/>
      <c r="T62" s="256"/>
      <c r="U62" s="256"/>
      <c r="V62" s="256"/>
      <c r="W62" s="256"/>
      <c r="X62" s="256"/>
      <c r="Y62" s="256"/>
      <c r="Z62" s="256"/>
      <c r="AA62" s="256"/>
      <c r="AB62" s="256"/>
      <c r="AC62" s="256"/>
      <c r="AD62" s="256"/>
      <c r="AE62" s="256"/>
      <c r="AF62" s="256"/>
      <c r="AG62" s="281">
        <f>'C2 - ZTI'!J32</f>
        <v>0</v>
      </c>
      <c r="AH62" s="282"/>
      <c r="AI62" s="282"/>
      <c r="AJ62" s="282"/>
      <c r="AK62" s="282"/>
      <c r="AL62" s="282"/>
      <c r="AM62" s="282"/>
      <c r="AN62" s="281">
        <f t="shared" si="0"/>
        <v>0</v>
      </c>
      <c r="AO62" s="282"/>
      <c r="AP62" s="282"/>
      <c r="AQ62" s="98" t="s">
        <v>87</v>
      </c>
      <c r="AR62" s="53"/>
      <c r="AS62" s="99">
        <v>0</v>
      </c>
      <c r="AT62" s="100">
        <f t="shared" si="1"/>
        <v>0</v>
      </c>
      <c r="AU62" s="101">
        <f>'C2 - ZTI'!P97</f>
        <v>0</v>
      </c>
      <c r="AV62" s="100">
        <f>'C2 - ZTI'!J35</f>
        <v>0</v>
      </c>
      <c r="AW62" s="100">
        <f>'C2 - ZTI'!J36</f>
        <v>0</v>
      </c>
      <c r="AX62" s="100">
        <f>'C2 - ZTI'!J37</f>
        <v>0</v>
      </c>
      <c r="AY62" s="100">
        <f>'C2 - ZTI'!J38</f>
        <v>0</v>
      </c>
      <c r="AZ62" s="100">
        <f>'C2 - ZTI'!F35</f>
        <v>0</v>
      </c>
      <c r="BA62" s="100">
        <f>'C2 - ZTI'!F36</f>
        <v>0</v>
      </c>
      <c r="BB62" s="100">
        <f>'C2 - ZTI'!F37</f>
        <v>0</v>
      </c>
      <c r="BC62" s="100">
        <f>'C2 - ZTI'!F38</f>
        <v>0</v>
      </c>
      <c r="BD62" s="102">
        <f>'C2 - ZTI'!F39</f>
        <v>0</v>
      </c>
      <c r="BT62" s="103" t="s">
        <v>83</v>
      </c>
      <c r="BV62" s="103" t="s">
        <v>77</v>
      </c>
      <c r="BW62" s="103" t="s">
        <v>102</v>
      </c>
      <c r="BX62" s="103" t="s">
        <v>96</v>
      </c>
      <c r="CL62" s="103" t="s">
        <v>19</v>
      </c>
    </row>
    <row r="63" spans="1:91" s="7" customFormat="1" ht="16.5" customHeight="1">
      <c r="B63" s="86"/>
      <c r="C63" s="87"/>
      <c r="D63" s="255" t="s">
        <v>103</v>
      </c>
      <c r="E63" s="255"/>
      <c r="F63" s="255"/>
      <c r="G63" s="255"/>
      <c r="H63" s="255"/>
      <c r="I63" s="88"/>
      <c r="J63" s="255" t="s">
        <v>104</v>
      </c>
      <c r="K63" s="255"/>
      <c r="L63" s="255"/>
      <c r="M63" s="255"/>
      <c r="N63" s="255"/>
      <c r="O63" s="255"/>
      <c r="P63" s="255"/>
      <c r="Q63" s="255"/>
      <c r="R63" s="255"/>
      <c r="S63" s="255"/>
      <c r="T63" s="255"/>
      <c r="U63" s="255"/>
      <c r="V63" s="255"/>
      <c r="W63" s="255"/>
      <c r="X63" s="255"/>
      <c r="Y63" s="255"/>
      <c r="Z63" s="255"/>
      <c r="AA63" s="255"/>
      <c r="AB63" s="255"/>
      <c r="AC63" s="255"/>
      <c r="AD63" s="255"/>
      <c r="AE63" s="255"/>
      <c r="AF63" s="255"/>
      <c r="AG63" s="283">
        <f>ROUND(SUM(AG64:AG66),2)</f>
        <v>0</v>
      </c>
      <c r="AH63" s="284"/>
      <c r="AI63" s="284"/>
      <c r="AJ63" s="284"/>
      <c r="AK63" s="284"/>
      <c r="AL63" s="284"/>
      <c r="AM63" s="284"/>
      <c r="AN63" s="289">
        <f t="shared" si="0"/>
        <v>0</v>
      </c>
      <c r="AO63" s="284"/>
      <c r="AP63" s="284"/>
      <c r="AQ63" s="89" t="s">
        <v>81</v>
      </c>
      <c r="AR63" s="90"/>
      <c r="AS63" s="91">
        <f>ROUND(SUM(AS64:AS66),2)</f>
        <v>0</v>
      </c>
      <c r="AT63" s="92">
        <f t="shared" si="1"/>
        <v>0</v>
      </c>
      <c r="AU63" s="93">
        <f>ROUND(SUM(AU64:AU66),5)</f>
        <v>0</v>
      </c>
      <c r="AV63" s="92">
        <f>ROUND(AZ63*L29,2)</f>
        <v>0</v>
      </c>
      <c r="AW63" s="92">
        <f>ROUND(BA63*L30,2)</f>
        <v>0</v>
      </c>
      <c r="AX63" s="92">
        <f>ROUND(BB63*L29,2)</f>
        <v>0</v>
      </c>
      <c r="AY63" s="92">
        <f>ROUND(BC63*L30,2)</f>
        <v>0</v>
      </c>
      <c r="AZ63" s="92">
        <f>ROUND(SUM(AZ64:AZ66),2)</f>
        <v>0</v>
      </c>
      <c r="BA63" s="92">
        <f>ROUND(SUM(BA64:BA66),2)</f>
        <v>0</v>
      </c>
      <c r="BB63" s="92">
        <f>ROUND(SUM(BB64:BB66),2)</f>
        <v>0</v>
      </c>
      <c r="BC63" s="92">
        <f>ROUND(SUM(BC64:BC66),2)</f>
        <v>0</v>
      </c>
      <c r="BD63" s="94">
        <f>ROUND(SUM(BD64:BD66),2)</f>
        <v>0</v>
      </c>
      <c r="BS63" s="95" t="s">
        <v>74</v>
      </c>
      <c r="BT63" s="95" t="s">
        <v>79</v>
      </c>
      <c r="BU63" s="95" t="s">
        <v>76</v>
      </c>
      <c r="BV63" s="95" t="s">
        <v>77</v>
      </c>
      <c r="BW63" s="95" t="s">
        <v>105</v>
      </c>
      <c r="BX63" s="95" t="s">
        <v>5</v>
      </c>
      <c r="CL63" s="95" t="s">
        <v>19</v>
      </c>
      <c r="CM63" s="95" t="s">
        <v>83</v>
      </c>
    </row>
    <row r="64" spans="1:91" s="4" customFormat="1" ht="16.5" customHeight="1">
      <c r="A64" s="96" t="s">
        <v>84</v>
      </c>
      <c r="B64" s="51"/>
      <c r="C64" s="97"/>
      <c r="D64" s="97"/>
      <c r="E64" s="256" t="s">
        <v>106</v>
      </c>
      <c r="F64" s="256"/>
      <c r="G64" s="256"/>
      <c r="H64" s="256"/>
      <c r="I64" s="256"/>
      <c r="J64" s="97"/>
      <c r="K64" s="256" t="s">
        <v>86</v>
      </c>
      <c r="L64" s="256"/>
      <c r="M64" s="256"/>
      <c r="N64" s="256"/>
      <c r="O64" s="256"/>
      <c r="P64" s="256"/>
      <c r="Q64" s="256"/>
      <c r="R64" s="256"/>
      <c r="S64" s="256"/>
      <c r="T64" s="256"/>
      <c r="U64" s="256"/>
      <c r="V64" s="256"/>
      <c r="W64" s="256"/>
      <c r="X64" s="256"/>
      <c r="Y64" s="256"/>
      <c r="Z64" s="256"/>
      <c r="AA64" s="256"/>
      <c r="AB64" s="256"/>
      <c r="AC64" s="256"/>
      <c r="AD64" s="256"/>
      <c r="AE64" s="256"/>
      <c r="AF64" s="256"/>
      <c r="AG64" s="281">
        <f>'A3 - Bourací práce'!J32</f>
        <v>0</v>
      </c>
      <c r="AH64" s="282"/>
      <c r="AI64" s="282"/>
      <c r="AJ64" s="282"/>
      <c r="AK64" s="282"/>
      <c r="AL64" s="282"/>
      <c r="AM64" s="282"/>
      <c r="AN64" s="281">
        <f t="shared" si="0"/>
        <v>0</v>
      </c>
      <c r="AO64" s="282"/>
      <c r="AP64" s="282"/>
      <c r="AQ64" s="98" t="s">
        <v>87</v>
      </c>
      <c r="AR64" s="53"/>
      <c r="AS64" s="99">
        <v>0</v>
      </c>
      <c r="AT64" s="100">
        <f t="shared" si="1"/>
        <v>0</v>
      </c>
      <c r="AU64" s="101">
        <f>'A3 - Bourací práce'!P93</f>
        <v>0</v>
      </c>
      <c r="AV64" s="100">
        <f>'A3 - Bourací práce'!J35</f>
        <v>0</v>
      </c>
      <c r="AW64" s="100">
        <f>'A3 - Bourací práce'!J36</f>
        <v>0</v>
      </c>
      <c r="AX64" s="100">
        <f>'A3 - Bourací práce'!J37</f>
        <v>0</v>
      </c>
      <c r="AY64" s="100">
        <f>'A3 - Bourací práce'!J38</f>
        <v>0</v>
      </c>
      <c r="AZ64" s="100">
        <f>'A3 - Bourací práce'!F35</f>
        <v>0</v>
      </c>
      <c r="BA64" s="100">
        <f>'A3 - Bourací práce'!F36</f>
        <v>0</v>
      </c>
      <c r="BB64" s="100">
        <f>'A3 - Bourací práce'!F37</f>
        <v>0</v>
      </c>
      <c r="BC64" s="100">
        <f>'A3 - Bourací práce'!F38</f>
        <v>0</v>
      </c>
      <c r="BD64" s="102">
        <f>'A3 - Bourací práce'!F39</f>
        <v>0</v>
      </c>
      <c r="BT64" s="103" t="s">
        <v>83</v>
      </c>
      <c r="BV64" s="103" t="s">
        <v>77</v>
      </c>
      <c r="BW64" s="103" t="s">
        <v>107</v>
      </c>
      <c r="BX64" s="103" t="s">
        <v>105</v>
      </c>
      <c r="CL64" s="103" t="s">
        <v>19</v>
      </c>
    </row>
    <row r="65" spans="1:91" s="4" customFormat="1" ht="16.5" customHeight="1">
      <c r="A65" s="96" t="s">
        <v>84</v>
      </c>
      <c r="B65" s="51"/>
      <c r="C65" s="97"/>
      <c r="D65" s="97"/>
      <c r="E65" s="256" t="s">
        <v>108</v>
      </c>
      <c r="F65" s="256"/>
      <c r="G65" s="256"/>
      <c r="H65" s="256"/>
      <c r="I65" s="256"/>
      <c r="J65" s="97"/>
      <c r="K65" s="256" t="s">
        <v>90</v>
      </c>
      <c r="L65" s="256"/>
      <c r="M65" s="256"/>
      <c r="N65" s="256"/>
      <c r="O65" s="256"/>
      <c r="P65" s="256"/>
      <c r="Q65" s="256"/>
      <c r="R65" s="256"/>
      <c r="S65" s="256"/>
      <c r="T65" s="256"/>
      <c r="U65" s="256"/>
      <c r="V65" s="256"/>
      <c r="W65" s="256"/>
      <c r="X65" s="256"/>
      <c r="Y65" s="256"/>
      <c r="Z65" s="256"/>
      <c r="AA65" s="256"/>
      <c r="AB65" s="256"/>
      <c r="AC65" s="256"/>
      <c r="AD65" s="256"/>
      <c r="AE65" s="256"/>
      <c r="AF65" s="256"/>
      <c r="AG65" s="281">
        <f>'B3 - Stavební práce'!J32</f>
        <v>0</v>
      </c>
      <c r="AH65" s="282"/>
      <c r="AI65" s="282"/>
      <c r="AJ65" s="282"/>
      <c r="AK65" s="282"/>
      <c r="AL65" s="282"/>
      <c r="AM65" s="282"/>
      <c r="AN65" s="281">
        <f t="shared" si="0"/>
        <v>0</v>
      </c>
      <c r="AO65" s="282"/>
      <c r="AP65" s="282"/>
      <c r="AQ65" s="98" t="s">
        <v>87</v>
      </c>
      <c r="AR65" s="53"/>
      <c r="AS65" s="99">
        <v>0</v>
      </c>
      <c r="AT65" s="100">
        <f t="shared" si="1"/>
        <v>0</v>
      </c>
      <c r="AU65" s="101">
        <f>'B3 - Stavební práce'!P98</f>
        <v>0</v>
      </c>
      <c r="AV65" s="100">
        <f>'B3 - Stavební práce'!J35</f>
        <v>0</v>
      </c>
      <c r="AW65" s="100">
        <f>'B3 - Stavební práce'!J36</f>
        <v>0</v>
      </c>
      <c r="AX65" s="100">
        <f>'B3 - Stavební práce'!J37</f>
        <v>0</v>
      </c>
      <c r="AY65" s="100">
        <f>'B3 - Stavební práce'!J38</f>
        <v>0</v>
      </c>
      <c r="AZ65" s="100">
        <f>'B3 - Stavební práce'!F35</f>
        <v>0</v>
      </c>
      <c r="BA65" s="100">
        <f>'B3 - Stavební práce'!F36</f>
        <v>0</v>
      </c>
      <c r="BB65" s="100">
        <f>'B3 - Stavební práce'!F37</f>
        <v>0</v>
      </c>
      <c r="BC65" s="100">
        <f>'B3 - Stavební práce'!F38</f>
        <v>0</v>
      </c>
      <c r="BD65" s="102">
        <f>'B3 - Stavební práce'!F39</f>
        <v>0</v>
      </c>
      <c r="BT65" s="103" t="s">
        <v>83</v>
      </c>
      <c r="BV65" s="103" t="s">
        <v>77</v>
      </c>
      <c r="BW65" s="103" t="s">
        <v>109</v>
      </c>
      <c r="BX65" s="103" t="s">
        <v>105</v>
      </c>
      <c r="CL65" s="103" t="s">
        <v>19</v>
      </c>
    </row>
    <row r="66" spans="1:91" s="4" customFormat="1" ht="16.5" customHeight="1">
      <c r="A66" s="96" t="s">
        <v>84</v>
      </c>
      <c r="B66" s="51"/>
      <c r="C66" s="97"/>
      <c r="D66" s="97"/>
      <c r="E66" s="256" t="s">
        <v>110</v>
      </c>
      <c r="F66" s="256"/>
      <c r="G66" s="256"/>
      <c r="H66" s="256"/>
      <c r="I66" s="256"/>
      <c r="J66" s="97"/>
      <c r="K66" s="256" t="s">
        <v>93</v>
      </c>
      <c r="L66" s="256"/>
      <c r="M66" s="256"/>
      <c r="N66" s="256"/>
      <c r="O66" s="256"/>
      <c r="P66" s="256"/>
      <c r="Q66" s="256"/>
      <c r="R66" s="256"/>
      <c r="S66" s="256"/>
      <c r="T66" s="256"/>
      <c r="U66" s="256"/>
      <c r="V66" s="256"/>
      <c r="W66" s="256"/>
      <c r="X66" s="256"/>
      <c r="Y66" s="256"/>
      <c r="Z66" s="256"/>
      <c r="AA66" s="256"/>
      <c r="AB66" s="256"/>
      <c r="AC66" s="256"/>
      <c r="AD66" s="256"/>
      <c r="AE66" s="256"/>
      <c r="AF66" s="256"/>
      <c r="AG66" s="281">
        <f>'C3 - ZTI'!J32</f>
        <v>0</v>
      </c>
      <c r="AH66" s="282"/>
      <c r="AI66" s="282"/>
      <c r="AJ66" s="282"/>
      <c r="AK66" s="282"/>
      <c r="AL66" s="282"/>
      <c r="AM66" s="282"/>
      <c r="AN66" s="281">
        <f t="shared" si="0"/>
        <v>0</v>
      </c>
      <c r="AO66" s="282"/>
      <c r="AP66" s="282"/>
      <c r="AQ66" s="98" t="s">
        <v>87</v>
      </c>
      <c r="AR66" s="53"/>
      <c r="AS66" s="99">
        <v>0</v>
      </c>
      <c r="AT66" s="100">
        <f t="shared" si="1"/>
        <v>0</v>
      </c>
      <c r="AU66" s="101">
        <f>'C3 - ZTI'!P97</f>
        <v>0</v>
      </c>
      <c r="AV66" s="100">
        <f>'C3 - ZTI'!J35</f>
        <v>0</v>
      </c>
      <c r="AW66" s="100">
        <f>'C3 - ZTI'!J36</f>
        <v>0</v>
      </c>
      <c r="AX66" s="100">
        <f>'C3 - ZTI'!J37</f>
        <v>0</v>
      </c>
      <c r="AY66" s="100">
        <f>'C3 - ZTI'!J38</f>
        <v>0</v>
      </c>
      <c r="AZ66" s="100">
        <f>'C3 - ZTI'!F35</f>
        <v>0</v>
      </c>
      <c r="BA66" s="100">
        <f>'C3 - ZTI'!F36</f>
        <v>0</v>
      </c>
      <c r="BB66" s="100">
        <f>'C3 - ZTI'!F37</f>
        <v>0</v>
      </c>
      <c r="BC66" s="100">
        <f>'C3 - ZTI'!F38</f>
        <v>0</v>
      </c>
      <c r="BD66" s="102">
        <f>'C3 - ZTI'!F39</f>
        <v>0</v>
      </c>
      <c r="BT66" s="103" t="s">
        <v>83</v>
      </c>
      <c r="BV66" s="103" t="s">
        <v>77</v>
      </c>
      <c r="BW66" s="103" t="s">
        <v>111</v>
      </c>
      <c r="BX66" s="103" t="s">
        <v>105</v>
      </c>
      <c r="CL66" s="103" t="s">
        <v>19</v>
      </c>
    </row>
    <row r="67" spans="1:91" s="7" customFormat="1" ht="16.5" customHeight="1">
      <c r="A67" s="96" t="s">
        <v>84</v>
      </c>
      <c r="B67" s="86"/>
      <c r="C67" s="87"/>
      <c r="D67" s="255" t="s">
        <v>112</v>
      </c>
      <c r="E67" s="255"/>
      <c r="F67" s="255"/>
      <c r="G67" s="255"/>
      <c r="H67" s="255"/>
      <c r="I67" s="88"/>
      <c r="J67" s="255" t="s">
        <v>113</v>
      </c>
      <c r="K67" s="255"/>
      <c r="L67" s="255"/>
      <c r="M67" s="255"/>
      <c r="N67" s="255"/>
      <c r="O67" s="255"/>
      <c r="P67" s="255"/>
      <c r="Q67" s="255"/>
      <c r="R67" s="255"/>
      <c r="S67" s="255"/>
      <c r="T67" s="255"/>
      <c r="U67" s="255"/>
      <c r="V67" s="255"/>
      <c r="W67" s="255"/>
      <c r="X67" s="255"/>
      <c r="Y67" s="255"/>
      <c r="Z67" s="255"/>
      <c r="AA67" s="255"/>
      <c r="AB67" s="255"/>
      <c r="AC67" s="255"/>
      <c r="AD67" s="255"/>
      <c r="AE67" s="255"/>
      <c r="AF67" s="255"/>
      <c r="AG67" s="289">
        <f>'4 - Přístupový systém'!J30</f>
        <v>0</v>
      </c>
      <c r="AH67" s="284"/>
      <c r="AI67" s="284"/>
      <c r="AJ67" s="284"/>
      <c r="AK67" s="284"/>
      <c r="AL67" s="284"/>
      <c r="AM67" s="284"/>
      <c r="AN67" s="289">
        <f t="shared" si="0"/>
        <v>0</v>
      </c>
      <c r="AO67" s="284"/>
      <c r="AP67" s="284"/>
      <c r="AQ67" s="89" t="s">
        <v>81</v>
      </c>
      <c r="AR67" s="90"/>
      <c r="AS67" s="91">
        <v>0</v>
      </c>
      <c r="AT67" s="92">
        <f t="shared" si="1"/>
        <v>0</v>
      </c>
      <c r="AU67" s="93">
        <f>'4 - Přístupový systém'!P85</f>
        <v>0</v>
      </c>
      <c r="AV67" s="92">
        <f>'4 - Přístupový systém'!J33</f>
        <v>0</v>
      </c>
      <c r="AW67" s="92">
        <f>'4 - Přístupový systém'!J34</f>
        <v>0</v>
      </c>
      <c r="AX67" s="92">
        <f>'4 - Přístupový systém'!J35</f>
        <v>0</v>
      </c>
      <c r="AY67" s="92">
        <f>'4 - Přístupový systém'!J36</f>
        <v>0</v>
      </c>
      <c r="AZ67" s="92">
        <f>'4 - Přístupový systém'!F33</f>
        <v>0</v>
      </c>
      <c r="BA67" s="92">
        <f>'4 - Přístupový systém'!F34</f>
        <v>0</v>
      </c>
      <c r="BB67" s="92">
        <f>'4 - Přístupový systém'!F35</f>
        <v>0</v>
      </c>
      <c r="BC67" s="92">
        <f>'4 - Přístupový systém'!F36</f>
        <v>0</v>
      </c>
      <c r="BD67" s="94">
        <f>'4 - Přístupový systém'!F37</f>
        <v>0</v>
      </c>
      <c r="BT67" s="95" t="s">
        <v>79</v>
      </c>
      <c r="BV67" s="95" t="s">
        <v>77</v>
      </c>
      <c r="BW67" s="95" t="s">
        <v>114</v>
      </c>
      <c r="BX67" s="95" t="s">
        <v>5</v>
      </c>
      <c r="CL67" s="95" t="s">
        <v>19</v>
      </c>
      <c r="CM67" s="95" t="s">
        <v>83</v>
      </c>
    </row>
    <row r="68" spans="1:91" s="7" customFormat="1" ht="16.5" customHeight="1">
      <c r="A68" s="96" t="s">
        <v>84</v>
      </c>
      <c r="B68" s="86"/>
      <c r="C68" s="87"/>
      <c r="D68" s="255" t="s">
        <v>115</v>
      </c>
      <c r="E68" s="255"/>
      <c r="F68" s="255"/>
      <c r="G68" s="255"/>
      <c r="H68" s="255"/>
      <c r="I68" s="88"/>
      <c r="J68" s="255" t="s">
        <v>116</v>
      </c>
      <c r="K68" s="255"/>
      <c r="L68" s="255"/>
      <c r="M68" s="255"/>
      <c r="N68" s="255"/>
      <c r="O68" s="255"/>
      <c r="P68" s="255"/>
      <c r="Q68" s="255"/>
      <c r="R68" s="255"/>
      <c r="S68" s="255"/>
      <c r="T68" s="255"/>
      <c r="U68" s="255"/>
      <c r="V68" s="255"/>
      <c r="W68" s="255"/>
      <c r="X68" s="255"/>
      <c r="Y68" s="255"/>
      <c r="Z68" s="255"/>
      <c r="AA68" s="255"/>
      <c r="AB68" s="255"/>
      <c r="AC68" s="255"/>
      <c r="AD68" s="255"/>
      <c r="AE68" s="255"/>
      <c r="AF68" s="255"/>
      <c r="AG68" s="289">
        <f>'5 - Stoupačky 1.PP-3.NP +...'!J30</f>
        <v>0</v>
      </c>
      <c r="AH68" s="284"/>
      <c r="AI68" s="284"/>
      <c r="AJ68" s="284"/>
      <c r="AK68" s="284"/>
      <c r="AL68" s="284"/>
      <c r="AM68" s="284"/>
      <c r="AN68" s="289">
        <f t="shared" si="0"/>
        <v>0</v>
      </c>
      <c r="AO68" s="284"/>
      <c r="AP68" s="284"/>
      <c r="AQ68" s="89" t="s">
        <v>81</v>
      </c>
      <c r="AR68" s="90"/>
      <c r="AS68" s="91">
        <v>0</v>
      </c>
      <c r="AT68" s="92">
        <f t="shared" si="1"/>
        <v>0</v>
      </c>
      <c r="AU68" s="93">
        <f>'5 - Stoupačky 1.PP-3.NP +...'!P89</f>
        <v>0</v>
      </c>
      <c r="AV68" s="92">
        <f>'5 - Stoupačky 1.PP-3.NP +...'!J33</f>
        <v>0</v>
      </c>
      <c r="AW68" s="92">
        <f>'5 - Stoupačky 1.PP-3.NP +...'!J34</f>
        <v>0</v>
      </c>
      <c r="AX68" s="92">
        <f>'5 - Stoupačky 1.PP-3.NP +...'!J35</f>
        <v>0</v>
      </c>
      <c r="AY68" s="92">
        <f>'5 - Stoupačky 1.PP-3.NP +...'!J36</f>
        <v>0</v>
      </c>
      <c r="AZ68" s="92">
        <f>'5 - Stoupačky 1.PP-3.NP +...'!F33</f>
        <v>0</v>
      </c>
      <c r="BA68" s="92">
        <f>'5 - Stoupačky 1.PP-3.NP +...'!F34</f>
        <v>0</v>
      </c>
      <c r="BB68" s="92">
        <f>'5 - Stoupačky 1.PP-3.NP +...'!F35</f>
        <v>0</v>
      </c>
      <c r="BC68" s="92">
        <f>'5 - Stoupačky 1.PP-3.NP +...'!F36</f>
        <v>0</v>
      </c>
      <c r="BD68" s="94">
        <f>'5 - Stoupačky 1.PP-3.NP +...'!F37</f>
        <v>0</v>
      </c>
      <c r="BT68" s="95" t="s">
        <v>79</v>
      </c>
      <c r="BV68" s="95" t="s">
        <v>77</v>
      </c>
      <c r="BW68" s="95" t="s">
        <v>117</v>
      </c>
      <c r="BX68" s="95" t="s">
        <v>5</v>
      </c>
      <c r="CL68" s="95" t="s">
        <v>19</v>
      </c>
      <c r="CM68" s="95" t="s">
        <v>83</v>
      </c>
    </row>
    <row r="69" spans="1:91" s="7" customFormat="1" ht="16.5" customHeight="1">
      <c r="A69" s="96" t="s">
        <v>84</v>
      </c>
      <c r="B69" s="86"/>
      <c r="C69" s="87"/>
      <c r="D69" s="255" t="s">
        <v>118</v>
      </c>
      <c r="E69" s="255"/>
      <c r="F69" s="255"/>
      <c r="G69" s="255"/>
      <c r="H69" s="255"/>
      <c r="I69" s="88"/>
      <c r="J69" s="255" t="s">
        <v>119</v>
      </c>
      <c r="K69" s="255"/>
      <c r="L69" s="255"/>
      <c r="M69" s="255"/>
      <c r="N69" s="255"/>
      <c r="O69" s="255"/>
      <c r="P69" s="255"/>
      <c r="Q69" s="255"/>
      <c r="R69" s="255"/>
      <c r="S69" s="255"/>
      <c r="T69" s="255"/>
      <c r="U69" s="255"/>
      <c r="V69" s="255"/>
      <c r="W69" s="255"/>
      <c r="X69" s="255"/>
      <c r="Y69" s="255"/>
      <c r="Z69" s="255"/>
      <c r="AA69" s="255"/>
      <c r="AB69" s="255"/>
      <c r="AC69" s="255"/>
      <c r="AD69" s="255"/>
      <c r="AE69" s="255"/>
      <c r="AF69" s="255"/>
      <c r="AG69" s="289">
        <f>'6 - Sanace 1. PP'!J30</f>
        <v>0</v>
      </c>
      <c r="AH69" s="284"/>
      <c r="AI69" s="284"/>
      <c r="AJ69" s="284"/>
      <c r="AK69" s="284"/>
      <c r="AL69" s="284"/>
      <c r="AM69" s="284"/>
      <c r="AN69" s="289">
        <f t="shared" si="0"/>
        <v>0</v>
      </c>
      <c r="AO69" s="284"/>
      <c r="AP69" s="284"/>
      <c r="AQ69" s="89" t="s">
        <v>81</v>
      </c>
      <c r="AR69" s="90"/>
      <c r="AS69" s="91">
        <v>0</v>
      </c>
      <c r="AT69" s="92">
        <f t="shared" si="1"/>
        <v>0</v>
      </c>
      <c r="AU69" s="93">
        <f>'6 - Sanace 1. PP'!P91</f>
        <v>0</v>
      </c>
      <c r="AV69" s="92">
        <f>'6 - Sanace 1. PP'!J33</f>
        <v>0</v>
      </c>
      <c r="AW69" s="92">
        <f>'6 - Sanace 1. PP'!J34</f>
        <v>0</v>
      </c>
      <c r="AX69" s="92">
        <f>'6 - Sanace 1. PP'!J35</f>
        <v>0</v>
      </c>
      <c r="AY69" s="92">
        <f>'6 - Sanace 1. PP'!J36</f>
        <v>0</v>
      </c>
      <c r="AZ69" s="92">
        <f>'6 - Sanace 1. PP'!F33</f>
        <v>0</v>
      </c>
      <c r="BA69" s="92">
        <f>'6 - Sanace 1. PP'!F34</f>
        <v>0</v>
      </c>
      <c r="BB69" s="92">
        <f>'6 - Sanace 1. PP'!F35</f>
        <v>0</v>
      </c>
      <c r="BC69" s="92">
        <f>'6 - Sanace 1. PP'!F36</f>
        <v>0</v>
      </c>
      <c r="BD69" s="94">
        <f>'6 - Sanace 1. PP'!F37</f>
        <v>0</v>
      </c>
      <c r="BT69" s="95" t="s">
        <v>79</v>
      </c>
      <c r="BV69" s="95" t="s">
        <v>77</v>
      </c>
      <c r="BW69" s="95" t="s">
        <v>120</v>
      </c>
      <c r="BX69" s="95" t="s">
        <v>5</v>
      </c>
      <c r="CL69" s="95" t="s">
        <v>19</v>
      </c>
      <c r="CM69" s="95" t="s">
        <v>83</v>
      </c>
    </row>
    <row r="70" spans="1:91" s="7" customFormat="1" ht="16.5" customHeight="1">
      <c r="A70" s="96" t="s">
        <v>84</v>
      </c>
      <c r="B70" s="86"/>
      <c r="C70" s="87"/>
      <c r="D70" s="255" t="s">
        <v>121</v>
      </c>
      <c r="E70" s="255"/>
      <c r="F70" s="255"/>
      <c r="G70" s="255"/>
      <c r="H70" s="255"/>
      <c r="I70" s="88"/>
      <c r="J70" s="255" t="s">
        <v>122</v>
      </c>
      <c r="K70" s="255"/>
      <c r="L70" s="255"/>
      <c r="M70" s="255"/>
      <c r="N70" s="255"/>
      <c r="O70" s="255"/>
      <c r="P70" s="255"/>
      <c r="Q70" s="255"/>
      <c r="R70" s="255"/>
      <c r="S70" s="255"/>
      <c r="T70" s="255"/>
      <c r="U70" s="255"/>
      <c r="V70" s="255"/>
      <c r="W70" s="255"/>
      <c r="X70" s="255"/>
      <c r="Y70" s="255"/>
      <c r="Z70" s="255"/>
      <c r="AA70" s="255"/>
      <c r="AB70" s="255"/>
      <c r="AC70" s="255"/>
      <c r="AD70" s="255"/>
      <c r="AE70" s="255"/>
      <c r="AF70" s="255"/>
      <c r="AG70" s="289">
        <f>'7 - Vzduchotechnika'!J30</f>
        <v>0</v>
      </c>
      <c r="AH70" s="284"/>
      <c r="AI70" s="284"/>
      <c r="AJ70" s="284"/>
      <c r="AK70" s="284"/>
      <c r="AL70" s="284"/>
      <c r="AM70" s="284"/>
      <c r="AN70" s="289">
        <f t="shared" si="0"/>
        <v>0</v>
      </c>
      <c r="AO70" s="284"/>
      <c r="AP70" s="284"/>
      <c r="AQ70" s="89" t="s">
        <v>81</v>
      </c>
      <c r="AR70" s="90"/>
      <c r="AS70" s="91">
        <v>0</v>
      </c>
      <c r="AT70" s="92">
        <f t="shared" si="1"/>
        <v>0</v>
      </c>
      <c r="AU70" s="93">
        <f>'7 - Vzduchotechnika'!P81</f>
        <v>0</v>
      </c>
      <c r="AV70" s="92">
        <f>'7 - Vzduchotechnika'!J33</f>
        <v>0</v>
      </c>
      <c r="AW70" s="92">
        <f>'7 - Vzduchotechnika'!J34</f>
        <v>0</v>
      </c>
      <c r="AX70" s="92">
        <f>'7 - Vzduchotechnika'!J35</f>
        <v>0</v>
      </c>
      <c r="AY70" s="92">
        <f>'7 - Vzduchotechnika'!J36</f>
        <v>0</v>
      </c>
      <c r="AZ70" s="92">
        <f>'7 - Vzduchotechnika'!F33</f>
        <v>0</v>
      </c>
      <c r="BA70" s="92">
        <f>'7 - Vzduchotechnika'!F34</f>
        <v>0</v>
      </c>
      <c r="BB70" s="92">
        <f>'7 - Vzduchotechnika'!F35</f>
        <v>0</v>
      </c>
      <c r="BC70" s="92">
        <f>'7 - Vzduchotechnika'!F36</f>
        <v>0</v>
      </c>
      <c r="BD70" s="94">
        <f>'7 - Vzduchotechnika'!F37</f>
        <v>0</v>
      </c>
      <c r="BT70" s="95" t="s">
        <v>79</v>
      </c>
      <c r="BV70" s="95" t="s">
        <v>77</v>
      </c>
      <c r="BW70" s="95" t="s">
        <v>123</v>
      </c>
      <c r="BX70" s="95" t="s">
        <v>5</v>
      </c>
      <c r="CL70" s="95" t="s">
        <v>19</v>
      </c>
      <c r="CM70" s="95" t="s">
        <v>83</v>
      </c>
    </row>
    <row r="71" spans="1:91" s="7" customFormat="1" ht="16.5" customHeight="1">
      <c r="A71" s="96" t="s">
        <v>84</v>
      </c>
      <c r="B71" s="86"/>
      <c r="C71" s="87"/>
      <c r="D71" s="255" t="s">
        <v>124</v>
      </c>
      <c r="E71" s="255"/>
      <c r="F71" s="255"/>
      <c r="G71" s="255"/>
      <c r="H71" s="255"/>
      <c r="I71" s="88"/>
      <c r="J71" s="255" t="s">
        <v>125</v>
      </c>
      <c r="K71" s="255"/>
      <c r="L71" s="255"/>
      <c r="M71" s="255"/>
      <c r="N71" s="255"/>
      <c r="O71" s="255"/>
      <c r="P71" s="255"/>
      <c r="Q71" s="255"/>
      <c r="R71" s="255"/>
      <c r="S71" s="255"/>
      <c r="T71" s="255"/>
      <c r="U71" s="255"/>
      <c r="V71" s="255"/>
      <c r="W71" s="255"/>
      <c r="X71" s="255"/>
      <c r="Y71" s="255"/>
      <c r="Z71" s="255"/>
      <c r="AA71" s="255"/>
      <c r="AB71" s="255"/>
      <c r="AC71" s="255"/>
      <c r="AD71" s="255"/>
      <c r="AE71" s="255"/>
      <c r="AF71" s="255"/>
      <c r="AG71" s="289">
        <f>'8 - VRN'!J30</f>
        <v>0</v>
      </c>
      <c r="AH71" s="284"/>
      <c r="AI71" s="284"/>
      <c r="AJ71" s="284"/>
      <c r="AK71" s="284"/>
      <c r="AL71" s="284"/>
      <c r="AM71" s="284"/>
      <c r="AN71" s="289">
        <f t="shared" si="0"/>
        <v>0</v>
      </c>
      <c r="AO71" s="284"/>
      <c r="AP71" s="284"/>
      <c r="AQ71" s="89" t="s">
        <v>81</v>
      </c>
      <c r="AR71" s="90"/>
      <c r="AS71" s="104">
        <v>0</v>
      </c>
      <c r="AT71" s="105">
        <f t="shared" si="1"/>
        <v>0</v>
      </c>
      <c r="AU71" s="106">
        <f>'8 - VRN'!P85</f>
        <v>0</v>
      </c>
      <c r="AV71" s="105">
        <f>'8 - VRN'!J33</f>
        <v>0</v>
      </c>
      <c r="AW71" s="105">
        <f>'8 - VRN'!J34</f>
        <v>0</v>
      </c>
      <c r="AX71" s="105">
        <f>'8 - VRN'!J35</f>
        <v>0</v>
      </c>
      <c r="AY71" s="105">
        <f>'8 - VRN'!J36</f>
        <v>0</v>
      </c>
      <c r="AZ71" s="105">
        <f>'8 - VRN'!F33</f>
        <v>0</v>
      </c>
      <c r="BA71" s="105">
        <f>'8 - VRN'!F34</f>
        <v>0</v>
      </c>
      <c r="BB71" s="105">
        <f>'8 - VRN'!F35</f>
        <v>0</v>
      </c>
      <c r="BC71" s="105">
        <f>'8 - VRN'!F36</f>
        <v>0</v>
      </c>
      <c r="BD71" s="107">
        <f>'8 - VRN'!F37</f>
        <v>0</v>
      </c>
      <c r="BT71" s="95" t="s">
        <v>79</v>
      </c>
      <c r="BV71" s="95" t="s">
        <v>77</v>
      </c>
      <c r="BW71" s="95" t="s">
        <v>126</v>
      </c>
      <c r="BX71" s="95" t="s">
        <v>5</v>
      </c>
      <c r="CL71" s="95" t="s">
        <v>19</v>
      </c>
      <c r="CM71" s="95" t="s">
        <v>83</v>
      </c>
    </row>
    <row r="72" spans="1:91" s="2" customFormat="1" ht="30" customHeight="1">
      <c r="A72" s="34"/>
      <c r="B72" s="35"/>
      <c r="C72" s="36"/>
      <c r="D72" s="36"/>
      <c r="E72" s="36"/>
      <c r="F72" s="36"/>
      <c r="G72" s="36"/>
      <c r="H72" s="36"/>
      <c r="I72" s="36"/>
      <c r="J72" s="36"/>
      <c r="K72" s="36"/>
      <c r="L72" s="36"/>
      <c r="M72" s="36"/>
      <c r="N72" s="36"/>
      <c r="O72" s="36"/>
      <c r="P72" s="36"/>
      <c r="Q72" s="36"/>
      <c r="R72" s="36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  <c r="AF72" s="36"/>
      <c r="AG72" s="36"/>
      <c r="AH72" s="36"/>
      <c r="AI72" s="36"/>
      <c r="AJ72" s="36"/>
      <c r="AK72" s="36"/>
      <c r="AL72" s="36"/>
      <c r="AM72" s="36"/>
      <c r="AN72" s="36"/>
      <c r="AO72" s="36"/>
      <c r="AP72" s="36"/>
      <c r="AQ72" s="36"/>
      <c r="AR72" s="39"/>
      <c r="AS72" s="34"/>
      <c r="AT72" s="34"/>
      <c r="AU72" s="34"/>
      <c r="AV72" s="34"/>
      <c r="AW72" s="34"/>
      <c r="AX72" s="34"/>
      <c r="AY72" s="34"/>
      <c r="AZ72" s="34"/>
      <c r="BA72" s="34"/>
      <c r="BB72" s="34"/>
      <c r="BC72" s="34"/>
      <c r="BD72" s="34"/>
      <c r="BE72" s="34"/>
    </row>
    <row r="73" spans="1:91" s="2" customFormat="1" ht="6.95" customHeight="1">
      <c r="A73" s="34"/>
      <c r="B73" s="47"/>
      <c r="C73" s="48"/>
      <c r="D73" s="48"/>
      <c r="E73" s="48"/>
      <c r="F73" s="48"/>
      <c r="G73" s="48"/>
      <c r="H73" s="48"/>
      <c r="I73" s="48"/>
      <c r="J73" s="48"/>
      <c r="K73" s="48"/>
      <c r="L73" s="48"/>
      <c r="M73" s="48"/>
      <c r="N73" s="48"/>
      <c r="O73" s="48"/>
      <c r="P73" s="48"/>
      <c r="Q73" s="48"/>
      <c r="R73" s="48"/>
      <c r="S73" s="48"/>
      <c r="T73" s="48"/>
      <c r="U73" s="48"/>
      <c r="V73" s="48"/>
      <c r="W73" s="48"/>
      <c r="X73" s="48"/>
      <c r="Y73" s="48"/>
      <c r="Z73" s="48"/>
      <c r="AA73" s="48"/>
      <c r="AB73" s="48"/>
      <c r="AC73" s="48"/>
      <c r="AD73" s="48"/>
      <c r="AE73" s="48"/>
      <c r="AF73" s="48"/>
      <c r="AG73" s="48"/>
      <c r="AH73" s="48"/>
      <c r="AI73" s="48"/>
      <c r="AJ73" s="48"/>
      <c r="AK73" s="48"/>
      <c r="AL73" s="48"/>
      <c r="AM73" s="48"/>
      <c r="AN73" s="48"/>
      <c r="AO73" s="48"/>
      <c r="AP73" s="48"/>
      <c r="AQ73" s="48"/>
      <c r="AR73" s="39"/>
      <c r="AS73" s="34"/>
      <c r="AT73" s="34"/>
      <c r="AU73" s="34"/>
      <c r="AV73" s="34"/>
      <c r="AW73" s="34"/>
      <c r="AX73" s="34"/>
      <c r="AY73" s="34"/>
      <c r="AZ73" s="34"/>
      <c r="BA73" s="34"/>
      <c r="BB73" s="34"/>
      <c r="BC73" s="34"/>
      <c r="BD73" s="34"/>
      <c r="BE73" s="34"/>
    </row>
  </sheetData>
  <sheetProtection algorithmName="SHA-512" hashValue="lU/U/Mz991FihPKZ1LmcbFNd4uqOYeZIw3l5s+HqiUEIMPDTZD+Hc8GPv8kFGBT4DTJDkqyrlnC8m2KJ8WHktA==" saltValue="VugsQfdPrLOnxHJVR1i3HCSq5FW+gH4jIaIoyEpYfwOqNhZbjwl+9T0v5YukdwXbRrnIrzMGn2C2ySm3X5vzVw==" spinCount="100000" sheet="1" objects="1" scenarios="1" formatColumns="0" formatRows="0"/>
  <mergeCells count="106">
    <mergeCell ref="AN69:AP69"/>
    <mergeCell ref="AG69:AM69"/>
    <mergeCell ref="AN70:AP70"/>
    <mergeCell ref="AG70:AM70"/>
    <mergeCell ref="AN71:AP71"/>
    <mergeCell ref="AG71:AM71"/>
    <mergeCell ref="AN54:AP54"/>
    <mergeCell ref="AS49:AT51"/>
    <mergeCell ref="AN65:AP65"/>
    <mergeCell ref="AG65:AM65"/>
    <mergeCell ref="AN66:AP66"/>
    <mergeCell ref="AG66:AM66"/>
    <mergeCell ref="AN67:AP67"/>
    <mergeCell ref="AG67:AM67"/>
    <mergeCell ref="AN68:AP68"/>
    <mergeCell ref="AG68:AM68"/>
    <mergeCell ref="AR2:BE2"/>
    <mergeCell ref="AG62:AM62"/>
    <mergeCell ref="AG63:AM63"/>
    <mergeCell ref="AG60:AM60"/>
    <mergeCell ref="AG61:AM61"/>
    <mergeCell ref="AG64:AM64"/>
    <mergeCell ref="AG58:AM58"/>
    <mergeCell ref="AG57:AM57"/>
    <mergeCell ref="AG56:AM56"/>
    <mergeCell ref="AG55:AM55"/>
    <mergeCell ref="AG59:AM59"/>
    <mergeCell ref="AG52:AM52"/>
    <mergeCell ref="AM47:AN47"/>
    <mergeCell ref="AM49:AP49"/>
    <mergeCell ref="AM50:AP50"/>
    <mergeCell ref="AN59:AP59"/>
    <mergeCell ref="AN64:AP64"/>
    <mergeCell ref="AN63:AP63"/>
    <mergeCell ref="AN52:AP52"/>
    <mergeCell ref="AN55:AP55"/>
    <mergeCell ref="AN61:AP61"/>
    <mergeCell ref="AN56:AP56"/>
    <mergeCell ref="AN60:AP60"/>
    <mergeCell ref="AN57:AP57"/>
    <mergeCell ref="L31:P31"/>
    <mergeCell ref="L32:P32"/>
    <mergeCell ref="W32:AE32"/>
    <mergeCell ref="AK32:AO32"/>
    <mergeCell ref="L33:P33"/>
    <mergeCell ref="AK33:AO33"/>
    <mergeCell ref="W33:AE33"/>
    <mergeCell ref="AK35:AO35"/>
    <mergeCell ref="X35:AB35"/>
    <mergeCell ref="D69:H69"/>
    <mergeCell ref="J69:AF69"/>
    <mergeCell ref="D70:H70"/>
    <mergeCell ref="J70:AF70"/>
    <mergeCell ref="D71:H71"/>
    <mergeCell ref="J71:AF71"/>
    <mergeCell ref="AG54:AM54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AK29:AO29"/>
    <mergeCell ref="L29:P29"/>
    <mergeCell ref="W29:AE29"/>
    <mergeCell ref="W30:AE30"/>
    <mergeCell ref="AK30:AO30"/>
    <mergeCell ref="L30:P30"/>
    <mergeCell ref="AK31:AO31"/>
    <mergeCell ref="W31:AE31"/>
    <mergeCell ref="L45:AO45"/>
    <mergeCell ref="E65:I65"/>
    <mergeCell ref="K65:AF65"/>
    <mergeCell ref="E66:I66"/>
    <mergeCell ref="K66:AF66"/>
    <mergeCell ref="D67:H67"/>
    <mergeCell ref="J67:AF67"/>
    <mergeCell ref="D68:H68"/>
    <mergeCell ref="J68:AF68"/>
    <mergeCell ref="AN62:AP62"/>
    <mergeCell ref="AN58:AP58"/>
    <mergeCell ref="C52:G52"/>
    <mergeCell ref="D63:H63"/>
    <mergeCell ref="D55:H55"/>
    <mergeCell ref="D59:H59"/>
    <mergeCell ref="E61:I61"/>
    <mergeCell ref="E64:I64"/>
    <mergeCell ref="E57:I57"/>
    <mergeCell ref="E56:I56"/>
    <mergeCell ref="E62:I62"/>
    <mergeCell ref="E58:I58"/>
    <mergeCell ref="E60:I60"/>
    <mergeCell ref="I52:AF52"/>
    <mergeCell ref="J55:AF55"/>
    <mergeCell ref="J63:AF63"/>
    <mergeCell ref="J59:AF59"/>
    <mergeCell ref="K60:AF60"/>
    <mergeCell ref="K56:AF56"/>
    <mergeCell ref="K61:AF61"/>
    <mergeCell ref="K58:AF58"/>
    <mergeCell ref="K64:AF64"/>
    <mergeCell ref="K62:AF62"/>
    <mergeCell ref="K57:AF57"/>
  </mergeCells>
  <hyperlinks>
    <hyperlink ref="A56" location="'A1 - Bourací práce'!C2" display="/" xr:uid="{00000000-0004-0000-0000-000000000000}"/>
    <hyperlink ref="A57" location="'B1 - Stavební práce'!C2" display="/" xr:uid="{00000000-0004-0000-0000-000001000000}"/>
    <hyperlink ref="A58" location="'C1 - ZTI'!C2" display="/" xr:uid="{00000000-0004-0000-0000-000002000000}"/>
    <hyperlink ref="A60" location="'A2 - Bourací práce'!C2" display="/" xr:uid="{00000000-0004-0000-0000-000003000000}"/>
    <hyperlink ref="A61" location="'B2 - Stavební práce'!C2" display="/" xr:uid="{00000000-0004-0000-0000-000004000000}"/>
    <hyperlink ref="A62" location="'C2 - ZTI'!C2" display="/" xr:uid="{00000000-0004-0000-0000-000005000000}"/>
    <hyperlink ref="A64" location="'A3 - Bourací práce'!C2" display="/" xr:uid="{00000000-0004-0000-0000-000006000000}"/>
    <hyperlink ref="A65" location="'B3 - Stavební práce'!C2" display="/" xr:uid="{00000000-0004-0000-0000-000007000000}"/>
    <hyperlink ref="A66" location="'C3 - ZTI'!C2" display="/" xr:uid="{00000000-0004-0000-0000-000008000000}"/>
    <hyperlink ref="A67" location="'4 - Přístupový systém'!C2" display="/" xr:uid="{00000000-0004-0000-0000-000009000000}"/>
    <hyperlink ref="A68" location="'5 - Stoupačky 1.PP-3.NP +...'!C2" display="/" xr:uid="{00000000-0004-0000-0000-00000A000000}"/>
    <hyperlink ref="A69" location="'6 - Sanace 1. PP'!C2" display="/" xr:uid="{00000000-0004-0000-0000-00000B000000}"/>
    <hyperlink ref="A70" location="'7 - Vzduchotechnika'!C2" display="/" xr:uid="{00000000-0004-0000-0000-00000C000000}"/>
    <hyperlink ref="A71" location="'8 - VRN'!C2" display="/" xr:uid="{00000000-0004-0000-0000-00000D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2:BM226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80"/>
      <c r="M2" s="280"/>
      <c r="N2" s="280"/>
      <c r="O2" s="280"/>
      <c r="P2" s="280"/>
      <c r="Q2" s="280"/>
      <c r="R2" s="280"/>
      <c r="S2" s="280"/>
      <c r="T2" s="280"/>
      <c r="U2" s="280"/>
      <c r="V2" s="280"/>
      <c r="AT2" s="17" t="s">
        <v>111</v>
      </c>
    </row>
    <row r="3" spans="1:46" s="1" customFormat="1" ht="6.95" customHeight="1">
      <c r="B3" s="108"/>
      <c r="C3" s="109"/>
      <c r="D3" s="109"/>
      <c r="E3" s="109"/>
      <c r="F3" s="109"/>
      <c r="G3" s="109"/>
      <c r="H3" s="109"/>
      <c r="I3" s="109"/>
      <c r="J3" s="109"/>
      <c r="K3" s="109"/>
      <c r="L3" s="20"/>
      <c r="AT3" s="17" t="s">
        <v>83</v>
      </c>
    </row>
    <row r="4" spans="1:46" s="1" customFormat="1" ht="24.95" customHeight="1">
      <c r="B4" s="20"/>
      <c r="D4" s="110" t="s">
        <v>127</v>
      </c>
      <c r="L4" s="20"/>
      <c r="M4" s="111" t="s">
        <v>10</v>
      </c>
      <c r="AT4" s="17" t="s">
        <v>4</v>
      </c>
    </row>
    <row r="5" spans="1:46" s="1" customFormat="1" ht="6.95" customHeight="1">
      <c r="B5" s="20"/>
      <c r="L5" s="20"/>
    </row>
    <row r="6" spans="1:46" s="1" customFormat="1" ht="12" customHeight="1">
      <c r="B6" s="20"/>
      <c r="D6" s="112" t="s">
        <v>16</v>
      </c>
      <c r="L6" s="20"/>
    </row>
    <row r="7" spans="1:46" s="1" customFormat="1" ht="16.5" customHeight="1">
      <c r="B7" s="20"/>
      <c r="E7" s="297" t="str">
        <f>'Rekapitulace stavby'!K6</f>
        <v>Domov mládeže, Čelakovského 789 1, Plzeň</v>
      </c>
      <c r="F7" s="298"/>
      <c r="G7" s="298"/>
      <c r="H7" s="298"/>
      <c r="L7" s="20"/>
    </row>
    <row r="8" spans="1:46" s="1" customFormat="1" ht="12" customHeight="1">
      <c r="B8" s="20"/>
      <c r="D8" s="112" t="s">
        <v>128</v>
      </c>
      <c r="L8" s="20"/>
    </row>
    <row r="9" spans="1:46" s="2" customFormat="1" ht="16.5" customHeight="1">
      <c r="A9" s="34"/>
      <c r="B9" s="39"/>
      <c r="C9" s="34"/>
      <c r="D9" s="34"/>
      <c r="E9" s="297" t="s">
        <v>1180</v>
      </c>
      <c r="F9" s="299"/>
      <c r="G9" s="299"/>
      <c r="H9" s="299"/>
      <c r="I9" s="34"/>
      <c r="J9" s="34"/>
      <c r="K9" s="34"/>
      <c r="L9" s="113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pans="1:46" s="2" customFormat="1" ht="12" customHeight="1">
      <c r="A10" s="34"/>
      <c r="B10" s="39"/>
      <c r="C10" s="34"/>
      <c r="D10" s="112" t="s">
        <v>130</v>
      </c>
      <c r="E10" s="34"/>
      <c r="F10" s="34"/>
      <c r="G10" s="34"/>
      <c r="H10" s="34"/>
      <c r="I10" s="34"/>
      <c r="J10" s="34"/>
      <c r="K10" s="34"/>
      <c r="L10" s="113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pans="1:46" s="2" customFormat="1" ht="16.5" customHeight="1">
      <c r="A11" s="34"/>
      <c r="B11" s="39"/>
      <c r="C11" s="34"/>
      <c r="D11" s="34"/>
      <c r="E11" s="300" t="s">
        <v>1309</v>
      </c>
      <c r="F11" s="299"/>
      <c r="G11" s="299"/>
      <c r="H11" s="299"/>
      <c r="I11" s="34"/>
      <c r="J11" s="34"/>
      <c r="K11" s="34"/>
      <c r="L11" s="113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pans="1:46" s="2" customFormat="1" ht="11.25">
      <c r="A12" s="34"/>
      <c r="B12" s="39"/>
      <c r="C12" s="34"/>
      <c r="D12" s="34"/>
      <c r="E12" s="34"/>
      <c r="F12" s="34"/>
      <c r="G12" s="34"/>
      <c r="H12" s="34"/>
      <c r="I12" s="34"/>
      <c r="J12" s="34"/>
      <c r="K12" s="34"/>
      <c r="L12" s="113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pans="1:46" s="2" customFormat="1" ht="12" customHeight="1">
      <c r="A13" s="34"/>
      <c r="B13" s="39"/>
      <c r="C13" s="34"/>
      <c r="D13" s="112" t="s">
        <v>18</v>
      </c>
      <c r="E13" s="34"/>
      <c r="F13" s="103" t="s">
        <v>19</v>
      </c>
      <c r="G13" s="34"/>
      <c r="H13" s="34"/>
      <c r="I13" s="112" t="s">
        <v>20</v>
      </c>
      <c r="J13" s="103" t="s">
        <v>19</v>
      </c>
      <c r="K13" s="34"/>
      <c r="L13" s="113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pans="1:46" s="2" customFormat="1" ht="12" customHeight="1">
      <c r="A14" s="34"/>
      <c r="B14" s="39"/>
      <c r="C14" s="34"/>
      <c r="D14" s="112" t="s">
        <v>21</v>
      </c>
      <c r="E14" s="34"/>
      <c r="F14" s="103" t="s">
        <v>22</v>
      </c>
      <c r="G14" s="34"/>
      <c r="H14" s="34"/>
      <c r="I14" s="112" t="s">
        <v>23</v>
      </c>
      <c r="J14" s="114" t="str">
        <f>'Rekapitulace stavby'!AN8</f>
        <v>20. 3. 2025</v>
      </c>
      <c r="K14" s="34"/>
      <c r="L14" s="113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pans="1:46" s="2" customFormat="1" ht="10.9" customHeight="1">
      <c r="A15" s="34"/>
      <c r="B15" s="39"/>
      <c r="C15" s="34"/>
      <c r="D15" s="34"/>
      <c r="E15" s="34"/>
      <c r="F15" s="34"/>
      <c r="G15" s="34"/>
      <c r="H15" s="34"/>
      <c r="I15" s="34"/>
      <c r="J15" s="34"/>
      <c r="K15" s="34"/>
      <c r="L15" s="113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pans="1:46" s="2" customFormat="1" ht="12" customHeight="1">
      <c r="A16" s="34"/>
      <c r="B16" s="39"/>
      <c r="C16" s="34"/>
      <c r="D16" s="112" t="s">
        <v>25</v>
      </c>
      <c r="E16" s="34"/>
      <c r="F16" s="34"/>
      <c r="G16" s="34"/>
      <c r="H16" s="34"/>
      <c r="I16" s="112" t="s">
        <v>26</v>
      </c>
      <c r="J16" s="103" t="s">
        <v>27</v>
      </c>
      <c r="K16" s="34"/>
      <c r="L16" s="113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pans="1:31" s="2" customFormat="1" ht="18" customHeight="1">
      <c r="A17" s="34"/>
      <c r="B17" s="39"/>
      <c r="C17" s="34"/>
      <c r="D17" s="34"/>
      <c r="E17" s="103" t="s">
        <v>28</v>
      </c>
      <c r="F17" s="34"/>
      <c r="G17" s="34"/>
      <c r="H17" s="34"/>
      <c r="I17" s="112" t="s">
        <v>29</v>
      </c>
      <c r="J17" s="103" t="s">
        <v>30</v>
      </c>
      <c r="K17" s="34"/>
      <c r="L17" s="113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pans="1:31" s="2" customFormat="1" ht="6.95" customHeight="1">
      <c r="A18" s="34"/>
      <c r="B18" s="39"/>
      <c r="C18" s="34"/>
      <c r="D18" s="34"/>
      <c r="E18" s="34"/>
      <c r="F18" s="34"/>
      <c r="G18" s="34"/>
      <c r="H18" s="34"/>
      <c r="I18" s="34"/>
      <c r="J18" s="34"/>
      <c r="K18" s="34"/>
      <c r="L18" s="113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pans="1:31" s="2" customFormat="1" ht="12" customHeight="1">
      <c r="A19" s="34"/>
      <c r="B19" s="39"/>
      <c r="C19" s="34"/>
      <c r="D19" s="112" t="s">
        <v>31</v>
      </c>
      <c r="E19" s="34"/>
      <c r="F19" s="34"/>
      <c r="G19" s="34"/>
      <c r="H19" s="34"/>
      <c r="I19" s="112" t="s">
        <v>26</v>
      </c>
      <c r="J19" s="30" t="str">
        <f>'Rekapitulace stavby'!AN13</f>
        <v>Vyplň údaj</v>
      </c>
      <c r="K19" s="34"/>
      <c r="L19" s="113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pans="1:31" s="2" customFormat="1" ht="18" customHeight="1">
      <c r="A20" s="34"/>
      <c r="B20" s="39"/>
      <c r="C20" s="34"/>
      <c r="D20" s="34"/>
      <c r="E20" s="301" t="str">
        <f>'Rekapitulace stavby'!E14</f>
        <v>Vyplň údaj</v>
      </c>
      <c r="F20" s="302"/>
      <c r="G20" s="302"/>
      <c r="H20" s="302"/>
      <c r="I20" s="112" t="s">
        <v>29</v>
      </c>
      <c r="J20" s="30" t="str">
        <f>'Rekapitulace stavby'!AN14</f>
        <v>Vyplň údaj</v>
      </c>
      <c r="K20" s="34"/>
      <c r="L20" s="113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pans="1:31" s="2" customFormat="1" ht="6.95" customHeight="1">
      <c r="A21" s="34"/>
      <c r="B21" s="39"/>
      <c r="C21" s="34"/>
      <c r="D21" s="34"/>
      <c r="E21" s="34"/>
      <c r="F21" s="34"/>
      <c r="G21" s="34"/>
      <c r="H21" s="34"/>
      <c r="I21" s="34"/>
      <c r="J21" s="34"/>
      <c r="K21" s="34"/>
      <c r="L21" s="113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pans="1:31" s="2" customFormat="1" ht="12" customHeight="1">
      <c r="A22" s="34"/>
      <c r="B22" s="39"/>
      <c r="C22" s="34"/>
      <c r="D22" s="112" t="s">
        <v>33</v>
      </c>
      <c r="E22" s="34"/>
      <c r="F22" s="34"/>
      <c r="G22" s="34"/>
      <c r="H22" s="34"/>
      <c r="I22" s="112" t="s">
        <v>26</v>
      </c>
      <c r="J22" s="103" t="s">
        <v>34</v>
      </c>
      <c r="K22" s="34"/>
      <c r="L22" s="113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pans="1:31" s="2" customFormat="1" ht="18" customHeight="1">
      <c r="A23" s="34"/>
      <c r="B23" s="39"/>
      <c r="C23" s="34"/>
      <c r="D23" s="34"/>
      <c r="E23" s="103" t="s">
        <v>35</v>
      </c>
      <c r="F23" s="34"/>
      <c r="G23" s="34"/>
      <c r="H23" s="34"/>
      <c r="I23" s="112" t="s">
        <v>29</v>
      </c>
      <c r="J23" s="103" t="s">
        <v>19</v>
      </c>
      <c r="K23" s="34"/>
      <c r="L23" s="113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pans="1:31" s="2" customFormat="1" ht="6.95" customHeight="1">
      <c r="A24" s="34"/>
      <c r="B24" s="39"/>
      <c r="C24" s="34"/>
      <c r="D24" s="34"/>
      <c r="E24" s="34"/>
      <c r="F24" s="34"/>
      <c r="G24" s="34"/>
      <c r="H24" s="34"/>
      <c r="I24" s="34"/>
      <c r="J24" s="34"/>
      <c r="K24" s="34"/>
      <c r="L24" s="113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pans="1:31" s="2" customFormat="1" ht="12" customHeight="1">
      <c r="A25" s="34"/>
      <c r="B25" s="39"/>
      <c r="C25" s="34"/>
      <c r="D25" s="112" t="s">
        <v>37</v>
      </c>
      <c r="E25" s="34"/>
      <c r="F25" s="34"/>
      <c r="G25" s="34"/>
      <c r="H25" s="34"/>
      <c r="I25" s="112" t="s">
        <v>26</v>
      </c>
      <c r="J25" s="103" t="s">
        <v>19</v>
      </c>
      <c r="K25" s="34"/>
      <c r="L25" s="113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pans="1:31" s="2" customFormat="1" ht="18" customHeight="1">
      <c r="A26" s="34"/>
      <c r="B26" s="39"/>
      <c r="C26" s="34"/>
      <c r="D26" s="34"/>
      <c r="E26" s="103" t="s">
        <v>38</v>
      </c>
      <c r="F26" s="34"/>
      <c r="G26" s="34"/>
      <c r="H26" s="34"/>
      <c r="I26" s="112" t="s">
        <v>29</v>
      </c>
      <c r="J26" s="103" t="s">
        <v>19</v>
      </c>
      <c r="K26" s="34"/>
      <c r="L26" s="113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pans="1:31" s="2" customFormat="1" ht="6.95" customHeight="1">
      <c r="A27" s="34"/>
      <c r="B27" s="39"/>
      <c r="C27" s="34"/>
      <c r="D27" s="34"/>
      <c r="E27" s="34"/>
      <c r="F27" s="34"/>
      <c r="G27" s="34"/>
      <c r="H27" s="34"/>
      <c r="I27" s="34"/>
      <c r="J27" s="34"/>
      <c r="K27" s="34"/>
      <c r="L27" s="113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</row>
    <row r="28" spans="1:31" s="2" customFormat="1" ht="12" customHeight="1">
      <c r="A28" s="34"/>
      <c r="B28" s="39"/>
      <c r="C28" s="34"/>
      <c r="D28" s="112" t="s">
        <v>39</v>
      </c>
      <c r="E28" s="34"/>
      <c r="F28" s="34"/>
      <c r="G28" s="34"/>
      <c r="H28" s="34"/>
      <c r="I28" s="34"/>
      <c r="J28" s="34"/>
      <c r="K28" s="34"/>
      <c r="L28" s="113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pans="1:31" s="8" customFormat="1" ht="71.25" customHeight="1">
      <c r="A29" s="115"/>
      <c r="B29" s="116"/>
      <c r="C29" s="115"/>
      <c r="D29" s="115"/>
      <c r="E29" s="303" t="s">
        <v>40</v>
      </c>
      <c r="F29" s="303"/>
      <c r="G29" s="303"/>
      <c r="H29" s="303"/>
      <c r="I29" s="115"/>
      <c r="J29" s="115"/>
      <c r="K29" s="115"/>
      <c r="L29" s="117"/>
      <c r="S29" s="115"/>
      <c r="T29" s="115"/>
      <c r="U29" s="115"/>
      <c r="V29" s="115"/>
      <c r="W29" s="115"/>
      <c r="X29" s="115"/>
      <c r="Y29" s="115"/>
      <c r="Z29" s="115"/>
      <c r="AA29" s="115"/>
      <c r="AB29" s="115"/>
      <c r="AC29" s="115"/>
      <c r="AD29" s="115"/>
      <c r="AE29" s="115"/>
    </row>
    <row r="30" spans="1:31" s="2" customFormat="1" ht="6.95" customHeight="1">
      <c r="A30" s="34"/>
      <c r="B30" s="39"/>
      <c r="C30" s="34"/>
      <c r="D30" s="34"/>
      <c r="E30" s="34"/>
      <c r="F30" s="34"/>
      <c r="G30" s="34"/>
      <c r="H30" s="34"/>
      <c r="I30" s="34"/>
      <c r="J30" s="34"/>
      <c r="K30" s="34"/>
      <c r="L30" s="113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pans="1:31" s="2" customFormat="1" ht="6.95" customHeight="1">
      <c r="A31" s="34"/>
      <c r="B31" s="39"/>
      <c r="C31" s="34"/>
      <c r="D31" s="118"/>
      <c r="E31" s="118"/>
      <c r="F31" s="118"/>
      <c r="G31" s="118"/>
      <c r="H31" s="118"/>
      <c r="I31" s="118"/>
      <c r="J31" s="118"/>
      <c r="K31" s="118"/>
      <c r="L31" s="113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pans="1:31" s="2" customFormat="1" ht="25.35" customHeight="1">
      <c r="A32" s="34"/>
      <c r="B32" s="39"/>
      <c r="C32" s="34"/>
      <c r="D32" s="119" t="s">
        <v>41</v>
      </c>
      <c r="E32" s="34"/>
      <c r="F32" s="34"/>
      <c r="G32" s="34"/>
      <c r="H32" s="34"/>
      <c r="I32" s="34"/>
      <c r="J32" s="120">
        <f>ROUND(J97, 2)</f>
        <v>0</v>
      </c>
      <c r="K32" s="34"/>
      <c r="L32" s="113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pans="1:31" s="2" customFormat="1" ht="6.95" customHeight="1">
      <c r="A33" s="34"/>
      <c r="B33" s="39"/>
      <c r="C33" s="34"/>
      <c r="D33" s="118"/>
      <c r="E33" s="118"/>
      <c r="F33" s="118"/>
      <c r="G33" s="118"/>
      <c r="H33" s="118"/>
      <c r="I33" s="118"/>
      <c r="J33" s="118"/>
      <c r="K33" s="118"/>
      <c r="L33" s="113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pans="1:31" s="2" customFormat="1" ht="14.45" customHeight="1">
      <c r="A34" s="34"/>
      <c r="B34" s="39"/>
      <c r="C34" s="34"/>
      <c r="D34" s="34"/>
      <c r="E34" s="34"/>
      <c r="F34" s="121" t="s">
        <v>43</v>
      </c>
      <c r="G34" s="34"/>
      <c r="H34" s="34"/>
      <c r="I34" s="121" t="s">
        <v>42</v>
      </c>
      <c r="J34" s="121" t="s">
        <v>44</v>
      </c>
      <c r="K34" s="34"/>
      <c r="L34" s="113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spans="1:31" s="2" customFormat="1" ht="14.45" customHeight="1">
      <c r="A35" s="34"/>
      <c r="B35" s="39"/>
      <c r="C35" s="34"/>
      <c r="D35" s="122" t="s">
        <v>45</v>
      </c>
      <c r="E35" s="112" t="s">
        <v>46</v>
      </c>
      <c r="F35" s="123">
        <f>ROUND((SUM(BE97:BE225)),  2)</f>
        <v>0</v>
      </c>
      <c r="G35" s="34"/>
      <c r="H35" s="34"/>
      <c r="I35" s="124">
        <v>0.21</v>
      </c>
      <c r="J35" s="123">
        <f>ROUND(((SUM(BE97:BE225))*I35),  2)</f>
        <v>0</v>
      </c>
      <c r="K35" s="34"/>
      <c r="L35" s="113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spans="1:31" s="2" customFormat="1" ht="14.45" customHeight="1">
      <c r="A36" s="34"/>
      <c r="B36" s="39"/>
      <c r="C36" s="34"/>
      <c r="D36" s="34"/>
      <c r="E36" s="112" t="s">
        <v>47</v>
      </c>
      <c r="F36" s="123">
        <f>ROUND((SUM(BF97:BF225)),  2)</f>
        <v>0</v>
      </c>
      <c r="G36" s="34"/>
      <c r="H36" s="34"/>
      <c r="I36" s="124">
        <v>0.12</v>
      </c>
      <c r="J36" s="123">
        <f>ROUND(((SUM(BF97:BF225))*I36),  2)</f>
        <v>0</v>
      </c>
      <c r="K36" s="34"/>
      <c r="L36" s="113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spans="1:31" s="2" customFormat="1" ht="14.45" hidden="1" customHeight="1">
      <c r="A37" s="34"/>
      <c r="B37" s="39"/>
      <c r="C37" s="34"/>
      <c r="D37" s="34"/>
      <c r="E37" s="112" t="s">
        <v>48</v>
      </c>
      <c r="F37" s="123">
        <f>ROUND((SUM(BG97:BG225)),  2)</f>
        <v>0</v>
      </c>
      <c r="G37" s="34"/>
      <c r="H37" s="34"/>
      <c r="I37" s="124">
        <v>0.21</v>
      </c>
      <c r="J37" s="123">
        <f>0</f>
        <v>0</v>
      </c>
      <c r="K37" s="34"/>
      <c r="L37" s="113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spans="1:31" s="2" customFormat="1" ht="14.45" hidden="1" customHeight="1">
      <c r="A38" s="34"/>
      <c r="B38" s="39"/>
      <c r="C38" s="34"/>
      <c r="D38" s="34"/>
      <c r="E38" s="112" t="s">
        <v>49</v>
      </c>
      <c r="F38" s="123">
        <f>ROUND((SUM(BH97:BH225)),  2)</f>
        <v>0</v>
      </c>
      <c r="G38" s="34"/>
      <c r="H38" s="34"/>
      <c r="I38" s="124">
        <v>0.12</v>
      </c>
      <c r="J38" s="123">
        <f>0</f>
        <v>0</v>
      </c>
      <c r="K38" s="34"/>
      <c r="L38" s="113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spans="1:31" s="2" customFormat="1" ht="14.45" hidden="1" customHeight="1">
      <c r="A39" s="34"/>
      <c r="B39" s="39"/>
      <c r="C39" s="34"/>
      <c r="D39" s="34"/>
      <c r="E39" s="112" t="s">
        <v>50</v>
      </c>
      <c r="F39" s="123">
        <f>ROUND((SUM(BI97:BI225)),  2)</f>
        <v>0</v>
      </c>
      <c r="G39" s="34"/>
      <c r="H39" s="34"/>
      <c r="I39" s="124">
        <v>0</v>
      </c>
      <c r="J39" s="123">
        <f>0</f>
        <v>0</v>
      </c>
      <c r="K39" s="34"/>
      <c r="L39" s="113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spans="1:31" s="2" customFormat="1" ht="6.95" customHeight="1">
      <c r="A40" s="34"/>
      <c r="B40" s="39"/>
      <c r="C40" s="34"/>
      <c r="D40" s="34"/>
      <c r="E40" s="34"/>
      <c r="F40" s="34"/>
      <c r="G40" s="34"/>
      <c r="H40" s="34"/>
      <c r="I40" s="34"/>
      <c r="J40" s="34"/>
      <c r="K40" s="34"/>
      <c r="L40" s="113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spans="1:31" s="2" customFormat="1" ht="25.35" customHeight="1">
      <c r="A41" s="34"/>
      <c r="B41" s="39"/>
      <c r="C41" s="125"/>
      <c r="D41" s="126" t="s">
        <v>51</v>
      </c>
      <c r="E41" s="127"/>
      <c r="F41" s="127"/>
      <c r="G41" s="128" t="s">
        <v>52</v>
      </c>
      <c r="H41" s="129" t="s">
        <v>53</v>
      </c>
      <c r="I41" s="127"/>
      <c r="J41" s="130">
        <f>SUM(J32:J39)</f>
        <v>0</v>
      </c>
      <c r="K41" s="131"/>
      <c r="L41" s="113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</row>
    <row r="42" spans="1:31" s="2" customFormat="1" ht="14.45" customHeight="1">
      <c r="A42" s="34"/>
      <c r="B42" s="132"/>
      <c r="C42" s="133"/>
      <c r="D42" s="133"/>
      <c r="E42" s="133"/>
      <c r="F42" s="133"/>
      <c r="G42" s="133"/>
      <c r="H42" s="133"/>
      <c r="I42" s="133"/>
      <c r="J42" s="133"/>
      <c r="K42" s="133"/>
      <c r="L42" s="113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</row>
    <row r="46" spans="1:31" s="2" customFormat="1" ht="6.95" hidden="1" customHeight="1">
      <c r="A46" s="34"/>
      <c r="B46" s="134"/>
      <c r="C46" s="135"/>
      <c r="D46" s="135"/>
      <c r="E46" s="135"/>
      <c r="F46" s="135"/>
      <c r="G46" s="135"/>
      <c r="H46" s="135"/>
      <c r="I46" s="135"/>
      <c r="J46" s="135"/>
      <c r="K46" s="135"/>
      <c r="L46" s="113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</row>
    <row r="47" spans="1:31" s="2" customFormat="1" ht="24.95" hidden="1" customHeight="1">
      <c r="A47" s="34"/>
      <c r="B47" s="35"/>
      <c r="C47" s="23" t="s">
        <v>132</v>
      </c>
      <c r="D47" s="36"/>
      <c r="E47" s="36"/>
      <c r="F47" s="36"/>
      <c r="G47" s="36"/>
      <c r="H47" s="36"/>
      <c r="I47" s="36"/>
      <c r="J47" s="36"/>
      <c r="K47" s="36"/>
      <c r="L47" s="113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</row>
    <row r="48" spans="1:31" s="2" customFormat="1" ht="6.95" hidden="1" customHeight="1">
      <c r="A48" s="34"/>
      <c r="B48" s="35"/>
      <c r="C48" s="36"/>
      <c r="D48" s="36"/>
      <c r="E48" s="36"/>
      <c r="F48" s="36"/>
      <c r="G48" s="36"/>
      <c r="H48" s="36"/>
      <c r="I48" s="36"/>
      <c r="J48" s="36"/>
      <c r="K48" s="36"/>
      <c r="L48" s="113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</row>
    <row r="49" spans="1:47" s="2" customFormat="1" ht="12" hidden="1" customHeight="1">
      <c r="A49" s="34"/>
      <c r="B49" s="35"/>
      <c r="C49" s="29" t="s">
        <v>16</v>
      </c>
      <c r="D49" s="36"/>
      <c r="E49" s="36"/>
      <c r="F49" s="36"/>
      <c r="G49" s="36"/>
      <c r="H49" s="36"/>
      <c r="I49" s="36"/>
      <c r="J49" s="36"/>
      <c r="K49" s="36"/>
      <c r="L49" s="113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</row>
    <row r="50" spans="1:47" s="2" customFormat="1" ht="16.5" hidden="1" customHeight="1">
      <c r="A50" s="34"/>
      <c r="B50" s="35"/>
      <c r="C50" s="36"/>
      <c r="D50" s="36"/>
      <c r="E50" s="304" t="str">
        <f>E7</f>
        <v>Domov mládeže, Čelakovského 789 1, Plzeň</v>
      </c>
      <c r="F50" s="305"/>
      <c r="G50" s="305"/>
      <c r="H50" s="305"/>
      <c r="I50" s="36"/>
      <c r="J50" s="36"/>
      <c r="K50" s="36"/>
      <c r="L50" s="113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</row>
    <row r="51" spans="1:47" s="1" customFormat="1" ht="12" hidden="1" customHeight="1">
      <c r="B51" s="21"/>
      <c r="C51" s="29" t="s">
        <v>128</v>
      </c>
      <c r="D51" s="22"/>
      <c r="E51" s="22"/>
      <c r="F51" s="22"/>
      <c r="G51" s="22"/>
      <c r="H51" s="22"/>
      <c r="I51" s="22"/>
      <c r="J51" s="22"/>
      <c r="K51" s="22"/>
      <c r="L51" s="20"/>
    </row>
    <row r="52" spans="1:47" s="2" customFormat="1" ht="16.5" hidden="1" customHeight="1">
      <c r="A52" s="34"/>
      <c r="B52" s="35"/>
      <c r="C52" s="36"/>
      <c r="D52" s="36"/>
      <c r="E52" s="304" t="s">
        <v>1180</v>
      </c>
      <c r="F52" s="306"/>
      <c r="G52" s="306"/>
      <c r="H52" s="306"/>
      <c r="I52" s="36"/>
      <c r="J52" s="36"/>
      <c r="K52" s="36"/>
      <c r="L52" s="113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</row>
    <row r="53" spans="1:47" s="2" customFormat="1" ht="12" hidden="1" customHeight="1">
      <c r="A53" s="34"/>
      <c r="B53" s="35"/>
      <c r="C53" s="29" t="s">
        <v>130</v>
      </c>
      <c r="D53" s="36"/>
      <c r="E53" s="36"/>
      <c r="F53" s="36"/>
      <c r="G53" s="36"/>
      <c r="H53" s="36"/>
      <c r="I53" s="36"/>
      <c r="J53" s="36"/>
      <c r="K53" s="36"/>
      <c r="L53" s="113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</row>
    <row r="54" spans="1:47" s="2" customFormat="1" ht="16.5" hidden="1" customHeight="1">
      <c r="A54" s="34"/>
      <c r="B54" s="35"/>
      <c r="C54" s="36"/>
      <c r="D54" s="36"/>
      <c r="E54" s="258" t="str">
        <f>E11</f>
        <v>C3 - ZTI</v>
      </c>
      <c r="F54" s="306"/>
      <c r="G54" s="306"/>
      <c r="H54" s="306"/>
      <c r="I54" s="36"/>
      <c r="J54" s="36"/>
      <c r="K54" s="36"/>
      <c r="L54" s="113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</row>
    <row r="55" spans="1:47" s="2" customFormat="1" ht="6.95" hidden="1" customHeight="1">
      <c r="A55" s="34"/>
      <c r="B55" s="35"/>
      <c r="C55" s="36"/>
      <c r="D55" s="36"/>
      <c r="E55" s="36"/>
      <c r="F55" s="36"/>
      <c r="G55" s="36"/>
      <c r="H55" s="36"/>
      <c r="I55" s="36"/>
      <c r="J55" s="36"/>
      <c r="K55" s="36"/>
      <c r="L55" s="113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</row>
    <row r="56" spans="1:47" s="2" customFormat="1" ht="12" hidden="1" customHeight="1">
      <c r="A56" s="34"/>
      <c r="B56" s="35"/>
      <c r="C56" s="29" t="s">
        <v>21</v>
      </c>
      <c r="D56" s="36"/>
      <c r="E56" s="36"/>
      <c r="F56" s="27" t="str">
        <f>F14</f>
        <v>Čelakovského 789/1, Plzeň</v>
      </c>
      <c r="G56" s="36"/>
      <c r="H56" s="36"/>
      <c r="I56" s="29" t="s">
        <v>23</v>
      </c>
      <c r="J56" s="59" t="str">
        <f>IF(J14="","",J14)</f>
        <v>20. 3. 2025</v>
      </c>
      <c r="K56" s="36"/>
      <c r="L56" s="113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</row>
    <row r="57" spans="1:47" s="2" customFormat="1" ht="6.95" hidden="1" customHeight="1">
      <c r="A57" s="34"/>
      <c r="B57" s="35"/>
      <c r="C57" s="36"/>
      <c r="D57" s="36"/>
      <c r="E57" s="36"/>
      <c r="F57" s="36"/>
      <c r="G57" s="36"/>
      <c r="H57" s="36"/>
      <c r="I57" s="36"/>
      <c r="J57" s="36"/>
      <c r="K57" s="36"/>
      <c r="L57" s="113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</row>
    <row r="58" spans="1:47" s="2" customFormat="1" ht="25.7" hidden="1" customHeight="1">
      <c r="A58" s="34"/>
      <c r="B58" s="35"/>
      <c r="C58" s="29" t="s">
        <v>25</v>
      </c>
      <c r="D58" s="36"/>
      <c r="E58" s="36"/>
      <c r="F58" s="27" t="str">
        <f>E17</f>
        <v>Střední škola informatiky a finančních služeb</v>
      </c>
      <c r="G58" s="36"/>
      <c r="H58" s="36"/>
      <c r="I58" s="29" t="s">
        <v>33</v>
      </c>
      <c r="J58" s="32" t="str">
        <f>E23</f>
        <v>Planteam, Na Výsluní 630, Líně - Sulkov</v>
      </c>
      <c r="K58" s="36"/>
      <c r="L58" s="113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</row>
    <row r="59" spans="1:47" s="2" customFormat="1" ht="15.2" hidden="1" customHeight="1">
      <c r="A59" s="34"/>
      <c r="B59" s="35"/>
      <c r="C59" s="29" t="s">
        <v>31</v>
      </c>
      <c r="D59" s="36"/>
      <c r="E59" s="36"/>
      <c r="F59" s="27" t="str">
        <f>IF(E20="","",E20)</f>
        <v>Vyplň údaj</v>
      </c>
      <c r="G59" s="36"/>
      <c r="H59" s="36"/>
      <c r="I59" s="29" t="s">
        <v>37</v>
      </c>
      <c r="J59" s="32" t="str">
        <f>E26</f>
        <v>Ing. Irena Potužáková</v>
      </c>
      <c r="K59" s="36"/>
      <c r="L59" s="113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</row>
    <row r="60" spans="1:47" s="2" customFormat="1" ht="10.35" hidden="1" customHeight="1">
      <c r="A60" s="34"/>
      <c r="B60" s="35"/>
      <c r="C60" s="36"/>
      <c r="D60" s="36"/>
      <c r="E60" s="36"/>
      <c r="F60" s="36"/>
      <c r="G60" s="36"/>
      <c r="H60" s="36"/>
      <c r="I60" s="36"/>
      <c r="J60" s="36"/>
      <c r="K60" s="36"/>
      <c r="L60" s="113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</row>
    <row r="61" spans="1:47" s="2" customFormat="1" ht="29.25" hidden="1" customHeight="1">
      <c r="A61" s="34"/>
      <c r="B61" s="35"/>
      <c r="C61" s="136" t="s">
        <v>133</v>
      </c>
      <c r="D61" s="137"/>
      <c r="E61" s="137"/>
      <c r="F61" s="137"/>
      <c r="G61" s="137"/>
      <c r="H61" s="137"/>
      <c r="I61" s="137"/>
      <c r="J61" s="138" t="s">
        <v>134</v>
      </c>
      <c r="K61" s="137"/>
      <c r="L61" s="113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 spans="1:47" s="2" customFormat="1" ht="10.35" hidden="1" customHeight="1">
      <c r="A62" s="34"/>
      <c r="B62" s="35"/>
      <c r="C62" s="36"/>
      <c r="D62" s="36"/>
      <c r="E62" s="36"/>
      <c r="F62" s="36"/>
      <c r="G62" s="36"/>
      <c r="H62" s="36"/>
      <c r="I62" s="36"/>
      <c r="J62" s="36"/>
      <c r="K62" s="36"/>
      <c r="L62" s="113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</row>
    <row r="63" spans="1:47" s="2" customFormat="1" ht="22.9" hidden="1" customHeight="1">
      <c r="A63" s="34"/>
      <c r="B63" s="35"/>
      <c r="C63" s="139" t="s">
        <v>73</v>
      </c>
      <c r="D63" s="36"/>
      <c r="E63" s="36"/>
      <c r="F63" s="36"/>
      <c r="G63" s="36"/>
      <c r="H63" s="36"/>
      <c r="I63" s="36"/>
      <c r="J63" s="77">
        <f>J97</f>
        <v>0</v>
      </c>
      <c r="K63" s="36"/>
      <c r="L63" s="113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U63" s="17" t="s">
        <v>135</v>
      </c>
    </row>
    <row r="64" spans="1:47" s="9" customFormat="1" ht="24.95" hidden="1" customHeight="1">
      <c r="B64" s="140"/>
      <c r="C64" s="141"/>
      <c r="D64" s="142" t="s">
        <v>136</v>
      </c>
      <c r="E64" s="143"/>
      <c r="F64" s="143"/>
      <c r="G64" s="143"/>
      <c r="H64" s="143"/>
      <c r="I64" s="143"/>
      <c r="J64" s="144">
        <f>J98</f>
        <v>0</v>
      </c>
      <c r="K64" s="141"/>
      <c r="L64" s="145"/>
    </row>
    <row r="65" spans="1:31" s="10" customFormat="1" ht="19.899999999999999" hidden="1" customHeight="1">
      <c r="B65" s="146"/>
      <c r="C65" s="97"/>
      <c r="D65" s="147" t="s">
        <v>400</v>
      </c>
      <c r="E65" s="148"/>
      <c r="F65" s="148"/>
      <c r="G65" s="148"/>
      <c r="H65" s="148"/>
      <c r="I65" s="148"/>
      <c r="J65" s="149">
        <f>J99</f>
        <v>0</v>
      </c>
      <c r="K65" s="97"/>
      <c r="L65" s="150"/>
    </row>
    <row r="66" spans="1:31" s="10" customFormat="1" ht="19.899999999999999" hidden="1" customHeight="1">
      <c r="B66" s="146"/>
      <c r="C66" s="97"/>
      <c r="D66" s="147" t="s">
        <v>137</v>
      </c>
      <c r="E66" s="148"/>
      <c r="F66" s="148"/>
      <c r="G66" s="148"/>
      <c r="H66" s="148"/>
      <c r="I66" s="148"/>
      <c r="J66" s="149">
        <f>J103</f>
        <v>0</v>
      </c>
      <c r="K66" s="97"/>
      <c r="L66" s="150"/>
    </row>
    <row r="67" spans="1:31" s="10" customFormat="1" ht="19.899999999999999" hidden="1" customHeight="1">
      <c r="B67" s="146"/>
      <c r="C67" s="97"/>
      <c r="D67" s="147" t="s">
        <v>138</v>
      </c>
      <c r="E67" s="148"/>
      <c r="F67" s="148"/>
      <c r="G67" s="148"/>
      <c r="H67" s="148"/>
      <c r="I67" s="148"/>
      <c r="J67" s="149">
        <f>J114</f>
        <v>0</v>
      </c>
      <c r="K67" s="97"/>
      <c r="L67" s="150"/>
    </row>
    <row r="68" spans="1:31" s="10" customFormat="1" ht="19.899999999999999" hidden="1" customHeight="1">
      <c r="B68" s="146"/>
      <c r="C68" s="97"/>
      <c r="D68" s="147" t="s">
        <v>402</v>
      </c>
      <c r="E68" s="148"/>
      <c r="F68" s="148"/>
      <c r="G68" s="148"/>
      <c r="H68" s="148"/>
      <c r="I68" s="148"/>
      <c r="J68" s="149">
        <f>J124</f>
        <v>0</v>
      </c>
      <c r="K68" s="97"/>
      <c r="L68" s="150"/>
    </row>
    <row r="69" spans="1:31" s="9" customFormat="1" ht="24.95" hidden="1" customHeight="1">
      <c r="B69" s="140"/>
      <c r="C69" s="141"/>
      <c r="D69" s="142" t="s">
        <v>139</v>
      </c>
      <c r="E69" s="143"/>
      <c r="F69" s="143"/>
      <c r="G69" s="143"/>
      <c r="H69" s="143"/>
      <c r="I69" s="143"/>
      <c r="J69" s="144">
        <f>J127</f>
        <v>0</v>
      </c>
      <c r="K69" s="141"/>
      <c r="L69" s="145"/>
    </row>
    <row r="70" spans="1:31" s="10" customFormat="1" ht="19.899999999999999" hidden="1" customHeight="1">
      <c r="B70" s="146"/>
      <c r="C70" s="97"/>
      <c r="D70" s="147" t="s">
        <v>769</v>
      </c>
      <c r="E70" s="148"/>
      <c r="F70" s="148"/>
      <c r="G70" s="148"/>
      <c r="H70" s="148"/>
      <c r="I70" s="148"/>
      <c r="J70" s="149">
        <f>J128</f>
        <v>0</v>
      </c>
      <c r="K70" s="97"/>
      <c r="L70" s="150"/>
    </row>
    <row r="71" spans="1:31" s="10" customFormat="1" ht="19.899999999999999" hidden="1" customHeight="1">
      <c r="B71" s="146"/>
      <c r="C71" s="97"/>
      <c r="D71" s="147" t="s">
        <v>770</v>
      </c>
      <c r="E71" s="148"/>
      <c r="F71" s="148"/>
      <c r="G71" s="148"/>
      <c r="H71" s="148"/>
      <c r="I71" s="148"/>
      <c r="J71" s="149">
        <f>J156</f>
        <v>0</v>
      </c>
      <c r="K71" s="97"/>
      <c r="L71" s="150"/>
    </row>
    <row r="72" spans="1:31" s="10" customFormat="1" ht="19.899999999999999" hidden="1" customHeight="1">
      <c r="B72" s="146"/>
      <c r="C72" s="97"/>
      <c r="D72" s="147" t="s">
        <v>140</v>
      </c>
      <c r="E72" s="148"/>
      <c r="F72" s="148"/>
      <c r="G72" s="148"/>
      <c r="H72" s="148"/>
      <c r="I72" s="148"/>
      <c r="J72" s="149">
        <f>J184</f>
        <v>0</v>
      </c>
      <c r="K72" s="97"/>
      <c r="L72" s="150"/>
    </row>
    <row r="73" spans="1:31" s="10" customFormat="1" ht="19.899999999999999" hidden="1" customHeight="1">
      <c r="B73" s="146"/>
      <c r="C73" s="97"/>
      <c r="D73" s="147" t="s">
        <v>771</v>
      </c>
      <c r="E73" s="148"/>
      <c r="F73" s="148"/>
      <c r="G73" s="148"/>
      <c r="H73" s="148"/>
      <c r="I73" s="148"/>
      <c r="J73" s="149">
        <f>J209</f>
        <v>0</v>
      </c>
      <c r="K73" s="97"/>
      <c r="L73" s="150"/>
    </row>
    <row r="74" spans="1:31" s="10" customFormat="1" ht="19.899999999999999" hidden="1" customHeight="1">
      <c r="B74" s="146"/>
      <c r="C74" s="97"/>
      <c r="D74" s="147" t="s">
        <v>772</v>
      </c>
      <c r="E74" s="148"/>
      <c r="F74" s="148"/>
      <c r="G74" s="148"/>
      <c r="H74" s="148"/>
      <c r="I74" s="148"/>
      <c r="J74" s="149">
        <f>J214</f>
        <v>0</v>
      </c>
      <c r="K74" s="97"/>
      <c r="L74" s="150"/>
    </row>
    <row r="75" spans="1:31" s="10" customFormat="1" ht="19.899999999999999" hidden="1" customHeight="1">
      <c r="B75" s="146"/>
      <c r="C75" s="97"/>
      <c r="D75" s="147" t="s">
        <v>773</v>
      </c>
      <c r="E75" s="148"/>
      <c r="F75" s="148"/>
      <c r="G75" s="148"/>
      <c r="H75" s="148"/>
      <c r="I75" s="148"/>
      <c r="J75" s="149">
        <f>J219</f>
        <v>0</v>
      </c>
      <c r="K75" s="97"/>
      <c r="L75" s="150"/>
    </row>
    <row r="76" spans="1:31" s="2" customFormat="1" ht="21.75" hidden="1" customHeight="1">
      <c r="A76" s="34"/>
      <c r="B76" s="35"/>
      <c r="C76" s="36"/>
      <c r="D76" s="36"/>
      <c r="E76" s="36"/>
      <c r="F76" s="36"/>
      <c r="G76" s="36"/>
      <c r="H76" s="36"/>
      <c r="I76" s="36"/>
      <c r="J76" s="36"/>
      <c r="K76" s="36"/>
      <c r="L76" s="113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pans="1:31" s="2" customFormat="1" ht="6.95" hidden="1" customHeight="1">
      <c r="A77" s="34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113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78" spans="1:31" ht="11.25" hidden="1"/>
    <row r="79" spans="1:31" ht="11.25" hidden="1"/>
    <row r="80" spans="1:31" ht="11.25" hidden="1"/>
    <row r="81" spans="1:31" s="2" customFormat="1" ht="6.95" customHeight="1">
      <c r="A81" s="34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113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pans="1:31" s="2" customFormat="1" ht="24.95" customHeight="1">
      <c r="A82" s="34"/>
      <c r="B82" s="35"/>
      <c r="C82" s="23" t="s">
        <v>149</v>
      </c>
      <c r="D82" s="36"/>
      <c r="E82" s="36"/>
      <c r="F82" s="36"/>
      <c r="G82" s="36"/>
      <c r="H82" s="36"/>
      <c r="I82" s="36"/>
      <c r="J82" s="36"/>
      <c r="K82" s="36"/>
      <c r="L82" s="113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spans="1:31" s="2" customFormat="1" ht="6.95" customHeight="1">
      <c r="A83" s="34"/>
      <c r="B83" s="35"/>
      <c r="C83" s="36"/>
      <c r="D83" s="36"/>
      <c r="E83" s="36"/>
      <c r="F83" s="36"/>
      <c r="G83" s="36"/>
      <c r="H83" s="36"/>
      <c r="I83" s="36"/>
      <c r="J83" s="36"/>
      <c r="K83" s="36"/>
      <c r="L83" s="113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spans="1:31" s="2" customFormat="1" ht="12" customHeight="1">
      <c r="A84" s="34"/>
      <c r="B84" s="35"/>
      <c r="C84" s="29" t="s">
        <v>16</v>
      </c>
      <c r="D84" s="36"/>
      <c r="E84" s="36"/>
      <c r="F84" s="36"/>
      <c r="G84" s="36"/>
      <c r="H84" s="36"/>
      <c r="I84" s="36"/>
      <c r="J84" s="36"/>
      <c r="K84" s="36"/>
      <c r="L84" s="113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spans="1:31" s="2" customFormat="1" ht="16.5" customHeight="1">
      <c r="A85" s="34"/>
      <c r="B85" s="35"/>
      <c r="C85" s="36"/>
      <c r="D85" s="36"/>
      <c r="E85" s="304" t="str">
        <f>E7</f>
        <v>Domov mládeže, Čelakovského 789 1, Plzeň</v>
      </c>
      <c r="F85" s="305"/>
      <c r="G85" s="305"/>
      <c r="H85" s="305"/>
      <c r="I85" s="36"/>
      <c r="J85" s="36"/>
      <c r="K85" s="36"/>
      <c r="L85" s="113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spans="1:31" s="1" customFormat="1" ht="12" customHeight="1">
      <c r="B86" s="21"/>
      <c r="C86" s="29" t="s">
        <v>128</v>
      </c>
      <c r="D86" s="22"/>
      <c r="E86" s="22"/>
      <c r="F86" s="22"/>
      <c r="G86" s="22"/>
      <c r="H86" s="22"/>
      <c r="I86" s="22"/>
      <c r="J86" s="22"/>
      <c r="K86" s="22"/>
      <c r="L86" s="20"/>
    </row>
    <row r="87" spans="1:31" s="2" customFormat="1" ht="16.5" customHeight="1">
      <c r="A87" s="34"/>
      <c r="B87" s="35"/>
      <c r="C87" s="36"/>
      <c r="D87" s="36"/>
      <c r="E87" s="304" t="s">
        <v>1180</v>
      </c>
      <c r="F87" s="306"/>
      <c r="G87" s="306"/>
      <c r="H87" s="306"/>
      <c r="I87" s="36"/>
      <c r="J87" s="36"/>
      <c r="K87" s="36"/>
      <c r="L87" s="113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spans="1:31" s="2" customFormat="1" ht="12" customHeight="1">
      <c r="A88" s="34"/>
      <c r="B88" s="35"/>
      <c r="C88" s="29" t="s">
        <v>130</v>
      </c>
      <c r="D88" s="36"/>
      <c r="E88" s="36"/>
      <c r="F88" s="36"/>
      <c r="G88" s="36"/>
      <c r="H88" s="36"/>
      <c r="I88" s="36"/>
      <c r="J88" s="36"/>
      <c r="K88" s="36"/>
      <c r="L88" s="113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spans="1:31" s="2" customFormat="1" ht="16.5" customHeight="1">
      <c r="A89" s="34"/>
      <c r="B89" s="35"/>
      <c r="C89" s="36"/>
      <c r="D89" s="36"/>
      <c r="E89" s="258" t="str">
        <f>E11</f>
        <v>C3 - ZTI</v>
      </c>
      <c r="F89" s="306"/>
      <c r="G89" s="306"/>
      <c r="H89" s="306"/>
      <c r="I89" s="36"/>
      <c r="J89" s="36"/>
      <c r="K89" s="36"/>
      <c r="L89" s="113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spans="1:31" s="2" customFormat="1" ht="6.95" customHeight="1">
      <c r="A90" s="34"/>
      <c r="B90" s="35"/>
      <c r="C90" s="36"/>
      <c r="D90" s="36"/>
      <c r="E90" s="36"/>
      <c r="F90" s="36"/>
      <c r="G90" s="36"/>
      <c r="H90" s="36"/>
      <c r="I90" s="36"/>
      <c r="J90" s="36"/>
      <c r="K90" s="36"/>
      <c r="L90" s="113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spans="1:31" s="2" customFormat="1" ht="12" customHeight="1">
      <c r="A91" s="34"/>
      <c r="B91" s="35"/>
      <c r="C91" s="29" t="s">
        <v>21</v>
      </c>
      <c r="D91" s="36"/>
      <c r="E91" s="36"/>
      <c r="F91" s="27" t="str">
        <f>F14</f>
        <v>Čelakovského 789/1, Plzeň</v>
      </c>
      <c r="G91" s="36"/>
      <c r="H91" s="36"/>
      <c r="I91" s="29" t="s">
        <v>23</v>
      </c>
      <c r="J91" s="59" t="str">
        <f>IF(J14="","",J14)</f>
        <v>20. 3. 2025</v>
      </c>
      <c r="K91" s="36"/>
      <c r="L91" s="113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spans="1:31" s="2" customFormat="1" ht="6.95" customHeight="1">
      <c r="A92" s="34"/>
      <c r="B92" s="35"/>
      <c r="C92" s="36"/>
      <c r="D92" s="36"/>
      <c r="E92" s="36"/>
      <c r="F92" s="36"/>
      <c r="G92" s="36"/>
      <c r="H92" s="36"/>
      <c r="I92" s="36"/>
      <c r="J92" s="36"/>
      <c r="K92" s="36"/>
      <c r="L92" s="113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spans="1:31" s="2" customFormat="1" ht="25.7" customHeight="1">
      <c r="A93" s="34"/>
      <c r="B93" s="35"/>
      <c r="C93" s="29" t="s">
        <v>25</v>
      </c>
      <c r="D93" s="36"/>
      <c r="E93" s="36"/>
      <c r="F93" s="27" t="str">
        <f>E17</f>
        <v>Střední škola informatiky a finančních služeb</v>
      </c>
      <c r="G93" s="36"/>
      <c r="H93" s="36"/>
      <c r="I93" s="29" t="s">
        <v>33</v>
      </c>
      <c r="J93" s="32" t="str">
        <f>E23</f>
        <v>Planteam, Na Výsluní 630, Líně - Sulkov</v>
      </c>
      <c r="K93" s="36"/>
      <c r="L93" s="113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spans="1:31" s="2" customFormat="1" ht="15.2" customHeight="1">
      <c r="A94" s="34"/>
      <c r="B94" s="35"/>
      <c r="C94" s="29" t="s">
        <v>31</v>
      </c>
      <c r="D94" s="36"/>
      <c r="E94" s="36"/>
      <c r="F94" s="27" t="str">
        <f>IF(E20="","",E20)</f>
        <v>Vyplň údaj</v>
      </c>
      <c r="G94" s="36"/>
      <c r="H94" s="36"/>
      <c r="I94" s="29" t="s">
        <v>37</v>
      </c>
      <c r="J94" s="32" t="str">
        <f>E26</f>
        <v>Ing. Irena Potužáková</v>
      </c>
      <c r="K94" s="36"/>
      <c r="L94" s="113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spans="1:31" s="2" customFormat="1" ht="10.35" customHeight="1">
      <c r="A95" s="34"/>
      <c r="B95" s="35"/>
      <c r="C95" s="36"/>
      <c r="D95" s="36"/>
      <c r="E95" s="36"/>
      <c r="F95" s="36"/>
      <c r="G95" s="36"/>
      <c r="H95" s="36"/>
      <c r="I95" s="36"/>
      <c r="J95" s="36"/>
      <c r="K95" s="36"/>
      <c r="L95" s="113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</row>
    <row r="96" spans="1:31" s="11" customFormat="1" ht="29.25" customHeight="1">
      <c r="A96" s="151"/>
      <c r="B96" s="152"/>
      <c r="C96" s="153" t="s">
        <v>150</v>
      </c>
      <c r="D96" s="154" t="s">
        <v>60</v>
      </c>
      <c r="E96" s="154" t="s">
        <v>56</v>
      </c>
      <c r="F96" s="154" t="s">
        <v>57</v>
      </c>
      <c r="G96" s="154" t="s">
        <v>151</v>
      </c>
      <c r="H96" s="154" t="s">
        <v>152</v>
      </c>
      <c r="I96" s="154" t="s">
        <v>153</v>
      </c>
      <c r="J96" s="154" t="s">
        <v>134</v>
      </c>
      <c r="K96" s="155" t="s">
        <v>154</v>
      </c>
      <c r="L96" s="156"/>
      <c r="M96" s="68" t="s">
        <v>19</v>
      </c>
      <c r="N96" s="69" t="s">
        <v>45</v>
      </c>
      <c r="O96" s="69" t="s">
        <v>155</v>
      </c>
      <c r="P96" s="69" t="s">
        <v>156</v>
      </c>
      <c r="Q96" s="69" t="s">
        <v>157</v>
      </c>
      <c r="R96" s="69" t="s">
        <v>158</v>
      </c>
      <c r="S96" s="69" t="s">
        <v>159</v>
      </c>
      <c r="T96" s="70" t="s">
        <v>160</v>
      </c>
      <c r="U96" s="151"/>
      <c r="V96" s="151"/>
      <c r="W96" s="151"/>
      <c r="X96" s="151"/>
      <c r="Y96" s="151"/>
      <c r="Z96" s="151"/>
      <c r="AA96" s="151"/>
      <c r="AB96" s="151"/>
      <c r="AC96" s="151"/>
      <c r="AD96" s="151"/>
      <c r="AE96" s="151"/>
    </row>
    <row r="97" spans="1:65" s="2" customFormat="1" ht="22.9" customHeight="1">
      <c r="A97" s="34"/>
      <c r="B97" s="35"/>
      <c r="C97" s="75" t="s">
        <v>161</v>
      </c>
      <c r="D97" s="36"/>
      <c r="E97" s="36"/>
      <c r="F97" s="36"/>
      <c r="G97" s="36"/>
      <c r="H97" s="36"/>
      <c r="I97" s="36"/>
      <c r="J97" s="157">
        <f>BK97</f>
        <v>0</v>
      </c>
      <c r="K97" s="36"/>
      <c r="L97" s="39"/>
      <c r="M97" s="71"/>
      <c r="N97" s="158"/>
      <c r="O97" s="72"/>
      <c r="P97" s="159">
        <f>P98+P127</f>
        <v>0</v>
      </c>
      <c r="Q97" s="72"/>
      <c r="R97" s="159">
        <f>R98+R127</f>
        <v>2.5327700000000002</v>
      </c>
      <c r="S97" s="72"/>
      <c r="T97" s="160">
        <f>T98+T127</f>
        <v>1.51058</v>
      </c>
      <c r="U97" s="34"/>
      <c r="V97" s="34"/>
      <c r="W97" s="34"/>
      <c r="X97" s="34"/>
      <c r="Y97" s="34"/>
      <c r="Z97" s="34"/>
      <c r="AA97" s="34"/>
      <c r="AB97" s="34"/>
      <c r="AC97" s="34"/>
      <c r="AD97" s="34"/>
      <c r="AE97" s="34"/>
      <c r="AT97" s="17" t="s">
        <v>74</v>
      </c>
      <c r="AU97" s="17" t="s">
        <v>135</v>
      </c>
      <c r="BK97" s="161">
        <f>BK98+BK127</f>
        <v>0</v>
      </c>
    </row>
    <row r="98" spans="1:65" s="12" customFormat="1" ht="25.9" customHeight="1">
      <c r="B98" s="162"/>
      <c r="C98" s="163"/>
      <c r="D98" s="164" t="s">
        <v>74</v>
      </c>
      <c r="E98" s="165" t="s">
        <v>162</v>
      </c>
      <c r="F98" s="165" t="s">
        <v>163</v>
      </c>
      <c r="G98" s="163"/>
      <c r="H98" s="163"/>
      <c r="I98" s="166"/>
      <c r="J98" s="167">
        <f>BK98</f>
        <v>0</v>
      </c>
      <c r="K98" s="163"/>
      <c r="L98" s="168"/>
      <c r="M98" s="169"/>
      <c r="N98" s="170"/>
      <c r="O98" s="170"/>
      <c r="P98" s="171">
        <f>P99+P103+P114+P124</f>
        <v>0</v>
      </c>
      <c r="Q98" s="170"/>
      <c r="R98" s="171">
        <f>R99+R103+R114+R124</f>
        <v>1.792</v>
      </c>
      <c r="S98" s="170"/>
      <c r="T98" s="172">
        <f>T99+T103+T114+T124</f>
        <v>1.361</v>
      </c>
      <c r="AR98" s="173" t="s">
        <v>79</v>
      </c>
      <c r="AT98" s="174" t="s">
        <v>74</v>
      </c>
      <c r="AU98" s="174" t="s">
        <v>75</v>
      </c>
      <c r="AY98" s="173" t="s">
        <v>164</v>
      </c>
      <c r="BK98" s="175">
        <f>BK99+BK103+BK114+BK124</f>
        <v>0</v>
      </c>
    </row>
    <row r="99" spans="1:65" s="12" customFormat="1" ht="22.9" customHeight="1">
      <c r="B99" s="162"/>
      <c r="C99" s="163"/>
      <c r="D99" s="164" t="s">
        <v>74</v>
      </c>
      <c r="E99" s="176" t="s">
        <v>118</v>
      </c>
      <c r="F99" s="176" t="s">
        <v>416</v>
      </c>
      <c r="G99" s="163"/>
      <c r="H99" s="163"/>
      <c r="I99" s="166"/>
      <c r="J99" s="177">
        <f>BK99</f>
        <v>0</v>
      </c>
      <c r="K99" s="163"/>
      <c r="L99" s="168"/>
      <c r="M99" s="169"/>
      <c r="N99" s="170"/>
      <c r="O99" s="170"/>
      <c r="P99" s="171">
        <f>SUM(P100:P102)</f>
        <v>0</v>
      </c>
      <c r="Q99" s="170"/>
      <c r="R99" s="171">
        <f>SUM(R100:R102)</f>
        <v>1.792</v>
      </c>
      <c r="S99" s="170"/>
      <c r="T99" s="172">
        <f>SUM(T100:T102)</f>
        <v>0</v>
      </c>
      <c r="AR99" s="173" t="s">
        <v>79</v>
      </c>
      <c r="AT99" s="174" t="s">
        <v>74</v>
      </c>
      <c r="AU99" s="174" t="s">
        <v>79</v>
      </c>
      <c r="AY99" s="173" t="s">
        <v>164</v>
      </c>
      <c r="BK99" s="175">
        <f>SUM(BK100:BK102)</f>
        <v>0</v>
      </c>
    </row>
    <row r="100" spans="1:65" s="2" customFormat="1" ht="21.75" customHeight="1">
      <c r="A100" s="34"/>
      <c r="B100" s="35"/>
      <c r="C100" s="178" t="s">
        <v>79</v>
      </c>
      <c r="D100" s="178" t="s">
        <v>167</v>
      </c>
      <c r="E100" s="179" t="s">
        <v>774</v>
      </c>
      <c r="F100" s="180" t="s">
        <v>775</v>
      </c>
      <c r="G100" s="181" t="s">
        <v>170</v>
      </c>
      <c r="H100" s="182">
        <v>32</v>
      </c>
      <c r="I100" s="183"/>
      <c r="J100" s="184">
        <f>ROUND(I100*H100,2)</f>
        <v>0</v>
      </c>
      <c r="K100" s="180" t="s">
        <v>171</v>
      </c>
      <c r="L100" s="39"/>
      <c r="M100" s="185" t="s">
        <v>19</v>
      </c>
      <c r="N100" s="186" t="s">
        <v>46</v>
      </c>
      <c r="O100" s="64"/>
      <c r="P100" s="187">
        <f>O100*H100</f>
        <v>0</v>
      </c>
      <c r="Q100" s="187">
        <v>5.6000000000000001E-2</v>
      </c>
      <c r="R100" s="187">
        <f>Q100*H100</f>
        <v>1.792</v>
      </c>
      <c r="S100" s="187">
        <v>0</v>
      </c>
      <c r="T100" s="188">
        <f>S100*H100</f>
        <v>0</v>
      </c>
      <c r="U100" s="34"/>
      <c r="V100" s="34"/>
      <c r="W100" s="34"/>
      <c r="X100" s="34"/>
      <c r="Y100" s="34"/>
      <c r="Z100" s="34"/>
      <c r="AA100" s="34"/>
      <c r="AB100" s="34"/>
      <c r="AC100" s="34"/>
      <c r="AD100" s="34"/>
      <c r="AE100" s="34"/>
      <c r="AR100" s="189" t="s">
        <v>112</v>
      </c>
      <c r="AT100" s="189" t="s">
        <v>167</v>
      </c>
      <c r="AU100" s="189" t="s">
        <v>83</v>
      </c>
      <c r="AY100" s="17" t="s">
        <v>164</v>
      </c>
      <c r="BE100" s="190">
        <f>IF(N100="základní",J100,0)</f>
        <v>0</v>
      </c>
      <c r="BF100" s="190">
        <f>IF(N100="snížená",J100,0)</f>
        <v>0</v>
      </c>
      <c r="BG100" s="190">
        <f>IF(N100="zákl. přenesená",J100,0)</f>
        <v>0</v>
      </c>
      <c r="BH100" s="190">
        <f>IF(N100="sníž. přenesená",J100,0)</f>
        <v>0</v>
      </c>
      <c r="BI100" s="190">
        <f>IF(N100="nulová",J100,0)</f>
        <v>0</v>
      </c>
      <c r="BJ100" s="17" t="s">
        <v>79</v>
      </c>
      <c r="BK100" s="190">
        <f>ROUND(I100*H100,2)</f>
        <v>0</v>
      </c>
      <c r="BL100" s="17" t="s">
        <v>112</v>
      </c>
      <c r="BM100" s="189" t="s">
        <v>1310</v>
      </c>
    </row>
    <row r="101" spans="1:65" s="2" customFormat="1" ht="11.25">
      <c r="A101" s="34"/>
      <c r="B101" s="35"/>
      <c r="C101" s="36"/>
      <c r="D101" s="191" t="s">
        <v>173</v>
      </c>
      <c r="E101" s="36"/>
      <c r="F101" s="192" t="s">
        <v>777</v>
      </c>
      <c r="G101" s="36"/>
      <c r="H101" s="36"/>
      <c r="I101" s="193"/>
      <c r="J101" s="36"/>
      <c r="K101" s="36"/>
      <c r="L101" s="39"/>
      <c r="M101" s="194"/>
      <c r="N101" s="195"/>
      <c r="O101" s="64"/>
      <c r="P101" s="64"/>
      <c r="Q101" s="64"/>
      <c r="R101" s="64"/>
      <c r="S101" s="64"/>
      <c r="T101" s="65"/>
      <c r="U101" s="34"/>
      <c r="V101" s="34"/>
      <c r="W101" s="34"/>
      <c r="X101" s="34"/>
      <c r="Y101" s="34"/>
      <c r="Z101" s="34"/>
      <c r="AA101" s="34"/>
      <c r="AB101" s="34"/>
      <c r="AC101" s="34"/>
      <c r="AD101" s="34"/>
      <c r="AE101" s="34"/>
      <c r="AT101" s="17" t="s">
        <v>173</v>
      </c>
      <c r="AU101" s="17" t="s">
        <v>83</v>
      </c>
    </row>
    <row r="102" spans="1:65" s="13" customFormat="1" ht="11.25">
      <c r="B102" s="196"/>
      <c r="C102" s="197"/>
      <c r="D102" s="198" t="s">
        <v>179</v>
      </c>
      <c r="E102" s="199" t="s">
        <v>19</v>
      </c>
      <c r="F102" s="200" t="s">
        <v>1311</v>
      </c>
      <c r="G102" s="197"/>
      <c r="H102" s="201">
        <v>32</v>
      </c>
      <c r="I102" s="202"/>
      <c r="J102" s="197"/>
      <c r="K102" s="197"/>
      <c r="L102" s="203"/>
      <c r="M102" s="204"/>
      <c r="N102" s="205"/>
      <c r="O102" s="205"/>
      <c r="P102" s="205"/>
      <c r="Q102" s="205"/>
      <c r="R102" s="205"/>
      <c r="S102" s="205"/>
      <c r="T102" s="206"/>
      <c r="AT102" s="207" t="s">
        <v>179</v>
      </c>
      <c r="AU102" s="207" t="s">
        <v>83</v>
      </c>
      <c r="AV102" s="13" t="s">
        <v>83</v>
      </c>
      <c r="AW102" s="13" t="s">
        <v>36</v>
      </c>
      <c r="AX102" s="13" t="s">
        <v>79</v>
      </c>
      <c r="AY102" s="207" t="s">
        <v>164</v>
      </c>
    </row>
    <row r="103" spans="1:65" s="12" customFormat="1" ht="22.9" customHeight="1">
      <c r="B103" s="162"/>
      <c r="C103" s="163"/>
      <c r="D103" s="164" t="s">
        <v>74</v>
      </c>
      <c r="E103" s="176" t="s">
        <v>165</v>
      </c>
      <c r="F103" s="176" t="s">
        <v>166</v>
      </c>
      <c r="G103" s="163"/>
      <c r="H103" s="163"/>
      <c r="I103" s="166"/>
      <c r="J103" s="177">
        <f>BK103</f>
        <v>0</v>
      </c>
      <c r="K103" s="163"/>
      <c r="L103" s="168"/>
      <c r="M103" s="169"/>
      <c r="N103" s="170"/>
      <c r="O103" s="170"/>
      <c r="P103" s="171">
        <f>SUM(P104:P113)</f>
        <v>0</v>
      </c>
      <c r="Q103" s="170"/>
      <c r="R103" s="171">
        <f>SUM(R104:R113)</f>
        <v>0</v>
      </c>
      <c r="S103" s="170"/>
      <c r="T103" s="172">
        <f>SUM(T104:T113)</f>
        <v>1.361</v>
      </c>
      <c r="AR103" s="173" t="s">
        <v>79</v>
      </c>
      <c r="AT103" s="174" t="s">
        <v>74</v>
      </c>
      <c r="AU103" s="174" t="s">
        <v>79</v>
      </c>
      <c r="AY103" s="173" t="s">
        <v>164</v>
      </c>
      <c r="BK103" s="175">
        <f>SUM(BK104:BK113)</f>
        <v>0</v>
      </c>
    </row>
    <row r="104" spans="1:65" s="2" customFormat="1" ht="37.9" customHeight="1">
      <c r="A104" s="34"/>
      <c r="B104" s="35"/>
      <c r="C104" s="178" t="s">
        <v>83</v>
      </c>
      <c r="D104" s="178" t="s">
        <v>167</v>
      </c>
      <c r="E104" s="179" t="s">
        <v>779</v>
      </c>
      <c r="F104" s="180" t="s">
        <v>780</v>
      </c>
      <c r="G104" s="181" t="s">
        <v>347</v>
      </c>
      <c r="H104" s="182">
        <v>5.5</v>
      </c>
      <c r="I104" s="183"/>
      <c r="J104" s="184">
        <f>ROUND(I104*H104,2)</f>
        <v>0</v>
      </c>
      <c r="K104" s="180" t="s">
        <v>171</v>
      </c>
      <c r="L104" s="39"/>
      <c r="M104" s="185" t="s">
        <v>19</v>
      </c>
      <c r="N104" s="186" t="s">
        <v>46</v>
      </c>
      <c r="O104" s="64"/>
      <c r="P104" s="187">
        <f>O104*H104</f>
        <v>0</v>
      </c>
      <c r="Q104" s="187">
        <v>0</v>
      </c>
      <c r="R104" s="187">
        <f>Q104*H104</f>
        <v>0</v>
      </c>
      <c r="S104" s="187">
        <v>6.0000000000000001E-3</v>
      </c>
      <c r="T104" s="188">
        <f>S104*H104</f>
        <v>3.3000000000000002E-2</v>
      </c>
      <c r="U104" s="34"/>
      <c r="V104" s="34"/>
      <c r="W104" s="34"/>
      <c r="X104" s="34"/>
      <c r="Y104" s="34"/>
      <c r="Z104" s="34"/>
      <c r="AA104" s="34"/>
      <c r="AB104" s="34"/>
      <c r="AC104" s="34"/>
      <c r="AD104" s="34"/>
      <c r="AE104" s="34"/>
      <c r="AR104" s="189" t="s">
        <v>112</v>
      </c>
      <c r="AT104" s="189" t="s">
        <v>167</v>
      </c>
      <c r="AU104" s="189" t="s">
        <v>83</v>
      </c>
      <c r="AY104" s="17" t="s">
        <v>164</v>
      </c>
      <c r="BE104" s="190">
        <f>IF(N104="základní",J104,0)</f>
        <v>0</v>
      </c>
      <c r="BF104" s="190">
        <f>IF(N104="snížená",J104,0)</f>
        <v>0</v>
      </c>
      <c r="BG104" s="190">
        <f>IF(N104="zákl. přenesená",J104,0)</f>
        <v>0</v>
      </c>
      <c r="BH104" s="190">
        <f>IF(N104="sníž. přenesená",J104,0)</f>
        <v>0</v>
      </c>
      <c r="BI104" s="190">
        <f>IF(N104="nulová",J104,0)</f>
        <v>0</v>
      </c>
      <c r="BJ104" s="17" t="s">
        <v>79</v>
      </c>
      <c r="BK104" s="190">
        <f>ROUND(I104*H104,2)</f>
        <v>0</v>
      </c>
      <c r="BL104" s="17" t="s">
        <v>112</v>
      </c>
      <c r="BM104" s="189" t="s">
        <v>1312</v>
      </c>
    </row>
    <row r="105" spans="1:65" s="2" customFormat="1" ht="11.25">
      <c r="A105" s="34"/>
      <c r="B105" s="35"/>
      <c r="C105" s="36"/>
      <c r="D105" s="191" t="s">
        <v>173</v>
      </c>
      <c r="E105" s="36"/>
      <c r="F105" s="192" t="s">
        <v>782</v>
      </c>
      <c r="G105" s="36"/>
      <c r="H105" s="36"/>
      <c r="I105" s="193"/>
      <c r="J105" s="36"/>
      <c r="K105" s="36"/>
      <c r="L105" s="39"/>
      <c r="M105" s="194"/>
      <c r="N105" s="195"/>
      <c r="O105" s="64"/>
      <c r="P105" s="64"/>
      <c r="Q105" s="64"/>
      <c r="R105" s="64"/>
      <c r="S105" s="64"/>
      <c r="T105" s="65"/>
      <c r="U105" s="34"/>
      <c r="V105" s="34"/>
      <c r="W105" s="34"/>
      <c r="X105" s="34"/>
      <c r="Y105" s="34"/>
      <c r="Z105" s="34"/>
      <c r="AA105" s="34"/>
      <c r="AB105" s="34"/>
      <c r="AC105" s="34"/>
      <c r="AD105" s="34"/>
      <c r="AE105" s="34"/>
      <c r="AT105" s="17" t="s">
        <v>173</v>
      </c>
      <c r="AU105" s="17" t="s">
        <v>83</v>
      </c>
    </row>
    <row r="106" spans="1:65" s="13" customFormat="1" ht="11.25">
      <c r="B106" s="196"/>
      <c r="C106" s="197"/>
      <c r="D106" s="198" t="s">
        <v>179</v>
      </c>
      <c r="E106" s="199" t="s">
        <v>19</v>
      </c>
      <c r="F106" s="200" t="s">
        <v>783</v>
      </c>
      <c r="G106" s="197"/>
      <c r="H106" s="201">
        <v>5.5</v>
      </c>
      <c r="I106" s="202"/>
      <c r="J106" s="197"/>
      <c r="K106" s="197"/>
      <c r="L106" s="203"/>
      <c r="M106" s="204"/>
      <c r="N106" s="205"/>
      <c r="O106" s="205"/>
      <c r="P106" s="205"/>
      <c r="Q106" s="205"/>
      <c r="R106" s="205"/>
      <c r="S106" s="205"/>
      <c r="T106" s="206"/>
      <c r="AT106" s="207" t="s">
        <v>179</v>
      </c>
      <c r="AU106" s="207" t="s">
        <v>83</v>
      </c>
      <c r="AV106" s="13" t="s">
        <v>83</v>
      </c>
      <c r="AW106" s="13" t="s">
        <v>36</v>
      </c>
      <c r="AX106" s="13" t="s">
        <v>79</v>
      </c>
      <c r="AY106" s="207" t="s">
        <v>164</v>
      </c>
    </row>
    <row r="107" spans="1:65" s="2" customFormat="1" ht="37.9" customHeight="1">
      <c r="A107" s="34"/>
      <c r="B107" s="35"/>
      <c r="C107" s="178" t="s">
        <v>103</v>
      </c>
      <c r="D107" s="178" t="s">
        <v>167</v>
      </c>
      <c r="E107" s="179" t="s">
        <v>784</v>
      </c>
      <c r="F107" s="180" t="s">
        <v>785</v>
      </c>
      <c r="G107" s="181" t="s">
        <v>347</v>
      </c>
      <c r="H107" s="182">
        <v>46</v>
      </c>
      <c r="I107" s="183"/>
      <c r="J107" s="184">
        <f>ROUND(I107*H107,2)</f>
        <v>0</v>
      </c>
      <c r="K107" s="180" t="s">
        <v>171</v>
      </c>
      <c r="L107" s="39"/>
      <c r="M107" s="185" t="s">
        <v>19</v>
      </c>
      <c r="N107" s="186" t="s">
        <v>46</v>
      </c>
      <c r="O107" s="64"/>
      <c r="P107" s="187">
        <f>O107*H107</f>
        <v>0</v>
      </c>
      <c r="Q107" s="187">
        <v>0</v>
      </c>
      <c r="R107" s="187">
        <f>Q107*H107</f>
        <v>0</v>
      </c>
      <c r="S107" s="187">
        <v>1.7999999999999999E-2</v>
      </c>
      <c r="T107" s="188">
        <f>S107*H107</f>
        <v>0.82799999999999996</v>
      </c>
      <c r="U107" s="34"/>
      <c r="V107" s="34"/>
      <c r="W107" s="34"/>
      <c r="X107" s="34"/>
      <c r="Y107" s="34"/>
      <c r="Z107" s="34"/>
      <c r="AA107" s="34"/>
      <c r="AB107" s="34"/>
      <c r="AC107" s="34"/>
      <c r="AD107" s="34"/>
      <c r="AE107" s="34"/>
      <c r="AR107" s="189" t="s">
        <v>112</v>
      </c>
      <c r="AT107" s="189" t="s">
        <v>167</v>
      </c>
      <c r="AU107" s="189" t="s">
        <v>83</v>
      </c>
      <c r="AY107" s="17" t="s">
        <v>164</v>
      </c>
      <c r="BE107" s="190">
        <f>IF(N107="základní",J107,0)</f>
        <v>0</v>
      </c>
      <c r="BF107" s="190">
        <f>IF(N107="snížená",J107,0)</f>
        <v>0</v>
      </c>
      <c r="BG107" s="190">
        <f>IF(N107="zákl. přenesená",J107,0)</f>
        <v>0</v>
      </c>
      <c r="BH107" s="190">
        <f>IF(N107="sníž. přenesená",J107,0)</f>
        <v>0</v>
      </c>
      <c r="BI107" s="190">
        <f>IF(N107="nulová",J107,0)</f>
        <v>0</v>
      </c>
      <c r="BJ107" s="17" t="s">
        <v>79</v>
      </c>
      <c r="BK107" s="190">
        <f>ROUND(I107*H107,2)</f>
        <v>0</v>
      </c>
      <c r="BL107" s="17" t="s">
        <v>112</v>
      </c>
      <c r="BM107" s="189" t="s">
        <v>1313</v>
      </c>
    </row>
    <row r="108" spans="1:65" s="2" customFormat="1" ht="11.25">
      <c r="A108" s="34"/>
      <c r="B108" s="35"/>
      <c r="C108" s="36"/>
      <c r="D108" s="191" t="s">
        <v>173</v>
      </c>
      <c r="E108" s="36"/>
      <c r="F108" s="192" t="s">
        <v>787</v>
      </c>
      <c r="G108" s="36"/>
      <c r="H108" s="36"/>
      <c r="I108" s="193"/>
      <c r="J108" s="36"/>
      <c r="K108" s="36"/>
      <c r="L108" s="39"/>
      <c r="M108" s="194"/>
      <c r="N108" s="195"/>
      <c r="O108" s="64"/>
      <c r="P108" s="64"/>
      <c r="Q108" s="64"/>
      <c r="R108" s="64"/>
      <c r="S108" s="64"/>
      <c r="T108" s="65"/>
      <c r="U108" s="34"/>
      <c r="V108" s="34"/>
      <c r="W108" s="34"/>
      <c r="X108" s="34"/>
      <c r="Y108" s="34"/>
      <c r="Z108" s="34"/>
      <c r="AA108" s="34"/>
      <c r="AB108" s="34"/>
      <c r="AC108" s="34"/>
      <c r="AD108" s="34"/>
      <c r="AE108" s="34"/>
      <c r="AT108" s="17" t="s">
        <v>173</v>
      </c>
      <c r="AU108" s="17" t="s">
        <v>83</v>
      </c>
    </row>
    <row r="109" spans="1:65" s="13" customFormat="1" ht="11.25">
      <c r="B109" s="196"/>
      <c r="C109" s="197"/>
      <c r="D109" s="198" t="s">
        <v>179</v>
      </c>
      <c r="E109" s="199" t="s">
        <v>19</v>
      </c>
      <c r="F109" s="200" t="s">
        <v>1116</v>
      </c>
      <c r="G109" s="197"/>
      <c r="H109" s="201">
        <v>19</v>
      </c>
      <c r="I109" s="202"/>
      <c r="J109" s="197"/>
      <c r="K109" s="197"/>
      <c r="L109" s="203"/>
      <c r="M109" s="204"/>
      <c r="N109" s="205"/>
      <c r="O109" s="205"/>
      <c r="P109" s="205"/>
      <c r="Q109" s="205"/>
      <c r="R109" s="205"/>
      <c r="S109" s="205"/>
      <c r="T109" s="206"/>
      <c r="AT109" s="207" t="s">
        <v>179</v>
      </c>
      <c r="AU109" s="207" t="s">
        <v>83</v>
      </c>
      <c r="AV109" s="13" t="s">
        <v>83</v>
      </c>
      <c r="AW109" s="13" t="s">
        <v>36</v>
      </c>
      <c r="AX109" s="13" t="s">
        <v>75</v>
      </c>
      <c r="AY109" s="207" t="s">
        <v>164</v>
      </c>
    </row>
    <row r="110" spans="1:65" s="13" customFormat="1" ht="11.25">
      <c r="B110" s="196"/>
      <c r="C110" s="197"/>
      <c r="D110" s="198" t="s">
        <v>179</v>
      </c>
      <c r="E110" s="199" t="s">
        <v>19</v>
      </c>
      <c r="F110" s="200" t="s">
        <v>789</v>
      </c>
      <c r="G110" s="197"/>
      <c r="H110" s="201">
        <v>27</v>
      </c>
      <c r="I110" s="202"/>
      <c r="J110" s="197"/>
      <c r="K110" s="197"/>
      <c r="L110" s="203"/>
      <c r="M110" s="204"/>
      <c r="N110" s="205"/>
      <c r="O110" s="205"/>
      <c r="P110" s="205"/>
      <c r="Q110" s="205"/>
      <c r="R110" s="205"/>
      <c r="S110" s="205"/>
      <c r="T110" s="206"/>
      <c r="AT110" s="207" t="s">
        <v>179</v>
      </c>
      <c r="AU110" s="207" t="s">
        <v>83</v>
      </c>
      <c r="AV110" s="13" t="s">
        <v>83</v>
      </c>
      <c r="AW110" s="13" t="s">
        <v>36</v>
      </c>
      <c r="AX110" s="13" t="s">
        <v>75</v>
      </c>
      <c r="AY110" s="207" t="s">
        <v>164</v>
      </c>
    </row>
    <row r="111" spans="1:65" s="14" customFormat="1" ht="11.25">
      <c r="B111" s="212"/>
      <c r="C111" s="213"/>
      <c r="D111" s="198" t="s">
        <v>179</v>
      </c>
      <c r="E111" s="214" t="s">
        <v>19</v>
      </c>
      <c r="F111" s="215" t="s">
        <v>438</v>
      </c>
      <c r="G111" s="213"/>
      <c r="H111" s="216">
        <v>46</v>
      </c>
      <c r="I111" s="217"/>
      <c r="J111" s="213"/>
      <c r="K111" s="213"/>
      <c r="L111" s="218"/>
      <c r="M111" s="219"/>
      <c r="N111" s="220"/>
      <c r="O111" s="220"/>
      <c r="P111" s="220"/>
      <c r="Q111" s="220"/>
      <c r="R111" s="220"/>
      <c r="S111" s="220"/>
      <c r="T111" s="221"/>
      <c r="AT111" s="222" t="s">
        <v>179</v>
      </c>
      <c r="AU111" s="222" t="s">
        <v>83</v>
      </c>
      <c r="AV111" s="14" t="s">
        <v>112</v>
      </c>
      <c r="AW111" s="14" t="s">
        <v>36</v>
      </c>
      <c r="AX111" s="14" t="s">
        <v>79</v>
      </c>
      <c r="AY111" s="222" t="s">
        <v>164</v>
      </c>
    </row>
    <row r="112" spans="1:65" s="2" customFormat="1" ht="37.9" customHeight="1">
      <c r="A112" s="34"/>
      <c r="B112" s="35"/>
      <c r="C112" s="178" t="s">
        <v>112</v>
      </c>
      <c r="D112" s="178" t="s">
        <v>167</v>
      </c>
      <c r="E112" s="179" t="s">
        <v>790</v>
      </c>
      <c r="F112" s="180" t="s">
        <v>791</v>
      </c>
      <c r="G112" s="181" t="s">
        <v>347</v>
      </c>
      <c r="H112" s="182">
        <v>12.5</v>
      </c>
      <c r="I112" s="183"/>
      <c r="J112" s="184">
        <f>ROUND(I112*H112,2)</f>
        <v>0</v>
      </c>
      <c r="K112" s="180" t="s">
        <v>171</v>
      </c>
      <c r="L112" s="39"/>
      <c r="M112" s="185" t="s">
        <v>19</v>
      </c>
      <c r="N112" s="186" t="s">
        <v>46</v>
      </c>
      <c r="O112" s="64"/>
      <c r="P112" s="187">
        <f>O112*H112</f>
        <v>0</v>
      </c>
      <c r="Q112" s="187">
        <v>0</v>
      </c>
      <c r="R112" s="187">
        <f>Q112*H112</f>
        <v>0</v>
      </c>
      <c r="S112" s="187">
        <v>0.04</v>
      </c>
      <c r="T112" s="188">
        <f>S112*H112</f>
        <v>0.5</v>
      </c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  <c r="AR112" s="189" t="s">
        <v>112</v>
      </c>
      <c r="AT112" s="189" t="s">
        <v>167</v>
      </c>
      <c r="AU112" s="189" t="s">
        <v>83</v>
      </c>
      <c r="AY112" s="17" t="s">
        <v>164</v>
      </c>
      <c r="BE112" s="190">
        <f>IF(N112="základní",J112,0)</f>
        <v>0</v>
      </c>
      <c r="BF112" s="190">
        <f>IF(N112="snížená",J112,0)</f>
        <v>0</v>
      </c>
      <c r="BG112" s="190">
        <f>IF(N112="zákl. přenesená",J112,0)</f>
        <v>0</v>
      </c>
      <c r="BH112" s="190">
        <f>IF(N112="sníž. přenesená",J112,0)</f>
        <v>0</v>
      </c>
      <c r="BI112" s="190">
        <f>IF(N112="nulová",J112,0)</f>
        <v>0</v>
      </c>
      <c r="BJ112" s="17" t="s">
        <v>79</v>
      </c>
      <c r="BK112" s="190">
        <f>ROUND(I112*H112,2)</f>
        <v>0</v>
      </c>
      <c r="BL112" s="17" t="s">
        <v>112</v>
      </c>
      <c r="BM112" s="189" t="s">
        <v>1314</v>
      </c>
    </row>
    <row r="113" spans="1:65" s="2" customFormat="1" ht="11.25">
      <c r="A113" s="34"/>
      <c r="B113" s="35"/>
      <c r="C113" s="36"/>
      <c r="D113" s="191" t="s">
        <v>173</v>
      </c>
      <c r="E113" s="36"/>
      <c r="F113" s="192" t="s">
        <v>793</v>
      </c>
      <c r="G113" s="36"/>
      <c r="H113" s="36"/>
      <c r="I113" s="193"/>
      <c r="J113" s="36"/>
      <c r="K113" s="36"/>
      <c r="L113" s="39"/>
      <c r="M113" s="194"/>
      <c r="N113" s="195"/>
      <c r="O113" s="64"/>
      <c r="P113" s="64"/>
      <c r="Q113" s="64"/>
      <c r="R113" s="64"/>
      <c r="S113" s="64"/>
      <c r="T113" s="65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  <c r="AT113" s="17" t="s">
        <v>173</v>
      </c>
      <c r="AU113" s="17" t="s">
        <v>83</v>
      </c>
    </row>
    <row r="114" spans="1:65" s="12" customFormat="1" ht="22.9" customHeight="1">
      <c r="B114" s="162"/>
      <c r="C114" s="163"/>
      <c r="D114" s="164" t="s">
        <v>74</v>
      </c>
      <c r="E114" s="176" t="s">
        <v>216</v>
      </c>
      <c r="F114" s="176" t="s">
        <v>217</v>
      </c>
      <c r="G114" s="163"/>
      <c r="H114" s="163"/>
      <c r="I114" s="166"/>
      <c r="J114" s="177">
        <f>BK114</f>
        <v>0</v>
      </c>
      <c r="K114" s="163"/>
      <c r="L114" s="168"/>
      <c r="M114" s="169"/>
      <c r="N114" s="170"/>
      <c r="O114" s="170"/>
      <c r="P114" s="171">
        <f>SUM(P115:P123)</f>
        <v>0</v>
      </c>
      <c r="Q114" s="170"/>
      <c r="R114" s="171">
        <f>SUM(R115:R123)</f>
        <v>0</v>
      </c>
      <c r="S114" s="170"/>
      <c r="T114" s="172">
        <f>SUM(T115:T123)</f>
        <v>0</v>
      </c>
      <c r="AR114" s="173" t="s">
        <v>79</v>
      </c>
      <c r="AT114" s="174" t="s">
        <v>74</v>
      </c>
      <c r="AU114" s="174" t="s">
        <v>79</v>
      </c>
      <c r="AY114" s="173" t="s">
        <v>164</v>
      </c>
      <c r="BK114" s="175">
        <f>SUM(BK115:BK123)</f>
        <v>0</v>
      </c>
    </row>
    <row r="115" spans="1:65" s="2" customFormat="1" ht="33" customHeight="1">
      <c r="A115" s="34"/>
      <c r="B115" s="35"/>
      <c r="C115" s="178" t="s">
        <v>115</v>
      </c>
      <c r="D115" s="178" t="s">
        <v>167</v>
      </c>
      <c r="E115" s="179" t="s">
        <v>240</v>
      </c>
      <c r="F115" s="180" t="s">
        <v>241</v>
      </c>
      <c r="G115" s="181" t="s">
        <v>221</v>
      </c>
      <c r="H115" s="182">
        <v>1.5109999999999999</v>
      </c>
      <c r="I115" s="183"/>
      <c r="J115" s="184">
        <f>ROUND(I115*H115,2)</f>
        <v>0</v>
      </c>
      <c r="K115" s="180" t="s">
        <v>171</v>
      </c>
      <c r="L115" s="39"/>
      <c r="M115" s="185" t="s">
        <v>19</v>
      </c>
      <c r="N115" s="186" t="s">
        <v>46</v>
      </c>
      <c r="O115" s="64"/>
      <c r="P115" s="187">
        <f>O115*H115</f>
        <v>0</v>
      </c>
      <c r="Q115" s="187">
        <v>0</v>
      </c>
      <c r="R115" s="187">
        <f>Q115*H115</f>
        <v>0</v>
      </c>
      <c r="S115" s="187">
        <v>0</v>
      </c>
      <c r="T115" s="188">
        <f>S115*H115</f>
        <v>0</v>
      </c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  <c r="AR115" s="189" t="s">
        <v>112</v>
      </c>
      <c r="AT115" s="189" t="s">
        <v>167</v>
      </c>
      <c r="AU115" s="189" t="s">
        <v>83</v>
      </c>
      <c r="AY115" s="17" t="s">
        <v>164</v>
      </c>
      <c r="BE115" s="190">
        <f>IF(N115="základní",J115,0)</f>
        <v>0</v>
      </c>
      <c r="BF115" s="190">
        <f>IF(N115="snížená",J115,0)</f>
        <v>0</v>
      </c>
      <c r="BG115" s="190">
        <f>IF(N115="zákl. přenesená",J115,0)</f>
        <v>0</v>
      </c>
      <c r="BH115" s="190">
        <f>IF(N115="sníž. přenesená",J115,0)</f>
        <v>0</v>
      </c>
      <c r="BI115" s="190">
        <f>IF(N115="nulová",J115,0)</f>
        <v>0</v>
      </c>
      <c r="BJ115" s="17" t="s">
        <v>79</v>
      </c>
      <c r="BK115" s="190">
        <f>ROUND(I115*H115,2)</f>
        <v>0</v>
      </c>
      <c r="BL115" s="17" t="s">
        <v>112</v>
      </c>
      <c r="BM115" s="189" t="s">
        <v>1315</v>
      </c>
    </row>
    <row r="116" spans="1:65" s="2" customFormat="1" ht="11.25">
      <c r="A116" s="34"/>
      <c r="B116" s="35"/>
      <c r="C116" s="36"/>
      <c r="D116" s="191" t="s">
        <v>173</v>
      </c>
      <c r="E116" s="36"/>
      <c r="F116" s="192" t="s">
        <v>243</v>
      </c>
      <c r="G116" s="36"/>
      <c r="H116" s="36"/>
      <c r="I116" s="193"/>
      <c r="J116" s="36"/>
      <c r="K116" s="36"/>
      <c r="L116" s="39"/>
      <c r="M116" s="194"/>
      <c r="N116" s="195"/>
      <c r="O116" s="64"/>
      <c r="P116" s="64"/>
      <c r="Q116" s="64"/>
      <c r="R116" s="64"/>
      <c r="S116" s="64"/>
      <c r="T116" s="65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  <c r="AT116" s="17" t="s">
        <v>173</v>
      </c>
      <c r="AU116" s="17" t="s">
        <v>83</v>
      </c>
    </row>
    <row r="117" spans="1:65" s="2" customFormat="1" ht="44.25" customHeight="1">
      <c r="A117" s="34"/>
      <c r="B117" s="35"/>
      <c r="C117" s="178" t="s">
        <v>118</v>
      </c>
      <c r="D117" s="178" t="s">
        <v>167</v>
      </c>
      <c r="E117" s="179" t="s">
        <v>245</v>
      </c>
      <c r="F117" s="180" t="s">
        <v>246</v>
      </c>
      <c r="G117" s="181" t="s">
        <v>221</v>
      </c>
      <c r="H117" s="182">
        <v>21.154</v>
      </c>
      <c r="I117" s="183"/>
      <c r="J117" s="184">
        <f>ROUND(I117*H117,2)</f>
        <v>0</v>
      </c>
      <c r="K117" s="180" t="s">
        <v>171</v>
      </c>
      <c r="L117" s="39"/>
      <c r="M117" s="185" t="s">
        <v>19</v>
      </c>
      <c r="N117" s="186" t="s">
        <v>46</v>
      </c>
      <c r="O117" s="64"/>
      <c r="P117" s="187">
        <f>O117*H117</f>
        <v>0</v>
      </c>
      <c r="Q117" s="187">
        <v>0</v>
      </c>
      <c r="R117" s="187">
        <f>Q117*H117</f>
        <v>0</v>
      </c>
      <c r="S117" s="187">
        <v>0</v>
      </c>
      <c r="T117" s="188">
        <f>S117*H117</f>
        <v>0</v>
      </c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  <c r="AR117" s="189" t="s">
        <v>112</v>
      </c>
      <c r="AT117" s="189" t="s">
        <v>167</v>
      </c>
      <c r="AU117" s="189" t="s">
        <v>83</v>
      </c>
      <c r="AY117" s="17" t="s">
        <v>164</v>
      </c>
      <c r="BE117" s="190">
        <f>IF(N117="základní",J117,0)</f>
        <v>0</v>
      </c>
      <c r="BF117" s="190">
        <f>IF(N117="snížená",J117,0)</f>
        <v>0</v>
      </c>
      <c r="BG117" s="190">
        <f>IF(N117="zákl. přenesená",J117,0)</f>
        <v>0</v>
      </c>
      <c r="BH117" s="190">
        <f>IF(N117="sníž. přenesená",J117,0)</f>
        <v>0</v>
      </c>
      <c r="BI117" s="190">
        <f>IF(N117="nulová",J117,0)</f>
        <v>0</v>
      </c>
      <c r="BJ117" s="17" t="s">
        <v>79</v>
      </c>
      <c r="BK117" s="190">
        <f>ROUND(I117*H117,2)</f>
        <v>0</v>
      </c>
      <c r="BL117" s="17" t="s">
        <v>112</v>
      </c>
      <c r="BM117" s="189" t="s">
        <v>1316</v>
      </c>
    </row>
    <row r="118" spans="1:65" s="2" customFormat="1" ht="11.25">
      <c r="A118" s="34"/>
      <c r="B118" s="35"/>
      <c r="C118" s="36"/>
      <c r="D118" s="191" t="s">
        <v>173</v>
      </c>
      <c r="E118" s="36"/>
      <c r="F118" s="192" t="s">
        <v>248</v>
      </c>
      <c r="G118" s="36"/>
      <c r="H118" s="36"/>
      <c r="I118" s="193"/>
      <c r="J118" s="36"/>
      <c r="K118" s="36"/>
      <c r="L118" s="39"/>
      <c r="M118" s="194"/>
      <c r="N118" s="195"/>
      <c r="O118" s="64"/>
      <c r="P118" s="64"/>
      <c r="Q118" s="64"/>
      <c r="R118" s="64"/>
      <c r="S118" s="64"/>
      <c r="T118" s="65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  <c r="AT118" s="17" t="s">
        <v>173</v>
      </c>
      <c r="AU118" s="17" t="s">
        <v>83</v>
      </c>
    </row>
    <row r="119" spans="1:65" s="13" customFormat="1" ht="11.25">
      <c r="B119" s="196"/>
      <c r="C119" s="197"/>
      <c r="D119" s="198" t="s">
        <v>179</v>
      </c>
      <c r="E119" s="199" t="s">
        <v>19</v>
      </c>
      <c r="F119" s="200" t="s">
        <v>1317</v>
      </c>
      <c r="G119" s="197"/>
      <c r="H119" s="201">
        <v>21.154</v>
      </c>
      <c r="I119" s="202"/>
      <c r="J119" s="197"/>
      <c r="K119" s="197"/>
      <c r="L119" s="203"/>
      <c r="M119" s="204"/>
      <c r="N119" s="205"/>
      <c r="O119" s="205"/>
      <c r="P119" s="205"/>
      <c r="Q119" s="205"/>
      <c r="R119" s="205"/>
      <c r="S119" s="205"/>
      <c r="T119" s="206"/>
      <c r="AT119" s="207" t="s">
        <v>179</v>
      </c>
      <c r="AU119" s="207" t="s">
        <v>83</v>
      </c>
      <c r="AV119" s="13" t="s">
        <v>83</v>
      </c>
      <c r="AW119" s="13" t="s">
        <v>36</v>
      </c>
      <c r="AX119" s="13" t="s">
        <v>79</v>
      </c>
      <c r="AY119" s="207" t="s">
        <v>164</v>
      </c>
    </row>
    <row r="120" spans="1:65" s="2" customFormat="1" ht="37.9" customHeight="1">
      <c r="A120" s="34"/>
      <c r="B120" s="35"/>
      <c r="C120" s="178" t="s">
        <v>121</v>
      </c>
      <c r="D120" s="178" t="s">
        <v>167</v>
      </c>
      <c r="E120" s="179" t="s">
        <v>251</v>
      </c>
      <c r="F120" s="180" t="s">
        <v>252</v>
      </c>
      <c r="G120" s="181" t="s">
        <v>221</v>
      </c>
      <c r="H120" s="182">
        <v>1.5109999999999999</v>
      </c>
      <c r="I120" s="183"/>
      <c r="J120" s="184">
        <f>ROUND(I120*H120,2)</f>
        <v>0</v>
      </c>
      <c r="K120" s="180" t="s">
        <v>171</v>
      </c>
      <c r="L120" s="39"/>
      <c r="M120" s="185" t="s">
        <v>19</v>
      </c>
      <c r="N120" s="186" t="s">
        <v>46</v>
      </c>
      <c r="O120" s="64"/>
      <c r="P120" s="187">
        <f>O120*H120</f>
        <v>0</v>
      </c>
      <c r="Q120" s="187">
        <v>0</v>
      </c>
      <c r="R120" s="187">
        <f>Q120*H120</f>
        <v>0</v>
      </c>
      <c r="S120" s="187">
        <v>0</v>
      </c>
      <c r="T120" s="188">
        <f>S120*H120</f>
        <v>0</v>
      </c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  <c r="AR120" s="189" t="s">
        <v>112</v>
      </c>
      <c r="AT120" s="189" t="s">
        <v>167</v>
      </c>
      <c r="AU120" s="189" t="s">
        <v>83</v>
      </c>
      <c r="AY120" s="17" t="s">
        <v>164</v>
      </c>
      <c r="BE120" s="190">
        <f>IF(N120="základní",J120,0)</f>
        <v>0</v>
      </c>
      <c r="BF120" s="190">
        <f>IF(N120="snížená",J120,0)</f>
        <v>0</v>
      </c>
      <c r="BG120" s="190">
        <f>IF(N120="zákl. přenesená",J120,0)</f>
        <v>0</v>
      </c>
      <c r="BH120" s="190">
        <f>IF(N120="sníž. přenesená",J120,0)</f>
        <v>0</v>
      </c>
      <c r="BI120" s="190">
        <f>IF(N120="nulová",J120,0)</f>
        <v>0</v>
      </c>
      <c r="BJ120" s="17" t="s">
        <v>79</v>
      </c>
      <c r="BK120" s="190">
        <f>ROUND(I120*H120,2)</f>
        <v>0</v>
      </c>
      <c r="BL120" s="17" t="s">
        <v>112</v>
      </c>
      <c r="BM120" s="189" t="s">
        <v>1318</v>
      </c>
    </row>
    <row r="121" spans="1:65" s="2" customFormat="1" ht="11.25">
      <c r="A121" s="34"/>
      <c r="B121" s="35"/>
      <c r="C121" s="36"/>
      <c r="D121" s="191" t="s">
        <v>173</v>
      </c>
      <c r="E121" s="36"/>
      <c r="F121" s="192" t="s">
        <v>254</v>
      </c>
      <c r="G121" s="36"/>
      <c r="H121" s="36"/>
      <c r="I121" s="193"/>
      <c r="J121" s="36"/>
      <c r="K121" s="36"/>
      <c r="L121" s="39"/>
      <c r="M121" s="194"/>
      <c r="N121" s="195"/>
      <c r="O121" s="64"/>
      <c r="P121" s="64"/>
      <c r="Q121" s="64"/>
      <c r="R121" s="64"/>
      <c r="S121" s="64"/>
      <c r="T121" s="65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  <c r="AT121" s="17" t="s">
        <v>173</v>
      </c>
      <c r="AU121" s="17" t="s">
        <v>83</v>
      </c>
    </row>
    <row r="122" spans="1:65" s="2" customFormat="1" ht="44.25" customHeight="1">
      <c r="A122" s="34"/>
      <c r="B122" s="35"/>
      <c r="C122" s="178" t="s">
        <v>124</v>
      </c>
      <c r="D122" s="178" t="s">
        <v>167</v>
      </c>
      <c r="E122" s="179" t="s">
        <v>293</v>
      </c>
      <c r="F122" s="180" t="s">
        <v>294</v>
      </c>
      <c r="G122" s="181" t="s">
        <v>221</v>
      </c>
      <c r="H122" s="182">
        <v>1.361</v>
      </c>
      <c r="I122" s="183"/>
      <c r="J122" s="184">
        <f>ROUND(I122*H122,2)</f>
        <v>0</v>
      </c>
      <c r="K122" s="180" t="s">
        <v>171</v>
      </c>
      <c r="L122" s="39"/>
      <c r="M122" s="185" t="s">
        <v>19</v>
      </c>
      <c r="N122" s="186" t="s">
        <v>46</v>
      </c>
      <c r="O122" s="64"/>
      <c r="P122" s="187">
        <f>O122*H122</f>
        <v>0</v>
      </c>
      <c r="Q122" s="187">
        <v>0</v>
      </c>
      <c r="R122" s="187">
        <f>Q122*H122</f>
        <v>0</v>
      </c>
      <c r="S122" s="187">
        <v>0</v>
      </c>
      <c r="T122" s="188">
        <f>S122*H122</f>
        <v>0</v>
      </c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  <c r="AR122" s="189" t="s">
        <v>112</v>
      </c>
      <c r="AT122" s="189" t="s">
        <v>167</v>
      </c>
      <c r="AU122" s="189" t="s">
        <v>83</v>
      </c>
      <c r="AY122" s="17" t="s">
        <v>164</v>
      </c>
      <c r="BE122" s="190">
        <f>IF(N122="základní",J122,0)</f>
        <v>0</v>
      </c>
      <c r="BF122" s="190">
        <f>IF(N122="snížená",J122,0)</f>
        <v>0</v>
      </c>
      <c r="BG122" s="190">
        <f>IF(N122="zákl. přenesená",J122,0)</f>
        <v>0</v>
      </c>
      <c r="BH122" s="190">
        <f>IF(N122="sníž. přenesená",J122,0)</f>
        <v>0</v>
      </c>
      <c r="BI122" s="190">
        <f>IF(N122="nulová",J122,0)</f>
        <v>0</v>
      </c>
      <c r="BJ122" s="17" t="s">
        <v>79</v>
      </c>
      <c r="BK122" s="190">
        <f>ROUND(I122*H122,2)</f>
        <v>0</v>
      </c>
      <c r="BL122" s="17" t="s">
        <v>112</v>
      </c>
      <c r="BM122" s="189" t="s">
        <v>1319</v>
      </c>
    </row>
    <row r="123" spans="1:65" s="2" customFormat="1" ht="11.25">
      <c r="A123" s="34"/>
      <c r="B123" s="35"/>
      <c r="C123" s="36"/>
      <c r="D123" s="191" t="s">
        <v>173</v>
      </c>
      <c r="E123" s="36"/>
      <c r="F123" s="192" t="s">
        <v>296</v>
      </c>
      <c r="G123" s="36"/>
      <c r="H123" s="36"/>
      <c r="I123" s="193"/>
      <c r="J123" s="36"/>
      <c r="K123" s="36"/>
      <c r="L123" s="39"/>
      <c r="M123" s="194"/>
      <c r="N123" s="195"/>
      <c r="O123" s="64"/>
      <c r="P123" s="64"/>
      <c r="Q123" s="64"/>
      <c r="R123" s="64"/>
      <c r="S123" s="64"/>
      <c r="T123" s="65"/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  <c r="AT123" s="17" t="s">
        <v>173</v>
      </c>
      <c r="AU123" s="17" t="s">
        <v>83</v>
      </c>
    </row>
    <row r="124" spans="1:65" s="12" customFormat="1" ht="22.9" customHeight="1">
      <c r="B124" s="162"/>
      <c r="C124" s="163"/>
      <c r="D124" s="164" t="s">
        <v>74</v>
      </c>
      <c r="E124" s="176" t="s">
        <v>555</v>
      </c>
      <c r="F124" s="176" t="s">
        <v>556</v>
      </c>
      <c r="G124" s="163"/>
      <c r="H124" s="163"/>
      <c r="I124" s="166"/>
      <c r="J124" s="177">
        <f>BK124</f>
        <v>0</v>
      </c>
      <c r="K124" s="163"/>
      <c r="L124" s="168"/>
      <c r="M124" s="169"/>
      <c r="N124" s="170"/>
      <c r="O124" s="170"/>
      <c r="P124" s="171">
        <f>SUM(P125:P126)</f>
        <v>0</v>
      </c>
      <c r="Q124" s="170"/>
      <c r="R124" s="171">
        <f>SUM(R125:R126)</f>
        <v>0</v>
      </c>
      <c r="S124" s="170"/>
      <c r="T124" s="172">
        <f>SUM(T125:T126)</f>
        <v>0</v>
      </c>
      <c r="AR124" s="173" t="s">
        <v>79</v>
      </c>
      <c r="AT124" s="174" t="s">
        <v>74</v>
      </c>
      <c r="AU124" s="174" t="s">
        <v>79</v>
      </c>
      <c r="AY124" s="173" t="s">
        <v>164</v>
      </c>
      <c r="BK124" s="175">
        <f>SUM(BK125:BK126)</f>
        <v>0</v>
      </c>
    </row>
    <row r="125" spans="1:65" s="2" customFormat="1" ht="66.75" customHeight="1">
      <c r="A125" s="34"/>
      <c r="B125" s="35"/>
      <c r="C125" s="178" t="s">
        <v>165</v>
      </c>
      <c r="D125" s="178" t="s">
        <v>167</v>
      </c>
      <c r="E125" s="179" t="s">
        <v>557</v>
      </c>
      <c r="F125" s="180" t="s">
        <v>558</v>
      </c>
      <c r="G125" s="181" t="s">
        <v>221</v>
      </c>
      <c r="H125" s="182">
        <v>1.792</v>
      </c>
      <c r="I125" s="183"/>
      <c r="J125" s="184">
        <f>ROUND(I125*H125,2)</f>
        <v>0</v>
      </c>
      <c r="K125" s="180" t="s">
        <v>171</v>
      </c>
      <c r="L125" s="39"/>
      <c r="M125" s="185" t="s">
        <v>19</v>
      </c>
      <c r="N125" s="186" t="s">
        <v>46</v>
      </c>
      <c r="O125" s="64"/>
      <c r="P125" s="187">
        <f>O125*H125</f>
        <v>0</v>
      </c>
      <c r="Q125" s="187">
        <v>0</v>
      </c>
      <c r="R125" s="187">
        <f>Q125*H125</f>
        <v>0</v>
      </c>
      <c r="S125" s="187">
        <v>0</v>
      </c>
      <c r="T125" s="188">
        <f>S125*H125</f>
        <v>0</v>
      </c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  <c r="AR125" s="189" t="s">
        <v>112</v>
      </c>
      <c r="AT125" s="189" t="s">
        <v>167</v>
      </c>
      <c r="AU125" s="189" t="s">
        <v>83</v>
      </c>
      <c r="AY125" s="17" t="s">
        <v>164</v>
      </c>
      <c r="BE125" s="190">
        <f>IF(N125="základní",J125,0)</f>
        <v>0</v>
      </c>
      <c r="BF125" s="190">
        <f>IF(N125="snížená",J125,0)</f>
        <v>0</v>
      </c>
      <c r="BG125" s="190">
        <f>IF(N125="zákl. přenesená",J125,0)</f>
        <v>0</v>
      </c>
      <c r="BH125" s="190">
        <f>IF(N125="sníž. přenesená",J125,0)</f>
        <v>0</v>
      </c>
      <c r="BI125" s="190">
        <f>IF(N125="nulová",J125,0)</f>
        <v>0</v>
      </c>
      <c r="BJ125" s="17" t="s">
        <v>79</v>
      </c>
      <c r="BK125" s="190">
        <f>ROUND(I125*H125,2)</f>
        <v>0</v>
      </c>
      <c r="BL125" s="17" t="s">
        <v>112</v>
      </c>
      <c r="BM125" s="189" t="s">
        <v>1320</v>
      </c>
    </row>
    <row r="126" spans="1:65" s="2" customFormat="1" ht="11.25">
      <c r="A126" s="34"/>
      <c r="B126" s="35"/>
      <c r="C126" s="36"/>
      <c r="D126" s="191" t="s">
        <v>173</v>
      </c>
      <c r="E126" s="36"/>
      <c r="F126" s="192" t="s">
        <v>560</v>
      </c>
      <c r="G126" s="36"/>
      <c r="H126" s="36"/>
      <c r="I126" s="193"/>
      <c r="J126" s="36"/>
      <c r="K126" s="36"/>
      <c r="L126" s="39"/>
      <c r="M126" s="194"/>
      <c r="N126" s="195"/>
      <c r="O126" s="64"/>
      <c r="P126" s="64"/>
      <c r="Q126" s="64"/>
      <c r="R126" s="64"/>
      <c r="S126" s="64"/>
      <c r="T126" s="65"/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  <c r="AT126" s="17" t="s">
        <v>173</v>
      </c>
      <c r="AU126" s="17" t="s">
        <v>83</v>
      </c>
    </row>
    <row r="127" spans="1:65" s="12" customFormat="1" ht="25.9" customHeight="1">
      <c r="B127" s="162"/>
      <c r="C127" s="163"/>
      <c r="D127" s="164" t="s">
        <v>74</v>
      </c>
      <c r="E127" s="165" t="s">
        <v>303</v>
      </c>
      <c r="F127" s="165" t="s">
        <v>304</v>
      </c>
      <c r="G127" s="163"/>
      <c r="H127" s="163"/>
      <c r="I127" s="166"/>
      <c r="J127" s="167">
        <f>BK127</f>
        <v>0</v>
      </c>
      <c r="K127" s="163"/>
      <c r="L127" s="168"/>
      <c r="M127" s="169"/>
      <c r="N127" s="170"/>
      <c r="O127" s="170"/>
      <c r="P127" s="171">
        <f>P128+P156+P184+P209+P214+P219</f>
        <v>0</v>
      </c>
      <c r="Q127" s="170"/>
      <c r="R127" s="171">
        <f>R128+R156+R184+R209+R214+R219</f>
        <v>0.74077000000000004</v>
      </c>
      <c r="S127" s="170"/>
      <c r="T127" s="172">
        <f>T128+T156+T184+T209+T214+T219</f>
        <v>0.14957999999999999</v>
      </c>
      <c r="AR127" s="173" t="s">
        <v>83</v>
      </c>
      <c r="AT127" s="174" t="s">
        <v>74</v>
      </c>
      <c r="AU127" s="174" t="s">
        <v>75</v>
      </c>
      <c r="AY127" s="173" t="s">
        <v>164</v>
      </c>
      <c r="BK127" s="175">
        <f>BK128+BK156+BK184+BK209+BK214+BK219</f>
        <v>0</v>
      </c>
    </row>
    <row r="128" spans="1:65" s="12" customFormat="1" ht="22.9" customHeight="1">
      <c r="B128" s="162"/>
      <c r="C128" s="163"/>
      <c r="D128" s="164" t="s">
        <v>74</v>
      </c>
      <c r="E128" s="176" t="s">
        <v>800</v>
      </c>
      <c r="F128" s="176" t="s">
        <v>801</v>
      </c>
      <c r="G128" s="163"/>
      <c r="H128" s="163"/>
      <c r="I128" s="166"/>
      <c r="J128" s="177">
        <f>BK128</f>
        <v>0</v>
      </c>
      <c r="K128" s="163"/>
      <c r="L128" s="168"/>
      <c r="M128" s="169"/>
      <c r="N128" s="170"/>
      <c r="O128" s="170"/>
      <c r="P128" s="171">
        <f>SUM(P129:P155)</f>
        <v>0</v>
      </c>
      <c r="Q128" s="170"/>
      <c r="R128" s="171">
        <f>SUM(R129:R155)</f>
        <v>4.7100000000000003E-2</v>
      </c>
      <c r="S128" s="170"/>
      <c r="T128" s="172">
        <f>SUM(T129:T155)</f>
        <v>0</v>
      </c>
      <c r="AR128" s="173" t="s">
        <v>83</v>
      </c>
      <c r="AT128" s="174" t="s">
        <v>74</v>
      </c>
      <c r="AU128" s="174" t="s">
        <v>79</v>
      </c>
      <c r="AY128" s="173" t="s">
        <v>164</v>
      </c>
      <c r="BK128" s="175">
        <f>SUM(BK129:BK155)</f>
        <v>0</v>
      </c>
    </row>
    <row r="129" spans="1:65" s="2" customFormat="1" ht="21.75" customHeight="1">
      <c r="A129" s="34"/>
      <c r="B129" s="35"/>
      <c r="C129" s="178" t="s">
        <v>218</v>
      </c>
      <c r="D129" s="178" t="s">
        <v>167</v>
      </c>
      <c r="E129" s="179" t="s">
        <v>802</v>
      </c>
      <c r="F129" s="180" t="s">
        <v>803</v>
      </c>
      <c r="G129" s="181" t="s">
        <v>347</v>
      </c>
      <c r="H129" s="182">
        <v>19</v>
      </c>
      <c r="I129" s="183"/>
      <c r="J129" s="184">
        <f>ROUND(I129*H129,2)</f>
        <v>0</v>
      </c>
      <c r="K129" s="180" t="s">
        <v>171</v>
      </c>
      <c r="L129" s="39"/>
      <c r="M129" s="185" t="s">
        <v>19</v>
      </c>
      <c r="N129" s="186" t="s">
        <v>46</v>
      </c>
      <c r="O129" s="64"/>
      <c r="P129" s="187">
        <f>O129*H129</f>
        <v>0</v>
      </c>
      <c r="Q129" s="187">
        <v>5.0000000000000001E-4</v>
      </c>
      <c r="R129" s="187">
        <f>Q129*H129</f>
        <v>9.4999999999999998E-3</v>
      </c>
      <c r="S129" s="187">
        <v>0</v>
      </c>
      <c r="T129" s="188">
        <f>S129*H129</f>
        <v>0</v>
      </c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  <c r="AR129" s="189" t="s">
        <v>250</v>
      </c>
      <c r="AT129" s="189" t="s">
        <v>167</v>
      </c>
      <c r="AU129" s="189" t="s">
        <v>83</v>
      </c>
      <c r="AY129" s="17" t="s">
        <v>164</v>
      </c>
      <c r="BE129" s="190">
        <f>IF(N129="základní",J129,0)</f>
        <v>0</v>
      </c>
      <c r="BF129" s="190">
        <f>IF(N129="snížená",J129,0)</f>
        <v>0</v>
      </c>
      <c r="BG129" s="190">
        <f>IF(N129="zákl. přenesená",J129,0)</f>
        <v>0</v>
      </c>
      <c r="BH129" s="190">
        <f>IF(N129="sníž. přenesená",J129,0)</f>
        <v>0</v>
      </c>
      <c r="BI129" s="190">
        <f>IF(N129="nulová",J129,0)</f>
        <v>0</v>
      </c>
      <c r="BJ129" s="17" t="s">
        <v>79</v>
      </c>
      <c r="BK129" s="190">
        <f>ROUND(I129*H129,2)</f>
        <v>0</v>
      </c>
      <c r="BL129" s="17" t="s">
        <v>250</v>
      </c>
      <c r="BM129" s="189" t="s">
        <v>1321</v>
      </c>
    </row>
    <row r="130" spans="1:65" s="2" customFormat="1" ht="11.25">
      <c r="A130" s="34"/>
      <c r="B130" s="35"/>
      <c r="C130" s="36"/>
      <c r="D130" s="191" t="s">
        <v>173</v>
      </c>
      <c r="E130" s="36"/>
      <c r="F130" s="192" t="s">
        <v>805</v>
      </c>
      <c r="G130" s="36"/>
      <c r="H130" s="36"/>
      <c r="I130" s="193"/>
      <c r="J130" s="36"/>
      <c r="K130" s="36"/>
      <c r="L130" s="39"/>
      <c r="M130" s="194"/>
      <c r="N130" s="195"/>
      <c r="O130" s="64"/>
      <c r="P130" s="64"/>
      <c r="Q130" s="64"/>
      <c r="R130" s="64"/>
      <c r="S130" s="64"/>
      <c r="T130" s="65"/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  <c r="AT130" s="17" t="s">
        <v>173</v>
      </c>
      <c r="AU130" s="17" t="s">
        <v>83</v>
      </c>
    </row>
    <row r="131" spans="1:65" s="13" customFormat="1" ht="11.25">
      <c r="B131" s="196"/>
      <c r="C131" s="197"/>
      <c r="D131" s="198" t="s">
        <v>179</v>
      </c>
      <c r="E131" s="199" t="s">
        <v>19</v>
      </c>
      <c r="F131" s="200" t="s">
        <v>1126</v>
      </c>
      <c r="G131" s="197"/>
      <c r="H131" s="201">
        <v>3.5</v>
      </c>
      <c r="I131" s="202"/>
      <c r="J131" s="197"/>
      <c r="K131" s="197"/>
      <c r="L131" s="203"/>
      <c r="M131" s="204"/>
      <c r="N131" s="205"/>
      <c r="O131" s="205"/>
      <c r="P131" s="205"/>
      <c r="Q131" s="205"/>
      <c r="R131" s="205"/>
      <c r="S131" s="205"/>
      <c r="T131" s="206"/>
      <c r="AT131" s="207" t="s">
        <v>179</v>
      </c>
      <c r="AU131" s="207" t="s">
        <v>83</v>
      </c>
      <c r="AV131" s="13" t="s">
        <v>83</v>
      </c>
      <c r="AW131" s="13" t="s">
        <v>36</v>
      </c>
      <c r="AX131" s="13" t="s">
        <v>75</v>
      </c>
      <c r="AY131" s="207" t="s">
        <v>164</v>
      </c>
    </row>
    <row r="132" spans="1:65" s="13" customFormat="1" ht="11.25">
      <c r="B132" s="196"/>
      <c r="C132" s="197"/>
      <c r="D132" s="198" t="s">
        <v>179</v>
      </c>
      <c r="E132" s="199" t="s">
        <v>19</v>
      </c>
      <c r="F132" s="200" t="s">
        <v>1127</v>
      </c>
      <c r="G132" s="197"/>
      <c r="H132" s="201">
        <v>1.5</v>
      </c>
      <c r="I132" s="202"/>
      <c r="J132" s="197"/>
      <c r="K132" s="197"/>
      <c r="L132" s="203"/>
      <c r="M132" s="204"/>
      <c r="N132" s="205"/>
      <c r="O132" s="205"/>
      <c r="P132" s="205"/>
      <c r="Q132" s="205"/>
      <c r="R132" s="205"/>
      <c r="S132" s="205"/>
      <c r="T132" s="206"/>
      <c r="AT132" s="207" t="s">
        <v>179</v>
      </c>
      <c r="AU132" s="207" t="s">
        <v>83</v>
      </c>
      <c r="AV132" s="13" t="s">
        <v>83</v>
      </c>
      <c r="AW132" s="13" t="s">
        <v>36</v>
      </c>
      <c r="AX132" s="13" t="s">
        <v>75</v>
      </c>
      <c r="AY132" s="207" t="s">
        <v>164</v>
      </c>
    </row>
    <row r="133" spans="1:65" s="13" customFormat="1" ht="11.25">
      <c r="B133" s="196"/>
      <c r="C133" s="197"/>
      <c r="D133" s="198" t="s">
        <v>179</v>
      </c>
      <c r="E133" s="199" t="s">
        <v>19</v>
      </c>
      <c r="F133" s="200" t="s">
        <v>1128</v>
      </c>
      <c r="G133" s="197"/>
      <c r="H133" s="201">
        <v>9</v>
      </c>
      <c r="I133" s="202"/>
      <c r="J133" s="197"/>
      <c r="K133" s="197"/>
      <c r="L133" s="203"/>
      <c r="M133" s="204"/>
      <c r="N133" s="205"/>
      <c r="O133" s="205"/>
      <c r="P133" s="205"/>
      <c r="Q133" s="205"/>
      <c r="R133" s="205"/>
      <c r="S133" s="205"/>
      <c r="T133" s="206"/>
      <c r="AT133" s="207" t="s">
        <v>179</v>
      </c>
      <c r="AU133" s="207" t="s">
        <v>83</v>
      </c>
      <c r="AV133" s="13" t="s">
        <v>83</v>
      </c>
      <c r="AW133" s="13" t="s">
        <v>36</v>
      </c>
      <c r="AX133" s="13" t="s">
        <v>75</v>
      </c>
      <c r="AY133" s="207" t="s">
        <v>164</v>
      </c>
    </row>
    <row r="134" spans="1:65" s="13" customFormat="1" ht="11.25">
      <c r="B134" s="196"/>
      <c r="C134" s="197"/>
      <c r="D134" s="198" t="s">
        <v>179</v>
      </c>
      <c r="E134" s="199" t="s">
        <v>19</v>
      </c>
      <c r="F134" s="200" t="s">
        <v>1129</v>
      </c>
      <c r="G134" s="197"/>
      <c r="H134" s="201">
        <v>5</v>
      </c>
      <c r="I134" s="202"/>
      <c r="J134" s="197"/>
      <c r="K134" s="197"/>
      <c r="L134" s="203"/>
      <c r="M134" s="204"/>
      <c r="N134" s="205"/>
      <c r="O134" s="205"/>
      <c r="P134" s="205"/>
      <c r="Q134" s="205"/>
      <c r="R134" s="205"/>
      <c r="S134" s="205"/>
      <c r="T134" s="206"/>
      <c r="AT134" s="207" t="s">
        <v>179</v>
      </c>
      <c r="AU134" s="207" t="s">
        <v>83</v>
      </c>
      <c r="AV134" s="13" t="s">
        <v>83</v>
      </c>
      <c r="AW134" s="13" t="s">
        <v>36</v>
      </c>
      <c r="AX134" s="13" t="s">
        <v>75</v>
      </c>
      <c r="AY134" s="207" t="s">
        <v>164</v>
      </c>
    </row>
    <row r="135" spans="1:65" s="14" customFormat="1" ht="11.25">
      <c r="B135" s="212"/>
      <c r="C135" s="213"/>
      <c r="D135" s="198" t="s">
        <v>179</v>
      </c>
      <c r="E135" s="214" t="s">
        <v>19</v>
      </c>
      <c r="F135" s="215" t="s">
        <v>438</v>
      </c>
      <c r="G135" s="213"/>
      <c r="H135" s="216">
        <v>19</v>
      </c>
      <c r="I135" s="217"/>
      <c r="J135" s="213"/>
      <c r="K135" s="213"/>
      <c r="L135" s="218"/>
      <c r="M135" s="219"/>
      <c r="N135" s="220"/>
      <c r="O135" s="220"/>
      <c r="P135" s="220"/>
      <c r="Q135" s="220"/>
      <c r="R135" s="220"/>
      <c r="S135" s="220"/>
      <c r="T135" s="221"/>
      <c r="AT135" s="222" t="s">
        <v>179</v>
      </c>
      <c r="AU135" s="222" t="s">
        <v>83</v>
      </c>
      <c r="AV135" s="14" t="s">
        <v>112</v>
      </c>
      <c r="AW135" s="14" t="s">
        <v>36</v>
      </c>
      <c r="AX135" s="14" t="s">
        <v>79</v>
      </c>
      <c r="AY135" s="222" t="s">
        <v>164</v>
      </c>
    </row>
    <row r="136" spans="1:65" s="2" customFormat="1" ht="21.75" customHeight="1">
      <c r="A136" s="34"/>
      <c r="B136" s="35"/>
      <c r="C136" s="178" t="s">
        <v>224</v>
      </c>
      <c r="D136" s="178" t="s">
        <v>167</v>
      </c>
      <c r="E136" s="179" t="s">
        <v>810</v>
      </c>
      <c r="F136" s="180" t="s">
        <v>811</v>
      </c>
      <c r="G136" s="181" t="s">
        <v>347</v>
      </c>
      <c r="H136" s="182">
        <v>8.5</v>
      </c>
      <c r="I136" s="183"/>
      <c r="J136" s="184">
        <f>ROUND(I136*H136,2)</f>
        <v>0</v>
      </c>
      <c r="K136" s="180" t="s">
        <v>171</v>
      </c>
      <c r="L136" s="39"/>
      <c r="M136" s="185" t="s">
        <v>19</v>
      </c>
      <c r="N136" s="186" t="s">
        <v>46</v>
      </c>
      <c r="O136" s="64"/>
      <c r="P136" s="187">
        <f>O136*H136</f>
        <v>0</v>
      </c>
      <c r="Q136" s="187">
        <v>7.6000000000000004E-4</v>
      </c>
      <c r="R136" s="187">
        <f>Q136*H136</f>
        <v>6.4600000000000005E-3</v>
      </c>
      <c r="S136" s="187">
        <v>0</v>
      </c>
      <c r="T136" s="188">
        <f>S136*H136</f>
        <v>0</v>
      </c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R136" s="189" t="s">
        <v>250</v>
      </c>
      <c r="AT136" s="189" t="s">
        <v>167</v>
      </c>
      <c r="AU136" s="189" t="s">
        <v>83</v>
      </c>
      <c r="AY136" s="17" t="s">
        <v>164</v>
      </c>
      <c r="BE136" s="190">
        <f>IF(N136="základní",J136,0)</f>
        <v>0</v>
      </c>
      <c r="BF136" s="190">
        <f>IF(N136="snížená",J136,0)</f>
        <v>0</v>
      </c>
      <c r="BG136" s="190">
        <f>IF(N136="zákl. přenesená",J136,0)</f>
        <v>0</v>
      </c>
      <c r="BH136" s="190">
        <f>IF(N136="sníž. přenesená",J136,0)</f>
        <v>0</v>
      </c>
      <c r="BI136" s="190">
        <f>IF(N136="nulová",J136,0)</f>
        <v>0</v>
      </c>
      <c r="BJ136" s="17" t="s">
        <v>79</v>
      </c>
      <c r="BK136" s="190">
        <f>ROUND(I136*H136,2)</f>
        <v>0</v>
      </c>
      <c r="BL136" s="17" t="s">
        <v>250</v>
      </c>
      <c r="BM136" s="189" t="s">
        <v>1322</v>
      </c>
    </row>
    <row r="137" spans="1:65" s="2" customFormat="1" ht="11.25">
      <c r="A137" s="34"/>
      <c r="B137" s="35"/>
      <c r="C137" s="36"/>
      <c r="D137" s="191" t="s">
        <v>173</v>
      </c>
      <c r="E137" s="36"/>
      <c r="F137" s="192" t="s">
        <v>813</v>
      </c>
      <c r="G137" s="36"/>
      <c r="H137" s="36"/>
      <c r="I137" s="193"/>
      <c r="J137" s="36"/>
      <c r="K137" s="36"/>
      <c r="L137" s="39"/>
      <c r="M137" s="194"/>
      <c r="N137" s="195"/>
      <c r="O137" s="64"/>
      <c r="P137" s="64"/>
      <c r="Q137" s="64"/>
      <c r="R137" s="64"/>
      <c r="S137" s="64"/>
      <c r="T137" s="65"/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  <c r="AT137" s="17" t="s">
        <v>173</v>
      </c>
      <c r="AU137" s="17" t="s">
        <v>83</v>
      </c>
    </row>
    <row r="138" spans="1:65" s="13" customFormat="1" ht="11.25">
      <c r="B138" s="196"/>
      <c r="C138" s="197"/>
      <c r="D138" s="198" t="s">
        <v>179</v>
      </c>
      <c r="E138" s="199" t="s">
        <v>19</v>
      </c>
      <c r="F138" s="200" t="s">
        <v>820</v>
      </c>
      <c r="G138" s="197"/>
      <c r="H138" s="201">
        <v>1</v>
      </c>
      <c r="I138" s="202"/>
      <c r="J138" s="197"/>
      <c r="K138" s="197"/>
      <c r="L138" s="203"/>
      <c r="M138" s="204"/>
      <c r="N138" s="205"/>
      <c r="O138" s="205"/>
      <c r="P138" s="205"/>
      <c r="Q138" s="205"/>
      <c r="R138" s="205"/>
      <c r="S138" s="205"/>
      <c r="T138" s="206"/>
      <c r="AT138" s="207" t="s">
        <v>179</v>
      </c>
      <c r="AU138" s="207" t="s">
        <v>83</v>
      </c>
      <c r="AV138" s="13" t="s">
        <v>83</v>
      </c>
      <c r="AW138" s="13" t="s">
        <v>36</v>
      </c>
      <c r="AX138" s="13" t="s">
        <v>75</v>
      </c>
      <c r="AY138" s="207" t="s">
        <v>164</v>
      </c>
    </row>
    <row r="139" spans="1:65" s="13" customFormat="1" ht="11.25">
      <c r="B139" s="196"/>
      <c r="C139" s="197"/>
      <c r="D139" s="198" t="s">
        <v>179</v>
      </c>
      <c r="E139" s="199" t="s">
        <v>19</v>
      </c>
      <c r="F139" s="200" t="s">
        <v>1131</v>
      </c>
      <c r="G139" s="197"/>
      <c r="H139" s="201">
        <v>1.5</v>
      </c>
      <c r="I139" s="202"/>
      <c r="J139" s="197"/>
      <c r="K139" s="197"/>
      <c r="L139" s="203"/>
      <c r="M139" s="204"/>
      <c r="N139" s="205"/>
      <c r="O139" s="205"/>
      <c r="P139" s="205"/>
      <c r="Q139" s="205"/>
      <c r="R139" s="205"/>
      <c r="S139" s="205"/>
      <c r="T139" s="206"/>
      <c r="AT139" s="207" t="s">
        <v>179</v>
      </c>
      <c r="AU139" s="207" t="s">
        <v>83</v>
      </c>
      <c r="AV139" s="13" t="s">
        <v>83</v>
      </c>
      <c r="AW139" s="13" t="s">
        <v>36</v>
      </c>
      <c r="AX139" s="13" t="s">
        <v>75</v>
      </c>
      <c r="AY139" s="207" t="s">
        <v>164</v>
      </c>
    </row>
    <row r="140" spans="1:65" s="13" customFormat="1" ht="11.25">
      <c r="B140" s="196"/>
      <c r="C140" s="197"/>
      <c r="D140" s="198" t="s">
        <v>179</v>
      </c>
      <c r="E140" s="199" t="s">
        <v>19</v>
      </c>
      <c r="F140" s="200" t="s">
        <v>1132</v>
      </c>
      <c r="G140" s="197"/>
      <c r="H140" s="201">
        <v>3.5</v>
      </c>
      <c r="I140" s="202"/>
      <c r="J140" s="197"/>
      <c r="K140" s="197"/>
      <c r="L140" s="203"/>
      <c r="M140" s="204"/>
      <c r="N140" s="205"/>
      <c r="O140" s="205"/>
      <c r="P140" s="205"/>
      <c r="Q140" s="205"/>
      <c r="R140" s="205"/>
      <c r="S140" s="205"/>
      <c r="T140" s="206"/>
      <c r="AT140" s="207" t="s">
        <v>179</v>
      </c>
      <c r="AU140" s="207" t="s">
        <v>83</v>
      </c>
      <c r="AV140" s="13" t="s">
        <v>83</v>
      </c>
      <c r="AW140" s="13" t="s">
        <v>36</v>
      </c>
      <c r="AX140" s="13" t="s">
        <v>75</v>
      </c>
      <c r="AY140" s="207" t="s">
        <v>164</v>
      </c>
    </row>
    <row r="141" spans="1:65" s="13" customFormat="1" ht="11.25">
      <c r="B141" s="196"/>
      <c r="C141" s="197"/>
      <c r="D141" s="198" t="s">
        <v>179</v>
      </c>
      <c r="E141" s="199" t="s">
        <v>19</v>
      </c>
      <c r="F141" s="200" t="s">
        <v>1133</v>
      </c>
      <c r="G141" s="197"/>
      <c r="H141" s="201">
        <v>2.5</v>
      </c>
      <c r="I141" s="202"/>
      <c r="J141" s="197"/>
      <c r="K141" s="197"/>
      <c r="L141" s="203"/>
      <c r="M141" s="204"/>
      <c r="N141" s="205"/>
      <c r="O141" s="205"/>
      <c r="P141" s="205"/>
      <c r="Q141" s="205"/>
      <c r="R141" s="205"/>
      <c r="S141" s="205"/>
      <c r="T141" s="206"/>
      <c r="AT141" s="207" t="s">
        <v>179</v>
      </c>
      <c r="AU141" s="207" t="s">
        <v>83</v>
      </c>
      <c r="AV141" s="13" t="s">
        <v>83</v>
      </c>
      <c r="AW141" s="13" t="s">
        <v>36</v>
      </c>
      <c r="AX141" s="13" t="s">
        <v>75</v>
      </c>
      <c r="AY141" s="207" t="s">
        <v>164</v>
      </c>
    </row>
    <row r="142" spans="1:65" s="14" customFormat="1" ht="11.25">
      <c r="B142" s="212"/>
      <c r="C142" s="213"/>
      <c r="D142" s="198" t="s">
        <v>179</v>
      </c>
      <c r="E142" s="214" t="s">
        <v>19</v>
      </c>
      <c r="F142" s="215" t="s">
        <v>438</v>
      </c>
      <c r="G142" s="213"/>
      <c r="H142" s="216">
        <v>8.5</v>
      </c>
      <c r="I142" s="217"/>
      <c r="J142" s="213"/>
      <c r="K142" s="213"/>
      <c r="L142" s="218"/>
      <c r="M142" s="219"/>
      <c r="N142" s="220"/>
      <c r="O142" s="220"/>
      <c r="P142" s="220"/>
      <c r="Q142" s="220"/>
      <c r="R142" s="220"/>
      <c r="S142" s="220"/>
      <c r="T142" s="221"/>
      <c r="AT142" s="222" t="s">
        <v>179</v>
      </c>
      <c r="AU142" s="222" t="s">
        <v>83</v>
      </c>
      <c r="AV142" s="14" t="s">
        <v>112</v>
      </c>
      <c r="AW142" s="14" t="s">
        <v>36</v>
      </c>
      <c r="AX142" s="14" t="s">
        <v>79</v>
      </c>
      <c r="AY142" s="222" t="s">
        <v>164</v>
      </c>
    </row>
    <row r="143" spans="1:65" s="2" customFormat="1" ht="21.75" customHeight="1">
      <c r="A143" s="34"/>
      <c r="B143" s="35"/>
      <c r="C143" s="178" t="s">
        <v>8</v>
      </c>
      <c r="D143" s="178" t="s">
        <v>167</v>
      </c>
      <c r="E143" s="179" t="s">
        <v>815</v>
      </c>
      <c r="F143" s="180" t="s">
        <v>816</v>
      </c>
      <c r="G143" s="181" t="s">
        <v>347</v>
      </c>
      <c r="H143" s="182">
        <v>4</v>
      </c>
      <c r="I143" s="183"/>
      <c r="J143" s="184">
        <f>ROUND(I143*H143,2)</f>
        <v>0</v>
      </c>
      <c r="K143" s="180" t="s">
        <v>171</v>
      </c>
      <c r="L143" s="39"/>
      <c r="M143" s="185" t="s">
        <v>19</v>
      </c>
      <c r="N143" s="186" t="s">
        <v>46</v>
      </c>
      <c r="O143" s="64"/>
      <c r="P143" s="187">
        <f>O143*H143</f>
        <v>0</v>
      </c>
      <c r="Q143" s="187">
        <v>1.5299999999999999E-3</v>
      </c>
      <c r="R143" s="187">
        <f>Q143*H143</f>
        <v>6.1199999999999996E-3</v>
      </c>
      <c r="S143" s="187">
        <v>0</v>
      </c>
      <c r="T143" s="188">
        <f>S143*H143</f>
        <v>0</v>
      </c>
      <c r="U143" s="34"/>
      <c r="V143" s="34"/>
      <c r="W143" s="34"/>
      <c r="X143" s="34"/>
      <c r="Y143" s="34"/>
      <c r="Z143" s="34"/>
      <c r="AA143" s="34"/>
      <c r="AB143" s="34"/>
      <c r="AC143" s="34"/>
      <c r="AD143" s="34"/>
      <c r="AE143" s="34"/>
      <c r="AR143" s="189" t="s">
        <v>250</v>
      </c>
      <c r="AT143" s="189" t="s">
        <v>167</v>
      </c>
      <c r="AU143" s="189" t="s">
        <v>83</v>
      </c>
      <c r="AY143" s="17" t="s">
        <v>164</v>
      </c>
      <c r="BE143" s="190">
        <f>IF(N143="základní",J143,0)</f>
        <v>0</v>
      </c>
      <c r="BF143" s="190">
        <f>IF(N143="snížená",J143,0)</f>
        <v>0</v>
      </c>
      <c r="BG143" s="190">
        <f>IF(N143="zákl. přenesená",J143,0)</f>
        <v>0</v>
      </c>
      <c r="BH143" s="190">
        <f>IF(N143="sníž. přenesená",J143,0)</f>
        <v>0</v>
      </c>
      <c r="BI143" s="190">
        <f>IF(N143="nulová",J143,0)</f>
        <v>0</v>
      </c>
      <c r="BJ143" s="17" t="s">
        <v>79</v>
      </c>
      <c r="BK143" s="190">
        <f>ROUND(I143*H143,2)</f>
        <v>0</v>
      </c>
      <c r="BL143" s="17" t="s">
        <v>250</v>
      </c>
      <c r="BM143" s="189" t="s">
        <v>1323</v>
      </c>
    </row>
    <row r="144" spans="1:65" s="2" customFormat="1" ht="11.25">
      <c r="A144" s="34"/>
      <c r="B144" s="35"/>
      <c r="C144" s="36"/>
      <c r="D144" s="191" t="s">
        <v>173</v>
      </c>
      <c r="E144" s="36"/>
      <c r="F144" s="192" t="s">
        <v>818</v>
      </c>
      <c r="G144" s="36"/>
      <c r="H144" s="36"/>
      <c r="I144" s="193"/>
      <c r="J144" s="36"/>
      <c r="K144" s="36"/>
      <c r="L144" s="39"/>
      <c r="M144" s="194"/>
      <c r="N144" s="195"/>
      <c r="O144" s="64"/>
      <c r="P144" s="64"/>
      <c r="Q144" s="64"/>
      <c r="R144" s="64"/>
      <c r="S144" s="64"/>
      <c r="T144" s="65"/>
      <c r="U144" s="34"/>
      <c r="V144" s="34"/>
      <c r="W144" s="34"/>
      <c r="X144" s="34"/>
      <c r="Y144" s="34"/>
      <c r="Z144" s="34"/>
      <c r="AA144" s="34"/>
      <c r="AB144" s="34"/>
      <c r="AC144" s="34"/>
      <c r="AD144" s="34"/>
      <c r="AE144" s="34"/>
      <c r="AT144" s="17" t="s">
        <v>173</v>
      </c>
      <c r="AU144" s="17" t="s">
        <v>83</v>
      </c>
    </row>
    <row r="145" spans="1:65" s="13" customFormat="1" ht="11.25">
      <c r="B145" s="196"/>
      <c r="C145" s="197"/>
      <c r="D145" s="198" t="s">
        <v>179</v>
      </c>
      <c r="E145" s="199" t="s">
        <v>19</v>
      </c>
      <c r="F145" s="200" t="s">
        <v>1135</v>
      </c>
      <c r="G145" s="197"/>
      <c r="H145" s="201">
        <v>2</v>
      </c>
      <c r="I145" s="202"/>
      <c r="J145" s="197"/>
      <c r="K145" s="197"/>
      <c r="L145" s="203"/>
      <c r="M145" s="204"/>
      <c r="N145" s="205"/>
      <c r="O145" s="205"/>
      <c r="P145" s="205"/>
      <c r="Q145" s="205"/>
      <c r="R145" s="205"/>
      <c r="S145" s="205"/>
      <c r="T145" s="206"/>
      <c r="AT145" s="207" t="s">
        <v>179</v>
      </c>
      <c r="AU145" s="207" t="s">
        <v>83</v>
      </c>
      <c r="AV145" s="13" t="s">
        <v>83</v>
      </c>
      <c r="AW145" s="13" t="s">
        <v>36</v>
      </c>
      <c r="AX145" s="13" t="s">
        <v>75</v>
      </c>
      <c r="AY145" s="207" t="s">
        <v>164</v>
      </c>
    </row>
    <row r="146" spans="1:65" s="13" customFormat="1" ht="11.25">
      <c r="B146" s="196"/>
      <c r="C146" s="197"/>
      <c r="D146" s="198" t="s">
        <v>179</v>
      </c>
      <c r="E146" s="199" t="s">
        <v>19</v>
      </c>
      <c r="F146" s="200" t="s">
        <v>820</v>
      </c>
      <c r="G146" s="197"/>
      <c r="H146" s="201">
        <v>1</v>
      </c>
      <c r="I146" s="202"/>
      <c r="J146" s="197"/>
      <c r="K146" s="197"/>
      <c r="L146" s="203"/>
      <c r="M146" s="204"/>
      <c r="N146" s="205"/>
      <c r="O146" s="205"/>
      <c r="P146" s="205"/>
      <c r="Q146" s="205"/>
      <c r="R146" s="205"/>
      <c r="S146" s="205"/>
      <c r="T146" s="206"/>
      <c r="AT146" s="207" t="s">
        <v>179</v>
      </c>
      <c r="AU146" s="207" t="s">
        <v>83</v>
      </c>
      <c r="AV146" s="13" t="s">
        <v>83</v>
      </c>
      <c r="AW146" s="13" t="s">
        <v>36</v>
      </c>
      <c r="AX146" s="13" t="s">
        <v>75</v>
      </c>
      <c r="AY146" s="207" t="s">
        <v>164</v>
      </c>
    </row>
    <row r="147" spans="1:65" s="13" customFormat="1" ht="11.25">
      <c r="B147" s="196"/>
      <c r="C147" s="197"/>
      <c r="D147" s="198" t="s">
        <v>179</v>
      </c>
      <c r="E147" s="199" t="s">
        <v>19</v>
      </c>
      <c r="F147" s="200" t="s">
        <v>1136</v>
      </c>
      <c r="G147" s="197"/>
      <c r="H147" s="201">
        <v>1</v>
      </c>
      <c r="I147" s="202"/>
      <c r="J147" s="197"/>
      <c r="K147" s="197"/>
      <c r="L147" s="203"/>
      <c r="M147" s="204"/>
      <c r="N147" s="205"/>
      <c r="O147" s="205"/>
      <c r="P147" s="205"/>
      <c r="Q147" s="205"/>
      <c r="R147" s="205"/>
      <c r="S147" s="205"/>
      <c r="T147" s="206"/>
      <c r="AT147" s="207" t="s">
        <v>179</v>
      </c>
      <c r="AU147" s="207" t="s">
        <v>83</v>
      </c>
      <c r="AV147" s="13" t="s">
        <v>83</v>
      </c>
      <c r="AW147" s="13" t="s">
        <v>36</v>
      </c>
      <c r="AX147" s="13" t="s">
        <v>75</v>
      </c>
      <c r="AY147" s="207" t="s">
        <v>164</v>
      </c>
    </row>
    <row r="148" spans="1:65" s="14" customFormat="1" ht="11.25">
      <c r="B148" s="212"/>
      <c r="C148" s="213"/>
      <c r="D148" s="198" t="s">
        <v>179</v>
      </c>
      <c r="E148" s="214" t="s">
        <v>19</v>
      </c>
      <c r="F148" s="215" t="s">
        <v>438</v>
      </c>
      <c r="G148" s="213"/>
      <c r="H148" s="216">
        <v>4</v>
      </c>
      <c r="I148" s="217"/>
      <c r="J148" s="213"/>
      <c r="K148" s="213"/>
      <c r="L148" s="218"/>
      <c r="M148" s="219"/>
      <c r="N148" s="220"/>
      <c r="O148" s="220"/>
      <c r="P148" s="220"/>
      <c r="Q148" s="220"/>
      <c r="R148" s="220"/>
      <c r="S148" s="220"/>
      <c r="T148" s="221"/>
      <c r="AT148" s="222" t="s">
        <v>179</v>
      </c>
      <c r="AU148" s="222" t="s">
        <v>83</v>
      </c>
      <c r="AV148" s="14" t="s">
        <v>112</v>
      </c>
      <c r="AW148" s="14" t="s">
        <v>36</v>
      </c>
      <c r="AX148" s="14" t="s">
        <v>79</v>
      </c>
      <c r="AY148" s="222" t="s">
        <v>164</v>
      </c>
    </row>
    <row r="149" spans="1:65" s="2" customFormat="1" ht="33" customHeight="1">
      <c r="A149" s="34"/>
      <c r="B149" s="35"/>
      <c r="C149" s="178" t="s">
        <v>233</v>
      </c>
      <c r="D149" s="178" t="s">
        <v>167</v>
      </c>
      <c r="E149" s="179" t="s">
        <v>822</v>
      </c>
      <c r="F149" s="180" t="s">
        <v>823</v>
      </c>
      <c r="G149" s="181" t="s">
        <v>362</v>
      </c>
      <c r="H149" s="182">
        <v>6</v>
      </c>
      <c r="I149" s="183"/>
      <c r="J149" s="184">
        <f>ROUND(I149*H149,2)</f>
        <v>0</v>
      </c>
      <c r="K149" s="180" t="s">
        <v>171</v>
      </c>
      <c r="L149" s="39"/>
      <c r="M149" s="185" t="s">
        <v>19</v>
      </c>
      <c r="N149" s="186" t="s">
        <v>46</v>
      </c>
      <c r="O149" s="64"/>
      <c r="P149" s="187">
        <f>O149*H149</f>
        <v>0</v>
      </c>
      <c r="Q149" s="187">
        <v>1.4999999999999999E-4</v>
      </c>
      <c r="R149" s="187">
        <f>Q149*H149</f>
        <v>8.9999999999999998E-4</v>
      </c>
      <c r="S149" s="187">
        <v>0</v>
      </c>
      <c r="T149" s="188">
        <f>S149*H149</f>
        <v>0</v>
      </c>
      <c r="U149" s="34"/>
      <c r="V149" s="34"/>
      <c r="W149" s="34"/>
      <c r="X149" s="34"/>
      <c r="Y149" s="34"/>
      <c r="Z149" s="34"/>
      <c r="AA149" s="34"/>
      <c r="AB149" s="34"/>
      <c r="AC149" s="34"/>
      <c r="AD149" s="34"/>
      <c r="AE149" s="34"/>
      <c r="AR149" s="189" t="s">
        <v>250</v>
      </c>
      <c r="AT149" s="189" t="s">
        <v>167</v>
      </c>
      <c r="AU149" s="189" t="s">
        <v>83</v>
      </c>
      <c r="AY149" s="17" t="s">
        <v>164</v>
      </c>
      <c r="BE149" s="190">
        <f>IF(N149="základní",J149,0)</f>
        <v>0</v>
      </c>
      <c r="BF149" s="190">
        <f>IF(N149="snížená",J149,0)</f>
        <v>0</v>
      </c>
      <c r="BG149" s="190">
        <f>IF(N149="zákl. přenesená",J149,0)</f>
        <v>0</v>
      </c>
      <c r="BH149" s="190">
        <f>IF(N149="sníž. přenesená",J149,0)</f>
        <v>0</v>
      </c>
      <c r="BI149" s="190">
        <f>IF(N149="nulová",J149,0)</f>
        <v>0</v>
      </c>
      <c r="BJ149" s="17" t="s">
        <v>79</v>
      </c>
      <c r="BK149" s="190">
        <f>ROUND(I149*H149,2)</f>
        <v>0</v>
      </c>
      <c r="BL149" s="17" t="s">
        <v>250</v>
      </c>
      <c r="BM149" s="189" t="s">
        <v>1324</v>
      </c>
    </row>
    <row r="150" spans="1:65" s="2" customFormat="1" ht="11.25">
      <c r="A150" s="34"/>
      <c r="B150" s="35"/>
      <c r="C150" s="36"/>
      <c r="D150" s="191" t="s">
        <v>173</v>
      </c>
      <c r="E150" s="36"/>
      <c r="F150" s="192" t="s">
        <v>825</v>
      </c>
      <c r="G150" s="36"/>
      <c r="H150" s="36"/>
      <c r="I150" s="193"/>
      <c r="J150" s="36"/>
      <c r="K150" s="36"/>
      <c r="L150" s="39"/>
      <c r="M150" s="194"/>
      <c r="N150" s="195"/>
      <c r="O150" s="64"/>
      <c r="P150" s="64"/>
      <c r="Q150" s="64"/>
      <c r="R150" s="64"/>
      <c r="S150" s="64"/>
      <c r="T150" s="65"/>
      <c r="U150" s="34"/>
      <c r="V150" s="34"/>
      <c r="W150" s="34"/>
      <c r="X150" s="34"/>
      <c r="Y150" s="34"/>
      <c r="Z150" s="34"/>
      <c r="AA150" s="34"/>
      <c r="AB150" s="34"/>
      <c r="AC150" s="34"/>
      <c r="AD150" s="34"/>
      <c r="AE150" s="34"/>
      <c r="AT150" s="17" t="s">
        <v>173</v>
      </c>
      <c r="AU150" s="17" t="s">
        <v>83</v>
      </c>
    </row>
    <row r="151" spans="1:65" s="2" customFormat="1" ht="21.75" customHeight="1">
      <c r="A151" s="34"/>
      <c r="B151" s="35"/>
      <c r="C151" s="223" t="s">
        <v>239</v>
      </c>
      <c r="D151" s="223" t="s">
        <v>457</v>
      </c>
      <c r="E151" s="224" t="s">
        <v>826</v>
      </c>
      <c r="F151" s="225" t="s">
        <v>827</v>
      </c>
      <c r="G151" s="226" t="s">
        <v>362</v>
      </c>
      <c r="H151" s="227">
        <v>6</v>
      </c>
      <c r="I151" s="228"/>
      <c r="J151" s="229">
        <f>ROUND(I151*H151,2)</f>
        <v>0</v>
      </c>
      <c r="K151" s="225" t="s">
        <v>171</v>
      </c>
      <c r="L151" s="230"/>
      <c r="M151" s="231" t="s">
        <v>19</v>
      </c>
      <c r="N151" s="232" t="s">
        <v>46</v>
      </c>
      <c r="O151" s="64"/>
      <c r="P151" s="187">
        <f>O151*H151</f>
        <v>0</v>
      </c>
      <c r="Q151" s="187">
        <v>4.0200000000000001E-3</v>
      </c>
      <c r="R151" s="187">
        <f>Q151*H151</f>
        <v>2.4120000000000003E-2</v>
      </c>
      <c r="S151" s="187">
        <v>0</v>
      </c>
      <c r="T151" s="188">
        <f>S151*H151</f>
        <v>0</v>
      </c>
      <c r="U151" s="34"/>
      <c r="V151" s="34"/>
      <c r="W151" s="34"/>
      <c r="X151" s="34"/>
      <c r="Y151" s="34"/>
      <c r="Z151" s="34"/>
      <c r="AA151" s="34"/>
      <c r="AB151" s="34"/>
      <c r="AC151" s="34"/>
      <c r="AD151" s="34"/>
      <c r="AE151" s="34"/>
      <c r="AR151" s="189" t="s">
        <v>344</v>
      </c>
      <c r="AT151" s="189" t="s">
        <v>457</v>
      </c>
      <c r="AU151" s="189" t="s">
        <v>83</v>
      </c>
      <c r="AY151" s="17" t="s">
        <v>164</v>
      </c>
      <c r="BE151" s="190">
        <f>IF(N151="základní",J151,0)</f>
        <v>0</v>
      </c>
      <c r="BF151" s="190">
        <f>IF(N151="snížená",J151,0)</f>
        <v>0</v>
      </c>
      <c r="BG151" s="190">
        <f>IF(N151="zákl. přenesená",J151,0)</f>
        <v>0</v>
      </c>
      <c r="BH151" s="190">
        <f>IF(N151="sníž. přenesená",J151,0)</f>
        <v>0</v>
      </c>
      <c r="BI151" s="190">
        <f>IF(N151="nulová",J151,0)</f>
        <v>0</v>
      </c>
      <c r="BJ151" s="17" t="s">
        <v>79</v>
      </c>
      <c r="BK151" s="190">
        <f>ROUND(I151*H151,2)</f>
        <v>0</v>
      </c>
      <c r="BL151" s="17" t="s">
        <v>250</v>
      </c>
      <c r="BM151" s="189" t="s">
        <v>1325</v>
      </c>
    </row>
    <row r="152" spans="1:65" s="2" customFormat="1" ht="24.2" customHeight="1">
      <c r="A152" s="34"/>
      <c r="B152" s="35"/>
      <c r="C152" s="178" t="s">
        <v>244</v>
      </c>
      <c r="D152" s="178" t="s">
        <v>167</v>
      </c>
      <c r="E152" s="179" t="s">
        <v>829</v>
      </c>
      <c r="F152" s="180" t="s">
        <v>830</v>
      </c>
      <c r="G152" s="181" t="s">
        <v>347</v>
      </c>
      <c r="H152" s="182">
        <v>31.5</v>
      </c>
      <c r="I152" s="183"/>
      <c r="J152" s="184">
        <f>ROUND(I152*H152,2)</f>
        <v>0</v>
      </c>
      <c r="K152" s="180" t="s">
        <v>171</v>
      </c>
      <c r="L152" s="39"/>
      <c r="M152" s="185" t="s">
        <v>19</v>
      </c>
      <c r="N152" s="186" t="s">
        <v>46</v>
      </c>
      <c r="O152" s="64"/>
      <c r="P152" s="187">
        <f>O152*H152</f>
        <v>0</v>
      </c>
      <c r="Q152" s="187">
        <v>0</v>
      </c>
      <c r="R152" s="187">
        <f>Q152*H152</f>
        <v>0</v>
      </c>
      <c r="S152" s="187">
        <v>0</v>
      </c>
      <c r="T152" s="188">
        <f>S152*H152</f>
        <v>0</v>
      </c>
      <c r="U152" s="34"/>
      <c r="V152" s="34"/>
      <c r="W152" s="34"/>
      <c r="X152" s="34"/>
      <c r="Y152" s="34"/>
      <c r="Z152" s="34"/>
      <c r="AA152" s="34"/>
      <c r="AB152" s="34"/>
      <c r="AC152" s="34"/>
      <c r="AD152" s="34"/>
      <c r="AE152" s="34"/>
      <c r="AR152" s="189" t="s">
        <v>250</v>
      </c>
      <c r="AT152" s="189" t="s">
        <v>167</v>
      </c>
      <c r="AU152" s="189" t="s">
        <v>83</v>
      </c>
      <c r="AY152" s="17" t="s">
        <v>164</v>
      </c>
      <c r="BE152" s="190">
        <f>IF(N152="základní",J152,0)</f>
        <v>0</v>
      </c>
      <c r="BF152" s="190">
        <f>IF(N152="snížená",J152,0)</f>
        <v>0</v>
      </c>
      <c r="BG152" s="190">
        <f>IF(N152="zákl. přenesená",J152,0)</f>
        <v>0</v>
      </c>
      <c r="BH152" s="190">
        <f>IF(N152="sníž. přenesená",J152,0)</f>
        <v>0</v>
      </c>
      <c r="BI152" s="190">
        <f>IF(N152="nulová",J152,0)</f>
        <v>0</v>
      </c>
      <c r="BJ152" s="17" t="s">
        <v>79</v>
      </c>
      <c r="BK152" s="190">
        <f>ROUND(I152*H152,2)</f>
        <v>0</v>
      </c>
      <c r="BL152" s="17" t="s">
        <v>250</v>
      </c>
      <c r="BM152" s="189" t="s">
        <v>1326</v>
      </c>
    </row>
    <row r="153" spans="1:65" s="2" customFormat="1" ht="11.25">
      <c r="A153" s="34"/>
      <c r="B153" s="35"/>
      <c r="C153" s="36"/>
      <c r="D153" s="191" t="s">
        <v>173</v>
      </c>
      <c r="E153" s="36"/>
      <c r="F153" s="192" t="s">
        <v>832</v>
      </c>
      <c r="G153" s="36"/>
      <c r="H153" s="36"/>
      <c r="I153" s="193"/>
      <c r="J153" s="36"/>
      <c r="K153" s="36"/>
      <c r="L153" s="39"/>
      <c r="M153" s="194"/>
      <c r="N153" s="195"/>
      <c r="O153" s="64"/>
      <c r="P153" s="64"/>
      <c r="Q153" s="64"/>
      <c r="R153" s="64"/>
      <c r="S153" s="64"/>
      <c r="T153" s="65"/>
      <c r="U153" s="34"/>
      <c r="V153" s="34"/>
      <c r="W153" s="34"/>
      <c r="X153" s="34"/>
      <c r="Y153" s="34"/>
      <c r="Z153" s="34"/>
      <c r="AA153" s="34"/>
      <c r="AB153" s="34"/>
      <c r="AC153" s="34"/>
      <c r="AD153" s="34"/>
      <c r="AE153" s="34"/>
      <c r="AT153" s="17" t="s">
        <v>173</v>
      </c>
      <c r="AU153" s="17" t="s">
        <v>83</v>
      </c>
    </row>
    <row r="154" spans="1:65" s="2" customFormat="1" ht="55.5" customHeight="1">
      <c r="A154" s="34"/>
      <c r="B154" s="35"/>
      <c r="C154" s="178" t="s">
        <v>250</v>
      </c>
      <c r="D154" s="178" t="s">
        <v>167</v>
      </c>
      <c r="E154" s="179" t="s">
        <v>833</v>
      </c>
      <c r="F154" s="180" t="s">
        <v>834</v>
      </c>
      <c r="G154" s="181" t="s">
        <v>221</v>
      </c>
      <c r="H154" s="182">
        <v>4.7E-2</v>
      </c>
      <c r="I154" s="183"/>
      <c r="J154" s="184">
        <f>ROUND(I154*H154,2)</f>
        <v>0</v>
      </c>
      <c r="K154" s="180" t="s">
        <v>171</v>
      </c>
      <c r="L154" s="39"/>
      <c r="M154" s="185" t="s">
        <v>19</v>
      </c>
      <c r="N154" s="186" t="s">
        <v>46</v>
      </c>
      <c r="O154" s="64"/>
      <c r="P154" s="187">
        <f>O154*H154</f>
        <v>0</v>
      </c>
      <c r="Q154" s="187">
        <v>0</v>
      </c>
      <c r="R154" s="187">
        <f>Q154*H154</f>
        <v>0</v>
      </c>
      <c r="S154" s="187">
        <v>0</v>
      </c>
      <c r="T154" s="188">
        <f>S154*H154</f>
        <v>0</v>
      </c>
      <c r="U154" s="34"/>
      <c r="V154" s="34"/>
      <c r="W154" s="34"/>
      <c r="X154" s="34"/>
      <c r="Y154" s="34"/>
      <c r="Z154" s="34"/>
      <c r="AA154" s="34"/>
      <c r="AB154" s="34"/>
      <c r="AC154" s="34"/>
      <c r="AD154" s="34"/>
      <c r="AE154" s="34"/>
      <c r="AR154" s="189" t="s">
        <v>250</v>
      </c>
      <c r="AT154" s="189" t="s">
        <v>167</v>
      </c>
      <c r="AU154" s="189" t="s">
        <v>83</v>
      </c>
      <c r="AY154" s="17" t="s">
        <v>164</v>
      </c>
      <c r="BE154" s="190">
        <f>IF(N154="základní",J154,0)</f>
        <v>0</v>
      </c>
      <c r="BF154" s="190">
        <f>IF(N154="snížená",J154,0)</f>
        <v>0</v>
      </c>
      <c r="BG154" s="190">
        <f>IF(N154="zákl. přenesená",J154,0)</f>
        <v>0</v>
      </c>
      <c r="BH154" s="190">
        <f>IF(N154="sníž. přenesená",J154,0)</f>
        <v>0</v>
      </c>
      <c r="BI154" s="190">
        <f>IF(N154="nulová",J154,0)</f>
        <v>0</v>
      </c>
      <c r="BJ154" s="17" t="s">
        <v>79</v>
      </c>
      <c r="BK154" s="190">
        <f>ROUND(I154*H154,2)</f>
        <v>0</v>
      </c>
      <c r="BL154" s="17" t="s">
        <v>250</v>
      </c>
      <c r="BM154" s="189" t="s">
        <v>1327</v>
      </c>
    </row>
    <row r="155" spans="1:65" s="2" customFormat="1" ht="11.25">
      <c r="A155" s="34"/>
      <c r="B155" s="35"/>
      <c r="C155" s="36"/>
      <c r="D155" s="191" t="s">
        <v>173</v>
      </c>
      <c r="E155" s="36"/>
      <c r="F155" s="192" t="s">
        <v>836</v>
      </c>
      <c r="G155" s="36"/>
      <c r="H155" s="36"/>
      <c r="I155" s="193"/>
      <c r="J155" s="36"/>
      <c r="K155" s="36"/>
      <c r="L155" s="39"/>
      <c r="M155" s="194"/>
      <c r="N155" s="195"/>
      <c r="O155" s="64"/>
      <c r="P155" s="64"/>
      <c r="Q155" s="64"/>
      <c r="R155" s="64"/>
      <c r="S155" s="64"/>
      <c r="T155" s="65"/>
      <c r="U155" s="34"/>
      <c r="V155" s="34"/>
      <c r="W155" s="34"/>
      <c r="X155" s="34"/>
      <c r="Y155" s="34"/>
      <c r="Z155" s="34"/>
      <c r="AA155" s="34"/>
      <c r="AB155" s="34"/>
      <c r="AC155" s="34"/>
      <c r="AD155" s="34"/>
      <c r="AE155" s="34"/>
      <c r="AT155" s="17" t="s">
        <v>173</v>
      </c>
      <c r="AU155" s="17" t="s">
        <v>83</v>
      </c>
    </row>
    <row r="156" spans="1:65" s="12" customFormat="1" ht="22.9" customHeight="1">
      <c r="B156" s="162"/>
      <c r="C156" s="163"/>
      <c r="D156" s="164" t="s">
        <v>74</v>
      </c>
      <c r="E156" s="176" t="s">
        <v>837</v>
      </c>
      <c r="F156" s="176" t="s">
        <v>838</v>
      </c>
      <c r="G156" s="163"/>
      <c r="H156" s="163"/>
      <c r="I156" s="166"/>
      <c r="J156" s="177">
        <f>BK156</f>
        <v>0</v>
      </c>
      <c r="K156" s="163"/>
      <c r="L156" s="168"/>
      <c r="M156" s="169"/>
      <c r="N156" s="170"/>
      <c r="O156" s="170"/>
      <c r="P156" s="171">
        <f>SUM(P157:P183)</f>
        <v>0</v>
      </c>
      <c r="Q156" s="170"/>
      <c r="R156" s="171">
        <f>SUM(R157:R183)</f>
        <v>6.0389999999999999E-2</v>
      </c>
      <c r="S156" s="170"/>
      <c r="T156" s="172">
        <f>SUM(T157:T183)</f>
        <v>0</v>
      </c>
      <c r="AR156" s="173" t="s">
        <v>83</v>
      </c>
      <c r="AT156" s="174" t="s">
        <v>74</v>
      </c>
      <c r="AU156" s="174" t="s">
        <v>79</v>
      </c>
      <c r="AY156" s="173" t="s">
        <v>164</v>
      </c>
      <c r="BK156" s="175">
        <f>SUM(BK157:BK183)</f>
        <v>0</v>
      </c>
    </row>
    <row r="157" spans="1:65" s="2" customFormat="1" ht="33" customHeight="1">
      <c r="A157" s="34"/>
      <c r="B157" s="35"/>
      <c r="C157" s="178" t="s">
        <v>255</v>
      </c>
      <c r="D157" s="178" t="s">
        <v>167</v>
      </c>
      <c r="E157" s="179" t="s">
        <v>839</v>
      </c>
      <c r="F157" s="180" t="s">
        <v>840</v>
      </c>
      <c r="G157" s="181" t="s">
        <v>347</v>
      </c>
      <c r="H157" s="182">
        <v>67</v>
      </c>
      <c r="I157" s="183"/>
      <c r="J157" s="184">
        <f>ROUND(I157*H157,2)</f>
        <v>0</v>
      </c>
      <c r="K157" s="180" t="s">
        <v>171</v>
      </c>
      <c r="L157" s="39"/>
      <c r="M157" s="185" t="s">
        <v>19</v>
      </c>
      <c r="N157" s="186" t="s">
        <v>46</v>
      </c>
      <c r="O157" s="64"/>
      <c r="P157" s="187">
        <f>O157*H157</f>
        <v>0</v>
      </c>
      <c r="Q157" s="187">
        <v>8.0000000000000004E-4</v>
      </c>
      <c r="R157" s="187">
        <f>Q157*H157</f>
        <v>5.3600000000000002E-2</v>
      </c>
      <c r="S157" s="187">
        <v>0</v>
      </c>
      <c r="T157" s="188">
        <f>S157*H157</f>
        <v>0</v>
      </c>
      <c r="U157" s="34"/>
      <c r="V157" s="34"/>
      <c r="W157" s="34"/>
      <c r="X157" s="34"/>
      <c r="Y157" s="34"/>
      <c r="Z157" s="34"/>
      <c r="AA157" s="34"/>
      <c r="AB157" s="34"/>
      <c r="AC157" s="34"/>
      <c r="AD157" s="34"/>
      <c r="AE157" s="34"/>
      <c r="AR157" s="189" t="s">
        <v>250</v>
      </c>
      <c r="AT157" s="189" t="s">
        <v>167</v>
      </c>
      <c r="AU157" s="189" t="s">
        <v>83</v>
      </c>
      <c r="AY157" s="17" t="s">
        <v>164</v>
      </c>
      <c r="BE157" s="190">
        <f>IF(N157="základní",J157,0)</f>
        <v>0</v>
      </c>
      <c r="BF157" s="190">
        <f>IF(N157="snížená",J157,0)</f>
        <v>0</v>
      </c>
      <c r="BG157" s="190">
        <f>IF(N157="zákl. přenesená",J157,0)</f>
        <v>0</v>
      </c>
      <c r="BH157" s="190">
        <f>IF(N157="sníž. přenesená",J157,0)</f>
        <v>0</v>
      </c>
      <c r="BI157" s="190">
        <f>IF(N157="nulová",J157,0)</f>
        <v>0</v>
      </c>
      <c r="BJ157" s="17" t="s">
        <v>79</v>
      </c>
      <c r="BK157" s="190">
        <f>ROUND(I157*H157,2)</f>
        <v>0</v>
      </c>
      <c r="BL157" s="17" t="s">
        <v>250</v>
      </c>
      <c r="BM157" s="189" t="s">
        <v>1328</v>
      </c>
    </row>
    <row r="158" spans="1:65" s="2" customFormat="1" ht="11.25">
      <c r="A158" s="34"/>
      <c r="B158" s="35"/>
      <c r="C158" s="36"/>
      <c r="D158" s="191" t="s">
        <v>173</v>
      </c>
      <c r="E158" s="36"/>
      <c r="F158" s="192" t="s">
        <v>842</v>
      </c>
      <c r="G158" s="36"/>
      <c r="H158" s="36"/>
      <c r="I158" s="193"/>
      <c r="J158" s="36"/>
      <c r="K158" s="36"/>
      <c r="L158" s="39"/>
      <c r="M158" s="194"/>
      <c r="N158" s="195"/>
      <c r="O158" s="64"/>
      <c r="P158" s="64"/>
      <c r="Q158" s="64"/>
      <c r="R158" s="64"/>
      <c r="S158" s="64"/>
      <c r="T158" s="65"/>
      <c r="U158" s="34"/>
      <c r="V158" s="34"/>
      <c r="W158" s="34"/>
      <c r="X158" s="34"/>
      <c r="Y158" s="34"/>
      <c r="Z158" s="34"/>
      <c r="AA158" s="34"/>
      <c r="AB158" s="34"/>
      <c r="AC158" s="34"/>
      <c r="AD158" s="34"/>
      <c r="AE158" s="34"/>
      <c r="AT158" s="17" t="s">
        <v>173</v>
      </c>
      <c r="AU158" s="17" t="s">
        <v>83</v>
      </c>
    </row>
    <row r="159" spans="1:65" s="13" customFormat="1" ht="11.25">
      <c r="B159" s="196"/>
      <c r="C159" s="197"/>
      <c r="D159" s="198" t="s">
        <v>179</v>
      </c>
      <c r="E159" s="199" t="s">
        <v>19</v>
      </c>
      <c r="F159" s="200" t="s">
        <v>1142</v>
      </c>
      <c r="G159" s="197"/>
      <c r="H159" s="201">
        <v>6</v>
      </c>
      <c r="I159" s="202"/>
      <c r="J159" s="197"/>
      <c r="K159" s="197"/>
      <c r="L159" s="203"/>
      <c r="M159" s="204"/>
      <c r="N159" s="205"/>
      <c r="O159" s="205"/>
      <c r="P159" s="205"/>
      <c r="Q159" s="205"/>
      <c r="R159" s="205"/>
      <c r="S159" s="205"/>
      <c r="T159" s="206"/>
      <c r="AT159" s="207" t="s">
        <v>179</v>
      </c>
      <c r="AU159" s="207" t="s">
        <v>83</v>
      </c>
      <c r="AV159" s="13" t="s">
        <v>83</v>
      </c>
      <c r="AW159" s="13" t="s">
        <v>36</v>
      </c>
      <c r="AX159" s="13" t="s">
        <v>75</v>
      </c>
      <c r="AY159" s="207" t="s">
        <v>164</v>
      </c>
    </row>
    <row r="160" spans="1:65" s="13" customFormat="1" ht="11.25">
      <c r="B160" s="196"/>
      <c r="C160" s="197"/>
      <c r="D160" s="198" t="s">
        <v>179</v>
      </c>
      <c r="E160" s="199" t="s">
        <v>19</v>
      </c>
      <c r="F160" s="200" t="s">
        <v>1329</v>
      </c>
      <c r="G160" s="197"/>
      <c r="H160" s="201">
        <v>12</v>
      </c>
      <c r="I160" s="202"/>
      <c r="J160" s="197"/>
      <c r="K160" s="197"/>
      <c r="L160" s="203"/>
      <c r="M160" s="204"/>
      <c r="N160" s="205"/>
      <c r="O160" s="205"/>
      <c r="P160" s="205"/>
      <c r="Q160" s="205"/>
      <c r="R160" s="205"/>
      <c r="S160" s="205"/>
      <c r="T160" s="206"/>
      <c r="AT160" s="207" t="s">
        <v>179</v>
      </c>
      <c r="AU160" s="207" t="s">
        <v>83</v>
      </c>
      <c r="AV160" s="13" t="s">
        <v>83</v>
      </c>
      <c r="AW160" s="13" t="s">
        <v>36</v>
      </c>
      <c r="AX160" s="13" t="s">
        <v>75</v>
      </c>
      <c r="AY160" s="207" t="s">
        <v>164</v>
      </c>
    </row>
    <row r="161" spans="1:65" s="13" customFormat="1" ht="11.25">
      <c r="B161" s="196"/>
      <c r="C161" s="197"/>
      <c r="D161" s="198" t="s">
        <v>179</v>
      </c>
      <c r="E161" s="199" t="s">
        <v>19</v>
      </c>
      <c r="F161" s="200" t="s">
        <v>1330</v>
      </c>
      <c r="G161" s="197"/>
      <c r="H161" s="201">
        <v>33</v>
      </c>
      <c r="I161" s="202"/>
      <c r="J161" s="197"/>
      <c r="K161" s="197"/>
      <c r="L161" s="203"/>
      <c r="M161" s="204"/>
      <c r="N161" s="205"/>
      <c r="O161" s="205"/>
      <c r="P161" s="205"/>
      <c r="Q161" s="205"/>
      <c r="R161" s="205"/>
      <c r="S161" s="205"/>
      <c r="T161" s="206"/>
      <c r="AT161" s="207" t="s">
        <v>179</v>
      </c>
      <c r="AU161" s="207" t="s">
        <v>83</v>
      </c>
      <c r="AV161" s="13" t="s">
        <v>83</v>
      </c>
      <c r="AW161" s="13" t="s">
        <v>36</v>
      </c>
      <c r="AX161" s="13" t="s">
        <v>75</v>
      </c>
      <c r="AY161" s="207" t="s">
        <v>164</v>
      </c>
    </row>
    <row r="162" spans="1:65" s="13" customFormat="1" ht="11.25">
      <c r="B162" s="196"/>
      <c r="C162" s="197"/>
      <c r="D162" s="198" t="s">
        <v>179</v>
      </c>
      <c r="E162" s="199" t="s">
        <v>19</v>
      </c>
      <c r="F162" s="200" t="s">
        <v>1331</v>
      </c>
      <c r="G162" s="197"/>
      <c r="H162" s="201">
        <v>16</v>
      </c>
      <c r="I162" s="202"/>
      <c r="J162" s="197"/>
      <c r="K162" s="197"/>
      <c r="L162" s="203"/>
      <c r="M162" s="204"/>
      <c r="N162" s="205"/>
      <c r="O162" s="205"/>
      <c r="P162" s="205"/>
      <c r="Q162" s="205"/>
      <c r="R162" s="205"/>
      <c r="S162" s="205"/>
      <c r="T162" s="206"/>
      <c r="AT162" s="207" t="s">
        <v>179</v>
      </c>
      <c r="AU162" s="207" t="s">
        <v>83</v>
      </c>
      <c r="AV162" s="13" t="s">
        <v>83</v>
      </c>
      <c r="AW162" s="13" t="s">
        <v>36</v>
      </c>
      <c r="AX162" s="13" t="s">
        <v>75</v>
      </c>
      <c r="AY162" s="207" t="s">
        <v>164</v>
      </c>
    </row>
    <row r="163" spans="1:65" s="14" customFormat="1" ht="11.25">
      <c r="B163" s="212"/>
      <c r="C163" s="213"/>
      <c r="D163" s="198" t="s">
        <v>179</v>
      </c>
      <c r="E163" s="214" t="s">
        <v>19</v>
      </c>
      <c r="F163" s="215" t="s">
        <v>438</v>
      </c>
      <c r="G163" s="213"/>
      <c r="H163" s="216">
        <v>67</v>
      </c>
      <c r="I163" s="217"/>
      <c r="J163" s="213"/>
      <c r="K163" s="213"/>
      <c r="L163" s="218"/>
      <c r="M163" s="219"/>
      <c r="N163" s="220"/>
      <c r="O163" s="220"/>
      <c r="P163" s="220"/>
      <c r="Q163" s="220"/>
      <c r="R163" s="220"/>
      <c r="S163" s="220"/>
      <c r="T163" s="221"/>
      <c r="AT163" s="222" t="s">
        <v>179</v>
      </c>
      <c r="AU163" s="222" t="s">
        <v>83</v>
      </c>
      <c r="AV163" s="14" t="s">
        <v>112</v>
      </c>
      <c r="AW163" s="14" t="s">
        <v>36</v>
      </c>
      <c r="AX163" s="14" t="s">
        <v>79</v>
      </c>
      <c r="AY163" s="222" t="s">
        <v>164</v>
      </c>
    </row>
    <row r="164" spans="1:65" s="2" customFormat="1" ht="55.5" customHeight="1">
      <c r="A164" s="34"/>
      <c r="B164" s="35"/>
      <c r="C164" s="178" t="s">
        <v>261</v>
      </c>
      <c r="D164" s="178" t="s">
        <v>167</v>
      </c>
      <c r="E164" s="179" t="s">
        <v>847</v>
      </c>
      <c r="F164" s="180" t="s">
        <v>848</v>
      </c>
      <c r="G164" s="181" t="s">
        <v>347</v>
      </c>
      <c r="H164" s="182">
        <v>37</v>
      </c>
      <c r="I164" s="183"/>
      <c r="J164" s="184">
        <f>ROUND(I164*H164,2)</f>
        <v>0</v>
      </c>
      <c r="K164" s="180" t="s">
        <v>171</v>
      </c>
      <c r="L164" s="39"/>
      <c r="M164" s="185" t="s">
        <v>19</v>
      </c>
      <c r="N164" s="186" t="s">
        <v>46</v>
      </c>
      <c r="O164" s="64"/>
      <c r="P164" s="187">
        <f>O164*H164</f>
        <v>0</v>
      </c>
      <c r="Q164" s="187">
        <v>4.0000000000000003E-5</v>
      </c>
      <c r="R164" s="187">
        <f>Q164*H164</f>
        <v>1.4800000000000002E-3</v>
      </c>
      <c r="S164" s="187">
        <v>0</v>
      </c>
      <c r="T164" s="188">
        <f>S164*H164</f>
        <v>0</v>
      </c>
      <c r="U164" s="34"/>
      <c r="V164" s="34"/>
      <c r="W164" s="34"/>
      <c r="X164" s="34"/>
      <c r="Y164" s="34"/>
      <c r="Z164" s="34"/>
      <c r="AA164" s="34"/>
      <c r="AB164" s="34"/>
      <c r="AC164" s="34"/>
      <c r="AD164" s="34"/>
      <c r="AE164" s="34"/>
      <c r="AR164" s="189" t="s">
        <v>250</v>
      </c>
      <c r="AT164" s="189" t="s">
        <v>167</v>
      </c>
      <c r="AU164" s="189" t="s">
        <v>83</v>
      </c>
      <c r="AY164" s="17" t="s">
        <v>164</v>
      </c>
      <c r="BE164" s="190">
        <f>IF(N164="základní",J164,0)</f>
        <v>0</v>
      </c>
      <c r="BF164" s="190">
        <f>IF(N164="snížená",J164,0)</f>
        <v>0</v>
      </c>
      <c r="BG164" s="190">
        <f>IF(N164="zákl. přenesená",J164,0)</f>
        <v>0</v>
      </c>
      <c r="BH164" s="190">
        <f>IF(N164="sníž. přenesená",J164,0)</f>
        <v>0</v>
      </c>
      <c r="BI164" s="190">
        <f>IF(N164="nulová",J164,0)</f>
        <v>0</v>
      </c>
      <c r="BJ164" s="17" t="s">
        <v>79</v>
      </c>
      <c r="BK164" s="190">
        <f>ROUND(I164*H164,2)</f>
        <v>0</v>
      </c>
      <c r="BL164" s="17" t="s">
        <v>250</v>
      </c>
      <c r="BM164" s="189" t="s">
        <v>1332</v>
      </c>
    </row>
    <row r="165" spans="1:65" s="2" customFormat="1" ht="11.25">
      <c r="A165" s="34"/>
      <c r="B165" s="35"/>
      <c r="C165" s="36"/>
      <c r="D165" s="191" t="s">
        <v>173</v>
      </c>
      <c r="E165" s="36"/>
      <c r="F165" s="192" t="s">
        <v>850</v>
      </c>
      <c r="G165" s="36"/>
      <c r="H165" s="36"/>
      <c r="I165" s="193"/>
      <c r="J165" s="36"/>
      <c r="K165" s="36"/>
      <c r="L165" s="39"/>
      <c r="M165" s="194"/>
      <c r="N165" s="195"/>
      <c r="O165" s="64"/>
      <c r="P165" s="64"/>
      <c r="Q165" s="64"/>
      <c r="R165" s="64"/>
      <c r="S165" s="64"/>
      <c r="T165" s="65"/>
      <c r="U165" s="34"/>
      <c r="V165" s="34"/>
      <c r="W165" s="34"/>
      <c r="X165" s="34"/>
      <c r="Y165" s="34"/>
      <c r="Z165" s="34"/>
      <c r="AA165" s="34"/>
      <c r="AB165" s="34"/>
      <c r="AC165" s="34"/>
      <c r="AD165" s="34"/>
      <c r="AE165" s="34"/>
      <c r="AT165" s="17" t="s">
        <v>173</v>
      </c>
      <c r="AU165" s="17" t="s">
        <v>83</v>
      </c>
    </row>
    <row r="166" spans="1:65" s="13" customFormat="1" ht="11.25">
      <c r="B166" s="196"/>
      <c r="C166" s="197"/>
      <c r="D166" s="198" t="s">
        <v>179</v>
      </c>
      <c r="E166" s="199" t="s">
        <v>19</v>
      </c>
      <c r="F166" s="200" t="s">
        <v>1147</v>
      </c>
      <c r="G166" s="197"/>
      <c r="H166" s="201">
        <v>5</v>
      </c>
      <c r="I166" s="202"/>
      <c r="J166" s="197"/>
      <c r="K166" s="197"/>
      <c r="L166" s="203"/>
      <c r="M166" s="204"/>
      <c r="N166" s="205"/>
      <c r="O166" s="205"/>
      <c r="P166" s="205"/>
      <c r="Q166" s="205"/>
      <c r="R166" s="205"/>
      <c r="S166" s="205"/>
      <c r="T166" s="206"/>
      <c r="AT166" s="207" t="s">
        <v>179</v>
      </c>
      <c r="AU166" s="207" t="s">
        <v>83</v>
      </c>
      <c r="AV166" s="13" t="s">
        <v>83</v>
      </c>
      <c r="AW166" s="13" t="s">
        <v>36</v>
      </c>
      <c r="AX166" s="13" t="s">
        <v>75</v>
      </c>
      <c r="AY166" s="207" t="s">
        <v>164</v>
      </c>
    </row>
    <row r="167" spans="1:65" s="13" customFormat="1" ht="11.25">
      <c r="B167" s="196"/>
      <c r="C167" s="197"/>
      <c r="D167" s="198" t="s">
        <v>179</v>
      </c>
      <c r="E167" s="199" t="s">
        <v>19</v>
      </c>
      <c r="F167" s="200" t="s">
        <v>1333</v>
      </c>
      <c r="G167" s="197"/>
      <c r="H167" s="201">
        <v>7</v>
      </c>
      <c r="I167" s="202"/>
      <c r="J167" s="197"/>
      <c r="K167" s="197"/>
      <c r="L167" s="203"/>
      <c r="M167" s="204"/>
      <c r="N167" s="205"/>
      <c r="O167" s="205"/>
      <c r="P167" s="205"/>
      <c r="Q167" s="205"/>
      <c r="R167" s="205"/>
      <c r="S167" s="205"/>
      <c r="T167" s="206"/>
      <c r="AT167" s="207" t="s">
        <v>179</v>
      </c>
      <c r="AU167" s="207" t="s">
        <v>83</v>
      </c>
      <c r="AV167" s="13" t="s">
        <v>83</v>
      </c>
      <c r="AW167" s="13" t="s">
        <v>36</v>
      </c>
      <c r="AX167" s="13" t="s">
        <v>75</v>
      </c>
      <c r="AY167" s="207" t="s">
        <v>164</v>
      </c>
    </row>
    <row r="168" spans="1:65" s="13" customFormat="1" ht="11.25">
      <c r="B168" s="196"/>
      <c r="C168" s="197"/>
      <c r="D168" s="198" t="s">
        <v>179</v>
      </c>
      <c r="E168" s="199" t="s">
        <v>19</v>
      </c>
      <c r="F168" s="200" t="s">
        <v>1334</v>
      </c>
      <c r="G168" s="197"/>
      <c r="H168" s="201">
        <v>17</v>
      </c>
      <c r="I168" s="202"/>
      <c r="J168" s="197"/>
      <c r="K168" s="197"/>
      <c r="L168" s="203"/>
      <c r="M168" s="204"/>
      <c r="N168" s="205"/>
      <c r="O168" s="205"/>
      <c r="P168" s="205"/>
      <c r="Q168" s="205"/>
      <c r="R168" s="205"/>
      <c r="S168" s="205"/>
      <c r="T168" s="206"/>
      <c r="AT168" s="207" t="s">
        <v>179</v>
      </c>
      <c r="AU168" s="207" t="s">
        <v>83</v>
      </c>
      <c r="AV168" s="13" t="s">
        <v>83</v>
      </c>
      <c r="AW168" s="13" t="s">
        <v>36</v>
      </c>
      <c r="AX168" s="13" t="s">
        <v>75</v>
      </c>
      <c r="AY168" s="207" t="s">
        <v>164</v>
      </c>
    </row>
    <row r="169" spans="1:65" s="13" customFormat="1" ht="11.25">
      <c r="B169" s="196"/>
      <c r="C169" s="197"/>
      <c r="D169" s="198" t="s">
        <v>179</v>
      </c>
      <c r="E169" s="199" t="s">
        <v>19</v>
      </c>
      <c r="F169" s="200" t="s">
        <v>1335</v>
      </c>
      <c r="G169" s="197"/>
      <c r="H169" s="201">
        <v>8</v>
      </c>
      <c r="I169" s="202"/>
      <c r="J169" s="197"/>
      <c r="K169" s="197"/>
      <c r="L169" s="203"/>
      <c r="M169" s="204"/>
      <c r="N169" s="205"/>
      <c r="O169" s="205"/>
      <c r="P169" s="205"/>
      <c r="Q169" s="205"/>
      <c r="R169" s="205"/>
      <c r="S169" s="205"/>
      <c r="T169" s="206"/>
      <c r="AT169" s="207" t="s">
        <v>179</v>
      </c>
      <c r="AU169" s="207" t="s">
        <v>83</v>
      </c>
      <c r="AV169" s="13" t="s">
        <v>83</v>
      </c>
      <c r="AW169" s="13" t="s">
        <v>36</v>
      </c>
      <c r="AX169" s="13" t="s">
        <v>75</v>
      </c>
      <c r="AY169" s="207" t="s">
        <v>164</v>
      </c>
    </row>
    <row r="170" spans="1:65" s="14" customFormat="1" ht="11.25">
      <c r="B170" s="212"/>
      <c r="C170" s="213"/>
      <c r="D170" s="198" t="s">
        <v>179</v>
      </c>
      <c r="E170" s="214" t="s">
        <v>19</v>
      </c>
      <c r="F170" s="215" t="s">
        <v>438</v>
      </c>
      <c r="G170" s="213"/>
      <c r="H170" s="216">
        <v>37</v>
      </c>
      <c r="I170" s="217"/>
      <c r="J170" s="213"/>
      <c r="K170" s="213"/>
      <c r="L170" s="218"/>
      <c r="M170" s="219"/>
      <c r="N170" s="220"/>
      <c r="O170" s="220"/>
      <c r="P170" s="220"/>
      <c r="Q170" s="220"/>
      <c r="R170" s="220"/>
      <c r="S170" s="220"/>
      <c r="T170" s="221"/>
      <c r="AT170" s="222" t="s">
        <v>179</v>
      </c>
      <c r="AU170" s="222" t="s">
        <v>83</v>
      </c>
      <c r="AV170" s="14" t="s">
        <v>112</v>
      </c>
      <c r="AW170" s="14" t="s">
        <v>36</v>
      </c>
      <c r="AX170" s="14" t="s">
        <v>79</v>
      </c>
      <c r="AY170" s="222" t="s">
        <v>164</v>
      </c>
    </row>
    <row r="171" spans="1:65" s="2" customFormat="1" ht="55.5" customHeight="1">
      <c r="A171" s="34"/>
      <c r="B171" s="35"/>
      <c r="C171" s="178" t="s">
        <v>267</v>
      </c>
      <c r="D171" s="178" t="s">
        <v>167</v>
      </c>
      <c r="E171" s="179" t="s">
        <v>853</v>
      </c>
      <c r="F171" s="180" t="s">
        <v>854</v>
      </c>
      <c r="G171" s="181" t="s">
        <v>347</v>
      </c>
      <c r="H171" s="182">
        <v>30</v>
      </c>
      <c r="I171" s="183"/>
      <c r="J171" s="184">
        <f>ROUND(I171*H171,2)</f>
        <v>0</v>
      </c>
      <c r="K171" s="180" t="s">
        <v>171</v>
      </c>
      <c r="L171" s="39"/>
      <c r="M171" s="185" t="s">
        <v>19</v>
      </c>
      <c r="N171" s="186" t="s">
        <v>46</v>
      </c>
      <c r="O171" s="64"/>
      <c r="P171" s="187">
        <f>O171*H171</f>
        <v>0</v>
      </c>
      <c r="Q171" s="187">
        <v>1.1E-4</v>
      </c>
      <c r="R171" s="187">
        <f>Q171*H171</f>
        <v>3.3E-3</v>
      </c>
      <c r="S171" s="187">
        <v>0</v>
      </c>
      <c r="T171" s="188">
        <f>S171*H171</f>
        <v>0</v>
      </c>
      <c r="U171" s="34"/>
      <c r="V171" s="34"/>
      <c r="W171" s="34"/>
      <c r="X171" s="34"/>
      <c r="Y171" s="34"/>
      <c r="Z171" s="34"/>
      <c r="AA171" s="34"/>
      <c r="AB171" s="34"/>
      <c r="AC171" s="34"/>
      <c r="AD171" s="34"/>
      <c r="AE171" s="34"/>
      <c r="AR171" s="189" t="s">
        <v>250</v>
      </c>
      <c r="AT171" s="189" t="s">
        <v>167</v>
      </c>
      <c r="AU171" s="189" t="s">
        <v>83</v>
      </c>
      <c r="AY171" s="17" t="s">
        <v>164</v>
      </c>
      <c r="BE171" s="190">
        <f>IF(N171="základní",J171,0)</f>
        <v>0</v>
      </c>
      <c r="BF171" s="190">
        <f>IF(N171="snížená",J171,0)</f>
        <v>0</v>
      </c>
      <c r="BG171" s="190">
        <f>IF(N171="zákl. přenesená",J171,0)</f>
        <v>0</v>
      </c>
      <c r="BH171" s="190">
        <f>IF(N171="sníž. přenesená",J171,0)</f>
        <v>0</v>
      </c>
      <c r="BI171" s="190">
        <f>IF(N171="nulová",J171,0)</f>
        <v>0</v>
      </c>
      <c r="BJ171" s="17" t="s">
        <v>79</v>
      </c>
      <c r="BK171" s="190">
        <f>ROUND(I171*H171,2)</f>
        <v>0</v>
      </c>
      <c r="BL171" s="17" t="s">
        <v>250</v>
      </c>
      <c r="BM171" s="189" t="s">
        <v>1336</v>
      </c>
    </row>
    <row r="172" spans="1:65" s="2" customFormat="1" ht="11.25">
      <c r="A172" s="34"/>
      <c r="B172" s="35"/>
      <c r="C172" s="36"/>
      <c r="D172" s="191" t="s">
        <v>173</v>
      </c>
      <c r="E172" s="36"/>
      <c r="F172" s="192" t="s">
        <v>856</v>
      </c>
      <c r="G172" s="36"/>
      <c r="H172" s="36"/>
      <c r="I172" s="193"/>
      <c r="J172" s="36"/>
      <c r="K172" s="36"/>
      <c r="L172" s="39"/>
      <c r="M172" s="194"/>
      <c r="N172" s="195"/>
      <c r="O172" s="64"/>
      <c r="P172" s="64"/>
      <c r="Q172" s="64"/>
      <c r="R172" s="64"/>
      <c r="S172" s="64"/>
      <c r="T172" s="65"/>
      <c r="U172" s="34"/>
      <c r="V172" s="34"/>
      <c r="W172" s="34"/>
      <c r="X172" s="34"/>
      <c r="Y172" s="34"/>
      <c r="Z172" s="34"/>
      <c r="AA172" s="34"/>
      <c r="AB172" s="34"/>
      <c r="AC172" s="34"/>
      <c r="AD172" s="34"/>
      <c r="AE172" s="34"/>
      <c r="AT172" s="17" t="s">
        <v>173</v>
      </c>
      <c r="AU172" s="17" t="s">
        <v>83</v>
      </c>
    </row>
    <row r="173" spans="1:65" s="13" customFormat="1" ht="11.25">
      <c r="B173" s="196"/>
      <c r="C173" s="197"/>
      <c r="D173" s="198" t="s">
        <v>179</v>
      </c>
      <c r="E173" s="199" t="s">
        <v>19</v>
      </c>
      <c r="F173" s="200" t="s">
        <v>1152</v>
      </c>
      <c r="G173" s="197"/>
      <c r="H173" s="201">
        <v>1</v>
      </c>
      <c r="I173" s="202"/>
      <c r="J173" s="197"/>
      <c r="K173" s="197"/>
      <c r="L173" s="203"/>
      <c r="M173" s="204"/>
      <c r="N173" s="205"/>
      <c r="O173" s="205"/>
      <c r="P173" s="205"/>
      <c r="Q173" s="205"/>
      <c r="R173" s="205"/>
      <c r="S173" s="205"/>
      <c r="T173" s="206"/>
      <c r="AT173" s="207" t="s">
        <v>179</v>
      </c>
      <c r="AU173" s="207" t="s">
        <v>83</v>
      </c>
      <c r="AV173" s="13" t="s">
        <v>83</v>
      </c>
      <c r="AW173" s="13" t="s">
        <v>36</v>
      </c>
      <c r="AX173" s="13" t="s">
        <v>75</v>
      </c>
      <c r="AY173" s="207" t="s">
        <v>164</v>
      </c>
    </row>
    <row r="174" spans="1:65" s="13" customFormat="1" ht="11.25">
      <c r="B174" s="196"/>
      <c r="C174" s="197"/>
      <c r="D174" s="198" t="s">
        <v>179</v>
      </c>
      <c r="E174" s="199" t="s">
        <v>19</v>
      </c>
      <c r="F174" s="200" t="s">
        <v>1337</v>
      </c>
      <c r="G174" s="197"/>
      <c r="H174" s="201">
        <v>5</v>
      </c>
      <c r="I174" s="202"/>
      <c r="J174" s="197"/>
      <c r="K174" s="197"/>
      <c r="L174" s="203"/>
      <c r="M174" s="204"/>
      <c r="N174" s="205"/>
      <c r="O174" s="205"/>
      <c r="P174" s="205"/>
      <c r="Q174" s="205"/>
      <c r="R174" s="205"/>
      <c r="S174" s="205"/>
      <c r="T174" s="206"/>
      <c r="AT174" s="207" t="s">
        <v>179</v>
      </c>
      <c r="AU174" s="207" t="s">
        <v>83</v>
      </c>
      <c r="AV174" s="13" t="s">
        <v>83</v>
      </c>
      <c r="AW174" s="13" t="s">
        <v>36</v>
      </c>
      <c r="AX174" s="13" t="s">
        <v>75</v>
      </c>
      <c r="AY174" s="207" t="s">
        <v>164</v>
      </c>
    </row>
    <row r="175" spans="1:65" s="13" customFormat="1" ht="11.25">
      <c r="B175" s="196"/>
      <c r="C175" s="197"/>
      <c r="D175" s="198" t="s">
        <v>179</v>
      </c>
      <c r="E175" s="199" t="s">
        <v>19</v>
      </c>
      <c r="F175" s="200" t="s">
        <v>1338</v>
      </c>
      <c r="G175" s="197"/>
      <c r="H175" s="201">
        <v>16</v>
      </c>
      <c r="I175" s="202"/>
      <c r="J175" s="197"/>
      <c r="K175" s="197"/>
      <c r="L175" s="203"/>
      <c r="M175" s="204"/>
      <c r="N175" s="205"/>
      <c r="O175" s="205"/>
      <c r="P175" s="205"/>
      <c r="Q175" s="205"/>
      <c r="R175" s="205"/>
      <c r="S175" s="205"/>
      <c r="T175" s="206"/>
      <c r="AT175" s="207" t="s">
        <v>179</v>
      </c>
      <c r="AU175" s="207" t="s">
        <v>83</v>
      </c>
      <c r="AV175" s="13" t="s">
        <v>83</v>
      </c>
      <c r="AW175" s="13" t="s">
        <v>36</v>
      </c>
      <c r="AX175" s="13" t="s">
        <v>75</v>
      </c>
      <c r="AY175" s="207" t="s">
        <v>164</v>
      </c>
    </row>
    <row r="176" spans="1:65" s="13" customFormat="1" ht="11.25">
      <c r="B176" s="196"/>
      <c r="C176" s="197"/>
      <c r="D176" s="198" t="s">
        <v>179</v>
      </c>
      <c r="E176" s="199" t="s">
        <v>19</v>
      </c>
      <c r="F176" s="200" t="s">
        <v>1335</v>
      </c>
      <c r="G176" s="197"/>
      <c r="H176" s="201">
        <v>8</v>
      </c>
      <c r="I176" s="202"/>
      <c r="J176" s="197"/>
      <c r="K176" s="197"/>
      <c r="L176" s="203"/>
      <c r="M176" s="204"/>
      <c r="N176" s="205"/>
      <c r="O176" s="205"/>
      <c r="P176" s="205"/>
      <c r="Q176" s="205"/>
      <c r="R176" s="205"/>
      <c r="S176" s="205"/>
      <c r="T176" s="206"/>
      <c r="AT176" s="207" t="s">
        <v>179</v>
      </c>
      <c r="AU176" s="207" t="s">
        <v>83</v>
      </c>
      <c r="AV176" s="13" t="s">
        <v>83</v>
      </c>
      <c r="AW176" s="13" t="s">
        <v>36</v>
      </c>
      <c r="AX176" s="13" t="s">
        <v>75</v>
      </c>
      <c r="AY176" s="207" t="s">
        <v>164</v>
      </c>
    </row>
    <row r="177" spans="1:65" s="14" customFormat="1" ht="11.25">
      <c r="B177" s="212"/>
      <c r="C177" s="213"/>
      <c r="D177" s="198" t="s">
        <v>179</v>
      </c>
      <c r="E177" s="214" t="s">
        <v>19</v>
      </c>
      <c r="F177" s="215" t="s">
        <v>438</v>
      </c>
      <c r="G177" s="213"/>
      <c r="H177" s="216">
        <v>30</v>
      </c>
      <c r="I177" s="217"/>
      <c r="J177" s="213"/>
      <c r="K177" s="213"/>
      <c r="L177" s="218"/>
      <c r="M177" s="219"/>
      <c r="N177" s="220"/>
      <c r="O177" s="220"/>
      <c r="P177" s="220"/>
      <c r="Q177" s="220"/>
      <c r="R177" s="220"/>
      <c r="S177" s="220"/>
      <c r="T177" s="221"/>
      <c r="AT177" s="222" t="s">
        <v>179</v>
      </c>
      <c r="AU177" s="222" t="s">
        <v>83</v>
      </c>
      <c r="AV177" s="14" t="s">
        <v>112</v>
      </c>
      <c r="AW177" s="14" t="s">
        <v>36</v>
      </c>
      <c r="AX177" s="14" t="s">
        <v>79</v>
      </c>
      <c r="AY177" s="222" t="s">
        <v>164</v>
      </c>
    </row>
    <row r="178" spans="1:65" s="2" customFormat="1" ht="33" customHeight="1">
      <c r="A178" s="34"/>
      <c r="B178" s="35"/>
      <c r="C178" s="178" t="s">
        <v>273</v>
      </c>
      <c r="D178" s="178" t="s">
        <v>167</v>
      </c>
      <c r="E178" s="179" t="s">
        <v>857</v>
      </c>
      <c r="F178" s="180" t="s">
        <v>858</v>
      </c>
      <c r="G178" s="181" t="s">
        <v>347</v>
      </c>
      <c r="H178" s="182">
        <v>67</v>
      </c>
      <c r="I178" s="183"/>
      <c r="J178" s="184">
        <f>ROUND(I178*H178,2)</f>
        <v>0</v>
      </c>
      <c r="K178" s="180" t="s">
        <v>171</v>
      </c>
      <c r="L178" s="39"/>
      <c r="M178" s="185" t="s">
        <v>19</v>
      </c>
      <c r="N178" s="186" t="s">
        <v>46</v>
      </c>
      <c r="O178" s="64"/>
      <c r="P178" s="187">
        <f>O178*H178</f>
        <v>0</v>
      </c>
      <c r="Q178" s="187">
        <v>1.0000000000000001E-5</v>
      </c>
      <c r="R178" s="187">
        <f>Q178*H178</f>
        <v>6.7000000000000002E-4</v>
      </c>
      <c r="S178" s="187">
        <v>0</v>
      </c>
      <c r="T178" s="188">
        <f>S178*H178</f>
        <v>0</v>
      </c>
      <c r="U178" s="34"/>
      <c r="V178" s="34"/>
      <c r="W178" s="34"/>
      <c r="X178" s="34"/>
      <c r="Y178" s="34"/>
      <c r="Z178" s="34"/>
      <c r="AA178" s="34"/>
      <c r="AB178" s="34"/>
      <c r="AC178" s="34"/>
      <c r="AD178" s="34"/>
      <c r="AE178" s="34"/>
      <c r="AR178" s="189" t="s">
        <v>250</v>
      </c>
      <c r="AT178" s="189" t="s">
        <v>167</v>
      </c>
      <c r="AU178" s="189" t="s">
        <v>83</v>
      </c>
      <c r="AY178" s="17" t="s">
        <v>164</v>
      </c>
      <c r="BE178" s="190">
        <f>IF(N178="základní",J178,0)</f>
        <v>0</v>
      </c>
      <c r="BF178" s="190">
        <f>IF(N178="snížená",J178,0)</f>
        <v>0</v>
      </c>
      <c r="BG178" s="190">
        <f>IF(N178="zákl. přenesená",J178,0)</f>
        <v>0</v>
      </c>
      <c r="BH178" s="190">
        <f>IF(N178="sníž. přenesená",J178,0)</f>
        <v>0</v>
      </c>
      <c r="BI178" s="190">
        <f>IF(N178="nulová",J178,0)</f>
        <v>0</v>
      </c>
      <c r="BJ178" s="17" t="s">
        <v>79</v>
      </c>
      <c r="BK178" s="190">
        <f>ROUND(I178*H178,2)</f>
        <v>0</v>
      </c>
      <c r="BL178" s="17" t="s">
        <v>250</v>
      </c>
      <c r="BM178" s="189" t="s">
        <v>1339</v>
      </c>
    </row>
    <row r="179" spans="1:65" s="2" customFormat="1" ht="11.25">
      <c r="A179" s="34"/>
      <c r="B179" s="35"/>
      <c r="C179" s="36"/>
      <c r="D179" s="191" t="s">
        <v>173</v>
      </c>
      <c r="E179" s="36"/>
      <c r="F179" s="192" t="s">
        <v>860</v>
      </c>
      <c r="G179" s="36"/>
      <c r="H179" s="36"/>
      <c r="I179" s="193"/>
      <c r="J179" s="36"/>
      <c r="K179" s="36"/>
      <c r="L179" s="39"/>
      <c r="M179" s="194"/>
      <c r="N179" s="195"/>
      <c r="O179" s="64"/>
      <c r="P179" s="64"/>
      <c r="Q179" s="64"/>
      <c r="R179" s="64"/>
      <c r="S179" s="64"/>
      <c r="T179" s="65"/>
      <c r="U179" s="34"/>
      <c r="V179" s="34"/>
      <c r="W179" s="34"/>
      <c r="X179" s="34"/>
      <c r="Y179" s="34"/>
      <c r="Z179" s="34"/>
      <c r="AA179" s="34"/>
      <c r="AB179" s="34"/>
      <c r="AC179" s="34"/>
      <c r="AD179" s="34"/>
      <c r="AE179" s="34"/>
      <c r="AT179" s="17" t="s">
        <v>173</v>
      </c>
      <c r="AU179" s="17" t="s">
        <v>83</v>
      </c>
    </row>
    <row r="180" spans="1:65" s="2" customFormat="1" ht="37.9" customHeight="1">
      <c r="A180" s="34"/>
      <c r="B180" s="35"/>
      <c r="C180" s="178" t="s">
        <v>7</v>
      </c>
      <c r="D180" s="178" t="s">
        <v>167</v>
      </c>
      <c r="E180" s="179" t="s">
        <v>861</v>
      </c>
      <c r="F180" s="180" t="s">
        <v>862</v>
      </c>
      <c r="G180" s="181" t="s">
        <v>347</v>
      </c>
      <c r="H180" s="182">
        <v>67</v>
      </c>
      <c r="I180" s="183"/>
      <c r="J180" s="184">
        <f>ROUND(I180*H180,2)</f>
        <v>0</v>
      </c>
      <c r="K180" s="180" t="s">
        <v>171</v>
      </c>
      <c r="L180" s="39"/>
      <c r="M180" s="185" t="s">
        <v>19</v>
      </c>
      <c r="N180" s="186" t="s">
        <v>46</v>
      </c>
      <c r="O180" s="64"/>
      <c r="P180" s="187">
        <f>O180*H180</f>
        <v>0</v>
      </c>
      <c r="Q180" s="187">
        <v>2.0000000000000002E-5</v>
      </c>
      <c r="R180" s="187">
        <f>Q180*H180</f>
        <v>1.34E-3</v>
      </c>
      <c r="S180" s="187">
        <v>0</v>
      </c>
      <c r="T180" s="188">
        <f>S180*H180</f>
        <v>0</v>
      </c>
      <c r="U180" s="34"/>
      <c r="V180" s="34"/>
      <c r="W180" s="34"/>
      <c r="X180" s="34"/>
      <c r="Y180" s="34"/>
      <c r="Z180" s="34"/>
      <c r="AA180" s="34"/>
      <c r="AB180" s="34"/>
      <c r="AC180" s="34"/>
      <c r="AD180" s="34"/>
      <c r="AE180" s="34"/>
      <c r="AR180" s="189" t="s">
        <v>250</v>
      </c>
      <c r="AT180" s="189" t="s">
        <v>167</v>
      </c>
      <c r="AU180" s="189" t="s">
        <v>83</v>
      </c>
      <c r="AY180" s="17" t="s">
        <v>164</v>
      </c>
      <c r="BE180" s="190">
        <f>IF(N180="základní",J180,0)</f>
        <v>0</v>
      </c>
      <c r="BF180" s="190">
        <f>IF(N180="snížená",J180,0)</f>
        <v>0</v>
      </c>
      <c r="BG180" s="190">
        <f>IF(N180="zákl. přenesená",J180,0)</f>
        <v>0</v>
      </c>
      <c r="BH180" s="190">
        <f>IF(N180="sníž. přenesená",J180,0)</f>
        <v>0</v>
      </c>
      <c r="BI180" s="190">
        <f>IF(N180="nulová",J180,0)</f>
        <v>0</v>
      </c>
      <c r="BJ180" s="17" t="s">
        <v>79</v>
      </c>
      <c r="BK180" s="190">
        <f>ROUND(I180*H180,2)</f>
        <v>0</v>
      </c>
      <c r="BL180" s="17" t="s">
        <v>250</v>
      </c>
      <c r="BM180" s="189" t="s">
        <v>1340</v>
      </c>
    </row>
    <row r="181" spans="1:65" s="2" customFormat="1" ht="11.25">
      <c r="A181" s="34"/>
      <c r="B181" s="35"/>
      <c r="C181" s="36"/>
      <c r="D181" s="191" t="s">
        <v>173</v>
      </c>
      <c r="E181" s="36"/>
      <c r="F181" s="192" t="s">
        <v>864</v>
      </c>
      <c r="G181" s="36"/>
      <c r="H181" s="36"/>
      <c r="I181" s="193"/>
      <c r="J181" s="36"/>
      <c r="K181" s="36"/>
      <c r="L181" s="39"/>
      <c r="M181" s="194"/>
      <c r="N181" s="195"/>
      <c r="O181" s="64"/>
      <c r="P181" s="64"/>
      <c r="Q181" s="64"/>
      <c r="R181" s="64"/>
      <c r="S181" s="64"/>
      <c r="T181" s="65"/>
      <c r="U181" s="34"/>
      <c r="V181" s="34"/>
      <c r="W181" s="34"/>
      <c r="X181" s="34"/>
      <c r="Y181" s="34"/>
      <c r="Z181" s="34"/>
      <c r="AA181" s="34"/>
      <c r="AB181" s="34"/>
      <c r="AC181" s="34"/>
      <c r="AD181" s="34"/>
      <c r="AE181" s="34"/>
      <c r="AT181" s="17" t="s">
        <v>173</v>
      </c>
      <c r="AU181" s="17" t="s">
        <v>83</v>
      </c>
    </row>
    <row r="182" spans="1:65" s="2" customFormat="1" ht="55.5" customHeight="1">
      <c r="A182" s="34"/>
      <c r="B182" s="35"/>
      <c r="C182" s="178" t="s">
        <v>282</v>
      </c>
      <c r="D182" s="178" t="s">
        <v>167</v>
      </c>
      <c r="E182" s="179" t="s">
        <v>865</v>
      </c>
      <c r="F182" s="180" t="s">
        <v>866</v>
      </c>
      <c r="G182" s="181" t="s">
        <v>221</v>
      </c>
      <c r="H182" s="182">
        <v>0.06</v>
      </c>
      <c r="I182" s="183"/>
      <c r="J182" s="184">
        <f>ROUND(I182*H182,2)</f>
        <v>0</v>
      </c>
      <c r="K182" s="180" t="s">
        <v>171</v>
      </c>
      <c r="L182" s="39"/>
      <c r="M182" s="185" t="s">
        <v>19</v>
      </c>
      <c r="N182" s="186" t="s">
        <v>46</v>
      </c>
      <c r="O182" s="64"/>
      <c r="P182" s="187">
        <f>O182*H182</f>
        <v>0</v>
      </c>
      <c r="Q182" s="187">
        <v>0</v>
      </c>
      <c r="R182" s="187">
        <f>Q182*H182</f>
        <v>0</v>
      </c>
      <c r="S182" s="187">
        <v>0</v>
      </c>
      <c r="T182" s="188">
        <f>S182*H182</f>
        <v>0</v>
      </c>
      <c r="U182" s="34"/>
      <c r="V182" s="34"/>
      <c r="W182" s="34"/>
      <c r="X182" s="34"/>
      <c r="Y182" s="34"/>
      <c r="Z182" s="34"/>
      <c r="AA182" s="34"/>
      <c r="AB182" s="34"/>
      <c r="AC182" s="34"/>
      <c r="AD182" s="34"/>
      <c r="AE182" s="34"/>
      <c r="AR182" s="189" t="s">
        <v>250</v>
      </c>
      <c r="AT182" s="189" t="s">
        <v>167</v>
      </c>
      <c r="AU182" s="189" t="s">
        <v>83</v>
      </c>
      <c r="AY182" s="17" t="s">
        <v>164</v>
      </c>
      <c r="BE182" s="190">
        <f>IF(N182="základní",J182,0)</f>
        <v>0</v>
      </c>
      <c r="BF182" s="190">
        <f>IF(N182="snížená",J182,0)</f>
        <v>0</v>
      </c>
      <c r="BG182" s="190">
        <f>IF(N182="zákl. přenesená",J182,0)</f>
        <v>0</v>
      </c>
      <c r="BH182" s="190">
        <f>IF(N182="sníž. přenesená",J182,0)</f>
        <v>0</v>
      </c>
      <c r="BI182" s="190">
        <f>IF(N182="nulová",J182,0)</f>
        <v>0</v>
      </c>
      <c r="BJ182" s="17" t="s">
        <v>79</v>
      </c>
      <c r="BK182" s="190">
        <f>ROUND(I182*H182,2)</f>
        <v>0</v>
      </c>
      <c r="BL182" s="17" t="s">
        <v>250</v>
      </c>
      <c r="BM182" s="189" t="s">
        <v>1341</v>
      </c>
    </row>
    <row r="183" spans="1:65" s="2" customFormat="1" ht="11.25">
      <c r="A183" s="34"/>
      <c r="B183" s="35"/>
      <c r="C183" s="36"/>
      <c r="D183" s="191" t="s">
        <v>173</v>
      </c>
      <c r="E183" s="36"/>
      <c r="F183" s="192" t="s">
        <v>868</v>
      </c>
      <c r="G183" s="36"/>
      <c r="H183" s="36"/>
      <c r="I183" s="193"/>
      <c r="J183" s="36"/>
      <c r="K183" s="36"/>
      <c r="L183" s="39"/>
      <c r="M183" s="194"/>
      <c r="N183" s="195"/>
      <c r="O183" s="64"/>
      <c r="P183" s="64"/>
      <c r="Q183" s="64"/>
      <c r="R183" s="64"/>
      <c r="S183" s="64"/>
      <c r="T183" s="65"/>
      <c r="U183" s="34"/>
      <c r="V183" s="34"/>
      <c r="W183" s="34"/>
      <c r="X183" s="34"/>
      <c r="Y183" s="34"/>
      <c r="Z183" s="34"/>
      <c r="AA183" s="34"/>
      <c r="AB183" s="34"/>
      <c r="AC183" s="34"/>
      <c r="AD183" s="34"/>
      <c r="AE183" s="34"/>
      <c r="AT183" s="17" t="s">
        <v>173</v>
      </c>
      <c r="AU183" s="17" t="s">
        <v>83</v>
      </c>
    </row>
    <row r="184" spans="1:65" s="12" customFormat="1" ht="22.9" customHeight="1">
      <c r="B184" s="162"/>
      <c r="C184" s="163"/>
      <c r="D184" s="164" t="s">
        <v>74</v>
      </c>
      <c r="E184" s="176" t="s">
        <v>305</v>
      </c>
      <c r="F184" s="176" t="s">
        <v>306</v>
      </c>
      <c r="G184" s="163"/>
      <c r="H184" s="163"/>
      <c r="I184" s="166"/>
      <c r="J184" s="177">
        <f>BK184</f>
        <v>0</v>
      </c>
      <c r="K184" s="163"/>
      <c r="L184" s="168"/>
      <c r="M184" s="169"/>
      <c r="N184" s="170"/>
      <c r="O184" s="170"/>
      <c r="P184" s="171">
        <f>SUM(P185:P208)</f>
        <v>0</v>
      </c>
      <c r="Q184" s="170"/>
      <c r="R184" s="171">
        <f>SUM(R185:R208)</f>
        <v>0.34651999999999999</v>
      </c>
      <c r="S184" s="170"/>
      <c r="T184" s="172">
        <f>SUM(T185:T208)</f>
        <v>0</v>
      </c>
      <c r="AR184" s="173" t="s">
        <v>83</v>
      </c>
      <c r="AT184" s="174" t="s">
        <v>74</v>
      </c>
      <c r="AU184" s="174" t="s">
        <v>79</v>
      </c>
      <c r="AY184" s="173" t="s">
        <v>164</v>
      </c>
      <c r="BK184" s="175">
        <f>SUM(BK185:BK208)</f>
        <v>0</v>
      </c>
    </row>
    <row r="185" spans="1:65" s="2" customFormat="1" ht="21.75" customHeight="1">
      <c r="A185" s="34"/>
      <c r="B185" s="35"/>
      <c r="C185" s="178" t="s">
        <v>287</v>
      </c>
      <c r="D185" s="178" t="s">
        <v>167</v>
      </c>
      <c r="E185" s="179" t="s">
        <v>869</v>
      </c>
      <c r="F185" s="180" t="s">
        <v>870</v>
      </c>
      <c r="G185" s="181" t="s">
        <v>310</v>
      </c>
      <c r="H185" s="182">
        <v>4</v>
      </c>
      <c r="I185" s="183"/>
      <c r="J185" s="184">
        <f>ROUND(I185*H185,2)</f>
        <v>0</v>
      </c>
      <c r="K185" s="180" t="s">
        <v>171</v>
      </c>
      <c r="L185" s="39"/>
      <c r="M185" s="185" t="s">
        <v>19</v>
      </c>
      <c r="N185" s="186" t="s">
        <v>46</v>
      </c>
      <c r="O185" s="64"/>
      <c r="P185" s="187">
        <f>O185*H185</f>
        <v>0</v>
      </c>
      <c r="Q185" s="187">
        <v>1.7469999999999999E-2</v>
      </c>
      <c r="R185" s="187">
        <f>Q185*H185</f>
        <v>6.9879999999999998E-2</v>
      </c>
      <c r="S185" s="187">
        <v>0</v>
      </c>
      <c r="T185" s="188">
        <f>S185*H185</f>
        <v>0</v>
      </c>
      <c r="U185" s="34"/>
      <c r="V185" s="34"/>
      <c r="W185" s="34"/>
      <c r="X185" s="34"/>
      <c r="Y185" s="34"/>
      <c r="Z185" s="34"/>
      <c r="AA185" s="34"/>
      <c r="AB185" s="34"/>
      <c r="AC185" s="34"/>
      <c r="AD185" s="34"/>
      <c r="AE185" s="34"/>
      <c r="AR185" s="189" t="s">
        <v>250</v>
      </c>
      <c r="AT185" s="189" t="s">
        <v>167</v>
      </c>
      <c r="AU185" s="189" t="s">
        <v>83</v>
      </c>
      <c r="AY185" s="17" t="s">
        <v>164</v>
      </c>
      <c r="BE185" s="190">
        <f>IF(N185="základní",J185,0)</f>
        <v>0</v>
      </c>
      <c r="BF185" s="190">
        <f>IF(N185="snížená",J185,0)</f>
        <v>0</v>
      </c>
      <c r="BG185" s="190">
        <f>IF(N185="zákl. přenesená",J185,0)</f>
        <v>0</v>
      </c>
      <c r="BH185" s="190">
        <f>IF(N185="sníž. přenesená",J185,0)</f>
        <v>0</v>
      </c>
      <c r="BI185" s="190">
        <f>IF(N185="nulová",J185,0)</f>
        <v>0</v>
      </c>
      <c r="BJ185" s="17" t="s">
        <v>79</v>
      </c>
      <c r="BK185" s="190">
        <f>ROUND(I185*H185,2)</f>
        <v>0</v>
      </c>
      <c r="BL185" s="17" t="s">
        <v>250</v>
      </c>
      <c r="BM185" s="189" t="s">
        <v>1342</v>
      </c>
    </row>
    <row r="186" spans="1:65" s="2" customFormat="1" ht="11.25">
      <c r="A186" s="34"/>
      <c r="B186" s="35"/>
      <c r="C186" s="36"/>
      <c r="D186" s="191" t="s">
        <v>173</v>
      </c>
      <c r="E186" s="36"/>
      <c r="F186" s="192" t="s">
        <v>872</v>
      </c>
      <c r="G186" s="36"/>
      <c r="H186" s="36"/>
      <c r="I186" s="193"/>
      <c r="J186" s="36"/>
      <c r="K186" s="36"/>
      <c r="L186" s="39"/>
      <c r="M186" s="194"/>
      <c r="N186" s="195"/>
      <c r="O186" s="64"/>
      <c r="P186" s="64"/>
      <c r="Q186" s="64"/>
      <c r="R186" s="64"/>
      <c r="S186" s="64"/>
      <c r="T186" s="65"/>
      <c r="U186" s="34"/>
      <c r="V186" s="34"/>
      <c r="W186" s="34"/>
      <c r="X186" s="34"/>
      <c r="Y186" s="34"/>
      <c r="Z186" s="34"/>
      <c r="AA186" s="34"/>
      <c r="AB186" s="34"/>
      <c r="AC186" s="34"/>
      <c r="AD186" s="34"/>
      <c r="AE186" s="34"/>
      <c r="AT186" s="17" t="s">
        <v>173</v>
      </c>
      <c r="AU186" s="17" t="s">
        <v>83</v>
      </c>
    </row>
    <row r="187" spans="1:65" s="2" customFormat="1" ht="24.2" customHeight="1">
      <c r="A187" s="34"/>
      <c r="B187" s="35"/>
      <c r="C187" s="178" t="s">
        <v>292</v>
      </c>
      <c r="D187" s="178" t="s">
        <v>167</v>
      </c>
      <c r="E187" s="179" t="s">
        <v>873</v>
      </c>
      <c r="F187" s="180" t="s">
        <v>874</v>
      </c>
      <c r="G187" s="181" t="s">
        <v>362</v>
      </c>
      <c r="H187" s="182">
        <v>4</v>
      </c>
      <c r="I187" s="183"/>
      <c r="J187" s="184">
        <f>ROUND(I187*H187,2)</f>
        <v>0</v>
      </c>
      <c r="K187" s="180" t="s">
        <v>171</v>
      </c>
      <c r="L187" s="39"/>
      <c r="M187" s="185" t="s">
        <v>19</v>
      </c>
      <c r="N187" s="186" t="s">
        <v>46</v>
      </c>
      <c r="O187" s="64"/>
      <c r="P187" s="187">
        <f>O187*H187</f>
        <v>0</v>
      </c>
      <c r="Q187" s="187">
        <v>0</v>
      </c>
      <c r="R187" s="187">
        <f>Q187*H187</f>
        <v>0</v>
      </c>
      <c r="S187" s="187">
        <v>0</v>
      </c>
      <c r="T187" s="188">
        <f>S187*H187</f>
        <v>0</v>
      </c>
      <c r="U187" s="34"/>
      <c r="V187" s="34"/>
      <c r="W187" s="34"/>
      <c r="X187" s="34"/>
      <c r="Y187" s="34"/>
      <c r="Z187" s="34"/>
      <c r="AA187" s="34"/>
      <c r="AB187" s="34"/>
      <c r="AC187" s="34"/>
      <c r="AD187" s="34"/>
      <c r="AE187" s="34"/>
      <c r="AR187" s="189" t="s">
        <v>250</v>
      </c>
      <c r="AT187" s="189" t="s">
        <v>167</v>
      </c>
      <c r="AU187" s="189" t="s">
        <v>83</v>
      </c>
      <c r="AY187" s="17" t="s">
        <v>164</v>
      </c>
      <c r="BE187" s="190">
        <f>IF(N187="základní",J187,0)</f>
        <v>0</v>
      </c>
      <c r="BF187" s="190">
        <f>IF(N187="snížená",J187,0)</f>
        <v>0</v>
      </c>
      <c r="BG187" s="190">
        <f>IF(N187="zákl. přenesená",J187,0)</f>
        <v>0</v>
      </c>
      <c r="BH187" s="190">
        <f>IF(N187="sníž. přenesená",J187,0)</f>
        <v>0</v>
      </c>
      <c r="BI187" s="190">
        <f>IF(N187="nulová",J187,0)</f>
        <v>0</v>
      </c>
      <c r="BJ187" s="17" t="s">
        <v>79</v>
      </c>
      <c r="BK187" s="190">
        <f>ROUND(I187*H187,2)</f>
        <v>0</v>
      </c>
      <c r="BL187" s="17" t="s">
        <v>250</v>
      </c>
      <c r="BM187" s="189" t="s">
        <v>1343</v>
      </c>
    </row>
    <row r="188" spans="1:65" s="2" customFormat="1" ht="11.25">
      <c r="A188" s="34"/>
      <c r="B188" s="35"/>
      <c r="C188" s="36"/>
      <c r="D188" s="191" t="s">
        <v>173</v>
      </c>
      <c r="E188" s="36"/>
      <c r="F188" s="192" t="s">
        <v>876</v>
      </c>
      <c r="G188" s="36"/>
      <c r="H188" s="36"/>
      <c r="I188" s="193"/>
      <c r="J188" s="36"/>
      <c r="K188" s="36"/>
      <c r="L188" s="39"/>
      <c r="M188" s="194"/>
      <c r="N188" s="195"/>
      <c r="O188" s="64"/>
      <c r="P188" s="64"/>
      <c r="Q188" s="64"/>
      <c r="R188" s="64"/>
      <c r="S188" s="64"/>
      <c r="T188" s="65"/>
      <c r="U188" s="34"/>
      <c r="V188" s="34"/>
      <c r="W188" s="34"/>
      <c r="X188" s="34"/>
      <c r="Y188" s="34"/>
      <c r="Z188" s="34"/>
      <c r="AA188" s="34"/>
      <c r="AB188" s="34"/>
      <c r="AC188" s="34"/>
      <c r="AD188" s="34"/>
      <c r="AE188" s="34"/>
      <c r="AT188" s="17" t="s">
        <v>173</v>
      </c>
      <c r="AU188" s="17" t="s">
        <v>83</v>
      </c>
    </row>
    <row r="189" spans="1:65" s="2" customFormat="1" ht="24.2" customHeight="1">
      <c r="A189" s="34"/>
      <c r="B189" s="35"/>
      <c r="C189" s="223" t="s">
        <v>298</v>
      </c>
      <c r="D189" s="223" t="s">
        <v>457</v>
      </c>
      <c r="E189" s="224" t="s">
        <v>877</v>
      </c>
      <c r="F189" s="225" t="s">
        <v>878</v>
      </c>
      <c r="G189" s="226" t="s">
        <v>576</v>
      </c>
      <c r="H189" s="227">
        <v>4</v>
      </c>
      <c r="I189" s="228"/>
      <c r="J189" s="229">
        <f>ROUND(I189*H189,2)</f>
        <v>0</v>
      </c>
      <c r="K189" s="225" t="s">
        <v>19</v>
      </c>
      <c r="L189" s="230"/>
      <c r="M189" s="231" t="s">
        <v>19</v>
      </c>
      <c r="N189" s="232" t="s">
        <v>46</v>
      </c>
      <c r="O189" s="64"/>
      <c r="P189" s="187">
        <f>O189*H189</f>
        <v>0</v>
      </c>
      <c r="Q189" s="187">
        <v>0</v>
      </c>
      <c r="R189" s="187">
        <f>Q189*H189</f>
        <v>0</v>
      </c>
      <c r="S189" s="187">
        <v>0</v>
      </c>
      <c r="T189" s="188">
        <f>S189*H189</f>
        <v>0</v>
      </c>
      <c r="U189" s="34"/>
      <c r="V189" s="34"/>
      <c r="W189" s="34"/>
      <c r="X189" s="34"/>
      <c r="Y189" s="34"/>
      <c r="Z189" s="34"/>
      <c r="AA189" s="34"/>
      <c r="AB189" s="34"/>
      <c r="AC189" s="34"/>
      <c r="AD189" s="34"/>
      <c r="AE189" s="34"/>
      <c r="AR189" s="189" t="s">
        <v>344</v>
      </c>
      <c r="AT189" s="189" t="s">
        <v>457</v>
      </c>
      <c r="AU189" s="189" t="s">
        <v>83</v>
      </c>
      <c r="AY189" s="17" t="s">
        <v>164</v>
      </c>
      <c r="BE189" s="190">
        <f>IF(N189="základní",J189,0)</f>
        <v>0</v>
      </c>
      <c r="BF189" s="190">
        <f>IF(N189="snížená",J189,0)</f>
        <v>0</v>
      </c>
      <c r="BG189" s="190">
        <f>IF(N189="zákl. přenesená",J189,0)</f>
        <v>0</v>
      </c>
      <c r="BH189" s="190">
        <f>IF(N189="sníž. přenesená",J189,0)</f>
        <v>0</v>
      </c>
      <c r="BI189" s="190">
        <f>IF(N189="nulová",J189,0)</f>
        <v>0</v>
      </c>
      <c r="BJ189" s="17" t="s">
        <v>79</v>
      </c>
      <c r="BK189" s="190">
        <f>ROUND(I189*H189,2)</f>
        <v>0</v>
      </c>
      <c r="BL189" s="17" t="s">
        <v>250</v>
      </c>
      <c r="BM189" s="189" t="s">
        <v>1344</v>
      </c>
    </row>
    <row r="190" spans="1:65" s="2" customFormat="1" ht="21.75" customHeight="1">
      <c r="A190" s="34"/>
      <c r="B190" s="35"/>
      <c r="C190" s="178" t="s">
        <v>307</v>
      </c>
      <c r="D190" s="178" t="s">
        <v>167</v>
      </c>
      <c r="E190" s="179" t="s">
        <v>880</v>
      </c>
      <c r="F190" s="180" t="s">
        <v>881</v>
      </c>
      <c r="G190" s="181" t="s">
        <v>310</v>
      </c>
      <c r="H190" s="182">
        <v>9</v>
      </c>
      <c r="I190" s="183"/>
      <c r="J190" s="184">
        <f>ROUND(I190*H190,2)</f>
        <v>0</v>
      </c>
      <c r="K190" s="180" t="s">
        <v>171</v>
      </c>
      <c r="L190" s="39"/>
      <c r="M190" s="185" t="s">
        <v>19</v>
      </c>
      <c r="N190" s="186" t="s">
        <v>46</v>
      </c>
      <c r="O190" s="64"/>
      <c r="P190" s="187">
        <f>O190*H190</f>
        <v>0</v>
      </c>
      <c r="Q190" s="187">
        <v>3.8300000000000001E-3</v>
      </c>
      <c r="R190" s="187">
        <f>Q190*H190</f>
        <v>3.4470000000000001E-2</v>
      </c>
      <c r="S190" s="187">
        <v>0</v>
      </c>
      <c r="T190" s="188">
        <f>S190*H190</f>
        <v>0</v>
      </c>
      <c r="U190" s="34"/>
      <c r="V190" s="34"/>
      <c r="W190" s="34"/>
      <c r="X190" s="34"/>
      <c r="Y190" s="34"/>
      <c r="Z190" s="34"/>
      <c r="AA190" s="34"/>
      <c r="AB190" s="34"/>
      <c r="AC190" s="34"/>
      <c r="AD190" s="34"/>
      <c r="AE190" s="34"/>
      <c r="AR190" s="189" t="s">
        <v>250</v>
      </c>
      <c r="AT190" s="189" t="s">
        <v>167</v>
      </c>
      <c r="AU190" s="189" t="s">
        <v>83</v>
      </c>
      <c r="AY190" s="17" t="s">
        <v>164</v>
      </c>
      <c r="BE190" s="190">
        <f>IF(N190="základní",J190,0)</f>
        <v>0</v>
      </c>
      <c r="BF190" s="190">
        <f>IF(N190="snížená",J190,0)</f>
        <v>0</v>
      </c>
      <c r="BG190" s="190">
        <f>IF(N190="zákl. přenesená",J190,0)</f>
        <v>0</v>
      </c>
      <c r="BH190" s="190">
        <f>IF(N190="sníž. přenesená",J190,0)</f>
        <v>0</v>
      </c>
      <c r="BI190" s="190">
        <f>IF(N190="nulová",J190,0)</f>
        <v>0</v>
      </c>
      <c r="BJ190" s="17" t="s">
        <v>79</v>
      </c>
      <c r="BK190" s="190">
        <f>ROUND(I190*H190,2)</f>
        <v>0</v>
      </c>
      <c r="BL190" s="17" t="s">
        <v>250</v>
      </c>
      <c r="BM190" s="189" t="s">
        <v>1345</v>
      </c>
    </row>
    <row r="191" spans="1:65" s="2" customFormat="1" ht="11.25">
      <c r="A191" s="34"/>
      <c r="B191" s="35"/>
      <c r="C191" s="36"/>
      <c r="D191" s="191" t="s">
        <v>173</v>
      </c>
      <c r="E191" s="36"/>
      <c r="F191" s="192" t="s">
        <v>883</v>
      </c>
      <c r="G191" s="36"/>
      <c r="H191" s="36"/>
      <c r="I191" s="193"/>
      <c r="J191" s="36"/>
      <c r="K191" s="36"/>
      <c r="L191" s="39"/>
      <c r="M191" s="194"/>
      <c r="N191" s="195"/>
      <c r="O191" s="64"/>
      <c r="P191" s="64"/>
      <c r="Q191" s="64"/>
      <c r="R191" s="64"/>
      <c r="S191" s="64"/>
      <c r="T191" s="65"/>
      <c r="U191" s="34"/>
      <c r="V191" s="34"/>
      <c r="W191" s="34"/>
      <c r="X191" s="34"/>
      <c r="Y191" s="34"/>
      <c r="Z191" s="34"/>
      <c r="AA191" s="34"/>
      <c r="AB191" s="34"/>
      <c r="AC191" s="34"/>
      <c r="AD191" s="34"/>
      <c r="AE191" s="34"/>
      <c r="AT191" s="17" t="s">
        <v>173</v>
      </c>
      <c r="AU191" s="17" t="s">
        <v>83</v>
      </c>
    </row>
    <row r="192" spans="1:65" s="2" customFormat="1" ht="24.2" customHeight="1">
      <c r="A192" s="34"/>
      <c r="B192" s="35"/>
      <c r="C192" s="223" t="s">
        <v>313</v>
      </c>
      <c r="D192" s="223" t="s">
        <v>457</v>
      </c>
      <c r="E192" s="224" t="s">
        <v>884</v>
      </c>
      <c r="F192" s="225" t="s">
        <v>885</v>
      </c>
      <c r="G192" s="226" t="s">
        <v>362</v>
      </c>
      <c r="H192" s="227">
        <v>8</v>
      </c>
      <c r="I192" s="228"/>
      <c r="J192" s="229">
        <f>ROUND(I192*H192,2)</f>
        <v>0</v>
      </c>
      <c r="K192" s="225" t="s">
        <v>171</v>
      </c>
      <c r="L192" s="230"/>
      <c r="M192" s="231" t="s">
        <v>19</v>
      </c>
      <c r="N192" s="232" t="s">
        <v>46</v>
      </c>
      <c r="O192" s="64"/>
      <c r="P192" s="187">
        <f>O192*H192</f>
        <v>0</v>
      </c>
      <c r="Q192" s="187">
        <v>1.2E-2</v>
      </c>
      <c r="R192" s="187">
        <f>Q192*H192</f>
        <v>9.6000000000000002E-2</v>
      </c>
      <c r="S192" s="187">
        <v>0</v>
      </c>
      <c r="T192" s="188">
        <f>S192*H192</f>
        <v>0</v>
      </c>
      <c r="U192" s="34"/>
      <c r="V192" s="34"/>
      <c r="W192" s="34"/>
      <c r="X192" s="34"/>
      <c r="Y192" s="34"/>
      <c r="Z192" s="34"/>
      <c r="AA192" s="34"/>
      <c r="AB192" s="34"/>
      <c r="AC192" s="34"/>
      <c r="AD192" s="34"/>
      <c r="AE192" s="34"/>
      <c r="AR192" s="189" t="s">
        <v>344</v>
      </c>
      <c r="AT192" s="189" t="s">
        <v>457</v>
      </c>
      <c r="AU192" s="189" t="s">
        <v>83</v>
      </c>
      <c r="AY192" s="17" t="s">
        <v>164</v>
      </c>
      <c r="BE192" s="190">
        <f>IF(N192="základní",J192,0)</f>
        <v>0</v>
      </c>
      <c r="BF192" s="190">
        <f>IF(N192="snížená",J192,0)</f>
        <v>0</v>
      </c>
      <c r="BG192" s="190">
        <f>IF(N192="zákl. přenesená",J192,0)</f>
        <v>0</v>
      </c>
      <c r="BH192" s="190">
        <f>IF(N192="sníž. přenesená",J192,0)</f>
        <v>0</v>
      </c>
      <c r="BI192" s="190">
        <f>IF(N192="nulová",J192,0)</f>
        <v>0</v>
      </c>
      <c r="BJ192" s="17" t="s">
        <v>79</v>
      </c>
      <c r="BK192" s="190">
        <f>ROUND(I192*H192,2)</f>
        <v>0</v>
      </c>
      <c r="BL192" s="17" t="s">
        <v>250</v>
      </c>
      <c r="BM192" s="189" t="s">
        <v>1346</v>
      </c>
    </row>
    <row r="193" spans="1:65" s="2" customFormat="1" ht="16.5" customHeight="1">
      <c r="A193" s="34"/>
      <c r="B193" s="35"/>
      <c r="C193" s="223" t="s">
        <v>318</v>
      </c>
      <c r="D193" s="223" t="s">
        <v>457</v>
      </c>
      <c r="E193" s="224" t="s">
        <v>1162</v>
      </c>
      <c r="F193" s="225" t="s">
        <v>1163</v>
      </c>
      <c r="G193" s="226" t="s">
        <v>362</v>
      </c>
      <c r="H193" s="227">
        <v>1</v>
      </c>
      <c r="I193" s="228"/>
      <c r="J193" s="229">
        <f>ROUND(I193*H193,2)</f>
        <v>0</v>
      </c>
      <c r="K193" s="225" t="s">
        <v>171</v>
      </c>
      <c r="L193" s="230"/>
      <c r="M193" s="231" t="s">
        <v>19</v>
      </c>
      <c r="N193" s="232" t="s">
        <v>46</v>
      </c>
      <c r="O193" s="64"/>
      <c r="P193" s="187">
        <f>O193*H193</f>
        <v>0</v>
      </c>
      <c r="Q193" s="187">
        <v>8.8000000000000005E-3</v>
      </c>
      <c r="R193" s="187">
        <f>Q193*H193</f>
        <v>8.8000000000000005E-3</v>
      </c>
      <c r="S193" s="187">
        <v>0</v>
      </c>
      <c r="T193" s="188">
        <f>S193*H193</f>
        <v>0</v>
      </c>
      <c r="U193" s="34"/>
      <c r="V193" s="34"/>
      <c r="W193" s="34"/>
      <c r="X193" s="34"/>
      <c r="Y193" s="34"/>
      <c r="Z193" s="34"/>
      <c r="AA193" s="34"/>
      <c r="AB193" s="34"/>
      <c r="AC193" s="34"/>
      <c r="AD193" s="34"/>
      <c r="AE193" s="34"/>
      <c r="AR193" s="189" t="s">
        <v>344</v>
      </c>
      <c r="AT193" s="189" t="s">
        <v>457</v>
      </c>
      <c r="AU193" s="189" t="s">
        <v>83</v>
      </c>
      <c r="AY193" s="17" t="s">
        <v>164</v>
      </c>
      <c r="BE193" s="190">
        <f>IF(N193="základní",J193,0)</f>
        <v>0</v>
      </c>
      <c r="BF193" s="190">
        <f>IF(N193="snížená",J193,0)</f>
        <v>0</v>
      </c>
      <c r="BG193" s="190">
        <f>IF(N193="zákl. přenesená",J193,0)</f>
        <v>0</v>
      </c>
      <c r="BH193" s="190">
        <f>IF(N193="sníž. přenesená",J193,0)</f>
        <v>0</v>
      </c>
      <c r="BI193" s="190">
        <f>IF(N193="nulová",J193,0)</f>
        <v>0</v>
      </c>
      <c r="BJ193" s="17" t="s">
        <v>79</v>
      </c>
      <c r="BK193" s="190">
        <f>ROUND(I193*H193,2)</f>
        <v>0</v>
      </c>
      <c r="BL193" s="17" t="s">
        <v>250</v>
      </c>
      <c r="BM193" s="189" t="s">
        <v>1347</v>
      </c>
    </row>
    <row r="194" spans="1:65" s="2" customFormat="1" ht="37.9" customHeight="1">
      <c r="A194" s="34"/>
      <c r="B194" s="35"/>
      <c r="C194" s="178" t="s">
        <v>323</v>
      </c>
      <c r="D194" s="178" t="s">
        <v>167</v>
      </c>
      <c r="E194" s="179" t="s">
        <v>887</v>
      </c>
      <c r="F194" s="180" t="s">
        <v>888</v>
      </c>
      <c r="G194" s="181" t="s">
        <v>310</v>
      </c>
      <c r="H194" s="182">
        <v>1</v>
      </c>
      <c r="I194" s="183"/>
      <c r="J194" s="184">
        <f>ROUND(I194*H194,2)</f>
        <v>0</v>
      </c>
      <c r="K194" s="180" t="s">
        <v>171</v>
      </c>
      <c r="L194" s="39"/>
      <c r="M194" s="185" t="s">
        <v>19</v>
      </c>
      <c r="N194" s="186" t="s">
        <v>46</v>
      </c>
      <c r="O194" s="64"/>
      <c r="P194" s="187">
        <f>O194*H194</f>
        <v>0</v>
      </c>
      <c r="Q194" s="187">
        <v>1.525E-2</v>
      </c>
      <c r="R194" s="187">
        <f>Q194*H194</f>
        <v>1.525E-2</v>
      </c>
      <c r="S194" s="187">
        <v>0</v>
      </c>
      <c r="T194" s="188">
        <f>S194*H194</f>
        <v>0</v>
      </c>
      <c r="U194" s="34"/>
      <c r="V194" s="34"/>
      <c r="W194" s="34"/>
      <c r="X194" s="34"/>
      <c r="Y194" s="34"/>
      <c r="Z194" s="34"/>
      <c r="AA194" s="34"/>
      <c r="AB194" s="34"/>
      <c r="AC194" s="34"/>
      <c r="AD194" s="34"/>
      <c r="AE194" s="34"/>
      <c r="AR194" s="189" t="s">
        <v>250</v>
      </c>
      <c r="AT194" s="189" t="s">
        <v>167</v>
      </c>
      <c r="AU194" s="189" t="s">
        <v>83</v>
      </c>
      <c r="AY194" s="17" t="s">
        <v>164</v>
      </c>
      <c r="BE194" s="190">
        <f>IF(N194="základní",J194,0)</f>
        <v>0</v>
      </c>
      <c r="BF194" s="190">
        <f>IF(N194="snížená",J194,0)</f>
        <v>0</v>
      </c>
      <c r="BG194" s="190">
        <f>IF(N194="zákl. přenesená",J194,0)</f>
        <v>0</v>
      </c>
      <c r="BH194" s="190">
        <f>IF(N194="sníž. přenesená",J194,0)</f>
        <v>0</v>
      </c>
      <c r="BI194" s="190">
        <f>IF(N194="nulová",J194,0)</f>
        <v>0</v>
      </c>
      <c r="BJ194" s="17" t="s">
        <v>79</v>
      </c>
      <c r="BK194" s="190">
        <f>ROUND(I194*H194,2)</f>
        <v>0</v>
      </c>
      <c r="BL194" s="17" t="s">
        <v>250</v>
      </c>
      <c r="BM194" s="189" t="s">
        <v>1348</v>
      </c>
    </row>
    <row r="195" spans="1:65" s="2" customFormat="1" ht="11.25">
      <c r="A195" s="34"/>
      <c r="B195" s="35"/>
      <c r="C195" s="36"/>
      <c r="D195" s="191" t="s">
        <v>173</v>
      </c>
      <c r="E195" s="36"/>
      <c r="F195" s="192" t="s">
        <v>890</v>
      </c>
      <c r="G195" s="36"/>
      <c r="H195" s="36"/>
      <c r="I195" s="193"/>
      <c r="J195" s="36"/>
      <c r="K195" s="36"/>
      <c r="L195" s="39"/>
      <c r="M195" s="194"/>
      <c r="N195" s="195"/>
      <c r="O195" s="64"/>
      <c r="P195" s="64"/>
      <c r="Q195" s="64"/>
      <c r="R195" s="64"/>
      <c r="S195" s="64"/>
      <c r="T195" s="65"/>
      <c r="U195" s="34"/>
      <c r="V195" s="34"/>
      <c r="W195" s="34"/>
      <c r="X195" s="34"/>
      <c r="Y195" s="34"/>
      <c r="Z195" s="34"/>
      <c r="AA195" s="34"/>
      <c r="AB195" s="34"/>
      <c r="AC195" s="34"/>
      <c r="AD195" s="34"/>
      <c r="AE195" s="34"/>
      <c r="AT195" s="17" t="s">
        <v>173</v>
      </c>
      <c r="AU195" s="17" t="s">
        <v>83</v>
      </c>
    </row>
    <row r="196" spans="1:65" s="2" customFormat="1" ht="44.25" customHeight="1">
      <c r="A196" s="34"/>
      <c r="B196" s="35"/>
      <c r="C196" s="178" t="s">
        <v>330</v>
      </c>
      <c r="D196" s="178" t="s">
        <v>167</v>
      </c>
      <c r="E196" s="179" t="s">
        <v>891</v>
      </c>
      <c r="F196" s="180" t="s">
        <v>892</v>
      </c>
      <c r="G196" s="181" t="s">
        <v>310</v>
      </c>
      <c r="H196" s="182">
        <v>2</v>
      </c>
      <c r="I196" s="183"/>
      <c r="J196" s="184">
        <f>ROUND(I196*H196,2)</f>
        <v>0</v>
      </c>
      <c r="K196" s="180" t="s">
        <v>171</v>
      </c>
      <c r="L196" s="39"/>
      <c r="M196" s="185" t="s">
        <v>19</v>
      </c>
      <c r="N196" s="186" t="s">
        <v>46</v>
      </c>
      <c r="O196" s="64"/>
      <c r="P196" s="187">
        <f>O196*H196</f>
        <v>0</v>
      </c>
      <c r="Q196" s="187">
        <v>4.6339999999999999E-2</v>
      </c>
      <c r="R196" s="187">
        <f>Q196*H196</f>
        <v>9.2679999999999998E-2</v>
      </c>
      <c r="S196" s="187">
        <v>0</v>
      </c>
      <c r="T196" s="188">
        <f>S196*H196</f>
        <v>0</v>
      </c>
      <c r="U196" s="34"/>
      <c r="V196" s="34"/>
      <c r="W196" s="34"/>
      <c r="X196" s="34"/>
      <c r="Y196" s="34"/>
      <c r="Z196" s="34"/>
      <c r="AA196" s="34"/>
      <c r="AB196" s="34"/>
      <c r="AC196" s="34"/>
      <c r="AD196" s="34"/>
      <c r="AE196" s="34"/>
      <c r="AR196" s="189" t="s">
        <v>250</v>
      </c>
      <c r="AT196" s="189" t="s">
        <v>167</v>
      </c>
      <c r="AU196" s="189" t="s">
        <v>83</v>
      </c>
      <c r="AY196" s="17" t="s">
        <v>164</v>
      </c>
      <c r="BE196" s="190">
        <f>IF(N196="základní",J196,0)</f>
        <v>0</v>
      </c>
      <c r="BF196" s="190">
        <f>IF(N196="snížená",J196,0)</f>
        <v>0</v>
      </c>
      <c r="BG196" s="190">
        <f>IF(N196="zákl. přenesená",J196,0)</f>
        <v>0</v>
      </c>
      <c r="BH196" s="190">
        <f>IF(N196="sníž. přenesená",J196,0)</f>
        <v>0</v>
      </c>
      <c r="BI196" s="190">
        <f>IF(N196="nulová",J196,0)</f>
        <v>0</v>
      </c>
      <c r="BJ196" s="17" t="s">
        <v>79</v>
      </c>
      <c r="BK196" s="190">
        <f>ROUND(I196*H196,2)</f>
        <v>0</v>
      </c>
      <c r="BL196" s="17" t="s">
        <v>250</v>
      </c>
      <c r="BM196" s="189" t="s">
        <v>1349</v>
      </c>
    </row>
    <row r="197" spans="1:65" s="2" customFormat="1" ht="11.25">
      <c r="A197" s="34"/>
      <c r="B197" s="35"/>
      <c r="C197" s="36"/>
      <c r="D197" s="191" t="s">
        <v>173</v>
      </c>
      <c r="E197" s="36"/>
      <c r="F197" s="192" t="s">
        <v>894</v>
      </c>
      <c r="G197" s="36"/>
      <c r="H197" s="36"/>
      <c r="I197" s="193"/>
      <c r="J197" s="36"/>
      <c r="K197" s="36"/>
      <c r="L197" s="39"/>
      <c r="M197" s="194"/>
      <c r="N197" s="195"/>
      <c r="O197" s="64"/>
      <c r="P197" s="64"/>
      <c r="Q197" s="64"/>
      <c r="R197" s="64"/>
      <c r="S197" s="64"/>
      <c r="T197" s="65"/>
      <c r="U197" s="34"/>
      <c r="V197" s="34"/>
      <c r="W197" s="34"/>
      <c r="X197" s="34"/>
      <c r="Y197" s="34"/>
      <c r="Z197" s="34"/>
      <c r="AA197" s="34"/>
      <c r="AB197" s="34"/>
      <c r="AC197" s="34"/>
      <c r="AD197" s="34"/>
      <c r="AE197" s="34"/>
      <c r="AT197" s="17" t="s">
        <v>173</v>
      </c>
      <c r="AU197" s="17" t="s">
        <v>83</v>
      </c>
    </row>
    <row r="198" spans="1:65" s="2" customFormat="1" ht="16.5" customHeight="1">
      <c r="A198" s="34"/>
      <c r="B198" s="35"/>
      <c r="C198" s="178" t="s">
        <v>337</v>
      </c>
      <c r="D198" s="178" t="s">
        <v>167</v>
      </c>
      <c r="E198" s="179" t="s">
        <v>895</v>
      </c>
      <c r="F198" s="180" t="s">
        <v>896</v>
      </c>
      <c r="G198" s="181" t="s">
        <v>576</v>
      </c>
      <c r="H198" s="182">
        <v>2</v>
      </c>
      <c r="I198" s="183"/>
      <c r="J198" s="184">
        <f>ROUND(I198*H198,2)</f>
        <v>0</v>
      </c>
      <c r="K198" s="180" t="s">
        <v>19</v>
      </c>
      <c r="L198" s="39"/>
      <c r="M198" s="185" t="s">
        <v>19</v>
      </c>
      <c r="N198" s="186" t="s">
        <v>46</v>
      </c>
      <c r="O198" s="64"/>
      <c r="P198" s="187">
        <f>O198*H198</f>
        <v>0</v>
      </c>
      <c r="Q198" s="187">
        <v>0</v>
      </c>
      <c r="R198" s="187">
        <f>Q198*H198</f>
        <v>0</v>
      </c>
      <c r="S198" s="187">
        <v>0</v>
      </c>
      <c r="T198" s="188">
        <f>S198*H198</f>
        <v>0</v>
      </c>
      <c r="U198" s="34"/>
      <c r="V198" s="34"/>
      <c r="W198" s="34"/>
      <c r="X198" s="34"/>
      <c r="Y198" s="34"/>
      <c r="Z198" s="34"/>
      <c r="AA198" s="34"/>
      <c r="AB198" s="34"/>
      <c r="AC198" s="34"/>
      <c r="AD198" s="34"/>
      <c r="AE198" s="34"/>
      <c r="AR198" s="189" t="s">
        <v>250</v>
      </c>
      <c r="AT198" s="189" t="s">
        <v>167</v>
      </c>
      <c r="AU198" s="189" t="s">
        <v>83</v>
      </c>
      <c r="AY198" s="17" t="s">
        <v>164</v>
      </c>
      <c r="BE198" s="190">
        <f>IF(N198="základní",J198,0)</f>
        <v>0</v>
      </c>
      <c r="BF198" s="190">
        <f>IF(N198="snížená",J198,0)</f>
        <v>0</v>
      </c>
      <c r="BG198" s="190">
        <f>IF(N198="zákl. přenesená",J198,0)</f>
        <v>0</v>
      </c>
      <c r="BH198" s="190">
        <f>IF(N198="sníž. přenesená",J198,0)</f>
        <v>0</v>
      </c>
      <c r="BI198" s="190">
        <f>IF(N198="nulová",J198,0)</f>
        <v>0</v>
      </c>
      <c r="BJ198" s="17" t="s">
        <v>79</v>
      </c>
      <c r="BK198" s="190">
        <f>ROUND(I198*H198,2)</f>
        <v>0</v>
      </c>
      <c r="BL198" s="17" t="s">
        <v>250</v>
      </c>
      <c r="BM198" s="189" t="s">
        <v>1350</v>
      </c>
    </row>
    <row r="199" spans="1:65" s="2" customFormat="1" ht="24.2" customHeight="1">
      <c r="A199" s="34"/>
      <c r="B199" s="35"/>
      <c r="C199" s="178" t="s">
        <v>344</v>
      </c>
      <c r="D199" s="178" t="s">
        <v>167</v>
      </c>
      <c r="E199" s="179" t="s">
        <v>898</v>
      </c>
      <c r="F199" s="180" t="s">
        <v>899</v>
      </c>
      <c r="G199" s="181" t="s">
        <v>310</v>
      </c>
      <c r="H199" s="182">
        <v>1</v>
      </c>
      <c r="I199" s="183"/>
      <c r="J199" s="184">
        <f>ROUND(I199*H199,2)</f>
        <v>0</v>
      </c>
      <c r="K199" s="180" t="s">
        <v>171</v>
      </c>
      <c r="L199" s="39"/>
      <c r="M199" s="185" t="s">
        <v>19</v>
      </c>
      <c r="N199" s="186" t="s">
        <v>46</v>
      </c>
      <c r="O199" s="64"/>
      <c r="P199" s="187">
        <f>O199*H199</f>
        <v>0</v>
      </c>
      <c r="Q199" s="187">
        <v>1.9599999999999999E-3</v>
      </c>
      <c r="R199" s="187">
        <f>Q199*H199</f>
        <v>1.9599999999999999E-3</v>
      </c>
      <c r="S199" s="187">
        <v>0</v>
      </c>
      <c r="T199" s="188">
        <f>S199*H199</f>
        <v>0</v>
      </c>
      <c r="U199" s="34"/>
      <c r="V199" s="34"/>
      <c r="W199" s="34"/>
      <c r="X199" s="34"/>
      <c r="Y199" s="34"/>
      <c r="Z199" s="34"/>
      <c r="AA199" s="34"/>
      <c r="AB199" s="34"/>
      <c r="AC199" s="34"/>
      <c r="AD199" s="34"/>
      <c r="AE199" s="34"/>
      <c r="AR199" s="189" t="s">
        <v>250</v>
      </c>
      <c r="AT199" s="189" t="s">
        <v>167</v>
      </c>
      <c r="AU199" s="189" t="s">
        <v>83</v>
      </c>
      <c r="AY199" s="17" t="s">
        <v>164</v>
      </c>
      <c r="BE199" s="190">
        <f>IF(N199="základní",J199,0)</f>
        <v>0</v>
      </c>
      <c r="BF199" s="190">
        <f>IF(N199="snížená",J199,0)</f>
        <v>0</v>
      </c>
      <c r="BG199" s="190">
        <f>IF(N199="zákl. přenesená",J199,0)</f>
        <v>0</v>
      </c>
      <c r="BH199" s="190">
        <f>IF(N199="sníž. přenesená",J199,0)</f>
        <v>0</v>
      </c>
      <c r="BI199" s="190">
        <f>IF(N199="nulová",J199,0)</f>
        <v>0</v>
      </c>
      <c r="BJ199" s="17" t="s">
        <v>79</v>
      </c>
      <c r="BK199" s="190">
        <f>ROUND(I199*H199,2)</f>
        <v>0</v>
      </c>
      <c r="BL199" s="17" t="s">
        <v>250</v>
      </c>
      <c r="BM199" s="189" t="s">
        <v>1351</v>
      </c>
    </row>
    <row r="200" spans="1:65" s="2" customFormat="1" ht="11.25">
      <c r="A200" s="34"/>
      <c r="B200" s="35"/>
      <c r="C200" s="36"/>
      <c r="D200" s="191" t="s">
        <v>173</v>
      </c>
      <c r="E200" s="36"/>
      <c r="F200" s="192" t="s">
        <v>901</v>
      </c>
      <c r="G200" s="36"/>
      <c r="H200" s="36"/>
      <c r="I200" s="193"/>
      <c r="J200" s="36"/>
      <c r="K200" s="36"/>
      <c r="L200" s="39"/>
      <c r="M200" s="194"/>
      <c r="N200" s="195"/>
      <c r="O200" s="64"/>
      <c r="P200" s="64"/>
      <c r="Q200" s="64"/>
      <c r="R200" s="64"/>
      <c r="S200" s="64"/>
      <c r="T200" s="65"/>
      <c r="U200" s="34"/>
      <c r="V200" s="34"/>
      <c r="W200" s="34"/>
      <c r="X200" s="34"/>
      <c r="Y200" s="34"/>
      <c r="Z200" s="34"/>
      <c r="AA200" s="34"/>
      <c r="AB200" s="34"/>
      <c r="AC200" s="34"/>
      <c r="AD200" s="34"/>
      <c r="AE200" s="34"/>
      <c r="AT200" s="17" t="s">
        <v>173</v>
      </c>
      <c r="AU200" s="17" t="s">
        <v>83</v>
      </c>
    </row>
    <row r="201" spans="1:65" s="13" customFormat="1" ht="11.25">
      <c r="B201" s="196"/>
      <c r="C201" s="197"/>
      <c r="D201" s="198" t="s">
        <v>179</v>
      </c>
      <c r="E201" s="199" t="s">
        <v>19</v>
      </c>
      <c r="F201" s="200" t="s">
        <v>902</v>
      </c>
      <c r="G201" s="197"/>
      <c r="H201" s="201">
        <v>1</v>
      </c>
      <c r="I201" s="202"/>
      <c r="J201" s="197"/>
      <c r="K201" s="197"/>
      <c r="L201" s="203"/>
      <c r="M201" s="204"/>
      <c r="N201" s="205"/>
      <c r="O201" s="205"/>
      <c r="P201" s="205"/>
      <c r="Q201" s="205"/>
      <c r="R201" s="205"/>
      <c r="S201" s="205"/>
      <c r="T201" s="206"/>
      <c r="AT201" s="207" t="s">
        <v>179</v>
      </c>
      <c r="AU201" s="207" t="s">
        <v>83</v>
      </c>
      <c r="AV201" s="13" t="s">
        <v>83</v>
      </c>
      <c r="AW201" s="13" t="s">
        <v>36</v>
      </c>
      <c r="AX201" s="13" t="s">
        <v>79</v>
      </c>
      <c r="AY201" s="207" t="s">
        <v>164</v>
      </c>
    </row>
    <row r="202" spans="1:65" s="2" customFormat="1" ht="16.5" customHeight="1">
      <c r="A202" s="34"/>
      <c r="B202" s="35"/>
      <c r="C202" s="178" t="s">
        <v>353</v>
      </c>
      <c r="D202" s="178" t="s">
        <v>167</v>
      </c>
      <c r="E202" s="179" t="s">
        <v>903</v>
      </c>
      <c r="F202" s="180" t="s">
        <v>904</v>
      </c>
      <c r="G202" s="181" t="s">
        <v>310</v>
      </c>
      <c r="H202" s="182">
        <v>9</v>
      </c>
      <c r="I202" s="183"/>
      <c r="J202" s="184">
        <f>ROUND(I202*H202,2)</f>
        <v>0</v>
      </c>
      <c r="K202" s="180" t="s">
        <v>171</v>
      </c>
      <c r="L202" s="39"/>
      <c r="M202" s="185" t="s">
        <v>19</v>
      </c>
      <c r="N202" s="186" t="s">
        <v>46</v>
      </c>
      <c r="O202" s="64"/>
      <c r="P202" s="187">
        <f>O202*H202</f>
        <v>0</v>
      </c>
      <c r="Q202" s="187">
        <v>1.8400000000000001E-3</v>
      </c>
      <c r="R202" s="187">
        <f>Q202*H202</f>
        <v>1.6560000000000002E-2</v>
      </c>
      <c r="S202" s="187">
        <v>0</v>
      </c>
      <c r="T202" s="188">
        <f>S202*H202</f>
        <v>0</v>
      </c>
      <c r="U202" s="34"/>
      <c r="V202" s="34"/>
      <c r="W202" s="34"/>
      <c r="X202" s="34"/>
      <c r="Y202" s="34"/>
      <c r="Z202" s="34"/>
      <c r="AA202" s="34"/>
      <c r="AB202" s="34"/>
      <c r="AC202" s="34"/>
      <c r="AD202" s="34"/>
      <c r="AE202" s="34"/>
      <c r="AR202" s="189" t="s">
        <v>250</v>
      </c>
      <c r="AT202" s="189" t="s">
        <v>167</v>
      </c>
      <c r="AU202" s="189" t="s">
        <v>83</v>
      </c>
      <c r="AY202" s="17" t="s">
        <v>164</v>
      </c>
      <c r="BE202" s="190">
        <f>IF(N202="základní",J202,0)</f>
        <v>0</v>
      </c>
      <c r="BF202" s="190">
        <f>IF(N202="snížená",J202,0)</f>
        <v>0</v>
      </c>
      <c r="BG202" s="190">
        <f>IF(N202="zákl. přenesená",J202,0)</f>
        <v>0</v>
      </c>
      <c r="BH202" s="190">
        <f>IF(N202="sníž. přenesená",J202,0)</f>
        <v>0</v>
      </c>
      <c r="BI202" s="190">
        <f>IF(N202="nulová",J202,0)</f>
        <v>0</v>
      </c>
      <c r="BJ202" s="17" t="s">
        <v>79</v>
      </c>
      <c r="BK202" s="190">
        <f>ROUND(I202*H202,2)</f>
        <v>0</v>
      </c>
      <c r="BL202" s="17" t="s">
        <v>250</v>
      </c>
      <c r="BM202" s="189" t="s">
        <v>1352</v>
      </c>
    </row>
    <row r="203" spans="1:65" s="2" customFormat="1" ht="11.25">
      <c r="A203" s="34"/>
      <c r="B203" s="35"/>
      <c r="C203" s="36"/>
      <c r="D203" s="191" t="s">
        <v>173</v>
      </c>
      <c r="E203" s="36"/>
      <c r="F203" s="192" t="s">
        <v>906</v>
      </c>
      <c r="G203" s="36"/>
      <c r="H203" s="36"/>
      <c r="I203" s="193"/>
      <c r="J203" s="36"/>
      <c r="K203" s="36"/>
      <c r="L203" s="39"/>
      <c r="M203" s="194"/>
      <c r="N203" s="195"/>
      <c r="O203" s="64"/>
      <c r="P203" s="64"/>
      <c r="Q203" s="64"/>
      <c r="R203" s="64"/>
      <c r="S203" s="64"/>
      <c r="T203" s="65"/>
      <c r="U203" s="34"/>
      <c r="V203" s="34"/>
      <c r="W203" s="34"/>
      <c r="X203" s="34"/>
      <c r="Y203" s="34"/>
      <c r="Z203" s="34"/>
      <c r="AA203" s="34"/>
      <c r="AB203" s="34"/>
      <c r="AC203" s="34"/>
      <c r="AD203" s="34"/>
      <c r="AE203" s="34"/>
      <c r="AT203" s="17" t="s">
        <v>173</v>
      </c>
      <c r="AU203" s="17" t="s">
        <v>83</v>
      </c>
    </row>
    <row r="204" spans="1:65" s="2" customFormat="1" ht="24.2" customHeight="1">
      <c r="A204" s="34"/>
      <c r="B204" s="35"/>
      <c r="C204" s="178" t="s">
        <v>359</v>
      </c>
      <c r="D204" s="178" t="s">
        <v>167</v>
      </c>
      <c r="E204" s="179" t="s">
        <v>907</v>
      </c>
      <c r="F204" s="180" t="s">
        <v>908</v>
      </c>
      <c r="G204" s="181" t="s">
        <v>362</v>
      </c>
      <c r="H204" s="182">
        <v>6</v>
      </c>
      <c r="I204" s="183"/>
      <c r="J204" s="184">
        <f>ROUND(I204*H204,2)</f>
        <v>0</v>
      </c>
      <c r="K204" s="180" t="s">
        <v>171</v>
      </c>
      <c r="L204" s="39"/>
      <c r="M204" s="185" t="s">
        <v>19</v>
      </c>
      <c r="N204" s="186" t="s">
        <v>46</v>
      </c>
      <c r="O204" s="64"/>
      <c r="P204" s="187">
        <f>O204*H204</f>
        <v>0</v>
      </c>
      <c r="Q204" s="187">
        <v>1.3999999999999999E-4</v>
      </c>
      <c r="R204" s="187">
        <f>Q204*H204</f>
        <v>8.3999999999999993E-4</v>
      </c>
      <c r="S204" s="187">
        <v>0</v>
      </c>
      <c r="T204" s="188">
        <f>S204*H204</f>
        <v>0</v>
      </c>
      <c r="U204" s="34"/>
      <c r="V204" s="34"/>
      <c r="W204" s="34"/>
      <c r="X204" s="34"/>
      <c r="Y204" s="34"/>
      <c r="Z204" s="34"/>
      <c r="AA204" s="34"/>
      <c r="AB204" s="34"/>
      <c r="AC204" s="34"/>
      <c r="AD204" s="34"/>
      <c r="AE204" s="34"/>
      <c r="AR204" s="189" t="s">
        <v>250</v>
      </c>
      <c r="AT204" s="189" t="s">
        <v>167</v>
      </c>
      <c r="AU204" s="189" t="s">
        <v>83</v>
      </c>
      <c r="AY204" s="17" t="s">
        <v>164</v>
      </c>
      <c r="BE204" s="190">
        <f>IF(N204="základní",J204,0)</f>
        <v>0</v>
      </c>
      <c r="BF204" s="190">
        <f>IF(N204="snížená",J204,0)</f>
        <v>0</v>
      </c>
      <c r="BG204" s="190">
        <f>IF(N204="zákl. přenesená",J204,0)</f>
        <v>0</v>
      </c>
      <c r="BH204" s="190">
        <f>IF(N204="sníž. přenesená",J204,0)</f>
        <v>0</v>
      </c>
      <c r="BI204" s="190">
        <f>IF(N204="nulová",J204,0)</f>
        <v>0</v>
      </c>
      <c r="BJ204" s="17" t="s">
        <v>79</v>
      </c>
      <c r="BK204" s="190">
        <f>ROUND(I204*H204,2)</f>
        <v>0</v>
      </c>
      <c r="BL204" s="17" t="s">
        <v>250</v>
      </c>
      <c r="BM204" s="189" t="s">
        <v>1353</v>
      </c>
    </row>
    <row r="205" spans="1:65" s="2" customFormat="1" ht="11.25">
      <c r="A205" s="34"/>
      <c r="B205" s="35"/>
      <c r="C205" s="36"/>
      <c r="D205" s="191" t="s">
        <v>173</v>
      </c>
      <c r="E205" s="36"/>
      <c r="F205" s="192" t="s">
        <v>910</v>
      </c>
      <c r="G205" s="36"/>
      <c r="H205" s="36"/>
      <c r="I205" s="193"/>
      <c r="J205" s="36"/>
      <c r="K205" s="36"/>
      <c r="L205" s="39"/>
      <c r="M205" s="194"/>
      <c r="N205" s="195"/>
      <c r="O205" s="64"/>
      <c r="P205" s="64"/>
      <c r="Q205" s="64"/>
      <c r="R205" s="64"/>
      <c r="S205" s="64"/>
      <c r="T205" s="65"/>
      <c r="U205" s="34"/>
      <c r="V205" s="34"/>
      <c r="W205" s="34"/>
      <c r="X205" s="34"/>
      <c r="Y205" s="34"/>
      <c r="Z205" s="34"/>
      <c r="AA205" s="34"/>
      <c r="AB205" s="34"/>
      <c r="AC205" s="34"/>
      <c r="AD205" s="34"/>
      <c r="AE205" s="34"/>
      <c r="AT205" s="17" t="s">
        <v>173</v>
      </c>
      <c r="AU205" s="17" t="s">
        <v>83</v>
      </c>
    </row>
    <row r="206" spans="1:65" s="2" customFormat="1" ht="24.2" customHeight="1">
      <c r="A206" s="34"/>
      <c r="B206" s="35"/>
      <c r="C206" s="223" t="s">
        <v>367</v>
      </c>
      <c r="D206" s="223" t="s">
        <v>457</v>
      </c>
      <c r="E206" s="224" t="s">
        <v>911</v>
      </c>
      <c r="F206" s="225" t="s">
        <v>912</v>
      </c>
      <c r="G206" s="226" t="s">
        <v>362</v>
      </c>
      <c r="H206" s="227">
        <v>6</v>
      </c>
      <c r="I206" s="228"/>
      <c r="J206" s="229">
        <f>ROUND(I206*H206,2)</f>
        <v>0</v>
      </c>
      <c r="K206" s="225" t="s">
        <v>171</v>
      </c>
      <c r="L206" s="230"/>
      <c r="M206" s="231" t="s">
        <v>19</v>
      </c>
      <c r="N206" s="232" t="s">
        <v>46</v>
      </c>
      <c r="O206" s="64"/>
      <c r="P206" s="187">
        <f>O206*H206</f>
        <v>0</v>
      </c>
      <c r="Q206" s="187">
        <v>1.6800000000000001E-3</v>
      </c>
      <c r="R206" s="187">
        <f>Q206*H206</f>
        <v>1.008E-2</v>
      </c>
      <c r="S206" s="187">
        <v>0</v>
      </c>
      <c r="T206" s="188">
        <f>S206*H206</f>
        <v>0</v>
      </c>
      <c r="U206" s="34"/>
      <c r="V206" s="34"/>
      <c r="W206" s="34"/>
      <c r="X206" s="34"/>
      <c r="Y206" s="34"/>
      <c r="Z206" s="34"/>
      <c r="AA206" s="34"/>
      <c r="AB206" s="34"/>
      <c r="AC206" s="34"/>
      <c r="AD206" s="34"/>
      <c r="AE206" s="34"/>
      <c r="AR206" s="189" t="s">
        <v>344</v>
      </c>
      <c r="AT206" s="189" t="s">
        <v>457</v>
      </c>
      <c r="AU206" s="189" t="s">
        <v>83</v>
      </c>
      <c r="AY206" s="17" t="s">
        <v>164</v>
      </c>
      <c r="BE206" s="190">
        <f>IF(N206="základní",J206,0)</f>
        <v>0</v>
      </c>
      <c r="BF206" s="190">
        <f>IF(N206="snížená",J206,0)</f>
        <v>0</v>
      </c>
      <c r="BG206" s="190">
        <f>IF(N206="zákl. přenesená",J206,0)</f>
        <v>0</v>
      </c>
      <c r="BH206" s="190">
        <f>IF(N206="sníž. přenesená",J206,0)</f>
        <v>0</v>
      </c>
      <c r="BI206" s="190">
        <f>IF(N206="nulová",J206,0)</f>
        <v>0</v>
      </c>
      <c r="BJ206" s="17" t="s">
        <v>79</v>
      </c>
      <c r="BK206" s="190">
        <f>ROUND(I206*H206,2)</f>
        <v>0</v>
      </c>
      <c r="BL206" s="17" t="s">
        <v>250</v>
      </c>
      <c r="BM206" s="189" t="s">
        <v>1354</v>
      </c>
    </row>
    <row r="207" spans="1:65" s="2" customFormat="1" ht="55.5" customHeight="1">
      <c r="A207" s="34"/>
      <c r="B207" s="35"/>
      <c r="C207" s="178" t="s">
        <v>374</v>
      </c>
      <c r="D207" s="178" t="s">
        <v>167</v>
      </c>
      <c r="E207" s="179" t="s">
        <v>914</v>
      </c>
      <c r="F207" s="180" t="s">
        <v>915</v>
      </c>
      <c r="G207" s="181" t="s">
        <v>221</v>
      </c>
      <c r="H207" s="182">
        <v>0.34699999999999998</v>
      </c>
      <c r="I207" s="183"/>
      <c r="J207" s="184">
        <f>ROUND(I207*H207,2)</f>
        <v>0</v>
      </c>
      <c r="K207" s="180" t="s">
        <v>171</v>
      </c>
      <c r="L207" s="39"/>
      <c r="M207" s="185" t="s">
        <v>19</v>
      </c>
      <c r="N207" s="186" t="s">
        <v>46</v>
      </c>
      <c r="O207" s="64"/>
      <c r="P207" s="187">
        <f>O207*H207</f>
        <v>0</v>
      </c>
      <c r="Q207" s="187">
        <v>0</v>
      </c>
      <c r="R207" s="187">
        <f>Q207*H207</f>
        <v>0</v>
      </c>
      <c r="S207" s="187">
        <v>0</v>
      </c>
      <c r="T207" s="188">
        <f>S207*H207</f>
        <v>0</v>
      </c>
      <c r="U207" s="34"/>
      <c r="V207" s="34"/>
      <c r="W207" s="34"/>
      <c r="X207" s="34"/>
      <c r="Y207" s="34"/>
      <c r="Z207" s="34"/>
      <c r="AA207" s="34"/>
      <c r="AB207" s="34"/>
      <c r="AC207" s="34"/>
      <c r="AD207" s="34"/>
      <c r="AE207" s="34"/>
      <c r="AR207" s="189" t="s">
        <v>250</v>
      </c>
      <c r="AT207" s="189" t="s">
        <v>167</v>
      </c>
      <c r="AU207" s="189" t="s">
        <v>83</v>
      </c>
      <c r="AY207" s="17" t="s">
        <v>164</v>
      </c>
      <c r="BE207" s="190">
        <f>IF(N207="základní",J207,0)</f>
        <v>0</v>
      </c>
      <c r="BF207" s="190">
        <f>IF(N207="snížená",J207,0)</f>
        <v>0</v>
      </c>
      <c r="BG207" s="190">
        <f>IF(N207="zákl. přenesená",J207,0)</f>
        <v>0</v>
      </c>
      <c r="BH207" s="190">
        <f>IF(N207="sníž. přenesená",J207,0)</f>
        <v>0</v>
      </c>
      <c r="BI207" s="190">
        <f>IF(N207="nulová",J207,0)</f>
        <v>0</v>
      </c>
      <c r="BJ207" s="17" t="s">
        <v>79</v>
      </c>
      <c r="BK207" s="190">
        <f>ROUND(I207*H207,2)</f>
        <v>0</v>
      </c>
      <c r="BL207" s="17" t="s">
        <v>250</v>
      </c>
      <c r="BM207" s="189" t="s">
        <v>1355</v>
      </c>
    </row>
    <row r="208" spans="1:65" s="2" customFormat="1" ht="11.25">
      <c r="A208" s="34"/>
      <c r="B208" s="35"/>
      <c r="C208" s="36"/>
      <c r="D208" s="191" t="s">
        <v>173</v>
      </c>
      <c r="E208" s="36"/>
      <c r="F208" s="192" t="s">
        <v>917</v>
      </c>
      <c r="G208" s="36"/>
      <c r="H208" s="36"/>
      <c r="I208" s="193"/>
      <c r="J208" s="36"/>
      <c r="K208" s="36"/>
      <c r="L208" s="39"/>
      <c r="M208" s="194"/>
      <c r="N208" s="195"/>
      <c r="O208" s="64"/>
      <c r="P208" s="64"/>
      <c r="Q208" s="64"/>
      <c r="R208" s="64"/>
      <c r="S208" s="64"/>
      <c r="T208" s="65"/>
      <c r="U208" s="34"/>
      <c r="V208" s="34"/>
      <c r="W208" s="34"/>
      <c r="X208" s="34"/>
      <c r="Y208" s="34"/>
      <c r="Z208" s="34"/>
      <c r="AA208" s="34"/>
      <c r="AB208" s="34"/>
      <c r="AC208" s="34"/>
      <c r="AD208" s="34"/>
      <c r="AE208" s="34"/>
      <c r="AT208" s="17" t="s">
        <v>173</v>
      </c>
      <c r="AU208" s="17" t="s">
        <v>83</v>
      </c>
    </row>
    <row r="209" spans="1:65" s="12" customFormat="1" ht="22.9" customHeight="1">
      <c r="B209" s="162"/>
      <c r="C209" s="163"/>
      <c r="D209" s="164" t="s">
        <v>74</v>
      </c>
      <c r="E209" s="176" t="s">
        <v>918</v>
      </c>
      <c r="F209" s="176" t="s">
        <v>919</v>
      </c>
      <c r="G209" s="163"/>
      <c r="H209" s="163"/>
      <c r="I209" s="166"/>
      <c r="J209" s="177">
        <f>BK209</f>
        <v>0</v>
      </c>
      <c r="K209" s="163"/>
      <c r="L209" s="168"/>
      <c r="M209" s="169"/>
      <c r="N209" s="170"/>
      <c r="O209" s="170"/>
      <c r="P209" s="171">
        <f>SUM(P210:P213)</f>
        <v>0</v>
      </c>
      <c r="Q209" s="170"/>
      <c r="R209" s="171">
        <f>SUM(R210:R213)</f>
        <v>3.6799999999999999E-2</v>
      </c>
      <c r="S209" s="170"/>
      <c r="T209" s="172">
        <f>SUM(T210:T213)</f>
        <v>0</v>
      </c>
      <c r="AR209" s="173" t="s">
        <v>83</v>
      </c>
      <c r="AT209" s="174" t="s">
        <v>74</v>
      </c>
      <c r="AU209" s="174" t="s">
        <v>79</v>
      </c>
      <c r="AY209" s="173" t="s">
        <v>164</v>
      </c>
      <c r="BK209" s="175">
        <f>SUM(BK210:BK213)</f>
        <v>0</v>
      </c>
    </row>
    <row r="210" spans="1:65" s="2" customFormat="1" ht="37.9" customHeight="1">
      <c r="A210" s="34"/>
      <c r="B210" s="35"/>
      <c r="C210" s="178" t="s">
        <v>381</v>
      </c>
      <c r="D210" s="178" t="s">
        <v>167</v>
      </c>
      <c r="E210" s="179" t="s">
        <v>920</v>
      </c>
      <c r="F210" s="180" t="s">
        <v>921</v>
      </c>
      <c r="G210" s="181" t="s">
        <v>310</v>
      </c>
      <c r="H210" s="182">
        <v>4</v>
      </c>
      <c r="I210" s="183"/>
      <c r="J210" s="184">
        <f>ROUND(I210*H210,2)</f>
        <v>0</v>
      </c>
      <c r="K210" s="180" t="s">
        <v>171</v>
      </c>
      <c r="L210" s="39"/>
      <c r="M210" s="185" t="s">
        <v>19</v>
      </c>
      <c r="N210" s="186" t="s">
        <v>46</v>
      </c>
      <c r="O210" s="64"/>
      <c r="P210" s="187">
        <f>O210*H210</f>
        <v>0</v>
      </c>
      <c r="Q210" s="187">
        <v>9.1999999999999998E-3</v>
      </c>
      <c r="R210" s="187">
        <f>Q210*H210</f>
        <v>3.6799999999999999E-2</v>
      </c>
      <c r="S210" s="187">
        <v>0</v>
      </c>
      <c r="T210" s="188">
        <f>S210*H210</f>
        <v>0</v>
      </c>
      <c r="U210" s="34"/>
      <c r="V210" s="34"/>
      <c r="W210" s="34"/>
      <c r="X210" s="34"/>
      <c r="Y210" s="34"/>
      <c r="Z210" s="34"/>
      <c r="AA210" s="34"/>
      <c r="AB210" s="34"/>
      <c r="AC210" s="34"/>
      <c r="AD210" s="34"/>
      <c r="AE210" s="34"/>
      <c r="AR210" s="189" t="s">
        <v>250</v>
      </c>
      <c r="AT210" s="189" t="s">
        <v>167</v>
      </c>
      <c r="AU210" s="189" t="s">
        <v>83</v>
      </c>
      <c r="AY210" s="17" t="s">
        <v>164</v>
      </c>
      <c r="BE210" s="190">
        <f>IF(N210="základní",J210,0)</f>
        <v>0</v>
      </c>
      <c r="BF210" s="190">
        <f>IF(N210="snížená",J210,0)</f>
        <v>0</v>
      </c>
      <c r="BG210" s="190">
        <f>IF(N210="zákl. přenesená",J210,0)</f>
        <v>0</v>
      </c>
      <c r="BH210" s="190">
        <f>IF(N210="sníž. přenesená",J210,0)</f>
        <v>0</v>
      </c>
      <c r="BI210" s="190">
        <f>IF(N210="nulová",J210,0)</f>
        <v>0</v>
      </c>
      <c r="BJ210" s="17" t="s">
        <v>79</v>
      </c>
      <c r="BK210" s="190">
        <f>ROUND(I210*H210,2)</f>
        <v>0</v>
      </c>
      <c r="BL210" s="17" t="s">
        <v>250</v>
      </c>
      <c r="BM210" s="189" t="s">
        <v>1356</v>
      </c>
    </row>
    <row r="211" spans="1:65" s="2" customFormat="1" ht="11.25">
      <c r="A211" s="34"/>
      <c r="B211" s="35"/>
      <c r="C211" s="36"/>
      <c r="D211" s="191" t="s">
        <v>173</v>
      </c>
      <c r="E211" s="36"/>
      <c r="F211" s="192" t="s">
        <v>923</v>
      </c>
      <c r="G211" s="36"/>
      <c r="H211" s="36"/>
      <c r="I211" s="193"/>
      <c r="J211" s="36"/>
      <c r="K211" s="36"/>
      <c r="L211" s="39"/>
      <c r="M211" s="194"/>
      <c r="N211" s="195"/>
      <c r="O211" s="64"/>
      <c r="P211" s="64"/>
      <c r="Q211" s="64"/>
      <c r="R211" s="64"/>
      <c r="S211" s="64"/>
      <c r="T211" s="65"/>
      <c r="U211" s="34"/>
      <c r="V211" s="34"/>
      <c r="W211" s="34"/>
      <c r="X211" s="34"/>
      <c r="Y211" s="34"/>
      <c r="Z211" s="34"/>
      <c r="AA211" s="34"/>
      <c r="AB211" s="34"/>
      <c r="AC211" s="34"/>
      <c r="AD211" s="34"/>
      <c r="AE211" s="34"/>
      <c r="AT211" s="17" t="s">
        <v>173</v>
      </c>
      <c r="AU211" s="17" t="s">
        <v>83</v>
      </c>
    </row>
    <row r="212" spans="1:65" s="2" customFormat="1" ht="55.5" customHeight="1">
      <c r="A212" s="34"/>
      <c r="B212" s="35"/>
      <c r="C212" s="178" t="s">
        <v>388</v>
      </c>
      <c r="D212" s="178" t="s">
        <v>167</v>
      </c>
      <c r="E212" s="179" t="s">
        <v>924</v>
      </c>
      <c r="F212" s="180" t="s">
        <v>925</v>
      </c>
      <c r="G212" s="181" t="s">
        <v>221</v>
      </c>
      <c r="H212" s="182">
        <v>3.6999999999999998E-2</v>
      </c>
      <c r="I212" s="183"/>
      <c r="J212" s="184">
        <f>ROUND(I212*H212,2)</f>
        <v>0</v>
      </c>
      <c r="K212" s="180" t="s">
        <v>171</v>
      </c>
      <c r="L212" s="39"/>
      <c r="M212" s="185" t="s">
        <v>19</v>
      </c>
      <c r="N212" s="186" t="s">
        <v>46</v>
      </c>
      <c r="O212" s="64"/>
      <c r="P212" s="187">
        <f>O212*H212</f>
        <v>0</v>
      </c>
      <c r="Q212" s="187">
        <v>0</v>
      </c>
      <c r="R212" s="187">
        <f>Q212*H212</f>
        <v>0</v>
      </c>
      <c r="S212" s="187">
        <v>0</v>
      </c>
      <c r="T212" s="188">
        <f>S212*H212</f>
        <v>0</v>
      </c>
      <c r="U212" s="34"/>
      <c r="V212" s="34"/>
      <c r="W212" s="34"/>
      <c r="X212" s="34"/>
      <c r="Y212" s="34"/>
      <c r="Z212" s="34"/>
      <c r="AA212" s="34"/>
      <c r="AB212" s="34"/>
      <c r="AC212" s="34"/>
      <c r="AD212" s="34"/>
      <c r="AE212" s="34"/>
      <c r="AR212" s="189" t="s">
        <v>250</v>
      </c>
      <c r="AT212" s="189" t="s">
        <v>167</v>
      </c>
      <c r="AU212" s="189" t="s">
        <v>83</v>
      </c>
      <c r="AY212" s="17" t="s">
        <v>164</v>
      </c>
      <c r="BE212" s="190">
        <f>IF(N212="základní",J212,0)</f>
        <v>0</v>
      </c>
      <c r="BF212" s="190">
        <f>IF(N212="snížená",J212,0)</f>
        <v>0</v>
      </c>
      <c r="BG212" s="190">
        <f>IF(N212="zákl. přenesená",J212,0)</f>
        <v>0</v>
      </c>
      <c r="BH212" s="190">
        <f>IF(N212="sníž. přenesená",J212,0)</f>
        <v>0</v>
      </c>
      <c r="BI212" s="190">
        <f>IF(N212="nulová",J212,0)</f>
        <v>0</v>
      </c>
      <c r="BJ212" s="17" t="s">
        <v>79</v>
      </c>
      <c r="BK212" s="190">
        <f>ROUND(I212*H212,2)</f>
        <v>0</v>
      </c>
      <c r="BL212" s="17" t="s">
        <v>250</v>
      </c>
      <c r="BM212" s="189" t="s">
        <v>1357</v>
      </c>
    </row>
    <row r="213" spans="1:65" s="2" customFormat="1" ht="11.25">
      <c r="A213" s="34"/>
      <c r="B213" s="35"/>
      <c r="C213" s="36"/>
      <c r="D213" s="191" t="s">
        <v>173</v>
      </c>
      <c r="E213" s="36"/>
      <c r="F213" s="192" t="s">
        <v>927</v>
      </c>
      <c r="G213" s="36"/>
      <c r="H213" s="36"/>
      <c r="I213" s="193"/>
      <c r="J213" s="36"/>
      <c r="K213" s="36"/>
      <c r="L213" s="39"/>
      <c r="M213" s="194"/>
      <c r="N213" s="195"/>
      <c r="O213" s="64"/>
      <c r="P213" s="64"/>
      <c r="Q213" s="64"/>
      <c r="R213" s="64"/>
      <c r="S213" s="64"/>
      <c r="T213" s="65"/>
      <c r="U213" s="34"/>
      <c r="V213" s="34"/>
      <c r="W213" s="34"/>
      <c r="X213" s="34"/>
      <c r="Y213" s="34"/>
      <c r="Z213" s="34"/>
      <c r="AA213" s="34"/>
      <c r="AB213" s="34"/>
      <c r="AC213" s="34"/>
      <c r="AD213" s="34"/>
      <c r="AE213" s="34"/>
      <c r="AT213" s="17" t="s">
        <v>173</v>
      </c>
      <c r="AU213" s="17" t="s">
        <v>83</v>
      </c>
    </row>
    <row r="214" spans="1:65" s="12" customFormat="1" ht="22.9" customHeight="1">
      <c r="B214" s="162"/>
      <c r="C214" s="163"/>
      <c r="D214" s="164" t="s">
        <v>74</v>
      </c>
      <c r="E214" s="176" t="s">
        <v>928</v>
      </c>
      <c r="F214" s="176" t="s">
        <v>929</v>
      </c>
      <c r="G214" s="163"/>
      <c r="H214" s="163"/>
      <c r="I214" s="166"/>
      <c r="J214" s="177">
        <f>BK214</f>
        <v>0</v>
      </c>
      <c r="K214" s="163"/>
      <c r="L214" s="168"/>
      <c r="M214" s="169"/>
      <c r="N214" s="170"/>
      <c r="O214" s="170"/>
      <c r="P214" s="171">
        <f>SUM(P215:P218)</f>
        <v>0</v>
      </c>
      <c r="Q214" s="170"/>
      <c r="R214" s="171">
        <f>SUM(R215:R218)</f>
        <v>1.5599999999999998E-3</v>
      </c>
      <c r="S214" s="170"/>
      <c r="T214" s="172">
        <f>SUM(T215:T218)</f>
        <v>0</v>
      </c>
      <c r="AR214" s="173" t="s">
        <v>83</v>
      </c>
      <c r="AT214" s="174" t="s">
        <v>74</v>
      </c>
      <c r="AU214" s="174" t="s">
        <v>79</v>
      </c>
      <c r="AY214" s="173" t="s">
        <v>164</v>
      </c>
      <c r="BK214" s="175">
        <f>SUM(BK215:BK218)</f>
        <v>0</v>
      </c>
    </row>
    <row r="215" spans="1:65" s="2" customFormat="1" ht="33" customHeight="1">
      <c r="A215" s="34"/>
      <c r="B215" s="35"/>
      <c r="C215" s="178" t="s">
        <v>393</v>
      </c>
      <c r="D215" s="178" t="s">
        <v>167</v>
      </c>
      <c r="E215" s="179" t="s">
        <v>930</v>
      </c>
      <c r="F215" s="180" t="s">
        <v>931</v>
      </c>
      <c r="G215" s="181" t="s">
        <v>362</v>
      </c>
      <c r="H215" s="182">
        <v>6</v>
      </c>
      <c r="I215" s="183"/>
      <c r="J215" s="184">
        <f>ROUND(I215*H215,2)</f>
        <v>0</v>
      </c>
      <c r="K215" s="180" t="s">
        <v>171</v>
      </c>
      <c r="L215" s="39"/>
      <c r="M215" s="185" t="s">
        <v>19</v>
      </c>
      <c r="N215" s="186" t="s">
        <v>46</v>
      </c>
      <c r="O215" s="64"/>
      <c r="P215" s="187">
        <f>O215*H215</f>
        <v>0</v>
      </c>
      <c r="Q215" s="187">
        <v>2.5999999999999998E-4</v>
      </c>
      <c r="R215" s="187">
        <f>Q215*H215</f>
        <v>1.5599999999999998E-3</v>
      </c>
      <c r="S215" s="187">
        <v>0</v>
      </c>
      <c r="T215" s="188">
        <f>S215*H215</f>
        <v>0</v>
      </c>
      <c r="U215" s="34"/>
      <c r="V215" s="34"/>
      <c r="W215" s="34"/>
      <c r="X215" s="34"/>
      <c r="Y215" s="34"/>
      <c r="Z215" s="34"/>
      <c r="AA215" s="34"/>
      <c r="AB215" s="34"/>
      <c r="AC215" s="34"/>
      <c r="AD215" s="34"/>
      <c r="AE215" s="34"/>
      <c r="AR215" s="189" t="s">
        <v>250</v>
      </c>
      <c r="AT215" s="189" t="s">
        <v>167</v>
      </c>
      <c r="AU215" s="189" t="s">
        <v>83</v>
      </c>
      <c r="AY215" s="17" t="s">
        <v>164</v>
      </c>
      <c r="BE215" s="190">
        <f>IF(N215="základní",J215,0)</f>
        <v>0</v>
      </c>
      <c r="BF215" s="190">
        <f>IF(N215="snížená",J215,0)</f>
        <v>0</v>
      </c>
      <c r="BG215" s="190">
        <f>IF(N215="zákl. přenesená",J215,0)</f>
        <v>0</v>
      </c>
      <c r="BH215" s="190">
        <f>IF(N215="sníž. přenesená",J215,0)</f>
        <v>0</v>
      </c>
      <c r="BI215" s="190">
        <f>IF(N215="nulová",J215,0)</f>
        <v>0</v>
      </c>
      <c r="BJ215" s="17" t="s">
        <v>79</v>
      </c>
      <c r="BK215" s="190">
        <f>ROUND(I215*H215,2)</f>
        <v>0</v>
      </c>
      <c r="BL215" s="17" t="s">
        <v>250</v>
      </c>
      <c r="BM215" s="189" t="s">
        <v>1358</v>
      </c>
    </row>
    <row r="216" spans="1:65" s="2" customFormat="1" ht="11.25">
      <c r="A216" s="34"/>
      <c r="B216" s="35"/>
      <c r="C216" s="36"/>
      <c r="D216" s="191" t="s">
        <v>173</v>
      </c>
      <c r="E216" s="36"/>
      <c r="F216" s="192" t="s">
        <v>933</v>
      </c>
      <c r="G216" s="36"/>
      <c r="H216" s="36"/>
      <c r="I216" s="193"/>
      <c r="J216" s="36"/>
      <c r="K216" s="36"/>
      <c r="L216" s="39"/>
      <c r="M216" s="194"/>
      <c r="N216" s="195"/>
      <c r="O216" s="64"/>
      <c r="P216" s="64"/>
      <c r="Q216" s="64"/>
      <c r="R216" s="64"/>
      <c r="S216" s="64"/>
      <c r="T216" s="65"/>
      <c r="U216" s="34"/>
      <c r="V216" s="34"/>
      <c r="W216" s="34"/>
      <c r="X216" s="34"/>
      <c r="Y216" s="34"/>
      <c r="Z216" s="34"/>
      <c r="AA216" s="34"/>
      <c r="AB216" s="34"/>
      <c r="AC216" s="34"/>
      <c r="AD216" s="34"/>
      <c r="AE216" s="34"/>
      <c r="AT216" s="17" t="s">
        <v>173</v>
      </c>
      <c r="AU216" s="17" t="s">
        <v>83</v>
      </c>
    </row>
    <row r="217" spans="1:65" s="2" customFormat="1" ht="55.5" customHeight="1">
      <c r="A217" s="34"/>
      <c r="B217" s="35"/>
      <c r="C217" s="178" t="s">
        <v>616</v>
      </c>
      <c r="D217" s="178" t="s">
        <v>167</v>
      </c>
      <c r="E217" s="179" t="s">
        <v>934</v>
      </c>
      <c r="F217" s="180" t="s">
        <v>935</v>
      </c>
      <c r="G217" s="181" t="s">
        <v>221</v>
      </c>
      <c r="H217" s="182">
        <v>2E-3</v>
      </c>
      <c r="I217" s="183"/>
      <c r="J217" s="184">
        <f>ROUND(I217*H217,2)</f>
        <v>0</v>
      </c>
      <c r="K217" s="180" t="s">
        <v>171</v>
      </c>
      <c r="L217" s="39"/>
      <c r="M217" s="185" t="s">
        <v>19</v>
      </c>
      <c r="N217" s="186" t="s">
        <v>46</v>
      </c>
      <c r="O217" s="64"/>
      <c r="P217" s="187">
        <f>O217*H217</f>
        <v>0</v>
      </c>
      <c r="Q217" s="187">
        <v>0</v>
      </c>
      <c r="R217" s="187">
        <f>Q217*H217</f>
        <v>0</v>
      </c>
      <c r="S217" s="187">
        <v>0</v>
      </c>
      <c r="T217" s="188">
        <f>S217*H217</f>
        <v>0</v>
      </c>
      <c r="U217" s="34"/>
      <c r="V217" s="34"/>
      <c r="W217" s="34"/>
      <c r="X217" s="34"/>
      <c r="Y217" s="34"/>
      <c r="Z217" s="34"/>
      <c r="AA217" s="34"/>
      <c r="AB217" s="34"/>
      <c r="AC217" s="34"/>
      <c r="AD217" s="34"/>
      <c r="AE217" s="34"/>
      <c r="AR217" s="189" t="s">
        <v>250</v>
      </c>
      <c r="AT217" s="189" t="s">
        <v>167</v>
      </c>
      <c r="AU217" s="189" t="s">
        <v>83</v>
      </c>
      <c r="AY217" s="17" t="s">
        <v>164</v>
      </c>
      <c r="BE217" s="190">
        <f>IF(N217="základní",J217,0)</f>
        <v>0</v>
      </c>
      <c r="BF217" s="190">
        <f>IF(N217="snížená",J217,0)</f>
        <v>0</v>
      </c>
      <c r="BG217" s="190">
        <f>IF(N217="zákl. přenesená",J217,0)</f>
        <v>0</v>
      </c>
      <c r="BH217" s="190">
        <f>IF(N217="sníž. přenesená",J217,0)</f>
        <v>0</v>
      </c>
      <c r="BI217" s="190">
        <f>IF(N217="nulová",J217,0)</f>
        <v>0</v>
      </c>
      <c r="BJ217" s="17" t="s">
        <v>79</v>
      </c>
      <c r="BK217" s="190">
        <f>ROUND(I217*H217,2)</f>
        <v>0</v>
      </c>
      <c r="BL217" s="17" t="s">
        <v>250</v>
      </c>
      <c r="BM217" s="189" t="s">
        <v>1359</v>
      </c>
    </row>
    <row r="218" spans="1:65" s="2" customFormat="1" ht="11.25">
      <c r="A218" s="34"/>
      <c r="B218" s="35"/>
      <c r="C218" s="36"/>
      <c r="D218" s="191" t="s">
        <v>173</v>
      </c>
      <c r="E218" s="36"/>
      <c r="F218" s="192" t="s">
        <v>937</v>
      </c>
      <c r="G218" s="36"/>
      <c r="H218" s="36"/>
      <c r="I218" s="193"/>
      <c r="J218" s="36"/>
      <c r="K218" s="36"/>
      <c r="L218" s="39"/>
      <c r="M218" s="194"/>
      <c r="N218" s="195"/>
      <c r="O218" s="64"/>
      <c r="P218" s="64"/>
      <c r="Q218" s="64"/>
      <c r="R218" s="64"/>
      <c r="S218" s="64"/>
      <c r="T218" s="65"/>
      <c r="U218" s="34"/>
      <c r="V218" s="34"/>
      <c r="W218" s="34"/>
      <c r="X218" s="34"/>
      <c r="Y218" s="34"/>
      <c r="Z218" s="34"/>
      <c r="AA218" s="34"/>
      <c r="AB218" s="34"/>
      <c r="AC218" s="34"/>
      <c r="AD218" s="34"/>
      <c r="AE218" s="34"/>
      <c r="AT218" s="17" t="s">
        <v>173</v>
      </c>
      <c r="AU218" s="17" t="s">
        <v>83</v>
      </c>
    </row>
    <row r="219" spans="1:65" s="12" customFormat="1" ht="22.9" customHeight="1">
      <c r="B219" s="162"/>
      <c r="C219" s="163"/>
      <c r="D219" s="164" t="s">
        <v>74</v>
      </c>
      <c r="E219" s="176" t="s">
        <v>938</v>
      </c>
      <c r="F219" s="176" t="s">
        <v>939</v>
      </c>
      <c r="G219" s="163"/>
      <c r="H219" s="163"/>
      <c r="I219" s="166"/>
      <c r="J219" s="177">
        <f>BK219</f>
        <v>0</v>
      </c>
      <c r="K219" s="163"/>
      <c r="L219" s="168"/>
      <c r="M219" s="169"/>
      <c r="N219" s="170"/>
      <c r="O219" s="170"/>
      <c r="P219" s="171">
        <f>SUM(P220:P225)</f>
        <v>0</v>
      </c>
      <c r="Q219" s="170"/>
      <c r="R219" s="171">
        <f>SUM(R220:R225)</f>
        <v>0.24840000000000004</v>
      </c>
      <c r="S219" s="170"/>
      <c r="T219" s="172">
        <f>SUM(T220:T225)</f>
        <v>0.14957999999999999</v>
      </c>
      <c r="AR219" s="173" t="s">
        <v>83</v>
      </c>
      <c r="AT219" s="174" t="s">
        <v>74</v>
      </c>
      <c r="AU219" s="174" t="s">
        <v>79</v>
      </c>
      <c r="AY219" s="173" t="s">
        <v>164</v>
      </c>
      <c r="BK219" s="175">
        <f>SUM(BK220:BK225)</f>
        <v>0</v>
      </c>
    </row>
    <row r="220" spans="1:65" s="2" customFormat="1" ht="24.2" customHeight="1">
      <c r="A220" s="34"/>
      <c r="B220" s="35"/>
      <c r="C220" s="178" t="s">
        <v>626</v>
      </c>
      <c r="D220" s="178" t="s">
        <v>167</v>
      </c>
      <c r="E220" s="179" t="s">
        <v>940</v>
      </c>
      <c r="F220" s="180" t="s">
        <v>941</v>
      </c>
      <c r="G220" s="181" t="s">
        <v>362</v>
      </c>
      <c r="H220" s="182">
        <v>6</v>
      </c>
      <c r="I220" s="183"/>
      <c r="J220" s="184">
        <f>ROUND(I220*H220,2)</f>
        <v>0</v>
      </c>
      <c r="K220" s="180" t="s">
        <v>171</v>
      </c>
      <c r="L220" s="39"/>
      <c r="M220" s="185" t="s">
        <v>19</v>
      </c>
      <c r="N220" s="186" t="s">
        <v>46</v>
      </c>
      <c r="O220" s="64"/>
      <c r="P220" s="187">
        <f>O220*H220</f>
        <v>0</v>
      </c>
      <c r="Q220" s="187">
        <v>8.0000000000000007E-5</v>
      </c>
      <c r="R220" s="187">
        <f>Q220*H220</f>
        <v>4.8000000000000007E-4</v>
      </c>
      <c r="S220" s="187">
        <v>2.4930000000000001E-2</v>
      </c>
      <c r="T220" s="188">
        <f>S220*H220</f>
        <v>0.14957999999999999</v>
      </c>
      <c r="U220" s="34"/>
      <c r="V220" s="34"/>
      <c r="W220" s="34"/>
      <c r="X220" s="34"/>
      <c r="Y220" s="34"/>
      <c r="Z220" s="34"/>
      <c r="AA220" s="34"/>
      <c r="AB220" s="34"/>
      <c r="AC220" s="34"/>
      <c r="AD220" s="34"/>
      <c r="AE220" s="34"/>
      <c r="AR220" s="189" t="s">
        <v>250</v>
      </c>
      <c r="AT220" s="189" t="s">
        <v>167</v>
      </c>
      <c r="AU220" s="189" t="s">
        <v>83</v>
      </c>
      <c r="AY220" s="17" t="s">
        <v>164</v>
      </c>
      <c r="BE220" s="190">
        <f>IF(N220="základní",J220,0)</f>
        <v>0</v>
      </c>
      <c r="BF220" s="190">
        <f>IF(N220="snížená",J220,0)</f>
        <v>0</v>
      </c>
      <c r="BG220" s="190">
        <f>IF(N220="zákl. přenesená",J220,0)</f>
        <v>0</v>
      </c>
      <c r="BH220" s="190">
        <f>IF(N220="sníž. přenesená",J220,0)</f>
        <v>0</v>
      </c>
      <c r="BI220" s="190">
        <f>IF(N220="nulová",J220,0)</f>
        <v>0</v>
      </c>
      <c r="BJ220" s="17" t="s">
        <v>79</v>
      </c>
      <c r="BK220" s="190">
        <f>ROUND(I220*H220,2)</f>
        <v>0</v>
      </c>
      <c r="BL220" s="17" t="s">
        <v>250</v>
      </c>
      <c r="BM220" s="189" t="s">
        <v>1360</v>
      </c>
    </row>
    <row r="221" spans="1:65" s="2" customFormat="1" ht="11.25">
      <c r="A221" s="34"/>
      <c r="B221" s="35"/>
      <c r="C221" s="36"/>
      <c r="D221" s="191" t="s">
        <v>173</v>
      </c>
      <c r="E221" s="36"/>
      <c r="F221" s="192" t="s">
        <v>943</v>
      </c>
      <c r="G221" s="36"/>
      <c r="H221" s="36"/>
      <c r="I221" s="193"/>
      <c r="J221" s="36"/>
      <c r="K221" s="36"/>
      <c r="L221" s="39"/>
      <c r="M221" s="194"/>
      <c r="N221" s="195"/>
      <c r="O221" s="64"/>
      <c r="P221" s="64"/>
      <c r="Q221" s="64"/>
      <c r="R221" s="64"/>
      <c r="S221" s="64"/>
      <c r="T221" s="65"/>
      <c r="U221" s="34"/>
      <c r="V221" s="34"/>
      <c r="W221" s="34"/>
      <c r="X221" s="34"/>
      <c r="Y221" s="34"/>
      <c r="Z221" s="34"/>
      <c r="AA221" s="34"/>
      <c r="AB221" s="34"/>
      <c r="AC221" s="34"/>
      <c r="AD221" s="34"/>
      <c r="AE221" s="34"/>
      <c r="AT221" s="17" t="s">
        <v>173</v>
      </c>
      <c r="AU221" s="17" t="s">
        <v>83</v>
      </c>
    </row>
    <row r="222" spans="1:65" s="2" customFormat="1" ht="49.15" customHeight="1">
      <c r="A222" s="34"/>
      <c r="B222" s="35"/>
      <c r="C222" s="178" t="s">
        <v>631</v>
      </c>
      <c r="D222" s="178" t="s">
        <v>167</v>
      </c>
      <c r="E222" s="179" t="s">
        <v>944</v>
      </c>
      <c r="F222" s="180" t="s">
        <v>945</v>
      </c>
      <c r="G222" s="181" t="s">
        <v>362</v>
      </c>
      <c r="H222" s="182">
        <v>6</v>
      </c>
      <c r="I222" s="183"/>
      <c r="J222" s="184">
        <f>ROUND(I222*H222,2)</f>
        <v>0</v>
      </c>
      <c r="K222" s="180" t="s">
        <v>171</v>
      </c>
      <c r="L222" s="39"/>
      <c r="M222" s="185" t="s">
        <v>19</v>
      </c>
      <c r="N222" s="186" t="s">
        <v>46</v>
      </c>
      <c r="O222" s="64"/>
      <c r="P222" s="187">
        <f>O222*H222</f>
        <v>0</v>
      </c>
      <c r="Q222" s="187">
        <v>4.1320000000000003E-2</v>
      </c>
      <c r="R222" s="187">
        <f>Q222*H222</f>
        <v>0.24792000000000003</v>
      </c>
      <c r="S222" s="187">
        <v>0</v>
      </c>
      <c r="T222" s="188">
        <f>S222*H222</f>
        <v>0</v>
      </c>
      <c r="U222" s="34"/>
      <c r="V222" s="34"/>
      <c r="W222" s="34"/>
      <c r="X222" s="34"/>
      <c r="Y222" s="34"/>
      <c r="Z222" s="34"/>
      <c r="AA222" s="34"/>
      <c r="AB222" s="34"/>
      <c r="AC222" s="34"/>
      <c r="AD222" s="34"/>
      <c r="AE222" s="34"/>
      <c r="AR222" s="189" t="s">
        <v>250</v>
      </c>
      <c r="AT222" s="189" t="s">
        <v>167</v>
      </c>
      <c r="AU222" s="189" t="s">
        <v>83</v>
      </c>
      <c r="AY222" s="17" t="s">
        <v>164</v>
      </c>
      <c r="BE222" s="190">
        <f>IF(N222="základní",J222,0)</f>
        <v>0</v>
      </c>
      <c r="BF222" s="190">
        <f>IF(N222="snížená",J222,0)</f>
        <v>0</v>
      </c>
      <c r="BG222" s="190">
        <f>IF(N222="zákl. přenesená",J222,0)</f>
        <v>0</v>
      </c>
      <c r="BH222" s="190">
        <f>IF(N222="sníž. přenesená",J222,0)</f>
        <v>0</v>
      </c>
      <c r="BI222" s="190">
        <f>IF(N222="nulová",J222,0)</f>
        <v>0</v>
      </c>
      <c r="BJ222" s="17" t="s">
        <v>79</v>
      </c>
      <c r="BK222" s="190">
        <f>ROUND(I222*H222,2)</f>
        <v>0</v>
      </c>
      <c r="BL222" s="17" t="s">
        <v>250</v>
      </c>
      <c r="BM222" s="189" t="s">
        <v>1361</v>
      </c>
    </row>
    <row r="223" spans="1:65" s="2" customFormat="1" ht="11.25">
      <c r="A223" s="34"/>
      <c r="B223" s="35"/>
      <c r="C223" s="36"/>
      <c r="D223" s="191" t="s">
        <v>173</v>
      </c>
      <c r="E223" s="36"/>
      <c r="F223" s="192" t="s">
        <v>947</v>
      </c>
      <c r="G223" s="36"/>
      <c r="H223" s="36"/>
      <c r="I223" s="193"/>
      <c r="J223" s="36"/>
      <c r="K223" s="36"/>
      <c r="L223" s="39"/>
      <c r="M223" s="194"/>
      <c r="N223" s="195"/>
      <c r="O223" s="64"/>
      <c r="P223" s="64"/>
      <c r="Q223" s="64"/>
      <c r="R223" s="64"/>
      <c r="S223" s="64"/>
      <c r="T223" s="65"/>
      <c r="U223" s="34"/>
      <c r="V223" s="34"/>
      <c r="W223" s="34"/>
      <c r="X223" s="34"/>
      <c r="Y223" s="34"/>
      <c r="Z223" s="34"/>
      <c r="AA223" s="34"/>
      <c r="AB223" s="34"/>
      <c r="AC223" s="34"/>
      <c r="AD223" s="34"/>
      <c r="AE223" s="34"/>
      <c r="AT223" s="17" t="s">
        <v>173</v>
      </c>
      <c r="AU223" s="17" t="s">
        <v>83</v>
      </c>
    </row>
    <row r="224" spans="1:65" s="2" customFormat="1" ht="55.5" customHeight="1">
      <c r="A224" s="34"/>
      <c r="B224" s="35"/>
      <c r="C224" s="178" t="s">
        <v>636</v>
      </c>
      <c r="D224" s="178" t="s">
        <v>167</v>
      </c>
      <c r="E224" s="179" t="s">
        <v>948</v>
      </c>
      <c r="F224" s="180" t="s">
        <v>949</v>
      </c>
      <c r="G224" s="181" t="s">
        <v>221</v>
      </c>
      <c r="H224" s="182">
        <v>0.248</v>
      </c>
      <c r="I224" s="183"/>
      <c r="J224" s="184">
        <f>ROUND(I224*H224,2)</f>
        <v>0</v>
      </c>
      <c r="K224" s="180" t="s">
        <v>171</v>
      </c>
      <c r="L224" s="39"/>
      <c r="M224" s="185" t="s">
        <v>19</v>
      </c>
      <c r="N224" s="186" t="s">
        <v>46</v>
      </c>
      <c r="O224" s="64"/>
      <c r="P224" s="187">
        <f>O224*H224</f>
        <v>0</v>
      </c>
      <c r="Q224" s="187">
        <v>0</v>
      </c>
      <c r="R224" s="187">
        <f>Q224*H224</f>
        <v>0</v>
      </c>
      <c r="S224" s="187">
        <v>0</v>
      </c>
      <c r="T224" s="188">
        <f>S224*H224</f>
        <v>0</v>
      </c>
      <c r="U224" s="34"/>
      <c r="V224" s="34"/>
      <c r="W224" s="34"/>
      <c r="X224" s="34"/>
      <c r="Y224" s="34"/>
      <c r="Z224" s="34"/>
      <c r="AA224" s="34"/>
      <c r="AB224" s="34"/>
      <c r="AC224" s="34"/>
      <c r="AD224" s="34"/>
      <c r="AE224" s="34"/>
      <c r="AR224" s="189" t="s">
        <v>250</v>
      </c>
      <c r="AT224" s="189" t="s">
        <v>167</v>
      </c>
      <c r="AU224" s="189" t="s">
        <v>83</v>
      </c>
      <c r="AY224" s="17" t="s">
        <v>164</v>
      </c>
      <c r="BE224" s="190">
        <f>IF(N224="základní",J224,0)</f>
        <v>0</v>
      </c>
      <c r="BF224" s="190">
        <f>IF(N224="snížená",J224,0)</f>
        <v>0</v>
      </c>
      <c r="BG224" s="190">
        <f>IF(N224="zákl. přenesená",J224,0)</f>
        <v>0</v>
      </c>
      <c r="BH224" s="190">
        <f>IF(N224="sníž. přenesená",J224,0)</f>
        <v>0</v>
      </c>
      <c r="BI224" s="190">
        <f>IF(N224="nulová",J224,0)</f>
        <v>0</v>
      </c>
      <c r="BJ224" s="17" t="s">
        <v>79</v>
      </c>
      <c r="BK224" s="190">
        <f>ROUND(I224*H224,2)</f>
        <v>0</v>
      </c>
      <c r="BL224" s="17" t="s">
        <v>250</v>
      </c>
      <c r="BM224" s="189" t="s">
        <v>1362</v>
      </c>
    </row>
    <row r="225" spans="1:47" s="2" customFormat="1" ht="11.25">
      <c r="A225" s="34"/>
      <c r="B225" s="35"/>
      <c r="C225" s="36"/>
      <c r="D225" s="191" t="s">
        <v>173</v>
      </c>
      <c r="E225" s="36"/>
      <c r="F225" s="192" t="s">
        <v>951</v>
      </c>
      <c r="G225" s="36"/>
      <c r="H225" s="36"/>
      <c r="I225" s="193"/>
      <c r="J225" s="36"/>
      <c r="K225" s="36"/>
      <c r="L225" s="39"/>
      <c r="M225" s="208"/>
      <c r="N225" s="209"/>
      <c r="O225" s="210"/>
      <c r="P225" s="210"/>
      <c r="Q225" s="210"/>
      <c r="R225" s="210"/>
      <c r="S225" s="210"/>
      <c r="T225" s="211"/>
      <c r="U225" s="34"/>
      <c r="V225" s="34"/>
      <c r="W225" s="34"/>
      <c r="X225" s="34"/>
      <c r="Y225" s="34"/>
      <c r="Z225" s="34"/>
      <c r="AA225" s="34"/>
      <c r="AB225" s="34"/>
      <c r="AC225" s="34"/>
      <c r="AD225" s="34"/>
      <c r="AE225" s="34"/>
      <c r="AT225" s="17" t="s">
        <v>173</v>
      </c>
      <c r="AU225" s="17" t="s">
        <v>83</v>
      </c>
    </row>
    <row r="226" spans="1:47" s="2" customFormat="1" ht="6.95" customHeight="1">
      <c r="A226" s="34"/>
      <c r="B226" s="47"/>
      <c r="C226" s="48"/>
      <c r="D226" s="48"/>
      <c r="E226" s="48"/>
      <c r="F226" s="48"/>
      <c r="G226" s="48"/>
      <c r="H226" s="48"/>
      <c r="I226" s="48"/>
      <c r="J226" s="48"/>
      <c r="K226" s="48"/>
      <c r="L226" s="39"/>
      <c r="M226" s="34"/>
      <c r="O226" s="34"/>
      <c r="P226" s="34"/>
      <c r="Q226" s="34"/>
      <c r="R226" s="34"/>
      <c r="S226" s="34"/>
      <c r="T226" s="34"/>
      <c r="U226" s="34"/>
      <c r="V226" s="34"/>
      <c r="W226" s="34"/>
      <c r="X226" s="34"/>
      <c r="Y226" s="34"/>
      <c r="Z226" s="34"/>
      <c r="AA226" s="34"/>
      <c r="AB226" s="34"/>
      <c r="AC226" s="34"/>
      <c r="AD226" s="34"/>
      <c r="AE226" s="34"/>
    </row>
  </sheetData>
  <sheetProtection algorithmName="SHA-512" hashValue="gWrrCjqbe0XFYolSCZdwMRUBIKo4pBjwPYOfGvV2jSBCSBgC+c/qvbqdC85pKCFx2bQ8+qgCET9P+bJXaF+stw==" saltValue="bBM3CEpl95qNh+25xnpxLquClZvf5liOfoEu6zGMGGLxO9qIEP+SNpK7fvnn30pcWnLsUllkeKVd+7Og01i0PQ==" spinCount="100000" sheet="1" objects="1" scenarios="1" formatColumns="0" formatRows="0" autoFilter="0"/>
  <autoFilter ref="C96:K225" xr:uid="{00000000-0009-0000-0000-000009000000}"/>
  <mergeCells count="12">
    <mergeCell ref="E89:H89"/>
    <mergeCell ref="L2:V2"/>
    <mergeCell ref="E50:H50"/>
    <mergeCell ref="E52:H52"/>
    <mergeCell ref="E54:H54"/>
    <mergeCell ref="E85:H85"/>
    <mergeCell ref="E87:H87"/>
    <mergeCell ref="E7:H7"/>
    <mergeCell ref="E9:H9"/>
    <mergeCell ref="E11:H11"/>
    <mergeCell ref="E20:H20"/>
    <mergeCell ref="E29:H29"/>
  </mergeCells>
  <hyperlinks>
    <hyperlink ref="F101" r:id="rId1" xr:uid="{00000000-0004-0000-0900-000000000000}"/>
    <hyperlink ref="F105" r:id="rId2" xr:uid="{00000000-0004-0000-0900-000001000000}"/>
    <hyperlink ref="F108" r:id="rId3" xr:uid="{00000000-0004-0000-0900-000002000000}"/>
    <hyperlink ref="F113" r:id="rId4" xr:uid="{00000000-0004-0000-0900-000003000000}"/>
    <hyperlink ref="F116" r:id="rId5" xr:uid="{00000000-0004-0000-0900-000004000000}"/>
    <hyperlink ref="F118" r:id="rId6" xr:uid="{00000000-0004-0000-0900-000005000000}"/>
    <hyperlink ref="F121" r:id="rId7" xr:uid="{00000000-0004-0000-0900-000006000000}"/>
    <hyperlink ref="F123" r:id="rId8" xr:uid="{00000000-0004-0000-0900-000007000000}"/>
    <hyperlink ref="F126" r:id="rId9" xr:uid="{00000000-0004-0000-0900-000008000000}"/>
    <hyperlink ref="F130" r:id="rId10" xr:uid="{00000000-0004-0000-0900-000009000000}"/>
    <hyperlink ref="F137" r:id="rId11" xr:uid="{00000000-0004-0000-0900-00000A000000}"/>
    <hyperlink ref="F144" r:id="rId12" xr:uid="{00000000-0004-0000-0900-00000B000000}"/>
    <hyperlink ref="F150" r:id="rId13" xr:uid="{00000000-0004-0000-0900-00000C000000}"/>
    <hyperlink ref="F153" r:id="rId14" xr:uid="{00000000-0004-0000-0900-00000D000000}"/>
    <hyperlink ref="F155" r:id="rId15" xr:uid="{00000000-0004-0000-0900-00000E000000}"/>
    <hyperlink ref="F158" r:id="rId16" xr:uid="{00000000-0004-0000-0900-00000F000000}"/>
    <hyperlink ref="F165" r:id="rId17" xr:uid="{00000000-0004-0000-0900-000010000000}"/>
    <hyperlink ref="F172" r:id="rId18" xr:uid="{00000000-0004-0000-0900-000011000000}"/>
    <hyperlink ref="F179" r:id="rId19" xr:uid="{00000000-0004-0000-0900-000012000000}"/>
    <hyperlink ref="F181" r:id="rId20" xr:uid="{00000000-0004-0000-0900-000013000000}"/>
    <hyperlink ref="F183" r:id="rId21" xr:uid="{00000000-0004-0000-0900-000014000000}"/>
    <hyperlink ref="F186" r:id="rId22" xr:uid="{00000000-0004-0000-0900-000015000000}"/>
    <hyperlink ref="F188" r:id="rId23" xr:uid="{00000000-0004-0000-0900-000016000000}"/>
    <hyperlink ref="F191" r:id="rId24" xr:uid="{00000000-0004-0000-0900-000017000000}"/>
    <hyperlink ref="F195" r:id="rId25" xr:uid="{00000000-0004-0000-0900-000018000000}"/>
    <hyperlink ref="F197" r:id="rId26" xr:uid="{00000000-0004-0000-0900-000019000000}"/>
    <hyperlink ref="F200" r:id="rId27" xr:uid="{00000000-0004-0000-0900-00001A000000}"/>
    <hyperlink ref="F203" r:id="rId28" xr:uid="{00000000-0004-0000-0900-00001B000000}"/>
    <hyperlink ref="F205" r:id="rId29" xr:uid="{00000000-0004-0000-0900-00001C000000}"/>
    <hyperlink ref="F208" r:id="rId30" xr:uid="{00000000-0004-0000-0900-00001D000000}"/>
    <hyperlink ref="F211" r:id="rId31" xr:uid="{00000000-0004-0000-0900-00001E000000}"/>
    <hyperlink ref="F213" r:id="rId32" xr:uid="{00000000-0004-0000-0900-00001F000000}"/>
    <hyperlink ref="F216" r:id="rId33" xr:uid="{00000000-0004-0000-0900-000020000000}"/>
    <hyperlink ref="F218" r:id="rId34" xr:uid="{00000000-0004-0000-0900-000021000000}"/>
    <hyperlink ref="F221" r:id="rId35" xr:uid="{00000000-0004-0000-0900-000022000000}"/>
    <hyperlink ref="F223" r:id="rId36" xr:uid="{00000000-0004-0000-0900-000023000000}"/>
    <hyperlink ref="F225" r:id="rId37" xr:uid="{00000000-0004-0000-0900-000024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38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2:BM141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80"/>
      <c r="M2" s="280"/>
      <c r="N2" s="280"/>
      <c r="O2" s="280"/>
      <c r="P2" s="280"/>
      <c r="Q2" s="280"/>
      <c r="R2" s="280"/>
      <c r="S2" s="280"/>
      <c r="T2" s="280"/>
      <c r="U2" s="280"/>
      <c r="V2" s="280"/>
      <c r="AT2" s="17" t="s">
        <v>114</v>
      </c>
    </row>
    <row r="3" spans="1:46" s="1" customFormat="1" ht="6.95" customHeight="1">
      <c r="B3" s="108"/>
      <c r="C3" s="109"/>
      <c r="D3" s="109"/>
      <c r="E3" s="109"/>
      <c r="F3" s="109"/>
      <c r="G3" s="109"/>
      <c r="H3" s="109"/>
      <c r="I3" s="109"/>
      <c r="J3" s="109"/>
      <c r="K3" s="109"/>
      <c r="L3" s="20"/>
      <c r="AT3" s="17" t="s">
        <v>83</v>
      </c>
    </row>
    <row r="4" spans="1:46" s="1" customFormat="1" ht="24.95" customHeight="1">
      <c r="B4" s="20"/>
      <c r="D4" s="110" t="s">
        <v>127</v>
      </c>
      <c r="L4" s="20"/>
      <c r="M4" s="111" t="s">
        <v>10</v>
      </c>
      <c r="AT4" s="17" t="s">
        <v>4</v>
      </c>
    </row>
    <row r="5" spans="1:46" s="1" customFormat="1" ht="6.95" customHeight="1">
      <c r="B5" s="20"/>
      <c r="L5" s="20"/>
    </row>
    <row r="6" spans="1:46" s="1" customFormat="1" ht="12" customHeight="1">
      <c r="B6" s="20"/>
      <c r="D6" s="112" t="s">
        <v>16</v>
      </c>
      <c r="L6" s="20"/>
    </row>
    <row r="7" spans="1:46" s="1" customFormat="1" ht="16.5" customHeight="1">
      <c r="B7" s="20"/>
      <c r="E7" s="297" t="str">
        <f>'Rekapitulace stavby'!K6</f>
        <v>Domov mládeže, Čelakovského 789 1, Plzeň</v>
      </c>
      <c r="F7" s="298"/>
      <c r="G7" s="298"/>
      <c r="H7" s="298"/>
      <c r="L7" s="20"/>
    </row>
    <row r="8" spans="1:46" s="2" customFormat="1" ht="12" customHeight="1">
      <c r="A8" s="34"/>
      <c r="B8" s="39"/>
      <c r="C8" s="34"/>
      <c r="D8" s="112" t="s">
        <v>128</v>
      </c>
      <c r="E8" s="34"/>
      <c r="F8" s="34"/>
      <c r="G8" s="34"/>
      <c r="H8" s="34"/>
      <c r="I8" s="34"/>
      <c r="J8" s="34"/>
      <c r="K8" s="34"/>
      <c r="L8" s="113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</row>
    <row r="9" spans="1:46" s="2" customFormat="1" ht="16.5" customHeight="1">
      <c r="A9" s="34"/>
      <c r="B9" s="39"/>
      <c r="C9" s="34"/>
      <c r="D9" s="34"/>
      <c r="E9" s="300" t="s">
        <v>1363</v>
      </c>
      <c r="F9" s="299"/>
      <c r="G9" s="299"/>
      <c r="H9" s="299"/>
      <c r="I9" s="34"/>
      <c r="J9" s="34"/>
      <c r="K9" s="34"/>
      <c r="L9" s="113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pans="1:46" s="2" customFormat="1" ht="11.25">
      <c r="A10" s="34"/>
      <c r="B10" s="39"/>
      <c r="C10" s="34"/>
      <c r="D10" s="34"/>
      <c r="E10" s="34"/>
      <c r="F10" s="34"/>
      <c r="G10" s="34"/>
      <c r="H10" s="34"/>
      <c r="I10" s="34"/>
      <c r="J10" s="34"/>
      <c r="K10" s="34"/>
      <c r="L10" s="113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pans="1:46" s="2" customFormat="1" ht="12" customHeight="1">
      <c r="A11" s="34"/>
      <c r="B11" s="39"/>
      <c r="C11" s="34"/>
      <c r="D11" s="112" t="s">
        <v>18</v>
      </c>
      <c r="E11" s="34"/>
      <c r="F11" s="103" t="s">
        <v>19</v>
      </c>
      <c r="G11" s="34"/>
      <c r="H11" s="34"/>
      <c r="I11" s="112" t="s">
        <v>20</v>
      </c>
      <c r="J11" s="103" t="s">
        <v>19</v>
      </c>
      <c r="K11" s="34"/>
      <c r="L11" s="113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pans="1:46" s="2" customFormat="1" ht="12" customHeight="1">
      <c r="A12" s="34"/>
      <c r="B12" s="39"/>
      <c r="C12" s="34"/>
      <c r="D12" s="112" t="s">
        <v>21</v>
      </c>
      <c r="E12" s="34"/>
      <c r="F12" s="103" t="s">
        <v>22</v>
      </c>
      <c r="G12" s="34"/>
      <c r="H12" s="34"/>
      <c r="I12" s="112" t="s">
        <v>23</v>
      </c>
      <c r="J12" s="114" t="str">
        <f>'Rekapitulace stavby'!AN8</f>
        <v>20. 3. 2025</v>
      </c>
      <c r="K12" s="34"/>
      <c r="L12" s="113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pans="1:46" s="2" customFormat="1" ht="10.9" customHeight="1">
      <c r="A13" s="34"/>
      <c r="B13" s="39"/>
      <c r="C13" s="34"/>
      <c r="D13" s="34"/>
      <c r="E13" s="34"/>
      <c r="F13" s="34"/>
      <c r="G13" s="34"/>
      <c r="H13" s="34"/>
      <c r="I13" s="34"/>
      <c r="J13" s="34"/>
      <c r="K13" s="34"/>
      <c r="L13" s="113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pans="1:46" s="2" customFormat="1" ht="12" customHeight="1">
      <c r="A14" s="34"/>
      <c r="B14" s="39"/>
      <c r="C14" s="34"/>
      <c r="D14" s="112" t="s">
        <v>25</v>
      </c>
      <c r="E14" s="34"/>
      <c r="F14" s="34"/>
      <c r="G14" s="34"/>
      <c r="H14" s="34"/>
      <c r="I14" s="112" t="s">
        <v>26</v>
      </c>
      <c r="J14" s="103" t="s">
        <v>27</v>
      </c>
      <c r="K14" s="34"/>
      <c r="L14" s="113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pans="1:46" s="2" customFormat="1" ht="18" customHeight="1">
      <c r="A15" s="34"/>
      <c r="B15" s="39"/>
      <c r="C15" s="34"/>
      <c r="D15" s="34"/>
      <c r="E15" s="103" t="s">
        <v>28</v>
      </c>
      <c r="F15" s="34"/>
      <c r="G15" s="34"/>
      <c r="H15" s="34"/>
      <c r="I15" s="112" t="s">
        <v>29</v>
      </c>
      <c r="J15" s="103" t="s">
        <v>30</v>
      </c>
      <c r="K15" s="34"/>
      <c r="L15" s="113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pans="1:46" s="2" customFormat="1" ht="6.95" customHeight="1">
      <c r="A16" s="34"/>
      <c r="B16" s="39"/>
      <c r="C16" s="34"/>
      <c r="D16" s="34"/>
      <c r="E16" s="34"/>
      <c r="F16" s="34"/>
      <c r="G16" s="34"/>
      <c r="H16" s="34"/>
      <c r="I16" s="34"/>
      <c r="J16" s="34"/>
      <c r="K16" s="34"/>
      <c r="L16" s="113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pans="1:31" s="2" customFormat="1" ht="12" customHeight="1">
      <c r="A17" s="34"/>
      <c r="B17" s="39"/>
      <c r="C17" s="34"/>
      <c r="D17" s="112" t="s">
        <v>31</v>
      </c>
      <c r="E17" s="34"/>
      <c r="F17" s="34"/>
      <c r="G17" s="34"/>
      <c r="H17" s="34"/>
      <c r="I17" s="112" t="s">
        <v>26</v>
      </c>
      <c r="J17" s="30" t="str">
        <f>'Rekapitulace stavby'!AN13</f>
        <v>Vyplň údaj</v>
      </c>
      <c r="K17" s="34"/>
      <c r="L17" s="113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pans="1:31" s="2" customFormat="1" ht="18" customHeight="1">
      <c r="A18" s="34"/>
      <c r="B18" s="39"/>
      <c r="C18" s="34"/>
      <c r="D18" s="34"/>
      <c r="E18" s="301" t="str">
        <f>'Rekapitulace stavby'!E14</f>
        <v>Vyplň údaj</v>
      </c>
      <c r="F18" s="302"/>
      <c r="G18" s="302"/>
      <c r="H18" s="302"/>
      <c r="I18" s="112" t="s">
        <v>29</v>
      </c>
      <c r="J18" s="30" t="str">
        <f>'Rekapitulace stavby'!AN14</f>
        <v>Vyplň údaj</v>
      </c>
      <c r="K18" s="34"/>
      <c r="L18" s="113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pans="1:31" s="2" customFormat="1" ht="6.95" customHeight="1">
      <c r="A19" s="34"/>
      <c r="B19" s="39"/>
      <c r="C19" s="34"/>
      <c r="D19" s="34"/>
      <c r="E19" s="34"/>
      <c r="F19" s="34"/>
      <c r="G19" s="34"/>
      <c r="H19" s="34"/>
      <c r="I19" s="34"/>
      <c r="J19" s="34"/>
      <c r="K19" s="34"/>
      <c r="L19" s="113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pans="1:31" s="2" customFormat="1" ht="12" customHeight="1">
      <c r="A20" s="34"/>
      <c r="B20" s="39"/>
      <c r="C20" s="34"/>
      <c r="D20" s="112" t="s">
        <v>33</v>
      </c>
      <c r="E20" s="34"/>
      <c r="F20" s="34"/>
      <c r="G20" s="34"/>
      <c r="H20" s="34"/>
      <c r="I20" s="112" t="s">
        <v>26</v>
      </c>
      <c r="J20" s="103" t="s">
        <v>34</v>
      </c>
      <c r="K20" s="34"/>
      <c r="L20" s="113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pans="1:31" s="2" customFormat="1" ht="18" customHeight="1">
      <c r="A21" s="34"/>
      <c r="B21" s="39"/>
      <c r="C21" s="34"/>
      <c r="D21" s="34"/>
      <c r="E21" s="103" t="s">
        <v>35</v>
      </c>
      <c r="F21" s="34"/>
      <c r="G21" s="34"/>
      <c r="H21" s="34"/>
      <c r="I21" s="112" t="s">
        <v>29</v>
      </c>
      <c r="J21" s="103" t="s">
        <v>19</v>
      </c>
      <c r="K21" s="34"/>
      <c r="L21" s="113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pans="1:31" s="2" customFormat="1" ht="6.95" customHeight="1">
      <c r="A22" s="34"/>
      <c r="B22" s="39"/>
      <c r="C22" s="34"/>
      <c r="D22" s="34"/>
      <c r="E22" s="34"/>
      <c r="F22" s="34"/>
      <c r="G22" s="34"/>
      <c r="H22" s="34"/>
      <c r="I22" s="34"/>
      <c r="J22" s="34"/>
      <c r="K22" s="34"/>
      <c r="L22" s="113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pans="1:31" s="2" customFormat="1" ht="12" customHeight="1">
      <c r="A23" s="34"/>
      <c r="B23" s="39"/>
      <c r="C23" s="34"/>
      <c r="D23" s="112" t="s">
        <v>37</v>
      </c>
      <c r="E23" s="34"/>
      <c r="F23" s="34"/>
      <c r="G23" s="34"/>
      <c r="H23" s="34"/>
      <c r="I23" s="112" t="s">
        <v>26</v>
      </c>
      <c r="J23" s="103" t="s">
        <v>19</v>
      </c>
      <c r="K23" s="34"/>
      <c r="L23" s="113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pans="1:31" s="2" customFormat="1" ht="18" customHeight="1">
      <c r="A24" s="34"/>
      <c r="B24" s="39"/>
      <c r="C24" s="34"/>
      <c r="D24" s="34"/>
      <c r="E24" s="103" t="s">
        <v>38</v>
      </c>
      <c r="F24" s="34"/>
      <c r="G24" s="34"/>
      <c r="H24" s="34"/>
      <c r="I24" s="112" t="s">
        <v>29</v>
      </c>
      <c r="J24" s="103" t="s">
        <v>19</v>
      </c>
      <c r="K24" s="34"/>
      <c r="L24" s="113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pans="1:31" s="2" customFormat="1" ht="6.95" customHeight="1">
      <c r="A25" s="34"/>
      <c r="B25" s="39"/>
      <c r="C25" s="34"/>
      <c r="D25" s="34"/>
      <c r="E25" s="34"/>
      <c r="F25" s="34"/>
      <c r="G25" s="34"/>
      <c r="H25" s="34"/>
      <c r="I25" s="34"/>
      <c r="J25" s="34"/>
      <c r="K25" s="34"/>
      <c r="L25" s="113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pans="1:31" s="2" customFormat="1" ht="12" customHeight="1">
      <c r="A26" s="34"/>
      <c r="B26" s="39"/>
      <c r="C26" s="34"/>
      <c r="D26" s="112" t="s">
        <v>39</v>
      </c>
      <c r="E26" s="34"/>
      <c r="F26" s="34"/>
      <c r="G26" s="34"/>
      <c r="H26" s="34"/>
      <c r="I26" s="34"/>
      <c r="J26" s="34"/>
      <c r="K26" s="34"/>
      <c r="L26" s="113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pans="1:31" s="8" customFormat="1" ht="16.5" customHeight="1">
      <c r="A27" s="115"/>
      <c r="B27" s="116"/>
      <c r="C27" s="115"/>
      <c r="D27" s="115"/>
      <c r="E27" s="303" t="s">
        <v>19</v>
      </c>
      <c r="F27" s="303"/>
      <c r="G27" s="303"/>
      <c r="H27" s="303"/>
      <c r="I27" s="115"/>
      <c r="J27" s="115"/>
      <c r="K27" s="115"/>
      <c r="L27" s="117"/>
      <c r="S27" s="115"/>
      <c r="T27" s="115"/>
      <c r="U27" s="115"/>
      <c r="V27" s="115"/>
      <c r="W27" s="115"/>
      <c r="X27" s="115"/>
      <c r="Y27" s="115"/>
      <c r="Z27" s="115"/>
      <c r="AA27" s="115"/>
      <c r="AB27" s="115"/>
      <c r="AC27" s="115"/>
      <c r="AD27" s="115"/>
      <c r="AE27" s="115"/>
    </row>
    <row r="28" spans="1:31" s="2" customFormat="1" ht="6.95" customHeight="1">
      <c r="A28" s="34"/>
      <c r="B28" s="39"/>
      <c r="C28" s="34"/>
      <c r="D28" s="34"/>
      <c r="E28" s="34"/>
      <c r="F28" s="34"/>
      <c r="G28" s="34"/>
      <c r="H28" s="34"/>
      <c r="I28" s="34"/>
      <c r="J28" s="34"/>
      <c r="K28" s="34"/>
      <c r="L28" s="113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pans="1:31" s="2" customFormat="1" ht="6.95" customHeight="1">
      <c r="A29" s="34"/>
      <c r="B29" s="39"/>
      <c r="C29" s="34"/>
      <c r="D29" s="118"/>
      <c r="E29" s="118"/>
      <c r="F29" s="118"/>
      <c r="G29" s="118"/>
      <c r="H29" s="118"/>
      <c r="I29" s="118"/>
      <c r="J29" s="118"/>
      <c r="K29" s="118"/>
      <c r="L29" s="113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spans="1:31" s="2" customFormat="1" ht="25.35" customHeight="1">
      <c r="A30" s="34"/>
      <c r="B30" s="39"/>
      <c r="C30" s="34"/>
      <c r="D30" s="119" t="s">
        <v>41</v>
      </c>
      <c r="E30" s="34"/>
      <c r="F30" s="34"/>
      <c r="G30" s="34"/>
      <c r="H30" s="34"/>
      <c r="I30" s="34"/>
      <c r="J30" s="120">
        <f>ROUND(J85, 2)</f>
        <v>0</v>
      </c>
      <c r="K30" s="34"/>
      <c r="L30" s="113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pans="1:31" s="2" customFormat="1" ht="6.95" customHeight="1">
      <c r="A31" s="34"/>
      <c r="B31" s="39"/>
      <c r="C31" s="34"/>
      <c r="D31" s="118"/>
      <c r="E31" s="118"/>
      <c r="F31" s="118"/>
      <c r="G31" s="118"/>
      <c r="H31" s="118"/>
      <c r="I31" s="118"/>
      <c r="J31" s="118"/>
      <c r="K31" s="118"/>
      <c r="L31" s="113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pans="1:31" s="2" customFormat="1" ht="14.45" customHeight="1">
      <c r="A32" s="34"/>
      <c r="B32" s="39"/>
      <c r="C32" s="34"/>
      <c r="D32" s="34"/>
      <c r="E32" s="34"/>
      <c r="F32" s="121" t="s">
        <v>43</v>
      </c>
      <c r="G32" s="34"/>
      <c r="H32" s="34"/>
      <c r="I32" s="121" t="s">
        <v>42</v>
      </c>
      <c r="J32" s="121" t="s">
        <v>44</v>
      </c>
      <c r="K32" s="34"/>
      <c r="L32" s="113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pans="1:31" s="2" customFormat="1" ht="14.45" customHeight="1">
      <c r="A33" s="34"/>
      <c r="B33" s="39"/>
      <c r="C33" s="34"/>
      <c r="D33" s="122" t="s">
        <v>45</v>
      </c>
      <c r="E33" s="112" t="s">
        <v>46</v>
      </c>
      <c r="F33" s="123">
        <f>ROUND((SUM(BE85:BE140)),  2)</f>
        <v>0</v>
      </c>
      <c r="G33" s="34"/>
      <c r="H33" s="34"/>
      <c r="I33" s="124">
        <v>0.21</v>
      </c>
      <c r="J33" s="123">
        <f>ROUND(((SUM(BE85:BE140))*I33),  2)</f>
        <v>0</v>
      </c>
      <c r="K33" s="34"/>
      <c r="L33" s="113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pans="1:31" s="2" customFormat="1" ht="14.45" customHeight="1">
      <c r="A34" s="34"/>
      <c r="B34" s="39"/>
      <c r="C34" s="34"/>
      <c r="D34" s="34"/>
      <c r="E34" s="112" t="s">
        <v>47</v>
      </c>
      <c r="F34" s="123">
        <f>ROUND((SUM(BF85:BF140)),  2)</f>
        <v>0</v>
      </c>
      <c r="G34" s="34"/>
      <c r="H34" s="34"/>
      <c r="I34" s="124">
        <v>0.12</v>
      </c>
      <c r="J34" s="123">
        <f>ROUND(((SUM(BF85:BF140))*I34),  2)</f>
        <v>0</v>
      </c>
      <c r="K34" s="34"/>
      <c r="L34" s="113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spans="1:31" s="2" customFormat="1" ht="14.45" hidden="1" customHeight="1">
      <c r="A35" s="34"/>
      <c r="B35" s="39"/>
      <c r="C35" s="34"/>
      <c r="D35" s="34"/>
      <c r="E35" s="112" t="s">
        <v>48</v>
      </c>
      <c r="F35" s="123">
        <f>ROUND((SUM(BG85:BG140)),  2)</f>
        <v>0</v>
      </c>
      <c r="G35" s="34"/>
      <c r="H35" s="34"/>
      <c r="I35" s="124">
        <v>0.21</v>
      </c>
      <c r="J35" s="123">
        <f>0</f>
        <v>0</v>
      </c>
      <c r="K35" s="34"/>
      <c r="L35" s="113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spans="1:31" s="2" customFormat="1" ht="14.45" hidden="1" customHeight="1">
      <c r="A36" s="34"/>
      <c r="B36" s="39"/>
      <c r="C36" s="34"/>
      <c r="D36" s="34"/>
      <c r="E36" s="112" t="s">
        <v>49</v>
      </c>
      <c r="F36" s="123">
        <f>ROUND((SUM(BH85:BH140)),  2)</f>
        <v>0</v>
      </c>
      <c r="G36" s="34"/>
      <c r="H36" s="34"/>
      <c r="I36" s="124">
        <v>0.12</v>
      </c>
      <c r="J36" s="123">
        <f>0</f>
        <v>0</v>
      </c>
      <c r="K36" s="34"/>
      <c r="L36" s="113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spans="1:31" s="2" customFormat="1" ht="14.45" hidden="1" customHeight="1">
      <c r="A37" s="34"/>
      <c r="B37" s="39"/>
      <c r="C37" s="34"/>
      <c r="D37" s="34"/>
      <c r="E37" s="112" t="s">
        <v>50</v>
      </c>
      <c r="F37" s="123">
        <f>ROUND((SUM(BI85:BI140)),  2)</f>
        <v>0</v>
      </c>
      <c r="G37" s="34"/>
      <c r="H37" s="34"/>
      <c r="I37" s="124">
        <v>0</v>
      </c>
      <c r="J37" s="123">
        <f>0</f>
        <v>0</v>
      </c>
      <c r="K37" s="34"/>
      <c r="L37" s="113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spans="1:31" s="2" customFormat="1" ht="6.95" customHeight="1">
      <c r="A38" s="34"/>
      <c r="B38" s="39"/>
      <c r="C38" s="34"/>
      <c r="D38" s="34"/>
      <c r="E38" s="34"/>
      <c r="F38" s="34"/>
      <c r="G38" s="34"/>
      <c r="H38" s="34"/>
      <c r="I38" s="34"/>
      <c r="J38" s="34"/>
      <c r="K38" s="34"/>
      <c r="L38" s="113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spans="1:31" s="2" customFormat="1" ht="25.35" customHeight="1">
      <c r="A39" s="34"/>
      <c r="B39" s="39"/>
      <c r="C39" s="125"/>
      <c r="D39" s="126" t="s">
        <v>51</v>
      </c>
      <c r="E39" s="127"/>
      <c r="F39" s="127"/>
      <c r="G39" s="128" t="s">
        <v>52</v>
      </c>
      <c r="H39" s="129" t="s">
        <v>53</v>
      </c>
      <c r="I39" s="127"/>
      <c r="J39" s="130">
        <f>SUM(J30:J37)</f>
        <v>0</v>
      </c>
      <c r="K39" s="131"/>
      <c r="L39" s="113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spans="1:31" s="2" customFormat="1" ht="14.45" customHeight="1">
      <c r="A40" s="34"/>
      <c r="B40" s="132"/>
      <c r="C40" s="133"/>
      <c r="D40" s="133"/>
      <c r="E40" s="133"/>
      <c r="F40" s="133"/>
      <c r="G40" s="133"/>
      <c r="H40" s="133"/>
      <c r="I40" s="133"/>
      <c r="J40" s="133"/>
      <c r="K40" s="133"/>
      <c r="L40" s="113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4" spans="1:31" s="2" customFormat="1" ht="6.95" hidden="1" customHeight="1">
      <c r="A44" s="34"/>
      <c r="B44" s="134"/>
      <c r="C44" s="135"/>
      <c r="D44" s="135"/>
      <c r="E44" s="135"/>
      <c r="F44" s="135"/>
      <c r="G44" s="135"/>
      <c r="H44" s="135"/>
      <c r="I44" s="135"/>
      <c r="J44" s="135"/>
      <c r="K44" s="135"/>
      <c r="L44" s="113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</row>
    <row r="45" spans="1:31" s="2" customFormat="1" ht="24.95" hidden="1" customHeight="1">
      <c r="A45" s="34"/>
      <c r="B45" s="35"/>
      <c r="C45" s="23" t="s">
        <v>132</v>
      </c>
      <c r="D45" s="36"/>
      <c r="E45" s="36"/>
      <c r="F45" s="36"/>
      <c r="G45" s="36"/>
      <c r="H45" s="36"/>
      <c r="I45" s="36"/>
      <c r="J45" s="36"/>
      <c r="K45" s="36"/>
      <c r="L45" s="113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</row>
    <row r="46" spans="1:31" s="2" customFormat="1" ht="6.95" hidden="1" customHeight="1">
      <c r="A46" s="34"/>
      <c r="B46" s="35"/>
      <c r="C46" s="36"/>
      <c r="D46" s="36"/>
      <c r="E46" s="36"/>
      <c r="F46" s="36"/>
      <c r="G46" s="36"/>
      <c r="H46" s="36"/>
      <c r="I46" s="36"/>
      <c r="J46" s="36"/>
      <c r="K46" s="36"/>
      <c r="L46" s="113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</row>
    <row r="47" spans="1:31" s="2" customFormat="1" ht="12" hidden="1" customHeight="1">
      <c r="A47" s="34"/>
      <c r="B47" s="35"/>
      <c r="C47" s="29" t="s">
        <v>16</v>
      </c>
      <c r="D47" s="36"/>
      <c r="E47" s="36"/>
      <c r="F47" s="36"/>
      <c r="G47" s="36"/>
      <c r="H47" s="36"/>
      <c r="I47" s="36"/>
      <c r="J47" s="36"/>
      <c r="K47" s="36"/>
      <c r="L47" s="113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</row>
    <row r="48" spans="1:31" s="2" customFormat="1" ht="16.5" hidden="1" customHeight="1">
      <c r="A48" s="34"/>
      <c r="B48" s="35"/>
      <c r="C48" s="36"/>
      <c r="D48" s="36"/>
      <c r="E48" s="304" t="str">
        <f>E7</f>
        <v>Domov mládeže, Čelakovského 789 1, Plzeň</v>
      </c>
      <c r="F48" s="305"/>
      <c r="G48" s="305"/>
      <c r="H48" s="305"/>
      <c r="I48" s="36"/>
      <c r="J48" s="36"/>
      <c r="K48" s="36"/>
      <c r="L48" s="113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</row>
    <row r="49" spans="1:47" s="2" customFormat="1" ht="12" hidden="1" customHeight="1">
      <c r="A49" s="34"/>
      <c r="B49" s="35"/>
      <c r="C49" s="29" t="s">
        <v>128</v>
      </c>
      <c r="D49" s="36"/>
      <c r="E49" s="36"/>
      <c r="F49" s="36"/>
      <c r="G49" s="36"/>
      <c r="H49" s="36"/>
      <c r="I49" s="36"/>
      <c r="J49" s="36"/>
      <c r="K49" s="36"/>
      <c r="L49" s="113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</row>
    <row r="50" spans="1:47" s="2" customFormat="1" ht="16.5" hidden="1" customHeight="1">
      <c r="A50" s="34"/>
      <c r="B50" s="35"/>
      <c r="C50" s="36"/>
      <c r="D50" s="36"/>
      <c r="E50" s="258" t="str">
        <f>E9</f>
        <v>4 - Přístupový systém</v>
      </c>
      <c r="F50" s="306"/>
      <c r="G50" s="306"/>
      <c r="H50" s="306"/>
      <c r="I50" s="36"/>
      <c r="J50" s="36"/>
      <c r="K50" s="36"/>
      <c r="L50" s="113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</row>
    <row r="51" spans="1:47" s="2" customFormat="1" ht="6.95" hidden="1" customHeight="1">
      <c r="A51" s="34"/>
      <c r="B51" s="35"/>
      <c r="C51" s="36"/>
      <c r="D51" s="36"/>
      <c r="E51" s="36"/>
      <c r="F51" s="36"/>
      <c r="G51" s="36"/>
      <c r="H51" s="36"/>
      <c r="I51" s="36"/>
      <c r="J51" s="36"/>
      <c r="K51" s="36"/>
      <c r="L51" s="113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</row>
    <row r="52" spans="1:47" s="2" customFormat="1" ht="12" hidden="1" customHeight="1">
      <c r="A52" s="34"/>
      <c r="B52" s="35"/>
      <c r="C52" s="29" t="s">
        <v>21</v>
      </c>
      <c r="D52" s="36"/>
      <c r="E52" s="36"/>
      <c r="F52" s="27" t="str">
        <f>F12</f>
        <v>Čelakovského 789/1, Plzeň</v>
      </c>
      <c r="G52" s="36"/>
      <c r="H52" s="36"/>
      <c r="I52" s="29" t="s">
        <v>23</v>
      </c>
      <c r="J52" s="59" t="str">
        <f>IF(J12="","",J12)</f>
        <v>20. 3. 2025</v>
      </c>
      <c r="K52" s="36"/>
      <c r="L52" s="113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</row>
    <row r="53" spans="1:47" s="2" customFormat="1" ht="6.95" hidden="1" customHeight="1">
      <c r="A53" s="34"/>
      <c r="B53" s="35"/>
      <c r="C53" s="36"/>
      <c r="D53" s="36"/>
      <c r="E53" s="36"/>
      <c r="F53" s="36"/>
      <c r="G53" s="36"/>
      <c r="H53" s="36"/>
      <c r="I53" s="36"/>
      <c r="J53" s="36"/>
      <c r="K53" s="36"/>
      <c r="L53" s="113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</row>
    <row r="54" spans="1:47" s="2" customFormat="1" ht="25.7" hidden="1" customHeight="1">
      <c r="A54" s="34"/>
      <c r="B54" s="35"/>
      <c r="C54" s="29" t="s">
        <v>25</v>
      </c>
      <c r="D54" s="36"/>
      <c r="E54" s="36"/>
      <c r="F54" s="27" t="str">
        <f>E15</f>
        <v>Střední škola informatiky a finančních služeb</v>
      </c>
      <c r="G54" s="36"/>
      <c r="H54" s="36"/>
      <c r="I54" s="29" t="s">
        <v>33</v>
      </c>
      <c r="J54" s="32" t="str">
        <f>E21</f>
        <v>Planteam, Na Výsluní 630, Líně - Sulkov</v>
      </c>
      <c r="K54" s="36"/>
      <c r="L54" s="113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</row>
    <row r="55" spans="1:47" s="2" customFormat="1" ht="15.2" hidden="1" customHeight="1">
      <c r="A55" s="34"/>
      <c r="B55" s="35"/>
      <c r="C55" s="29" t="s">
        <v>31</v>
      </c>
      <c r="D55" s="36"/>
      <c r="E55" s="36"/>
      <c r="F55" s="27" t="str">
        <f>IF(E18="","",E18)</f>
        <v>Vyplň údaj</v>
      </c>
      <c r="G55" s="36"/>
      <c r="H55" s="36"/>
      <c r="I55" s="29" t="s">
        <v>37</v>
      </c>
      <c r="J55" s="32" t="str">
        <f>E24</f>
        <v>Ing. Irena Potužáková</v>
      </c>
      <c r="K55" s="36"/>
      <c r="L55" s="113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</row>
    <row r="56" spans="1:47" s="2" customFormat="1" ht="10.35" hidden="1" customHeight="1">
      <c r="A56" s="34"/>
      <c r="B56" s="35"/>
      <c r="C56" s="36"/>
      <c r="D56" s="36"/>
      <c r="E56" s="36"/>
      <c r="F56" s="36"/>
      <c r="G56" s="36"/>
      <c r="H56" s="36"/>
      <c r="I56" s="36"/>
      <c r="J56" s="36"/>
      <c r="K56" s="36"/>
      <c r="L56" s="113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</row>
    <row r="57" spans="1:47" s="2" customFormat="1" ht="29.25" hidden="1" customHeight="1">
      <c r="A57" s="34"/>
      <c r="B57" s="35"/>
      <c r="C57" s="136" t="s">
        <v>133</v>
      </c>
      <c r="D57" s="137"/>
      <c r="E57" s="137"/>
      <c r="F57" s="137"/>
      <c r="G57" s="137"/>
      <c r="H57" s="137"/>
      <c r="I57" s="137"/>
      <c r="J57" s="138" t="s">
        <v>134</v>
      </c>
      <c r="K57" s="137"/>
      <c r="L57" s="113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</row>
    <row r="58" spans="1:47" s="2" customFormat="1" ht="10.35" hidden="1" customHeight="1">
      <c r="A58" s="34"/>
      <c r="B58" s="35"/>
      <c r="C58" s="36"/>
      <c r="D58" s="36"/>
      <c r="E58" s="36"/>
      <c r="F58" s="36"/>
      <c r="G58" s="36"/>
      <c r="H58" s="36"/>
      <c r="I58" s="36"/>
      <c r="J58" s="36"/>
      <c r="K58" s="36"/>
      <c r="L58" s="113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</row>
    <row r="59" spans="1:47" s="2" customFormat="1" ht="22.9" hidden="1" customHeight="1">
      <c r="A59" s="34"/>
      <c r="B59" s="35"/>
      <c r="C59" s="139" t="s">
        <v>73</v>
      </c>
      <c r="D59" s="36"/>
      <c r="E59" s="36"/>
      <c r="F59" s="36"/>
      <c r="G59" s="36"/>
      <c r="H59" s="36"/>
      <c r="I59" s="36"/>
      <c r="J59" s="77">
        <f>J85</f>
        <v>0</v>
      </c>
      <c r="K59" s="36"/>
      <c r="L59" s="113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U59" s="17" t="s">
        <v>135</v>
      </c>
    </row>
    <row r="60" spans="1:47" s="9" customFormat="1" ht="24.95" hidden="1" customHeight="1">
      <c r="B60" s="140"/>
      <c r="C60" s="141"/>
      <c r="D60" s="142" t="s">
        <v>136</v>
      </c>
      <c r="E60" s="143"/>
      <c r="F60" s="143"/>
      <c r="G60" s="143"/>
      <c r="H60" s="143"/>
      <c r="I60" s="143"/>
      <c r="J60" s="144">
        <f>J86</f>
        <v>0</v>
      </c>
      <c r="K60" s="141"/>
      <c r="L60" s="145"/>
    </row>
    <row r="61" spans="1:47" s="10" customFormat="1" ht="19.899999999999999" hidden="1" customHeight="1">
      <c r="B61" s="146"/>
      <c r="C61" s="97"/>
      <c r="D61" s="147" t="s">
        <v>400</v>
      </c>
      <c r="E61" s="148"/>
      <c r="F61" s="148"/>
      <c r="G61" s="148"/>
      <c r="H61" s="148"/>
      <c r="I61" s="148"/>
      <c r="J61" s="149">
        <f>J87</f>
        <v>0</v>
      </c>
      <c r="K61" s="97"/>
      <c r="L61" s="150"/>
    </row>
    <row r="62" spans="1:47" s="10" customFormat="1" ht="19.899999999999999" hidden="1" customHeight="1">
      <c r="B62" s="146"/>
      <c r="C62" s="97"/>
      <c r="D62" s="147" t="s">
        <v>137</v>
      </c>
      <c r="E62" s="148"/>
      <c r="F62" s="148"/>
      <c r="G62" s="148"/>
      <c r="H62" s="148"/>
      <c r="I62" s="148"/>
      <c r="J62" s="149">
        <f>J90</f>
        <v>0</v>
      </c>
      <c r="K62" s="97"/>
      <c r="L62" s="150"/>
    </row>
    <row r="63" spans="1:47" s="9" customFormat="1" ht="24.95" hidden="1" customHeight="1">
      <c r="B63" s="140"/>
      <c r="C63" s="141"/>
      <c r="D63" s="142" t="s">
        <v>139</v>
      </c>
      <c r="E63" s="143"/>
      <c r="F63" s="143"/>
      <c r="G63" s="143"/>
      <c r="H63" s="143"/>
      <c r="I63" s="143"/>
      <c r="J63" s="144">
        <f>J93</f>
        <v>0</v>
      </c>
      <c r="K63" s="141"/>
      <c r="L63" s="145"/>
    </row>
    <row r="64" spans="1:47" s="10" customFormat="1" ht="19.899999999999999" hidden="1" customHeight="1">
      <c r="B64" s="146"/>
      <c r="C64" s="97"/>
      <c r="D64" s="147" t="s">
        <v>1364</v>
      </c>
      <c r="E64" s="148"/>
      <c r="F64" s="148"/>
      <c r="G64" s="148"/>
      <c r="H64" s="148"/>
      <c r="I64" s="148"/>
      <c r="J64" s="149">
        <f>J94</f>
        <v>0</v>
      </c>
      <c r="K64" s="97"/>
      <c r="L64" s="150"/>
    </row>
    <row r="65" spans="1:31" s="9" customFormat="1" ht="24.95" hidden="1" customHeight="1">
      <c r="B65" s="140"/>
      <c r="C65" s="141"/>
      <c r="D65" s="142" t="s">
        <v>1365</v>
      </c>
      <c r="E65" s="143"/>
      <c r="F65" s="143"/>
      <c r="G65" s="143"/>
      <c r="H65" s="143"/>
      <c r="I65" s="143"/>
      <c r="J65" s="144">
        <f>J134</f>
        <v>0</v>
      </c>
      <c r="K65" s="141"/>
      <c r="L65" s="145"/>
    </row>
    <row r="66" spans="1:31" s="2" customFormat="1" ht="21.75" hidden="1" customHeight="1">
      <c r="A66" s="34"/>
      <c r="B66" s="35"/>
      <c r="C66" s="36"/>
      <c r="D66" s="36"/>
      <c r="E66" s="36"/>
      <c r="F66" s="36"/>
      <c r="G66" s="36"/>
      <c r="H66" s="36"/>
      <c r="I66" s="36"/>
      <c r="J66" s="36"/>
      <c r="K66" s="36"/>
      <c r="L66" s="113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</row>
    <row r="67" spans="1:31" s="2" customFormat="1" ht="6.95" hidden="1" customHeight="1">
      <c r="A67" s="34"/>
      <c r="B67" s="47"/>
      <c r="C67" s="48"/>
      <c r="D67" s="48"/>
      <c r="E67" s="48"/>
      <c r="F67" s="48"/>
      <c r="G67" s="48"/>
      <c r="H67" s="48"/>
      <c r="I67" s="48"/>
      <c r="J67" s="48"/>
      <c r="K67" s="48"/>
      <c r="L67" s="113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</row>
    <row r="68" spans="1:31" ht="11.25" hidden="1"/>
    <row r="69" spans="1:31" ht="11.25" hidden="1"/>
    <row r="70" spans="1:31" ht="11.25" hidden="1"/>
    <row r="71" spans="1:31" s="2" customFormat="1" ht="6.95" customHeight="1">
      <c r="A71" s="34"/>
      <c r="B71" s="49"/>
      <c r="C71" s="50"/>
      <c r="D71" s="50"/>
      <c r="E71" s="50"/>
      <c r="F71" s="50"/>
      <c r="G71" s="50"/>
      <c r="H71" s="50"/>
      <c r="I71" s="50"/>
      <c r="J71" s="50"/>
      <c r="K71" s="50"/>
      <c r="L71" s="113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</row>
    <row r="72" spans="1:31" s="2" customFormat="1" ht="24.95" customHeight="1">
      <c r="A72" s="34"/>
      <c r="B72" s="35"/>
      <c r="C72" s="23" t="s">
        <v>149</v>
      </c>
      <c r="D72" s="36"/>
      <c r="E72" s="36"/>
      <c r="F72" s="36"/>
      <c r="G72" s="36"/>
      <c r="H72" s="36"/>
      <c r="I72" s="36"/>
      <c r="J72" s="36"/>
      <c r="K72" s="36"/>
      <c r="L72" s="113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</row>
    <row r="73" spans="1:31" s="2" customFormat="1" ht="6.95" customHeight="1">
      <c r="A73" s="34"/>
      <c r="B73" s="35"/>
      <c r="C73" s="36"/>
      <c r="D73" s="36"/>
      <c r="E73" s="36"/>
      <c r="F73" s="36"/>
      <c r="G73" s="36"/>
      <c r="H73" s="36"/>
      <c r="I73" s="36"/>
      <c r="J73" s="36"/>
      <c r="K73" s="36"/>
      <c r="L73" s="113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</row>
    <row r="74" spans="1:31" s="2" customFormat="1" ht="12" customHeight="1">
      <c r="A74" s="34"/>
      <c r="B74" s="35"/>
      <c r="C74" s="29" t="s">
        <v>16</v>
      </c>
      <c r="D74" s="36"/>
      <c r="E74" s="36"/>
      <c r="F74" s="36"/>
      <c r="G74" s="36"/>
      <c r="H74" s="36"/>
      <c r="I74" s="36"/>
      <c r="J74" s="36"/>
      <c r="K74" s="36"/>
      <c r="L74" s="113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</row>
    <row r="75" spans="1:31" s="2" customFormat="1" ht="16.5" customHeight="1">
      <c r="A75" s="34"/>
      <c r="B75" s="35"/>
      <c r="C75" s="36"/>
      <c r="D75" s="36"/>
      <c r="E75" s="304" t="str">
        <f>E7</f>
        <v>Domov mládeže, Čelakovského 789 1, Plzeň</v>
      </c>
      <c r="F75" s="305"/>
      <c r="G75" s="305"/>
      <c r="H75" s="305"/>
      <c r="I75" s="36"/>
      <c r="J75" s="36"/>
      <c r="K75" s="36"/>
      <c r="L75" s="113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</row>
    <row r="76" spans="1:31" s="2" customFormat="1" ht="12" customHeight="1">
      <c r="A76" s="34"/>
      <c r="B76" s="35"/>
      <c r="C76" s="29" t="s">
        <v>128</v>
      </c>
      <c r="D76" s="36"/>
      <c r="E76" s="36"/>
      <c r="F76" s="36"/>
      <c r="G76" s="36"/>
      <c r="H76" s="36"/>
      <c r="I76" s="36"/>
      <c r="J76" s="36"/>
      <c r="K76" s="36"/>
      <c r="L76" s="113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pans="1:31" s="2" customFormat="1" ht="16.5" customHeight="1">
      <c r="A77" s="34"/>
      <c r="B77" s="35"/>
      <c r="C77" s="36"/>
      <c r="D77" s="36"/>
      <c r="E77" s="258" t="str">
        <f>E9</f>
        <v>4 - Přístupový systém</v>
      </c>
      <c r="F77" s="306"/>
      <c r="G77" s="306"/>
      <c r="H77" s="306"/>
      <c r="I77" s="36"/>
      <c r="J77" s="36"/>
      <c r="K77" s="36"/>
      <c r="L77" s="113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78" spans="1:31" s="2" customFormat="1" ht="6.95" customHeight="1">
      <c r="A78" s="34"/>
      <c r="B78" s="35"/>
      <c r="C78" s="36"/>
      <c r="D78" s="36"/>
      <c r="E78" s="36"/>
      <c r="F78" s="36"/>
      <c r="G78" s="36"/>
      <c r="H78" s="36"/>
      <c r="I78" s="36"/>
      <c r="J78" s="36"/>
      <c r="K78" s="36"/>
      <c r="L78" s="113"/>
      <c r="S78" s="34"/>
      <c r="T78" s="34"/>
      <c r="U78" s="34"/>
      <c r="V78" s="34"/>
      <c r="W78" s="34"/>
      <c r="X78" s="34"/>
      <c r="Y78" s="34"/>
      <c r="Z78" s="34"/>
      <c r="AA78" s="34"/>
      <c r="AB78" s="34"/>
      <c r="AC78" s="34"/>
      <c r="AD78" s="34"/>
      <c r="AE78" s="34"/>
    </row>
    <row r="79" spans="1:31" s="2" customFormat="1" ht="12" customHeight="1">
      <c r="A79" s="34"/>
      <c r="B79" s="35"/>
      <c r="C79" s="29" t="s">
        <v>21</v>
      </c>
      <c r="D79" s="36"/>
      <c r="E79" s="36"/>
      <c r="F79" s="27" t="str">
        <f>F12</f>
        <v>Čelakovského 789/1, Plzeň</v>
      </c>
      <c r="G79" s="36"/>
      <c r="H79" s="36"/>
      <c r="I79" s="29" t="s">
        <v>23</v>
      </c>
      <c r="J79" s="59" t="str">
        <f>IF(J12="","",J12)</f>
        <v>20. 3. 2025</v>
      </c>
      <c r="K79" s="36"/>
      <c r="L79" s="113"/>
      <c r="S79" s="34"/>
      <c r="T79" s="34"/>
      <c r="U79" s="34"/>
      <c r="V79" s="34"/>
      <c r="W79" s="34"/>
      <c r="X79" s="34"/>
      <c r="Y79" s="34"/>
      <c r="Z79" s="34"/>
      <c r="AA79" s="34"/>
      <c r="AB79" s="34"/>
      <c r="AC79" s="34"/>
      <c r="AD79" s="34"/>
      <c r="AE79" s="34"/>
    </row>
    <row r="80" spans="1:31" s="2" customFormat="1" ht="6.95" customHeight="1">
      <c r="A80" s="34"/>
      <c r="B80" s="35"/>
      <c r="C80" s="36"/>
      <c r="D80" s="36"/>
      <c r="E80" s="36"/>
      <c r="F80" s="36"/>
      <c r="G80" s="36"/>
      <c r="H80" s="36"/>
      <c r="I80" s="36"/>
      <c r="J80" s="36"/>
      <c r="K80" s="36"/>
      <c r="L80" s="113"/>
      <c r="S80" s="34"/>
      <c r="T80" s="34"/>
      <c r="U80" s="34"/>
      <c r="V80" s="34"/>
      <c r="W80" s="34"/>
      <c r="X80" s="34"/>
      <c r="Y80" s="34"/>
      <c r="Z80" s="34"/>
      <c r="AA80" s="34"/>
      <c r="AB80" s="34"/>
      <c r="AC80" s="34"/>
      <c r="AD80" s="34"/>
      <c r="AE80" s="34"/>
    </row>
    <row r="81" spans="1:65" s="2" customFormat="1" ht="25.7" customHeight="1">
      <c r="A81" s="34"/>
      <c r="B81" s="35"/>
      <c r="C81" s="29" t="s">
        <v>25</v>
      </c>
      <c r="D81" s="36"/>
      <c r="E81" s="36"/>
      <c r="F81" s="27" t="str">
        <f>E15</f>
        <v>Střední škola informatiky a finančních služeb</v>
      </c>
      <c r="G81" s="36"/>
      <c r="H81" s="36"/>
      <c r="I81" s="29" t="s">
        <v>33</v>
      </c>
      <c r="J81" s="32" t="str">
        <f>E21</f>
        <v>Planteam, Na Výsluní 630, Líně - Sulkov</v>
      </c>
      <c r="K81" s="36"/>
      <c r="L81" s="113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pans="1:65" s="2" customFormat="1" ht="15.2" customHeight="1">
      <c r="A82" s="34"/>
      <c r="B82" s="35"/>
      <c r="C82" s="29" t="s">
        <v>31</v>
      </c>
      <c r="D82" s="36"/>
      <c r="E82" s="36"/>
      <c r="F82" s="27" t="str">
        <f>IF(E18="","",E18)</f>
        <v>Vyplň údaj</v>
      </c>
      <c r="G82" s="36"/>
      <c r="H82" s="36"/>
      <c r="I82" s="29" t="s">
        <v>37</v>
      </c>
      <c r="J82" s="32" t="str">
        <f>E24</f>
        <v>Ing. Irena Potužáková</v>
      </c>
      <c r="K82" s="36"/>
      <c r="L82" s="113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spans="1:65" s="2" customFormat="1" ht="10.35" customHeight="1">
      <c r="A83" s="34"/>
      <c r="B83" s="35"/>
      <c r="C83" s="36"/>
      <c r="D83" s="36"/>
      <c r="E83" s="36"/>
      <c r="F83" s="36"/>
      <c r="G83" s="36"/>
      <c r="H83" s="36"/>
      <c r="I83" s="36"/>
      <c r="J83" s="36"/>
      <c r="K83" s="36"/>
      <c r="L83" s="113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spans="1:65" s="11" customFormat="1" ht="29.25" customHeight="1">
      <c r="A84" s="151"/>
      <c r="B84" s="152"/>
      <c r="C84" s="153" t="s">
        <v>150</v>
      </c>
      <c r="D84" s="154" t="s">
        <v>60</v>
      </c>
      <c r="E84" s="154" t="s">
        <v>56</v>
      </c>
      <c r="F84" s="154" t="s">
        <v>57</v>
      </c>
      <c r="G84" s="154" t="s">
        <v>151</v>
      </c>
      <c r="H84" s="154" t="s">
        <v>152</v>
      </c>
      <c r="I84" s="154" t="s">
        <v>153</v>
      </c>
      <c r="J84" s="154" t="s">
        <v>134</v>
      </c>
      <c r="K84" s="155" t="s">
        <v>154</v>
      </c>
      <c r="L84" s="156"/>
      <c r="M84" s="68" t="s">
        <v>19</v>
      </c>
      <c r="N84" s="69" t="s">
        <v>45</v>
      </c>
      <c r="O84" s="69" t="s">
        <v>155</v>
      </c>
      <c r="P84" s="69" t="s">
        <v>156</v>
      </c>
      <c r="Q84" s="69" t="s">
        <v>157</v>
      </c>
      <c r="R84" s="69" t="s">
        <v>158</v>
      </c>
      <c r="S84" s="69" t="s">
        <v>159</v>
      </c>
      <c r="T84" s="70" t="s">
        <v>160</v>
      </c>
      <c r="U84" s="151"/>
      <c r="V84" s="151"/>
      <c r="W84" s="151"/>
      <c r="X84" s="151"/>
      <c r="Y84" s="151"/>
      <c r="Z84" s="151"/>
      <c r="AA84" s="151"/>
      <c r="AB84" s="151"/>
      <c r="AC84" s="151"/>
      <c r="AD84" s="151"/>
      <c r="AE84" s="151"/>
    </row>
    <row r="85" spans="1:65" s="2" customFormat="1" ht="22.9" customHeight="1">
      <c r="A85" s="34"/>
      <c r="B85" s="35"/>
      <c r="C85" s="75" t="s">
        <v>161</v>
      </c>
      <c r="D85" s="36"/>
      <c r="E85" s="36"/>
      <c r="F85" s="36"/>
      <c r="G85" s="36"/>
      <c r="H85" s="36"/>
      <c r="I85" s="36"/>
      <c r="J85" s="157">
        <f>BK85</f>
        <v>0</v>
      </c>
      <c r="K85" s="36"/>
      <c r="L85" s="39"/>
      <c r="M85" s="71"/>
      <c r="N85" s="158"/>
      <c r="O85" s="72"/>
      <c r="P85" s="159">
        <f>P86+P93+P134</f>
        <v>0</v>
      </c>
      <c r="Q85" s="72"/>
      <c r="R85" s="159">
        <f>R86+R93+R134</f>
        <v>1.68794</v>
      </c>
      <c r="S85" s="72"/>
      <c r="T85" s="160">
        <f>T86+T93+T134</f>
        <v>0.48</v>
      </c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  <c r="AT85" s="17" t="s">
        <v>74</v>
      </c>
      <c r="AU85" s="17" t="s">
        <v>135</v>
      </c>
      <c r="BK85" s="161">
        <f>BK86+BK93+BK134</f>
        <v>0</v>
      </c>
    </row>
    <row r="86" spans="1:65" s="12" customFormat="1" ht="25.9" customHeight="1">
      <c r="B86" s="162"/>
      <c r="C86" s="163"/>
      <c r="D86" s="164" t="s">
        <v>74</v>
      </c>
      <c r="E86" s="165" t="s">
        <v>162</v>
      </c>
      <c r="F86" s="165" t="s">
        <v>163</v>
      </c>
      <c r="G86" s="163"/>
      <c r="H86" s="163"/>
      <c r="I86" s="166"/>
      <c r="J86" s="167">
        <f>BK86</f>
        <v>0</v>
      </c>
      <c r="K86" s="163"/>
      <c r="L86" s="168"/>
      <c r="M86" s="169"/>
      <c r="N86" s="170"/>
      <c r="O86" s="170"/>
      <c r="P86" s="171">
        <f>P87+P90</f>
        <v>0</v>
      </c>
      <c r="Q86" s="170"/>
      <c r="R86" s="171">
        <f>R87+R90</f>
        <v>1.5778799999999999</v>
      </c>
      <c r="S86" s="170"/>
      <c r="T86" s="172">
        <f>T87+T90</f>
        <v>0.48</v>
      </c>
      <c r="AR86" s="173" t="s">
        <v>79</v>
      </c>
      <c r="AT86" s="174" t="s">
        <v>74</v>
      </c>
      <c r="AU86" s="174" t="s">
        <v>75</v>
      </c>
      <c r="AY86" s="173" t="s">
        <v>164</v>
      </c>
      <c r="BK86" s="175">
        <f>BK87+BK90</f>
        <v>0</v>
      </c>
    </row>
    <row r="87" spans="1:65" s="12" customFormat="1" ht="22.9" customHeight="1">
      <c r="B87" s="162"/>
      <c r="C87" s="163"/>
      <c r="D87" s="164" t="s">
        <v>74</v>
      </c>
      <c r="E87" s="176" t="s">
        <v>118</v>
      </c>
      <c r="F87" s="176" t="s">
        <v>416</v>
      </c>
      <c r="G87" s="163"/>
      <c r="H87" s="163"/>
      <c r="I87" s="166"/>
      <c r="J87" s="177">
        <f>BK87</f>
        <v>0</v>
      </c>
      <c r="K87" s="163"/>
      <c r="L87" s="168"/>
      <c r="M87" s="169"/>
      <c r="N87" s="170"/>
      <c r="O87" s="170"/>
      <c r="P87" s="171">
        <f>SUM(P88:P89)</f>
        <v>0</v>
      </c>
      <c r="Q87" s="170"/>
      <c r="R87" s="171">
        <f>SUM(R88:R89)</f>
        <v>1.5778799999999999</v>
      </c>
      <c r="S87" s="170"/>
      <c r="T87" s="172">
        <f>SUM(T88:T89)</f>
        <v>0</v>
      </c>
      <c r="AR87" s="173" t="s">
        <v>79</v>
      </c>
      <c r="AT87" s="174" t="s">
        <v>74</v>
      </c>
      <c r="AU87" s="174" t="s">
        <v>79</v>
      </c>
      <c r="AY87" s="173" t="s">
        <v>164</v>
      </c>
      <c r="BK87" s="175">
        <f>SUM(BK88:BK89)</f>
        <v>0</v>
      </c>
    </row>
    <row r="88" spans="1:65" s="2" customFormat="1" ht="24.2" customHeight="1">
      <c r="A88" s="34"/>
      <c r="B88" s="35"/>
      <c r="C88" s="178" t="s">
        <v>79</v>
      </c>
      <c r="D88" s="178" t="s">
        <v>167</v>
      </c>
      <c r="E88" s="179" t="s">
        <v>1366</v>
      </c>
      <c r="F88" s="180" t="s">
        <v>1367</v>
      </c>
      <c r="G88" s="181" t="s">
        <v>170</v>
      </c>
      <c r="H88" s="182">
        <v>36</v>
      </c>
      <c r="I88" s="183"/>
      <c r="J88" s="184">
        <f>ROUND(I88*H88,2)</f>
        <v>0</v>
      </c>
      <c r="K88" s="180" t="s">
        <v>171</v>
      </c>
      <c r="L88" s="39"/>
      <c r="M88" s="185" t="s">
        <v>19</v>
      </c>
      <c r="N88" s="186" t="s">
        <v>46</v>
      </c>
      <c r="O88" s="64"/>
      <c r="P88" s="187">
        <f>O88*H88</f>
        <v>0</v>
      </c>
      <c r="Q88" s="187">
        <v>4.3830000000000001E-2</v>
      </c>
      <c r="R88" s="187">
        <f>Q88*H88</f>
        <v>1.5778799999999999</v>
      </c>
      <c r="S88" s="187">
        <v>0</v>
      </c>
      <c r="T88" s="188">
        <f>S88*H88</f>
        <v>0</v>
      </c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  <c r="AR88" s="189" t="s">
        <v>112</v>
      </c>
      <c r="AT88" s="189" t="s">
        <v>167</v>
      </c>
      <c r="AU88" s="189" t="s">
        <v>83</v>
      </c>
      <c r="AY88" s="17" t="s">
        <v>164</v>
      </c>
      <c r="BE88" s="190">
        <f>IF(N88="základní",J88,0)</f>
        <v>0</v>
      </c>
      <c r="BF88" s="190">
        <f>IF(N88="snížená",J88,0)</f>
        <v>0</v>
      </c>
      <c r="BG88" s="190">
        <f>IF(N88="zákl. přenesená",J88,0)</f>
        <v>0</v>
      </c>
      <c r="BH88" s="190">
        <f>IF(N88="sníž. přenesená",J88,0)</f>
        <v>0</v>
      </c>
      <c r="BI88" s="190">
        <f>IF(N88="nulová",J88,0)</f>
        <v>0</v>
      </c>
      <c r="BJ88" s="17" t="s">
        <v>79</v>
      </c>
      <c r="BK88" s="190">
        <f>ROUND(I88*H88,2)</f>
        <v>0</v>
      </c>
      <c r="BL88" s="17" t="s">
        <v>112</v>
      </c>
      <c r="BM88" s="189" t="s">
        <v>1368</v>
      </c>
    </row>
    <row r="89" spans="1:65" s="2" customFormat="1" ht="11.25">
      <c r="A89" s="34"/>
      <c r="B89" s="35"/>
      <c r="C89" s="36"/>
      <c r="D89" s="191" t="s">
        <v>173</v>
      </c>
      <c r="E89" s="36"/>
      <c r="F89" s="192" t="s">
        <v>1369</v>
      </c>
      <c r="G89" s="36"/>
      <c r="H89" s="36"/>
      <c r="I89" s="193"/>
      <c r="J89" s="36"/>
      <c r="K89" s="36"/>
      <c r="L89" s="39"/>
      <c r="M89" s="194"/>
      <c r="N89" s="195"/>
      <c r="O89" s="64"/>
      <c r="P89" s="64"/>
      <c r="Q89" s="64"/>
      <c r="R89" s="64"/>
      <c r="S89" s="64"/>
      <c r="T89" s="65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  <c r="AT89" s="17" t="s">
        <v>173</v>
      </c>
      <c r="AU89" s="17" t="s">
        <v>83</v>
      </c>
    </row>
    <row r="90" spans="1:65" s="12" customFormat="1" ht="22.9" customHeight="1">
      <c r="B90" s="162"/>
      <c r="C90" s="163"/>
      <c r="D90" s="164" t="s">
        <v>74</v>
      </c>
      <c r="E90" s="176" t="s">
        <v>165</v>
      </c>
      <c r="F90" s="176" t="s">
        <v>166</v>
      </c>
      <c r="G90" s="163"/>
      <c r="H90" s="163"/>
      <c r="I90" s="166"/>
      <c r="J90" s="177">
        <f>BK90</f>
        <v>0</v>
      </c>
      <c r="K90" s="163"/>
      <c r="L90" s="168"/>
      <c r="M90" s="169"/>
      <c r="N90" s="170"/>
      <c r="O90" s="170"/>
      <c r="P90" s="171">
        <f>SUM(P91:P92)</f>
        <v>0</v>
      </c>
      <c r="Q90" s="170"/>
      <c r="R90" s="171">
        <f>SUM(R91:R92)</f>
        <v>0</v>
      </c>
      <c r="S90" s="170"/>
      <c r="T90" s="172">
        <f>SUM(T91:T92)</f>
        <v>0.48</v>
      </c>
      <c r="AR90" s="173" t="s">
        <v>79</v>
      </c>
      <c r="AT90" s="174" t="s">
        <v>74</v>
      </c>
      <c r="AU90" s="174" t="s">
        <v>79</v>
      </c>
      <c r="AY90" s="173" t="s">
        <v>164</v>
      </c>
      <c r="BK90" s="175">
        <f>SUM(BK91:BK92)</f>
        <v>0</v>
      </c>
    </row>
    <row r="91" spans="1:65" s="2" customFormat="1" ht="37.9" customHeight="1">
      <c r="A91" s="34"/>
      <c r="B91" s="35"/>
      <c r="C91" s="178" t="s">
        <v>83</v>
      </c>
      <c r="D91" s="178" t="s">
        <v>167</v>
      </c>
      <c r="E91" s="179" t="s">
        <v>1370</v>
      </c>
      <c r="F91" s="180" t="s">
        <v>1371</v>
      </c>
      <c r="G91" s="181" t="s">
        <v>347</v>
      </c>
      <c r="H91" s="182">
        <v>120</v>
      </c>
      <c r="I91" s="183"/>
      <c r="J91" s="184">
        <f>ROUND(I91*H91,2)</f>
        <v>0</v>
      </c>
      <c r="K91" s="180" t="s">
        <v>171</v>
      </c>
      <c r="L91" s="39"/>
      <c r="M91" s="185" t="s">
        <v>19</v>
      </c>
      <c r="N91" s="186" t="s">
        <v>46</v>
      </c>
      <c r="O91" s="64"/>
      <c r="P91" s="187">
        <f>O91*H91</f>
        <v>0</v>
      </c>
      <c r="Q91" s="187">
        <v>0</v>
      </c>
      <c r="R91" s="187">
        <f>Q91*H91</f>
        <v>0</v>
      </c>
      <c r="S91" s="187">
        <v>4.0000000000000001E-3</v>
      </c>
      <c r="T91" s="188">
        <f>S91*H91</f>
        <v>0.48</v>
      </c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  <c r="AR91" s="189" t="s">
        <v>112</v>
      </c>
      <c r="AT91" s="189" t="s">
        <v>167</v>
      </c>
      <c r="AU91" s="189" t="s">
        <v>83</v>
      </c>
      <c r="AY91" s="17" t="s">
        <v>164</v>
      </c>
      <c r="BE91" s="190">
        <f>IF(N91="základní",J91,0)</f>
        <v>0</v>
      </c>
      <c r="BF91" s="190">
        <f>IF(N91="snížená",J91,0)</f>
        <v>0</v>
      </c>
      <c r="BG91" s="190">
        <f>IF(N91="zákl. přenesená",J91,0)</f>
        <v>0</v>
      </c>
      <c r="BH91" s="190">
        <f>IF(N91="sníž. přenesená",J91,0)</f>
        <v>0</v>
      </c>
      <c r="BI91" s="190">
        <f>IF(N91="nulová",J91,0)</f>
        <v>0</v>
      </c>
      <c r="BJ91" s="17" t="s">
        <v>79</v>
      </c>
      <c r="BK91" s="190">
        <f>ROUND(I91*H91,2)</f>
        <v>0</v>
      </c>
      <c r="BL91" s="17" t="s">
        <v>112</v>
      </c>
      <c r="BM91" s="189" t="s">
        <v>1372</v>
      </c>
    </row>
    <row r="92" spans="1:65" s="2" customFormat="1" ht="11.25">
      <c r="A92" s="34"/>
      <c r="B92" s="35"/>
      <c r="C92" s="36"/>
      <c r="D92" s="191" t="s">
        <v>173</v>
      </c>
      <c r="E92" s="36"/>
      <c r="F92" s="192" t="s">
        <v>1373</v>
      </c>
      <c r="G92" s="36"/>
      <c r="H92" s="36"/>
      <c r="I92" s="193"/>
      <c r="J92" s="36"/>
      <c r="K92" s="36"/>
      <c r="L92" s="39"/>
      <c r="M92" s="194"/>
      <c r="N92" s="195"/>
      <c r="O92" s="64"/>
      <c r="P92" s="64"/>
      <c r="Q92" s="64"/>
      <c r="R92" s="64"/>
      <c r="S92" s="64"/>
      <c r="T92" s="65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  <c r="AT92" s="17" t="s">
        <v>173</v>
      </c>
      <c r="AU92" s="17" t="s">
        <v>83</v>
      </c>
    </row>
    <row r="93" spans="1:65" s="12" customFormat="1" ht="25.9" customHeight="1">
      <c r="B93" s="162"/>
      <c r="C93" s="163"/>
      <c r="D93" s="164" t="s">
        <v>74</v>
      </c>
      <c r="E93" s="165" t="s">
        <v>303</v>
      </c>
      <c r="F93" s="165" t="s">
        <v>304</v>
      </c>
      <c r="G93" s="163"/>
      <c r="H93" s="163"/>
      <c r="I93" s="166"/>
      <c r="J93" s="167">
        <f>BK93</f>
        <v>0</v>
      </c>
      <c r="K93" s="163"/>
      <c r="L93" s="168"/>
      <c r="M93" s="169"/>
      <c r="N93" s="170"/>
      <c r="O93" s="170"/>
      <c r="P93" s="171">
        <f>P94</f>
        <v>0</v>
      </c>
      <c r="Q93" s="170"/>
      <c r="R93" s="171">
        <f>R94</f>
        <v>6.5820000000000004E-2</v>
      </c>
      <c r="S93" s="170"/>
      <c r="T93" s="172">
        <f>T94</f>
        <v>0</v>
      </c>
      <c r="AR93" s="173" t="s">
        <v>83</v>
      </c>
      <c r="AT93" s="174" t="s">
        <v>74</v>
      </c>
      <c r="AU93" s="174" t="s">
        <v>75</v>
      </c>
      <c r="AY93" s="173" t="s">
        <v>164</v>
      </c>
      <c r="BK93" s="175">
        <f>BK94</f>
        <v>0</v>
      </c>
    </row>
    <row r="94" spans="1:65" s="12" customFormat="1" ht="22.9" customHeight="1">
      <c r="B94" s="162"/>
      <c r="C94" s="163"/>
      <c r="D94" s="164" t="s">
        <v>74</v>
      </c>
      <c r="E94" s="176" t="s">
        <v>1374</v>
      </c>
      <c r="F94" s="176" t="s">
        <v>1375</v>
      </c>
      <c r="G94" s="163"/>
      <c r="H94" s="163"/>
      <c r="I94" s="166"/>
      <c r="J94" s="177">
        <f>BK94</f>
        <v>0</v>
      </c>
      <c r="K94" s="163"/>
      <c r="L94" s="168"/>
      <c r="M94" s="169"/>
      <c r="N94" s="170"/>
      <c r="O94" s="170"/>
      <c r="P94" s="171">
        <f>SUM(P95:P133)</f>
        <v>0</v>
      </c>
      <c r="Q94" s="170"/>
      <c r="R94" s="171">
        <f>SUM(R95:R133)</f>
        <v>6.5820000000000004E-2</v>
      </c>
      <c r="S94" s="170"/>
      <c r="T94" s="172">
        <f>SUM(T95:T133)</f>
        <v>0</v>
      </c>
      <c r="AR94" s="173" t="s">
        <v>83</v>
      </c>
      <c r="AT94" s="174" t="s">
        <v>74</v>
      </c>
      <c r="AU94" s="174" t="s">
        <v>79</v>
      </c>
      <c r="AY94" s="173" t="s">
        <v>164</v>
      </c>
      <c r="BK94" s="175">
        <f>SUM(BK95:BK133)</f>
        <v>0</v>
      </c>
    </row>
    <row r="95" spans="1:65" s="2" customFormat="1" ht="24.2" customHeight="1">
      <c r="A95" s="34"/>
      <c r="B95" s="35"/>
      <c r="C95" s="178" t="s">
        <v>103</v>
      </c>
      <c r="D95" s="178" t="s">
        <v>167</v>
      </c>
      <c r="E95" s="179" t="s">
        <v>1376</v>
      </c>
      <c r="F95" s="180" t="s">
        <v>1377</v>
      </c>
      <c r="G95" s="181" t="s">
        <v>347</v>
      </c>
      <c r="H95" s="182">
        <v>316.39999999999998</v>
      </c>
      <c r="I95" s="183"/>
      <c r="J95" s="184">
        <f>ROUND(I95*H95,2)</f>
        <v>0</v>
      </c>
      <c r="K95" s="180" t="s">
        <v>171</v>
      </c>
      <c r="L95" s="39"/>
      <c r="M95" s="185" t="s">
        <v>19</v>
      </c>
      <c r="N95" s="186" t="s">
        <v>46</v>
      </c>
      <c r="O95" s="64"/>
      <c r="P95" s="187">
        <f>O95*H95</f>
        <v>0</v>
      </c>
      <c r="Q95" s="187">
        <v>0</v>
      </c>
      <c r="R95" s="187">
        <f>Q95*H95</f>
        <v>0</v>
      </c>
      <c r="S95" s="187">
        <v>0</v>
      </c>
      <c r="T95" s="188">
        <f>S95*H95</f>
        <v>0</v>
      </c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  <c r="AR95" s="189" t="s">
        <v>250</v>
      </c>
      <c r="AT95" s="189" t="s">
        <v>167</v>
      </c>
      <c r="AU95" s="189" t="s">
        <v>83</v>
      </c>
      <c r="AY95" s="17" t="s">
        <v>164</v>
      </c>
      <c r="BE95" s="190">
        <f>IF(N95="základní",J95,0)</f>
        <v>0</v>
      </c>
      <c r="BF95" s="190">
        <f>IF(N95="snížená",J95,0)</f>
        <v>0</v>
      </c>
      <c r="BG95" s="190">
        <f>IF(N95="zákl. přenesená",J95,0)</f>
        <v>0</v>
      </c>
      <c r="BH95" s="190">
        <f>IF(N95="sníž. přenesená",J95,0)</f>
        <v>0</v>
      </c>
      <c r="BI95" s="190">
        <f>IF(N95="nulová",J95,0)</f>
        <v>0</v>
      </c>
      <c r="BJ95" s="17" t="s">
        <v>79</v>
      </c>
      <c r="BK95" s="190">
        <f>ROUND(I95*H95,2)</f>
        <v>0</v>
      </c>
      <c r="BL95" s="17" t="s">
        <v>250</v>
      </c>
      <c r="BM95" s="189" t="s">
        <v>1378</v>
      </c>
    </row>
    <row r="96" spans="1:65" s="2" customFormat="1" ht="11.25">
      <c r="A96" s="34"/>
      <c r="B96" s="35"/>
      <c r="C96" s="36"/>
      <c r="D96" s="191" t="s">
        <v>173</v>
      </c>
      <c r="E96" s="36"/>
      <c r="F96" s="192" t="s">
        <v>1379</v>
      </c>
      <c r="G96" s="36"/>
      <c r="H96" s="36"/>
      <c r="I96" s="193"/>
      <c r="J96" s="36"/>
      <c r="K96" s="36"/>
      <c r="L96" s="39"/>
      <c r="M96" s="194"/>
      <c r="N96" s="195"/>
      <c r="O96" s="64"/>
      <c r="P96" s="64"/>
      <c r="Q96" s="64"/>
      <c r="R96" s="64"/>
      <c r="S96" s="64"/>
      <c r="T96" s="65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T96" s="17" t="s">
        <v>173</v>
      </c>
      <c r="AU96" s="17" t="s">
        <v>83</v>
      </c>
    </row>
    <row r="97" spans="1:65" s="2" customFormat="1" ht="24.2" customHeight="1">
      <c r="A97" s="34"/>
      <c r="B97" s="35"/>
      <c r="C97" s="223" t="s">
        <v>112</v>
      </c>
      <c r="D97" s="223" t="s">
        <v>457</v>
      </c>
      <c r="E97" s="224" t="s">
        <v>1380</v>
      </c>
      <c r="F97" s="225" t="s">
        <v>1381</v>
      </c>
      <c r="G97" s="226" t="s">
        <v>347</v>
      </c>
      <c r="H97" s="227">
        <v>134.4</v>
      </c>
      <c r="I97" s="228"/>
      <c r="J97" s="229">
        <f>ROUND(I97*H97,2)</f>
        <v>0</v>
      </c>
      <c r="K97" s="225" t="s">
        <v>171</v>
      </c>
      <c r="L97" s="230"/>
      <c r="M97" s="231" t="s">
        <v>19</v>
      </c>
      <c r="N97" s="232" t="s">
        <v>46</v>
      </c>
      <c r="O97" s="64"/>
      <c r="P97" s="187">
        <f>O97*H97</f>
        <v>0</v>
      </c>
      <c r="Q97" s="187">
        <v>6.0000000000000002E-5</v>
      </c>
      <c r="R97" s="187">
        <f>Q97*H97</f>
        <v>8.064E-3</v>
      </c>
      <c r="S97" s="187">
        <v>0</v>
      </c>
      <c r="T97" s="188">
        <f>S97*H97</f>
        <v>0</v>
      </c>
      <c r="U97" s="34"/>
      <c r="V97" s="34"/>
      <c r="W97" s="34"/>
      <c r="X97" s="34"/>
      <c r="Y97" s="34"/>
      <c r="Z97" s="34"/>
      <c r="AA97" s="34"/>
      <c r="AB97" s="34"/>
      <c r="AC97" s="34"/>
      <c r="AD97" s="34"/>
      <c r="AE97" s="34"/>
      <c r="AR97" s="189" t="s">
        <v>344</v>
      </c>
      <c r="AT97" s="189" t="s">
        <v>457</v>
      </c>
      <c r="AU97" s="189" t="s">
        <v>83</v>
      </c>
      <c r="AY97" s="17" t="s">
        <v>164</v>
      </c>
      <c r="BE97" s="190">
        <f>IF(N97="základní",J97,0)</f>
        <v>0</v>
      </c>
      <c r="BF97" s="190">
        <f>IF(N97="snížená",J97,0)</f>
        <v>0</v>
      </c>
      <c r="BG97" s="190">
        <f>IF(N97="zákl. přenesená",J97,0)</f>
        <v>0</v>
      </c>
      <c r="BH97" s="190">
        <f>IF(N97="sníž. přenesená",J97,0)</f>
        <v>0</v>
      </c>
      <c r="BI97" s="190">
        <f>IF(N97="nulová",J97,0)</f>
        <v>0</v>
      </c>
      <c r="BJ97" s="17" t="s">
        <v>79</v>
      </c>
      <c r="BK97" s="190">
        <f>ROUND(I97*H97,2)</f>
        <v>0</v>
      </c>
      <c r="BL97" s="17" t="s">
        <v>250</v>
      </c>
      <c r="BM97" s="189" t="s">
        <v>1382</v>
      </c>
    </row>
    <row r="98" spans="1:65" s="13" customFormat="1" ht="11.25">
      <c r="B98" s="196"/>
      <c r="C98" s="197"/>
      <c r="D98" s="198" t="s">
        <v>179</v>
      </c>
      <c r="E98" s="199" t="s">
        <v>19</v>
      </c>
      <c r="F98" s="200" t="s">
        <v>1383</v>
      </c>
      <c r="G98" s="197"/>
      <c r="H98" s="201">
        <v>134.4</v>
      </c>
      <c r="I98" s="202"/>
      <c r="J98" s="197"/>
      <c r="K98" s="197"/>
      <c r="L98" s="203"/>
      <c r="M98" s="204"/>
      <c r="N98" s="205"/>
      <c r="O98" s="205"/>
      <c r="P98" s="205"/>
      <c r="Q98" s="205"/>
      <c r="R98" s="205"/>
      <c r="S98" s="205"/>
      <c r="T98" s="206"/>
      <c r="AT98" s="207" t="s">
        <v>179</v>
      </c>
      <c r="AU98" s="207" t="s">
        <v>83</v>
      </c>
      <c r="AV98" s="13" t="s">
        <v>83</v>
      </c>
      <c r="AW98" s="13" t="s">
        <v>36</v>
      </c>
      <c r="AX98" s="13" t="s">
        <v>79</v>
      </c>
      <c r="AY98" s="207" t="s">
        <v>164</v>
      </c>
    </row>
    <row r="99" spans="1:65" s="2" customFormat="1" ht="21.75" customHeight="1">
      <c r="A99" s="34"/>
      <c r="B99" s="35"/>
      <c r="C99" s="223" t="s">
        <v>115</v>
      </c>
      <c r="D99" s="223" t="s">
        <v>457</v>
      </c>
      <c r="E99" s="224" t="s">
        <v>1384</v>
      </c>
      <c r="F99" s="225" t="s">
        <v>1385</v>
      </c>
      <c r="G99" s="226" t="s">
        <v>347</v>
      </c>
      <c r="H99" s="227">
        <v>42</v>
      </c>
      <c r="I99" s="228"/>
      <c r="J99" s="229">
        <f>ROUND(I99*H99,2)</f>
        <v>0</v>
      </c>
      <c r="K99" s="225" t="s">
        <v>171</v>
      </c>
      <c r="L99" s="230"/>
      <c r="M99" s="231" t="s">
        <v>19</v>
      </c>
      <c r="N99" s="232" t="s">
        <v>46</v>
      </c>
      <c r="O99" s="64"/>
      <c r="P99" s="187">
        <f>O99*H99</f>
        <v>0</v>
      </c>
      <c r="Q99" s="187">
        <v>2.2000000000000001E-4</v>
      </c>
      <c r="R99" s="187">
        <f>Q99*H99</f>
        <v>9.2399999999999999E-3</v>
      </c>
      <c r="S99" s="187">
        <v>0</v>
      </c>
      <c r="T99" s="188">
        <f>S99*H99</f>
        <v>0</v>
      </c>
      <c r="U99" s="34"/>
      <c r="V99" s="34"/>
      <c r="W99" s="34"/>
      <c r="X99" s="34"/>
      <c r="Y99" s="34"/>
      <c r="Z99" s="34"/>
      <c r="AA99" s="34"/>
      <c r="AB99" s="34"/>
      <c r="AC99" s="34"/>
      <c r="AD99" s="34"/>
      <c r="AE99" s="34"/>
      <c r="AR99" s="189" t="s">
        <v>344</v>
      </c>
      <c r="AT99" s="189" t="s">
        <v>457</v>
      </c>
      <c r="AU99" s="189" t="s">
        <v>83</v>
      </c>
      <c r="AY99" s="17" t="s">
        <v>164</v>
      </c>
      <c r="BE99" s="190">
        <f>IF(N99="základní",J99,0)</f>
        <v>0</v>
      </c>
      <c r="BF99" s="190">
        <f>IF(N99="snížená",J99,0)</f>
        <v>0</v>
      </c>
      <c r="BG99" s="190">
        <f>IF(N99="zákl. přenesená",J99,0)</f>
        <v>0</v>
      </c>
      <c r="BH99" s="190">
        <f>IF(N99="sníž. přenesená",J99,0)</f>
        <v>0</v>
      </c>
      <c r="BI99" s="190">
        <f>IF(N99="nulová",J99,0)</f>
        <v>0</v>
      </c>
      <c r="BJ99" s="17" t="s">
        <v>79</v>
      </c>
      <c r="BK99" s="190">
        <f>ROUND(I99*H99,2)</f>
        <v>0</v>
      </c>
      <c r="BL99" s="17" t="s">
        <v>250</v>
      </c>
      <c r="BM99" s="189" t="s">
        <v>1386</v>
      </c>
    </row>
    <row r="100" spans="1:65" s="2" customFormat="1" ht="21.75" customHeight="1">
      <c r="A100" s="34"/>
      <c r="B100" s="35"/>
      <c r="C100" s="223" t="s">
        <v>118</v>
      </c>
      <c r="D100" s="223" t="s">
        <v>457</v>
      </c>
      <c r="E100" s="224" t="s">
        <v>1387</v>
      </c>
      <c r="F100" s="225" t="s">
        <v>1388</v>
      </c>
      <c r="G100" s="226" t="s">
        <v>347</v>
      </c>
      <c r="H100" s="227">
        <v>140</v>
      </c>
      <c r="I100" s="228"/>
      <c r="J100" s="229">
        <f>ROUND(I100*H100,2)</f>
        <v>0</v>
      </c>
      <c r="K100" s="225" t="s">
        <v>171</v>
      </c>
      <c r="L100" s="230"/>
      <c r="M100" s="231" t="s">
        <v>19</v>
      </c>
      <c r="N100" s="232" t="s">
        <v>46</v>
      </c>
      <c r="O100" s="64"/>
      <c r="P100" s="187">
        <f>O100*H100</f>
        <v>0</v>
      </c>
      <c r="Q100" s="187">
        <v>4.0000000000000003E-5</v>
      </c>
      <c r="R100" s="187">
        <f>Q100*H100</f>
        <v>5.6000000000000008E-3</v>
      </c>
      <c r="S100" s="187">
        <v>0</v>
      </c>
      <c r="T100" s="188">
        <f>S100*H100</f>
        <v>0</v>
      </c>
      <c r="U100" s="34"/>
      <c r="V100" s="34"/>
      <c r="W100" s="34"/>
      <c r="X100" s="34"/>
      <c r="Y100" s="34"/>
      <c r="Z100" s="34"/>
      <c r="AA100" s="34"/>
      <c r="AB100" s="34"/>
      <c r="AC100" s="34"/>
      <c r="AD100" s="34"/>
      <c r="AE100" s="34"/>
      <c r="AR100" s="189" t="s">
        <v>344</v>
      </c>
      <c r="AT100" s="189" t="s">
        <v>457</v>
      </c>
      <c r="AU100" s="189" t="s">
        <v>83</v>
      </c>
      <c r="AY100" s="17" t="s">
        <v>164</v>
      </c>
      <c r="BE100" s="190">
        <f>IF(N100="základní",J100,0)</f>
        <v>0</v>
      </c>
      <c r="BF100" s="190">
        <f>IF(N100="snížená",J100,0)</f>
        <v>0</v>
      </c>
      <c r="BG100" s="190">
        <f>IF(N100="zákl. přenesená",J100,0)</f>
        <v>0</v>
      </c>
      <c r="BH100" s="190">
        <f>IF(N100="sníž. přenesená",J100,0)</f>
        <v>0</v>
      </c>
      <c r="BI100" s="190">
        <f>IF(N100="nulová",J100,0)</f>
        <v>0</v>
      </c>
      <c r="BJ100" s="17" t="s">
        <v>79</v>
      </c>
      <c r="BK100" s="190">
        <f>ROUND(I100*H100,2)</f>
        <v>0</v>
      </c>
      <c r="BL100" s="17" t="s">
        <v>250</v>
      </c>
      <c r="BM100" s="189" t="s">
        <v>1389</v>
      </c>
    </row>
    <row r="101" spans="1:65" s="13" customFormat="1" ht="11.25">
      <c r="B101" s="196"/>
      <c r="C101" s="197"/>
      <c r="D101" s="198" t="s">
        <v>179</v>
      </c>
      <c r="E101" s="199" t="s">
        <v>19</v>
      </c>
      <c r="F101" s="200" t="s">
        <v>1390</v>
      </c>
      <c r="G101" s="197"/>
      <c r="H101" s="201">
        <v>140</v>
      </c>
      <c r="I101" s="202"/>
      <c r="J101" s="197"/>
      <c r="K101" s="197"/>
      <c r="L101" s="203"/>
      <c r="M101" s="204"/>
      <c r="N101" s="205"/>
      <c r="O101" s="205"/>
      <c r="P101" s="205"/>
      <c r="Q101" s="205"/>
      <c r="R101" s="205"/>
      <c r="S101" s="205"/>
      <c r="T101" s="206"/>
      <c r="AT101" s="207" t="s">
        <v>179</v>
      </c>
      <c r="AU101" s="207" t="s">
        <v>83</v>
      </c>
      <c r="AV101" s="13" t="s">
        <v>83</v>
      </c>
      <c r="AW101" s="13" t="s">
        <v>36</v>
      </c>
      <c r="AX101" s="13" t="s">
        <v>79</v>
      </c>
      <c r="AY101" s="207" t="s">
        <v>164</v>
      </c>
    </row>
    <row r="102" spans="1:65" s="2" customFormat="1" ht="24.2" customHeight="1">
      <c r="A102" s="34"/>
      <c r="B102" s="35"/>
      <c r="C102" s="178" t="s">
        <v>121</v>
      </c>
      <c r="D102" s="178" t="s">
        <v>167</v>
      </c>
      <c r="E102" s="179" t="s">
        <v>1391</v>
      </c>
      <c r="F102" s="180" t="s">
        <v>1392</v>
      </c>
      <c r="G102" s="181" t="s">
        <v>362</v>
      </c>
      <c r="H102" s="182">
        <v>28</v>
      </c>
      <c r="I102" s="183"/>
      <c r="J102" s="184">
        <f>ROUND(I102*H102,2)</f>
        <v>0</v>
      </c>
      <c r="K102" s="180" t="s">
        <v>171</v>
      </c>
      <c r="L102" s="39"/>
      <c r="M102" s="185" t="s">
        <v>19</v>
      </c>
      <c r="N102" s="186" t="s">
        <v>46</v>
      </c>
      <c r="O102" s="64"/>
      <c r="P102" s="187">
        <f>O102*H102</f>
        <v>0</v>
      </c>
      <c r="Q102" s="187">
        <v>0</v>
      </c>
      <c r="R102" s="187">
        <f>Q102*H102</f>
        <v>0</v>
      </c>
      <c r="S102" s="187">
        <v>0</v>
      </c>
      <c r="T102" s="188">
        <f>S102*H102</f>
        <v>0</v>
      </c>
      <c r="U102" s="34"/>
      <c r="V102" s="34"/>
      <c r="W102" s="34"/>
      <c r="X102" s="34"/>
      <c r="Y102" s="34"/>
      <c r="Z102" s="34"/>
      <c r="AA102" s="34"/>
      <c r="AB102" s="34"/>
      <c r="AC102" s="34"/>
      <c r="AD102" s="34"/>
      <c r="AE102" s="34"/>
      <c r="AR102" s="189" t="s">
        <v>250</v>
      </c>
      <c r="AT102" s="189" t="s">
        <v>167</v>
      </c>
      <c r="AU102" s="189" t="s">
        <v>83</v>
      </c>
      <c r="AY102" s="17" t="s">
        <v>164</v>
      </c>
      <c r="BE102" s="190">
        <f>IF(N102="základní",J102,0)</f>
        <v>0</v>
      </c>
      <c r="BF102" s="190">
        <f>IF(N102="snížená",J102,0)</f>
        <v>0</v>
      </c>
      <c r="BG102" s="190">
        <f>IF(N102="zákl. přenesená",J102,0)</f>
        <v>0</v>
      </c>
      <c r="BH102" s="190">
        <f>IF(N102="sníž. přenesená",J102,0)</f>
        <v>0</v>
      </c>
      <c r="BI102" s="190">
        <f>IF(N102="nulová",J102,0)</f>
        <v>0</v>
      </c>
      <c r="BJ102" s="17" t="s">
        <v>79</v>
      </c>
      <c r="BK102" s="190">
        <f>ROUND(I102*H102,2)</f>
        <v>0</v>
      </c>
      <c r="BL102" s="17" t="s">
        <v>250</v>
      </c>
      <c r="BM102" s="189" t="s">
        <v>1393</v>
      </c>
    </row>
    <row r="103" spans="1:65" s="2" customFormat="1" ht="11.25">
      <c r="A103" s="34"/>
      <c r="B103" s="35"/>
      <c r="C103" s="36"/>
      <c r="D103" s="191" t="s">
        <v>173</v>
      </c>
      <c r="E103" s="36"/>
      <c r="F103" s="192" t="s">
        <v>1394</v>
      </c>
      <c r="G103" s="36"/>
      <c r="H103" s="36"/>
      <c r="I103" s="193"/>
      <c r="J103" s="36"/>
      <c r="K103" s="36"/>
      <c r="L103" s="39"/>
      <c r="M103" s="194"/>
      <c r="N103" s="195"/>
      <c r="O103" s="64"/>
      <c r="P103" s="64"/>
      <c r="Q103" s="64"/>
      <c r="R103" s="64"/>
      <c r="S103" s="64"/>
      <c r="T103" s="65"/>
      <c r="U103" s="34"/>
      <c r="V103" s="34"/>
      <c r="W103" s="34"/>
      <c r="X103" s="34"/>
      <c r="Y103" s="34"/>
      <c r="Z103" s="34"/>
      <c r="AA103" s="34"/>
      <c r="AB103" s="34"/>
      <c r="AC103" s="34"/>
      <c r="AD103" s="34"/>
      <c r="AE103" s="34"/>
      <c r="AT103" s="17" t="s">
        <v>173</v>
      </c>
      <c r="AU103" s="17" t="s">
        <v>83</v>
      </c>
    </row>
    <row r="104" spans="1:65" s="2" customFormat="1" ht="24.2" customHeight="1">
      <c r="A104" s="34"/>
      <c r="B104" s="35"/>
      <c r="C104" s="223" t="s">
        <v>124</v>
      </c>
      <c r="D104" s="223" t="s">
        <v>457</v>
      </c>
      <c r="E104" s="224" t="s">
        <v>1395</v>
      </c>
      <c r="F104" s="225" t="s">
        <v>1396</v>
      </c>
      <c r="G104" s="226" t="s">
        <v>362</v>
      </c>
      <c r="H104" s="227">
        <v>28</v>
      </c>
      <c r="I104" s="228"/>
      <c r="J104" s="229">
        <f>ROUND(I104*H104,2)</f>
        <v>0</v>
      </c>
      <c r="K104" s="225" t="s">
        <v>171</v>
      </c>
      <c r="L104" s="230"/>
      <c r="M104" s="231" t="s">
        <v>19</v>
      </c>
      <c r="N104" s="232" t="s">
        <v>46</v>
      </c>
      <c r="O104" s="64"/>
      <c r="P104" s="187">
        <f>O104*H104</f>
        <v>0</v>
      </c>
      <c r="Q104" s="187">
        <v>4.0000000000000003E-5</v>
      </c>
      <c r="R104" s="187">
        <f>Q104*H104</f>
        <v>1.1200000000000001E-3</v>
      </c>
      <c r="S104" s="187">
        <v>0</v>
      </c>
      <c r="T104" s="188">
        <f>S104*H104</f>
        <v>0</v>
      </c>
      <c r="U104" s="34"/>
      <c r="V104" s="34"/>
      <c r="W104" s="34"/>
      <c r="X104" s="34"/>
      <c r="Y104" s="34"/>
      <c r="Z104" s="34"/>
      <c r="AA104" s="34"/>
      <c r="AB104" s="34"/>
      <c r="AC104" s="34"/>
      <c r="AD104" s="34"/>
      <c r="AE104" s="34"/>
      <c r="AR104" s="189" t="s">
        <v>344</v>
      </c>
      <c r="AT104" s="189" t="s">
        <v>457</v>
      </c>
      <c r="AU104" s="189" t="s">
        <v>83</v>
      </c>
      <c r="AY104" s="17" t="s">
        <v>164</v>
      </c>
      <c r="BE104" s="190">
        <f>IF(N104="základní",J104,0)</f>
        <v>0</v>
      </c>
      <c r="BF104" s="190">
        <f>IF(N104="snížená",J104,0)</f>
        <v>0</v>
      </c>
      <c r="BG104" s="190">
        <f>IF(N104="zákl. přenesená",J104,0)</f>
        <v>0</v>
      </c>
      <c r="BH104" s="190">
        <f>IF(N104="sníž. přenesená",J104,0)</f>
        <v>0</v>
      </c>
      <c r="BI104" s="190">
        <f>IF(N104="nulová",J104,0)</f>
        <v>0</v>
      </c>
      <c r="BJ104" s="17" t="s">
        <v>79</v>
      </c>
      <c r="BK104" s="190">
        <f>ROUND(I104*H104,2)</f>
        <v>0</v>
      </c>
      <c r="BL104" s="17" t="s">
        <v>250</v>
      </c>
      <c r="BM104" s="189" t="s">
        <v>1397</v>
      </c>
    </row>
    <row r="105" spans="1:65" s="2" customFormat="1" ht="24.2" customHeight="1">
      <c r="A105" s="34"/>
      <c r="B105" s="35"/>
      <c r="C105" s="178" t="s">
        <v>165</v>
      </c>
      <c r="D105" s="178" t="s">
        <v>167</v>
      </c>
      <c r="E105" s="179" t="s">
        <v>1398</v>
      </c>
      <c r="F105" s="180" t="s">
        <v>1399</v>
      </c>
      <c r="G105" s="181" t="s">
        <v>362</v>
      </c>
      <c r="H105" s="182">
        <v>6</v>
      </c>
      <c r="I105" s="183"/>
      <c r="J105" s="184">
        <f>ROUND(I105*H105,2)</f>
        <v>0</v>
      </c>
      <c r="K105" s="180" t="s">
        <v>171</v>
      </c>
      <c r="L105" s="39"/>
      <c r="M105" s="185" t="s">
        <v>19</v>
      </c>
      <c r="N105" s="186" t="s">
        <v>46</v>
      </c>
      <c r="O105" s="64"/>
      <c r="P105" s="187">
        <f>O105*H105</f>
        <v>0</v>
      </c>
      <c r="Q105" s="187">
        <v>0</v>
      </c>
      <c r="R105" s="187">
        <f>Q105*H105</f>
        <v>0</v>
      </c>
      <c r="S105" s="187">
        <v>0</v>
      </c>
      <c r="T105" s="188">
        <f>S105*H105</f>
        <v>0</v>
      </c>
      <c r="U105" s="34"/>
      <c r="V105" s="34"/>
      <c r="W105" s="34"/>
      <c r="X105" s="34"/>
      <c r="Y105" s="34"/>
      <c r="Z105" s="34"/>
      <c r="AA105" s="34"/>
      <c r="AB105" s="34"/>
      <c r="AC105" s="34"/>
      <c r="AD105" s="34"/>
      <c r="AE105" s="34"/>
      <c r="AR105" s="189" t="s">
        <v>250</v>
      </c>
      <c r="AT105" s="189" t="s">
        <v>167</v>
      </c>
      <c r="AU105" s="189" t="s">
        <v>83</v>
      </c>
      <c r="AY105" s="17" t="s">
        <v>164</v>
      </c>
      <c r="BE105" s="190">
        <f>IF(N105="základní",J105,0)</f>
        <v>0</v>
      </c>
      <c r="BF105" s="190">
        <f>IF(N105="snížená",J105,0)</f>
        <v>0</v>
      </c>
      <c r="BG105" s="190">
        <f>IF(N105="zákl. přenesená",J105,0)</f>
        <v>0</v>
      </c>
      <c r="BH105" s="190">
        <f>IF(N105="sníž. přenesená",J105,0)</f>
        <v>0</v>
      </c>
      <c r="BI105" s="190">
        <f>IF(N105="nulová",J105,0)</f>
        <v>0</v>
      </c>
      <c r="BJ105" s="17" t="s">
        <v>79</v>
      </c>
      <c r="BK105" s="190">
        <f>ROUND(I105*H105,2)</f>
        <v>0</v>
      </c>
      <c r="BL105" s="17" t="s">
        <v>250</v>
      </c>
      <c r="BM105" s="189" t="s">
        <v>1400</v>
      </c>
    </row>
    <row r="106" spans="1:65" s="2" customFormat="1" ht="11.25">
      <c r="A106" s="34"/>
      <c r="B106" s="35"/>
      <c r="C106" s="36"/>
      <c r="D106" s="191" t="s">
        <v>173</v>
      </c>
      <c r="E106" s="36"/>
      <c r="F106" s="192" t="s">
        <v>1401</v>
      </c>
      <c r="G106" s="36"/>
      <c r="H106" s="36"/>
      <c r="I106" s="193"/>
      <c r="J106" s="36"/>
      <c r="K106" s="36"/>
      <c r="L106" s="39"/>
      <c r="M106" s="194"/>
      <c r="N106" s="195"/>
      <c r="O106" s="64"/>
      <c r="P106" s="64"/>
      <c r="Q106" s="64"/>
      <c r="R106" s="64"/>
      <c r="S106" s="64"/>
      <c r="T106" s="65"/>
      <c r="U106" s="34"/>
      <c r="V106" s="34"/>
      <c r="W106" s="34"/>
      <c r="X106" s="34"/>
      <c r="Y106" s="34"/>
      <c r="Z106" s="34"/>
      <c r="AA106" s="34"/>
      <c r="AB106" s="34"/>
      <c r="AC106" s="34"/>
      <c r="AD106" s="34"/>
      <c r="AE106" s="34"/>
      <c r="AT106" s="17" t="s">
        <v>173</v>
      </c>
      <c r="AU106" s="17" t="s">
        <v>83</v>
      </c>
    </row>
    <row r="107" spans="1:65" s="2" customFormat="1" ht="24.2" customHeight="1">
      <c r="A107" s="34"/>
      <c r="B107" s="35"/>
      <c r="C107" s="223" t="s">
        <v>218</v>
      </c>
      <c r="D107" s="223" t="s">
        <v>457</v>
      </c>
      <c r="E107" s="224" t="s">
        <v>1402</v>
      </c>
      <c r="F107" s="225" t="s">
        <v>1403</v>
      </c>
      <c r="G107" s="226" t="s">
        <v>362</v>
      </c>
      <c r="H107" s="227">
        <v>6</v>
      </c>
      <c r="I107" s="228"/>
      <c r="J107" s="229">
        <f>ROUND(I107*H107,2)</f>
        <v>0</v>
      </c>
      <c r="K107" s="225" t="s">
        <v>171</v>
      </c>
      <c r="L107" s="230"/>
      <c r="M107" s="231" t="s">
        <v>19</v>
      </c>
      <c r="N107" s="232" t="s">
        <v>46</v>
      </c>
      <c r="O107" s="64"/>
      <c r="P107" s="187">
        <f>O107*H107</f>
        <v>0</v>
      </c>
      <c r="Q107" s="187">
        <v>9.0000000000000006E-5</v>
      </c>
      <c r="R107" s="187">
        <f>Q107*H107</f>
        <v>5.4000000000000001E-4</v>
      </c>
      <c r="S107" s="187">
        <v>0</v>
      </c>
      <c r="T107" s="188">
        <f>S107*H107</f>
        <v>0</v>
      </c>
      <c r="U107" s="34"/>
      <c r="V107" s="34"/>
      <c r="W107" s="34"/>
      <c r="X107" s="34"/>
      <c r="Y107" s="34"/>
      <c r="Z107" s="34"/>
      <c r="AA107" s="34"/>
      <c r="AB107" s="34"/>
      <c r="AC107" s="34"/>
      <c r="AD107" s="34"/>
      <c r="AE107" s="34"/>
      <c r="AR107" s="189" t="s">
        <v>344</v>
      </c>
      <c r="AT107" s="189" t="s">
        <v>457</v>
      </c>
      <c r="AU107" s="189" t="s">
        <v>83</v>
      </c>
      <c r="AY107" s="17" t="s">
        <v>164</v>
      </c>
      <c r="BE107" s="190">
        <f>IF(N107="základní",J107,0)</f>
        <v>0</v>
      </c>
      <c r="BF107" s="190">
        <f>IF(N107="snížená",J107,0)</f>
        <v>0</v>
      </c>
      <c r="BG107" s="190">
        <f>IF(N107="zákl. přenesená",J107,0)</f>
        <v>0</v>
      </c>
      <c r="BH107" s="190">
        <f>IF(N107="sníž. přenesená",J107,0)</f>
        <v>0</v>
      </c>
      <c r="BI107" s="190">
        <f>IF(N107="nulová",J107,0)</f>
        <v>0</v>
      </c>
      <c r="BJ107" s="17" t="s">
        <v>79</v>
      </c>
      <c r="BK107" s="190">
        <f>ROUND(I107*H107,2)</f>
        <v>0</v>
      </c>
      <c r="BL107" s="17" t="s">
        <v>250</v>
      </c>
      <c r="BM107" s="189" t="s">
        <v>1404</v>
      </c>
    </row>
    <row r="108" spans="1:65" s="2" customFormat="1" ht="24.2" customHeight="1">
      <c r="A108" s="34"/>
      <c r="B108" s="35"/>
      <c r="C108" s="178" t="s">
        <v>224</v>
      </c>
      <c r="D108" s="178" t="s">
        <v>167</v>
      </c>
      <c r="E108" s="179" t="s">
        <v>1405</v>
      </c>
      <c r="F108" s="180" t="s">
        <v>1406</v>
      </c>
      <c r="G108" s="181" t="s">
        <v>347</v>
      </c>
      <c r="H108" s="182">
        <v>522</v>
      </c>
      <c r="I108" s="183"/>
      <c r="J108" s="184">
        <f>ROUND(I108*H108,2)</f>
        <v>0</v>
      </c>
      <c r="K108" s="180" t="s">
        <v>171</v>
      </c>
      <c r="L108" s="39"/>
      <c r="M108" s="185" t="s">
        <v>19</v>
      </c>
      <c r="N108" s="186" t="s">
        <v>46</v>
      </c>
      <c r="O108" s="64"/>
      <c r="P108" s="187">
        <f>O108*H108</f>
        <v>0</v>
      </c>
      <c r="Q108" s="187">
        <v>0</v>
      </c>
      <c r="R108" s="187">
        <f>Q108*H108</f>
        <v>0</v>
      </c>
      <c r="S108" s="187">
        <v>0</v>
      </c>
      <c r="T108" s="188">
        <f>S108*H108</f>
        <v>0</v>
      </c>
      <c r="U108" s="34"/>
      <c r="V108" s="34"/>
      <c r="W108" s="34"/>
      <c r="X108" s="34"/>
      <c r="Y108" s="34"/>
      <c r="Z108" s="34"/>
      <c r="AA108" s="34"/>
      <c r="AB108" s="34"/>
      <c r="AC108" s="34"/>
      <c r="AD108" s="34"/>
      <c r="AE108" s="34"/>
      <c r="AR108" s="189" t="s">
        <v>250</v>
      </c>
      <c r="AT108" s="189" t="s">
        <v>167</v>
      </c>
      <c r="AU108" s="189" t="s">
        <v>83</v>
      </c>
      <c r="AY108" s="17" t="s">
        <v>164</v>
      </c>
      <c r="BE108" s="190">
        <f>IF(N108="základní",J108,0)</f>
        <v>0</v>
      </c>
      <c r="BF108" s="190">
        <f>IF(N108="snížená",J108,0)</f>
        <v>0</v>
      </c>
      <c r="BG108" s="190">
        <f>IF(N108="zákl. přenesená",J108,0)</f>
        <v>0</v>
      </c>
      <c r="BH108" s="190">
        <f>IF(N108="sníž. přenesená",J108,0)</f>
        <v>0</v>
      </c>
      <c r="BI108" s="190">
        <f>IF(N108="nulová",J108,0)</f>
        <v>0</v>
      </c>
      <c r="BJ108" s="17" t="s">
        <v>79</v>
      </c>
      <c r="BK108" s="190">
        <f>ROUND(I108*H108,2)</f>
        <v>0</v>
      </c>
      <c r="BL108" s="17" t="s">
        <v>250</v>
      </c>
      <c r="BM108" s="189" t="s">
        <v>1407</v>
      </c>
    </row>
    <row r="109" spans="1:65" s="2" customFormat="1" ht="11.25">
      <c r="A109" s="34"/>
      <c r="B109" s="35"/>
      <c r="C109" s="36"/>
      <c r="D109" s="191" t="s">
        <v>173</v>
      </c>
      <c r="E109" s="36"/>
      <c r="F109" s="192" t="s">
        <v>1408</v>
      </c>
      <c r="G109" s="36"/>
      <c r="H109" s="36"/>
      <c r="I109" s="193"/>
      <c r="J109" s="36"/>
      <c r="K109" s="36"/>
      <c r="L109" s="39"/>
      <c r="M109" s="194"/>
      <c r="N109" s="195"/>
      <c r="O109" s="64"/>
      <c r="P109" s="64"/>
      <c r="Q109" s="64"/>
      <c r="R109" s="64"/>
      <c r="S109" s="64"/>
      <c r="T109" s="65"/>
      <c r="U109" s="34"/>
      <c r="V109" s="34"/>
      <c r="W109" s="34"/>
      <c r="X109" s="34"/>
      <c r="Y109" s="34"/>
      <c r="Z109" s="34"/>
      <c r="AA109" s="34"/>
      <c r="AB109" s="34"/>
      <c r="AC109" s="34"/>
      <c r="AD109" s="34"/>
      <c r="AE109" s="34"/>
      <c r="AT109" s="17" t="s">
        <v>173</v>
      </c>
      <c r="AU109" s="17" t="s">
        <v>83</v>
      </c>
    </row>
    <row r="110" spans="1:65" s="2" customFormat="1" ht="24.2" customHeight="1">
      <c r="A110" s="34"/>
      <c r="B110" s="35"/>
      <c r="C110" s="223" t="s">
        <v>8</v>
      </c>
      <c r="D110" s="223" t="s">
        <v>457</v>
      </c>
      <c r="E110" s="224" t="s">
        <v>1409</v>
      </c>
      <c r="F110" s="225" t="s">
        <v>1410</v>
      </c>
      <c r="G110" s="226" t="s">
        <v>347</v>
      </c>
      <c r="H110" s="227">
        <v>626.4</v>
      </c>
      <c r="I110" s="228"/>
      <c r="J110" s="229">
        <f>ROUND(I110*H110,2)</f>
        <v>0</v>
      </c>
      <c r="K110" s="225" t="s">
        <v>171</v>
      </c>
      <c r="L110" s="230"/>
      <c r="M110" s="231" t="s">
        <v>19</v>
      </c>
      <c r="N110" s="232" t="s">
        <v>46</v>
      </c>
      <c r="O110" s="64"/>
      <c r="P110" s="187">
        <f>O110*H110</f>
        <v>0</v>
      </c>
      <c r="Q110" s="187">
        <v>4.0000000000000003E-5</v>
      </c>
      <c r="R110" s="187">
        <f>Q110*H110</f>
        <v>2.5056000000000002E-2</v>
      </c>
      <c r="S110" s="187">
        <v>0</v>
      </c>
      <c r="T110" s="188">
        <f>S110*H110</f>
        <v>0</v>
      </c>
      <c r="U110" s="34"/>
      <c r="V110" s="34"/>
      <c r="W110" s="34"/>
      <c r="X110" s="34"/>
      <c r="Y110" s="34"/>
      <c r="Z110" s="34"/>
      <c r="AA110" s="34"/>
      <c r="AB110" s="34"/>
      <c r="AC110" s="34"/>
      <c r="AD110" s="34"/>
      <c r="AE110" s="34"/>
      <c r="AR110" s="189" t="s">
        <v>344</v>
      </c>
      <c r="AT110" s="189" t="s">
        <v>457</v>
      </c>
      <c r="AU110" s="189" t="s">
        <v>83</v>
      </c>
      <c r="AY110" s="17" t="s">
        <v>164</v>
      </c>
      <c r="BE110" s="190">
        <f>IF(N110="základní",J110,0)</f>
        <v>0</v>
      </c>
      <c r="BF110" s="190">
        <f>IF(N110="snížená",J110,0)</f>
        <v>0</v>
      </c>
      <c r="BG110" s="190">
        <f>IF(N110="zákl. přenesená",J110,0)</f>
        <v>0</v>
      </c>
      <c r="BH110" s="190">
        <f>IF(N110="sníž. přenesená",J110,0)</f>
        <v>0</v>
      </c>
      <c r="BI110" s="190">
        <f>IF(N110="nulová",J110,0)</f>
        <v>0</v>
      </c>
      <c r="BJ110" s="17" t="s">
        <v>79</v>
      </c>
      <c r="BK110" s="190">
        <f>ROUND(I110*H110,2)</f>
        <v>0</v>
      </c>
      <c r="BL110" s="17" t="s">
        <v>250</v>
      </c>
      <c r="BM110" s="189" t="s">
        <v>1411</v>
      </c>
    </row>
    <row r="111" spans="1:65" s="13" customFormat="1" ht="11.25">
      <c r="B111" s="196"/>
      <c r="C111" s="197"/>
      <c r="D111" s="198" t="s">
        <v>179</v>
      </c>
      <c r="E111" s="199" t="s">
        <v>19</v>
      </c>
      <c r="F111" s="200" t="s">
        <v>1412</v>
      </c>
      <c r="G111" s="197"/>
      <c r="H111" s="201">
        <v>626.4</v>
      </c>
      <c r="I111" s="202"/>
      <c r="J111" s="197"/>
      <c r="K111" s="197"/>
      <c r="L111" s="203"/>
      <c r="M111" s="204"/>
      <c r="N111" s="205"/>
      <c r="O111" s="205"/>
      <c r="P111" s="205"/>
      <c r="Q111" s="205"/>
      <c r="R111" s="205"/>
      <c r="S111" s="205"/>
      <c r="T111" s="206"/>
      <c r="AT111" s="207" t="s">
        <v>179</v>
      </c>
      <c r="AU111" s="207" t="s">
        <v>83</v>
      </c>
      <c r="AV111" s="13" t="s">
        <v>83</v>
      </c>
      <c r="AW111" s="13" t="s">
        <v>36</v>
      </c>
      <c r="AX111" s="13" t="s">
        <v>79</v>
      </c>
      <c r="AY111" s="207" t="s">
        <v>164</v>
      </c>
    </row>
    <row r="112" spans="1:65" s="2" customFormat="1" ht="24.2" customHeight="1">
      <c r="A112" s="34"/>
      <c r="B112" s="35"/>
      <c r="C112" s="178" t="s">
        <v>233</v>
      </c>
      <c r="D112" s="178" t="s">
        <v>167</v>
      </c>
      <c r="E112" s="179" t="s">
        <v>1413</v>
      </c>
      <c r="F112" s="180" t="s">
        <v>1414</v>
      </c>
      <c r="G112" s="181" t="s">
        <v>362</v>
      </c>
      <c r="H112" s="182">
        <v>50</v>
      </c>
      <c r="I112" s="183"/>
      <c r="J112" s="184">
        <f>ROUND(I112*H112,2)</f>
        <v>0</v>
      </c>
      <c r="K112" s="180" t="s">
        <v>171</v>
      </c>
      <c r="L112" s="39"/>
      <c r="M112" s="185" t="s">
        <v>19</v>
      </c>
      <c r="N112" s="186" t="s">
        <v>46</v>
      </c>
      <c r="O112" s="64"/>
      <c r="P112" s="187">
        <f>O112*H112</f>
        <v>0</v>
      </c>
      <c r="Q112" s="187">
        <v>0</v>
      </c>
      <c r="R112" s="187">
        <f>Q112*H112</f>
        <v>0</v>
      </c>
      <c r="S112" s="187">
        <v>0</v>
      </c>
      <c r="T112" s="188">
        <f>S112*H112</f>
        <v>0</v>
      </c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  <c r="AR112" s="189" t="s">
        <v>250</v>
      </c>
      <c r="AT112" s="189" t="s">
        <v>167</v>
      </c>
      <c r="AU112" s="189" t="s">
        <v>83</v>
      </c>
      <c r="AY112" s="17" t="s">
        <v>164</v>
      </c>
      <c r="BE112" s="190">
        <f>IF(N112="základní",J112,0)</f>
        <v>0</v>
      </c>
      <c r="BF112" s="190">
        <f>IF(N112="snížená",J112,0)</f>
        <v>0</v>
      </c>
      <c r="BG112" s="190">
        <f>IF(N112="zákl. přenesená",J112,0)</f>
        <v>0</v>
      </c>
      <c r="BH112" s="190">
        <f>IF(N112="sníž. přenesená",J112,0)</f>
        <v>0</v>
      </c>
      <c r="BI112" s="190">
        <f>IF(N112="nulová",J112,0)</f>
        <v>0</v>
      </c>
      <c r="BJ112" s="17" t="s">
        <v>79</v>
      </c>
      <c r="BK112" s="190">
        <f>ROUND(I112*H112,2)</f>
        <v>0</v>
      </c>
      <c r="BL112" s="17" t="s">
        <v>250</v>
      </c>
      <c r="BM112" s="189" t="s">
        <v>1415</v>
      </c>
    </row>
    <row r="113" spans="1:65" s="2" customFormat="1" ht="11.25">
      <c r="A113" s="34"/>
      <c r="B113" s="35"/>
      <c r="C113" s="36"/>
      <c r="D113" s="191" t="s">
        <v>173</v>
      </c>
      <c r="E113" s="36"/>
      <c r="F113" s="192" t="s">
        <v>1416</v>
      </c>
      <c r="G113" s="36"/>
      <c r="H113" s="36"/>
      <c r="I113" s="193"/>
      <c r="J113" s="36"/>
      <c r="K113" s="36"/>
      <c r="L113" s="39"/>
      <c r="M113" s="194"/>
      <c r="N113" s="195"/>
      <c r="O113" s="64"/>
      <c r="P113" s="64"/>
      <c r="Q113" s="64"/>
      <c r="R113" s="64"/>
      <c r="S113" s="64"/>
      <c r="T113" s="65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  <c r="AT113" s="17" t="s">
        <v>173</v>
      </c>
      <c r="AU113" s="17" t="s">
        <v>83</v>
      </c>
    </row>
    <row r="114" spans="1:65" s="2" customFormat="1" ht="24.2" customHeight="1">
      <c r="A114" s="34"/>
      <c r="B114" s="35"/>
      <c r="C114" s="223" t="s">
        <v>239</v>
      </c>
      <c r="D114" s="223" t="s">
        <v>457</v>
      </c>
      <c r="E114" s="224" t="s">
        <v>1417</v>
      </c>
      <c r="F114" s="225" t="s">
        <v>1418</v>
      </c>
      <c r="G114" s="226" t="s">
        <v>362</v>
      </c>
      <c r="H114" s="227">
        <v>50</v>
      </c>
      <c r="I114" s="228"/>
      <c r="J114" s="229">
        <f>ROUND(I114*H114,2)</f>
        <v>0</v>
      </c>
      <c r="K114" s="225" t="s">
        <v>171</v>
      </c>
      <c r="L114" s="230"/>
      <c r="M114" s="231" t="s">
        <v>19</v>
      </c>
      <c r="N114" s="232" t="s">
        <v>46</v>
      </c>
      <c r="O114" s="64"/>
      <c r="P114" s="187">
        <f>O114*H114</f>
        <v>0</v>
      </c>
      <c r="Q114" s="187">
        <v>5.0000000000000002E-5</v>
      </c>
      <c r="R114" s="187">
        <f>Q114*H114</f>
        <v>2.5000000000000001E-3</v>
      </c>
      <c r="S114" s="187">
        <v>0</v>
      </c>
      <c r="T114" s="188">
        <f>S114*H114</f>
        <v>0</v>
      </c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  <c r="AR114" s="189" t="s">
        <v>344</v>
      </c>
      <c r="AT114" s="189" t="s">
        <v>457</v>
      </c>
      <c r="AU114" s="189" t="s">
        <v>83</v>
      </c>
      <c r="AY114" s="17" t="s">
        <v>164</v>
      </c>
      <c r="BE114" s="190">
        <f>IF(N114="základní",J114,0)</f>
        <v>0</v>
      </c>
      <c r="BF114" s="190">
        <f>IF(N114="snížená",J114,0)</f>
        <v>0</v>
      </c>
      <c r="BG114" s="190">
        <f>IF(N114="zákl. přenesená",J114,0)</f>
        <v>0</v>
      </c>
      <c r="BH114" s="190">
        <f>IF(N114="sníž. přenesená",J114,0)</f>
        <v>0</v>
      </c>
      <c r="BI114" s="190">
        <f>IF(N114="nulová",J114,0)</f>
        <v>0</v>
      </c>
      <c r="BJ114" s="17" t="s">
        <v>79</v>
      </c>
      <c r="BK114" s="190">
        <f>ROUND(I114*H114,2)</f>
        <v>0</v>
      </c>
      <c r="BL114" s="17" t="s">
        <v>250</v>
      </c>
      <c r="BM114" s="189" t="s">
        <v>1419</v>
      </c>
    </row>
    <row r="115" spans="1:65" s="2" customFormat="1" ht="16.5" customHeight="1">
      <c r="A115" s="34"/>
      <c r="B115" s="35"/>
      <c r="C115" s="178" t="s">
        <v>244</v>
      </c>
      <c r="D115" s="178" t="s">
        <v>167</v>
      </c>
      <c r="E115" s="179" t="s">
        <v>1420</v>
      </c>
      <c r="F115" s="180" t="s">
        <v>1421</v>
      </c>
      <c r="G115" s="181" t="s">
        <v>362</v>
      </c>
      <c r="H115" s="182">
        <v>25</v>
      </c>
      <c r="I115" s="183"/>
      <c r="J115" s="184">
        <f>ROUND(I115*H115,2)</f>
        <v>0</v>
      </c>
      <c r="K115" s="180" t="s">
        <v>171</v>
      </c>
      <c r="L115" s="39"/>
      <c r="M115" s="185" t="s">
        <v>19</v>
      </c>
      <c r="N115" s="186" t="s">
        <v>46</v>
      </c>
      <c r="O115" s="64"/>
      <c r="P115" s="187">
        <f>O115*H115</f>
        <v>0</v>
      </c>
      <c r="Q115" s="187">
        <v>0</v>
      </c>
      <c r="R115" s="187">
        <f>Q115*H115</f>
        <v>0</v>
      </c>
      <c r="S115" s="187">
        <v>0</v>
      </c>
      <c r="T115" s="188">
        <f>S115*H115</f>
        <v>0</v>
      </c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  <c r="AR115" s="189" t="s">
        <v>250</v>
      </c>
      <c r="AT115" s="189" t="s">
        <v>167</v>
      </c>
      <c r="AU115" s="189" t="s">
        <v>83</v>
      </c>
      <c r="AY115" s="17" t="s">
        <v>164</v>
      </c>
      <c r="BE115" s="190">
        <f>IF(N115="základní",J115,0)</f>
        <v>0</v>
      </c>
      <c r="BF115" s="190">
        <f>IF(N115="snížená",J115,0)</f>
        <v>0</v>
      </c>
      <c r="BG115" s="190">
        <f>IF(N115="zákl. přenesená",J115,0)</f>
        <v>0</v>
      </c>
      <c r="BH115" s="190">
        <f>IF(N115="sníž. přenesená",J115,0)</f>
        <v>0</v>
      </c>
      <c r="BI115" s="190">
        <f>IF(N115="nulová",J115,0)</f>
        <v>0</v>
      </c>
      <c r="BJ115" s="17" t="s">
        <v>79</v>
      </c>
      <c r="BK115" s="190">
        <f>ROUND(I115*H115,2)</f>
        <v>0</v>
      </c>
      <c r="BL115" s="17" t="s">
        <v>250</v>
      </c>
      <c r="BM115" s="189" t="s">
        <v>1422</v>
      </c>
    </row>
    <row r="116" spans="1:65" s="2" customFormat="1" ht="11.25">
      <c r="A116" s="34"/>
      <c r="B116" s="35"/>
      <c r="C116" s="36"/>
      <c r="D116" s="191" t="s">
        <v>173</v>
      </c>
      <c r="E116" s="36"/>
      <c r="F116" s="192" t="s">
        <v>1423</v>
      </c>
      <c r="G116" s="36"/>
      <c r="H116" s="36"/>
      <c r="I116" s="193"/>
      <c r="J116" s="36"/>
      <c r="K116" s="36"/>
      <c r="L116" s="39"/>
      <c r="M116" s="194"/>
      <c r="N116" s="195"/>
      <c r="O116" s="64"/>
      <c r="P116" s="64"/>
      <c r="Q116" s="64"/>
      <c r="R116" s="64"/>
      <c r="S116" s="64"/>
      <c r="T116" s="65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  <c r="AT116" s="17" t="s">
        <v>173</v>
      </c>
      <c r="AU116" s="17" t="s">
        <v>83</v>
      </c>
    </row>
    <row r="117" spans="1:65" s="2" customFormat="1" ht="16.5" customHeight="1">
      <c r="A117" s="34"/>
      <c r="B117" s="35"/>
      <c r="C117" s="223" t="s">
        <v>250</v>
      </c>
      <c r="D117" s="223" t="s">
        <v>457</v>
      </c>
      <c r="E117" s="224" t="s">
        <v>1424</v>
      </c>
      <c r="F117" s="225" t="s">
        <v>1425</v>
      </c>
      <c r="G117" s="226" t="s">
        <v>362</v>
      </c>
      <c r="H117" s="227">
        <v>25</v>
      </c>
      <c r="I117" s="228"/>
      <c r="J117" s="229">
        <f>ROUND(I117*H117,2)</f>
        <v>0</v>
      </c>
      <c r="K117" s="225" t="s">
        <v>171</v>
      </c>
      <c r="L117" s="230"/>
      <c r="M117" s="231" t="s">
        <v>19</v>
      </c>
      <c r="N117" s="232" t="s">
        <v>46</v>
      </c>
      <c r="O117" s="64"/>
      <c r="P117" s="187">
        <f>O117*H117</f>
        <v>0</v>
      </c>
      <c r="Q117" s="187">
        <v>2.0000000000000001E-4</v>
      </c>
      <c r="R117" s="187">
        <f>Q117*H117</f>
        <v>5.0000000000000001E-3</v>
      </c>
      <c r="S117" s="187">
        <v>0</v>
      </c>
      <c r="T117" s="188">
        <f>S117*H117</f>
        <v>0</v>
      </c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  <c r="AR117" s="189" t="s">
        <v>344</v>
      </c>
      <c r="AT117" s="189" t="s">
        <v>457</v>
      </c>
      <c r="AU117" s="189" t="s">
        <v>83</v>
      </c>
      <c r="AY117" s="17" t="s">
        <v>164</v>
      </c>
      <c r="BE117" s="190">
        <f>IF(N117="základní",J117,0)</f>
        <v>0</v>
      </c>
      <c r="BF117" s="190">
        <f>IF(N117="snížená",J117,0)</f>
        <v>0</v>
      </c>
      <c r="BG117" s="190">
        <f>IF(N117="zákl. přenesená",J117,0)</f>
        <v>0</v>
      </c>
      <c r="BH117" s="190">
        <f>IF(N117="sníž. přenesená",J117,0)</f>
        <v>0</v>
      </c>
      <c r="BI117" s="190">
        <f>IF(N117="nulová",J117,0)</f>
        <v>0</v>
      </c>
      <c r="BJ117" s="17" t="s">
        <v>79</v>
      </c>
      <c r="BK117" s="190">
        <f>ROUND(I117*H117,2)</f>
        <v>0</v>
      </c>
      <c r="BL117" s="17" t="s">
        <v>250</v>
      </c>
      <c r="BM117" s="189" t="s">
        <v>1426</v>
      </c>
    </row>
    <row r="118" spans="1:65" s="2" customFormat="1" ht="24.2" customHeight="1">
      <c r="A118" s="34"/>
      <c r="B118" s="35"/>
      <c r="C118" s="178" t="s">
        <v>255</v>
      </c>
      <c r="D118" s="178" t="s">
        <v>167</v>
      </c>
      <c r="E118" s="179" t="s">
        <v>1427</v>
      </c>
      <c r="F118" s="180" t="s">
        <v>1428</v>
      </c>
      <c r="G118" s="181" t="s">
        <v>362</v>
      </c>
      <c r="H118" s="182">
        <v>100</v>
      </c>
      <c r="I118" s="183"/>
      <c r="J118" s="184">
        <f>ROUND(I118*H118,2)</f>
        <v>0</v>
      </c>
      <c r="K118" s="180" t="s">
        <v>171</v>
      </c>
      <c r="L118" s="39"/>
      <c r="M118" s="185" t="s">
        <v>19</v>
      </c>
      <c r="N118" s="186" t="s">
        <v>46</v>
      </c>
      <c r="O118" s="64"/>
      <c r="P118" s="187">
        <f>O118*H118</f>
        <v>0</v>
      </c>
      <c r="Q118" s="187">
        <v>0</v>
      </c>
      <c r="R118" s="187">
        <f>Q118*H118</f>
        <v>0</v>
      </c>
      <c r="S118" s="187">
        <v>0</v>
      </c>
      <c r="T118" s="188">
        <f>S118*H118</f>
        <v>0</v>
      </c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  <c r="AR118" s="189" t="s">
        <v>250</v>
      </c>
      <c r="AT118" s="189" t="s">
        <v>167</v>
      </c>
      <c r="AU118" s="189" t="s">
        <v>83</v>
      </c>
      <c r="AY118" s="17" t="s">
        <v>164</v>
      </c>
      <c r="BE118" s="190">
        <f>IF(N118="základní",J118,0)</f>
        <v>0</v>
      </c>
      <c r="BF118" s="190">
        <f>IF(N118="snížená",J118,0)</f>
        <v>0</v>
      </c>
      <c r="BG118" s="190">
        <f>IF(N118="zákl. přenesená",J118,0)</f>
        <v>0</v>
      </c>
      <c r="BH118" s="190">
        <f>IF(N118="sníž. přenesená",J118,0)</f>
        <v>0</v>
      </c>
      <c r="BI118" s="190">
        <f>IF(N118="nulová",J118,0)</f>
        <v>0</v>
      </c>
      <c r="BJ118" s="17" t="s">
        <v>79</v>
      </c>
      <c r="BK118" s="190">
        <f>ROUND(I118*H118,2)</f>
        <v>0</v>
      </c>
      <c r="BL118" s="17" t="s">
        <v>250</v>
      </c>
      <c r="BM118" s="189" t="s">
        <v>1429</v>
      </c>
    </row>
    <row r="119" spans="1:65" s="2" customFormat="1" ht="11.25">
      <c r="A119" s="34"/>
      <c r="B119" s="35"/>
      <c r="C119" s="36"/>
      <c r="D119" s="191" t="s">
        <v>173</v>
      </c>
      <c r="E119" s="36"/>
      <c r="F119" s="192" t="s">
        <v>1430</v>
      </c>
      <c r="G119" s="36"/>
      <c r="H119" s="36"/>
      <c r="I119" s="193"/>
      <c r="J119" s="36"/>
      <c r="K119" s="36"/>
      <c r="L119" s="39"/>
      <c r="M119" s="194"/>
      <c r="N119" s="195"/>
      <c r="O119" s="64"/>
      <c r="P119" s="64"/>
      <c r="Q119" s="64"/>
      <c r="R119" s="64"/>
      <c r="S119" s="64"/>
      <c r="T119" s="65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  <c r="AT119" s="17" t="s">
        <v>173</v>
      </c>
      <c r="AU119" s="17" t="s">
        <v>83</v>
      </c>
    </row>
    <row r="120" spans="1:65" s="2" customFormat="1" ht="16.5" customHeight="1">
      <c r="A120" s="34"/>
      <c r="B120" s="35"/>
      <c r="C120" s="223" t="s">
        <v>261</v>
      </c>
      <c r="D120" s="223" t="s">
        <v>457</v>
      </c>
      <c r="E120" s="224" t="s">
        <v>1431</v>
      </c>
      <c r="F120" s="225" t="s">
        <v>1432</v>
      </c>
      <c r="G120" s="226" t="s">
        <v>362</v>
      </c>
      <c r="H120" s="227">
        <v>100</v>
      </c>
      <c r="I120" s="228"/>
      <c r="J120" s="229">
        <f>ROUND(I120*H120,2)</f>
        <v>0</v>
      </c>
      <c r="K120" s="225" t="s">
        <v>171</v>
      </c>
      <c r="L120" s="230"/>
      <c r="M120" s="231" t="s">
        <v>19</v>
      </c>
      <c r="N120" s="232" t="s">
        <v>46</v>
      </c>
      <c r="O120" s="64"/>
      <c r="P120" s="187">
        <f>O120*H120</f>
        <v>0</v>
      </c>
      <c r="Q120" s="187">
        <v>1.0000000000000001E-5</v>
      </c>
      <c r="R120" s="187">
        <f>Q120*H120</f>
        <v>1E-3</v>
      </c>
      <c r="S120" s="187">
        <v>0</v>
      </c>
      <c r="T120" s="188">
        <f>S120*H120</f>
        <v>0</v>
      </c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  <c r="AR120" s="189" t="s">
        <v>344</v>
      </c>
      <c r="AT120" s="189" t="s">
        <v>457</v>
      </c>
      <c r="AU120" s="189" t="s">
        <v>83</v>
      </c>
      <c r="AY120" s="17" t="s">
        <v>164</v>
      </c>
      <c r="BE120" s="190">
        <f>IF(N120="základní",J120,0)</f>
        <v>0</v>
      </c>
      <c r="BF120" s="190">
        <f>IF(N120="snížená",J120,0)</f>
        <v>0</v>
      </c>
      <c r="BG120" s="190">
        <f>IF(N120="zákl. přenesená",J120,0)</f>
        <v>0</v>
      </c>
      <c r="BH120" s="190">
        <f>IF(N120="sníž. přenesená",J120,0)</f>
        <v>0</v>
      </c>
      <c r="BI120" s="190">
        <f>IF(N120="nulová",J120,0)</f>
        <v>0</v>
      </c>
      <c r="BJ120" s="17" t="s">
        <v>79</v>
      </c>
      <c r="BK120" s="190">
        <f>ROUND(I120*H120,2)</f>
        <v>0</v>
      </c>
      <c r="BL120" s="17" t="s">
        <v>250</v>
      </c>
      <c r="BM120" s="189" t="s">
        <v>1433</v>
      </c>
    </row>
    <row r="121" spans="1:65" s="2" customFormat="1" ht="24.2" customHeight="1">
      <c r="A121" s="34"/>
      <c r="B121" s="35"/>
      <c r="C121" s="178" t="s">
        <v>267</v>
      </c>
      <c r="D121" s="178" t="s">
        <v>167</v>
      </c>
      <c r="E121" s="179" t="s">
        <v>1434</v>
      </c>
      <c r="F121" s="180" t="s">
        <v>1435</v>
      </c>
      <c r="G121" s="181" t="s">
        <v>362</v>
      </c>
      <c r="H121" s="182">
        <v>1</v>
      </c>
      <c r="I121" s="183"/>
      <c r="J121" s="184">
        <f>ROUND(I121*H121,2)</f>
        <v>0</v>
      </c>
      <c r="K121" s="180" t="s">
        <v>171</v>
      </c>
      <c r="L121" s="39"/>
      <c r="M121" s="185" t="s">
        <v>19</v>
      </c>
      <c r="N121" s="186" t="s">
        <v>46</v>
      </c>
      <c r="O121" s="64"/>
      <c r="P121" s="187">
        <f>O121*H121</f>
        <v>0</v>
      </c>
      <c r="Q121" s="187">
        <v>0</v>
      </c>
      <c r="R121" s="187">
        <f>Q121*H121</f>
        <v>0</v>
      </c>
      <c r="S121" s="187">
        <v>0</v>
      </c>
      <c r="T121" s="188">
        <f>S121*H121</f>
        <v>0</v>
      </c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  <c r="AR121" s="189" t="s">
        <v>250</v>
      </c>
      <c r="AT121" s="189" t="s">
        <v>167</v>
      </c>
      <c r="AU121" s="189" t="s">
        <v>83</v>
      </c>
      <c r="AY121" s="17" t="s">
        <v>164</v>
      </c>
      <c r="BE121" s="190">
        <f>IF(N121="základní",J121,0)</f>
        <v>0</v>
      </c>
      <c r="BF121" s="190">
        <f>IF(N121="snížená",J121,0)</f>
        <v>0</v>
      </c>
      <c r="BG121" s="190">
        <f>IF(N121="zákl. přenesená",J121,0)</f>
        <v>0</v>
      </c>
      <c r="BH121" s="190">
        <f>IF(N121="sníž. přenesená",J121,0)</f>
        <v>0</v>
      </c>
      <c r="BI121" s="190">
        <f>IF(N121="nulová",J121,0)</f>
        <v>0</v>
      </c>
      <c r="BJ121" s="17" t="s">
        <v>79</v>
      </c>
      <c r="BK121" s="190">
        <f>ROUND(I121*H121,2)</f>
        <v>0</v>
      </c>
      <c r="BL121" s="17" t="s">
        <v>250</v>
      </c>
      <c r="BM121" s="189" t="s">
        <v>1436</v>
      </c>
    </row>
    <row r="122" spans="1:65" s="2" customFormat="1" ht="11.25">
      <c r="A122" s="34"/>
      <c r="B122" s="35"/>
      <c r="C122" s="36"/>
      <c r="D122" s="191" t="s">
        <v>173</v>
      </c>
      <c r="E122" s="36"/>
      <c r="F122" s="192" t="s">
        <v>1437</v>
      </c>
      <c r="G122" s="36"/>
      <c r="H122" s="36"/>
      <c r="I122" s="193"/>
      <c r="J122" s="36"/>
      <c r="K122" s="36"/>
      <c r="L122" s="39"/>
      <c r="M122" s="194"/>
      <c r="N122" s="195"/>
      <c r="O122" s="64"/>
      <c r="P122" s="64"/>
      <c r="Q122" s="64"/>
      <c r="R122" s="64"/>
      <c r="S122" s="64"/>
      <c r="T122" s="65"/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  <c r="AT122" s="17" t="s">
        <v>173</v>
      </c>
      <c r="AU122" s="17" t="s">
        <v>83</v>
      </c>
    </row>
    <row r="123" spans="1:65" s="2" customFormat="1" ht="16.5" customHeight="1">
      <c r="A123" s="34"/>
      <c r="B123" s="35"/>
      <c r="C123" s="223" t="s">
        <v>273</v>
      </c>
      <c r="D123" s="223" t="s">
        <v>457</v>
      </c>
      <c r="E123" s="224" t="s">
        <v>1438</v>
      </c>
      <c r="F123" s="225" t="s">
        <v>1439</v>
      </c>
      <c r="G123" s="226" t="s">
        <v>362</v>
      </c>
      <c r="H123" s="227">
        <v>1</v>
      </c>
      <c r="I123" s="228"/>
      <c r="J123" s="229">
        <f>ROUND(I123*H123,2)</f>
        <v>0</v>
      </c>
      <c r="K123" s="225" t="s">
        <v>171</v>
      </c>
      <c r="L123" s="230"/>
      <c r="M123" s="231" t="s">
        <v>19</v>
      </c>
      <c r="N123" s="232" t="s">
        <v>46</v>
      </c>
      <c r="O123" s="64"/>
      <c r="P123" s="187">
        <f>O123*H123</f>
        <v>0</v>
      </c>
      <c r="Q123" s="187">
        <v>5.0000000000000001E-4</v>
      </c>
      <c r="R123" s="187">
        <f>Q123*H123</f>
        <v>5.0000000000000001E-4</v>
      </c>
      <c r="S123" s="187">
        <v>0</v>
      </c>
      <c r="T123" s="188">
        <f>S123*H123</f>
        <v>0</v>
      </c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  <c r="AR123" s="189" t="s">
        <v>344</v>
      </c>
      <c r="AT123" s="189" t="s">
        <v>457</v>
      </c>
      <c r="AU123" s="189" t="s">
        <v>83</v>
      </c>
      <c r="AY123" s="17" t="s">
        <v>164</v>
      </c>
      <c r="BE123" s="190">
        <f>IF(N123="základní",J123,0)</f>
        <v>0</v>
      </c>
      <c r="BF123" s="190">
        <f>IF(N123="snížená",J123,0)</f>
        <v>0</v>
      </c>
      <c r="BG123" s="190">
        <f>IF(N123="zákl. přenesená",J123,0)</f>
        <v>0</v>
      </c>
      <c r="BH123" s="190">
        <f>IF(N123="sníž. přenesená",J123,0)</f>
        <v>0</v>
      </c>
      <c r="BI123" s="190">
        <f>IF(N123="nulová",J123,0)</f>
        <v>0</v>
      </c>
      <c r="BJ123" s="17" t="s">
        <v>79</v>
      </c>
      <c r="BK123" s="190">
        <f>ROUND(I123*H123,2)</f>
        <v>0</v>
      </c>
      <c r="BL123" s="17" t="s">
        <v>250</v>
      </c>
      <c r="BM123" s="189" t="s">
        <v>1440</v>
      </c>
    </row>
    <row r="124" spans="1:65" s="2" customFormat="1" ht="24.2" customHeight="1">
      <c r="A124" s="34"/>
      <c r="B124" s="35"/>
      <c r="C124" s="178" t="s">
        <v>7</v>
      </c>
      <c r="D124" s="178" t="s">
        <v>167</v>
      </c>
      <c r="E124" s="179" t="s">
        <v>1441</v>
      </c>
      <c r="F124" s="180" t="s">
        <v>1442</v>
      </c>
      <c r="G124" s="181" t="s">
        <v>362</v>
      </c>
      <c r="H124" s="182">
        <v>6</v>
      </c>
      <c r="I124" s="183"/>
      <c r="J124" s="184">
        <f>ROUND(I124*H124,2)</f>
        <v>0</v>
      </c>
      <c r="K124" s="180" t="s">
        <v>171</v>
      </c>
      <c r="L124" s="39"/>
      <c r="M124" s="185" t="s">
        <v>19</v>
      </c>
      <c r="N124" s="186" t="s">
        <v>46</v>
      </c>
      <c r="O124" s="64"/>
      <c r="P124" s="187">
        <f>O124*H124</f>
        <v>0</v>
      </c>
      <c r="Q124" s="187">
        <v>0</v>
      </c>
      <c r="R124" s="187">
        <f>Q124*H124</f>
        <v>0</v>
      </c>
      <c r="S124" s="187">
        <v>0</v>
      </c>
      <c r="T124" s="188">
        <f>S124*H124</f>
        <v>0</v>
      </c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  <c r="AR124" s="189" t="s">
        <v>250</v>
      </c>
      <c r="AT124" s="189" t="s">
        <v>167</v>
      </c>
      <c r="AU124" s="189" t="s">
        <v>83</v>
      </c>
      <c r="AY124" s="17" t="s">
        <v>164</v>
      </c>
      <c r="BE124" s="190">
        <f>IF(N124="základní",J124,0)</f>
        <v>0</v>
      </c>
      <c r="BF124" s="190">
        <f>IF(N124="snížená",J124,0)</f>
        <v>0</v>
      </c>
      <c r="BG124" s="190">
        <f>IF(N124="zákl. přenesená",J124,0)</f>
        <v>0</v>
      </c>
      <c r="BH124" s="190">
        <f>IF(N124="sníž. přenesená",J124,0)</f>
        <v>0</v>
      </c>
      <c r="BI124" s="190">
        <f>IF(N124="nulová",J124,0)</f>
        <v>0</v>
      </c>
      <c r="BJ124" s="17" t="s">
        <v>79</v>
      </c>
      <c r="BK124" s="190">
        <f>ROUND(I124*H124,2)</f>
        <v>0</v>
      </c>
      <c r="BL124" s="17" t="s">
        <v>250</v>
      </c>
      <c r="BM124" s="189" t="s">
        <v>1443</v>
      </c>
    </row>
    <row r="125" spans="1:65" s="2" customFormat="1" ht="11.25">
      <c r="A125" s="34"/>
      <c r="B125" s="35"/>
      <c r="C125" s="36"/>
      <c r="D125" s="191" t="s">
        <v>173</v>
      </c>
      <c r="E125" s="36"/>
      <c r="F125" s="192" t="s">
        <v>1444</v>
      </c>
      <c r="G125" s="36"/>
      <c r="H125" s="36"/>
      <c r="I125" s="193"/>
      <c r="J125" s="36"/>
      <c r="K125" s="36"/>
      <c r="L125" s="39"/>
      <c r="M125" s="194"/>
      <c r="N125" s="195"/>
      <c r="O125" s="64"/>
      <c r="P125" s="64"/>
      <c r="Q125" s="64"/>
      <c r="R125" s="64"/>
      <c r="S125" s="64"/>
      <c r="T125" s="65"/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  <c r="AT125" s="17" t="s">
        <v>173</v>
      </c>
      <c r="AU125" s="17" t="s">
        <v>83</v>
      </c>
    </row>
    <row r="126" spans="1:65" s="2" customFormat="1" ht="16.5" customHeight="1">
      <c r="A126" s="34"/>
      <c r="B126" s="35"/>
      <c r="C126" s="223" t="s">
        <v>282</v>
      </c>
      <c r="D126" s="223" t="s">
        <v>457</v>
      </c>
      <c r="E126" s="224" t="s">
        <v>1445</v>
      </c>
      <c r="F126" s="225" t="s">
        <v>1446</v>
      </c>
      <c r="G126" s="226" t="s">
        <v>362</v>
      </c>
      <c r="H126" s="227">
        <v>6</v>
      </c>
      <c r="I126" s="228"/>
      <c r="J126" s="229">
        <f>ROUND(I126*H126,2)</f>
        <v>0</v>
      </c>
      <c r="K126" s="225" t="s">
        <v>171</v>
      </c>
      <c r="L126" s="230"/>
      <c r="M126" s="231" t="s">
        <v>19</v>
      </c>
      <c r="N126" s="232" t="s">
        <v>46</v>
      </c>
      <c r="O126" s="64"/>
      <c r="P126" s="187">
        <f>O126*H126</f>
        <v>0</v>
      </c>
      <c r="Q126" s="187">
        <v>1.1999999999999999E-3</v>
      </c>
      <c r="R126" s="187">
        <f>Q126*H126</f>
        <v>7.1999999999999998E-3</v>
      </c>
      <c r="S126" s="187">
        <v>0</v>
      </c>
      <c r="T126" s="188">
        <f>S126*H126</f>
        <v>0</v>
      </c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  <c r="AR126" s="189" t="s">
        <v>344</v>
      </c>
      <c r="AT126" s="189" t="s">
        <v>457</v>
      </c>
      <c r="AU126" s="189" t="s">
        <v>83</v>
      </c>
      <c r="AY126" s="17" t="s">
        <v>164</v>
      </c>
      <c r="BE126" s="190">
        <f>IF(N126="základní",J126,0)</f>
        <v>0</v>
      </c>
      <c r="BF126" s="190">
        <f>IF(N126="snížená",J126,0)</f>
        <v>0</v>
      </c>
      <c r="BG126" s="190">
        <f>IF(N126="zákl. přenesená",J126,0)</f>
        <v>0</v>
      </c>
      <c r="BH126" s="190">
        <f>IF(N126="sníž. přenesená",J126,0)</f>
        <v>0</v>
      </c>
      <c r="BI126" s="190">
        <f>IF(N126="nulová",J126,0)</f>
        <v>0</v>
      </c>
      <c r="BJ126" s="17" t="s">
        <v>79</v>
      </c>
      <c r="BK126" s="190">
        <f>ROUND(I126*H126,2)</f>
        <v>0</v>
      </c>
      <c r="BL126" s="17" t="s">
        <v>250</v>
      </c>
      <c r="BM126" s="189" t="s">
        <v>1447</v>
      </c>
    </row>
    <row r="127" spans="1:65" s="2" customFormat="1" ht="33" customHeight="1">
      <c r="A127" s="34"/>
      <c r="B127" s="35"/>
      <c r="C127" s="178" t="s">
        <v>287</v>
      </c>
      <c r="D127" s="178" t="s">
        <v>167</v>
      </c>
      <c r="E127" s="179" t="s">
        <v>1448</v>
      </c>
      <c r="F127" s="180" t="s">
        <v>1449</v>
      </c>
      <c r="G127" s="181" t="s">
        <v>362</v>
      </c>
      <c r="H127" s="182">
        <v>1</v>
      </c>
      <c r="I127" s="183"/>
      <c r="J127" s="184">
        <f>ROUND(I127*H127,2)</f>
        <v>0</v>
      </c>
      <c r="K127" s="180" t="s">
        <v>171</v>
      </c>
      <c r="L127" s="39"/>
      <c r="M127" s="185" t="s">
        <v>19</v>
      </c>
      <c r="N127" s="186" t="s">
        <v>46</v>
      </c>
      <c r="O127" s="64"/>
      <c r="P127" s="187">
        <f>O127*H127</f>
        <v>0</v>
      </c>
      <c r="Q127" s="187">
        <v>0</v>
      </c>
      <c r="R127" s="187">
        <f>Q127*H127</f>
        <v>0</v>
      </c>
      <c r="S127" s="187">
        <v>0</v>
      </c>
      <c r="T127" s="188">
        <f>S127*H127</f>
        <v>0</v>
      </c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  <c r="AR127" s="189" t="s">
        <v>250</v>
      </c>
      <c r="AT127" s="189" t="s">
        <v>167</v>
      </c>
      <c r="AU127" s="189" t="s">
        <v>83</v>
      </c>
      <c r="AY127" s="17" t="s">
        <v>164</v>
      </c>
      <c r="BE127" s="190">
        <f>IF(N127="základní",J127,0)</f>
        <v>0</v>
      </c>
      <c r="BF127" s="190">
        <f>IF(N127="snížená",J127,0)</f>
        <v>0</v>
      </c>
      <c r="BG127" s="190">
        <f>IF(N127="zákl. přenesená",J127,0)</f>
        <v>0</v>
      </c>
      <c r="BH127" s="190">
        <f>IF(N127="sníž. přenesená",J127,0)</f>
        <v>0</v>
      </c>
      <c r="BI127" s="190">
        <f>IF(N127="nulová",J127,0)</f>
        <v>0</v>
      </c>
      <c r="BJ127" s="17" t="s">
        <v>79</v>
      </c>
      <c r="BK127" s="190">
        <f>ROUND(I127*H127,2)</f>
        <v>0</v>
      </c>
      <c r="BL127" s="17" t="s">
        <v>250</v>
      </c>
      <c r="BM127" s="189" t="s">
        <v>1450</v>
      </c>
    </row>
    <row r="128" spans="1:65" s="2" customFormat="1" ht="11.25">
      <c r="A128" s="34"/>
      <c r="B128" s="35"/>
      <c r="C128" s="36"/>
      <c r="D128" s="191" t="s">
        <v>173</v>
      </c>
      <c r="E128" s="36"/>
      <c r="F128" s="192" t="s">
        <v>1451</v>
      </c>
      <c r="G128" s="36"/>
      <c r="H128" s="36"/>
      <c r="I128" s="193"/>
      <c r="J128" s="36"/>
      <c r="K128" s="36"/>
      <c r="L128" s="39"/>
      <c r="M128" s="194"/>
      <c r="N128" s="195"/>
      <c r="O128" s="64"/>
      <c r="P128" s="64"/>
      <c r="Q128" s="64"/>
      <c r="R128" s="64"/>
      <c r="S128" s="64"/>
      <c r="T128" s="65"/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  <c r="AT128" s="17" t="s">
        <v>173</v>
      </c>
      <c r="AU128" s="17" t="s">
        <v>83</v>
      </c>
    </row>
    <row r="129" spans="1:65" s="2" customFormat="1" ht="16.5" customHeight="1">
      <c r="A129" s="34"/>
      <c r="B129" s="35"/>
      <c r="C129" s="223" t="s">
        <v>292</v>
      </c>
      <c r="D129" s="223" t="s">
        <v>457</v>
      </c>
      <c r="E129" s="224" t="s">
        <v>1452</v>
      </c>
      <c r="F129" s="225" t="s">
        <v>1453</v>
      </c>
      <c r="G129" s="226" t="s">
        <v>362</v>
      </c>
      <c r="H129" s="227">
        <v>1</v>
      </c>
      <c r="I129" s="228"/>
      <c r="J129" s="229">
        <f>ROUND(I129*H129,2)</f>
        <v>0</v>
      </c>
      <c r="K129" s="225" t="s">
        <v>171</v>
      </c>
      <c r="L129" s="230"/>
      <c r="M129" s="231" t="s">
        <v>19</v>
      </c>
      <c r="N129" s="232" t="s">
        <v>46</v>
      </c>
      <c r="O129" s="64"/>
      <c r="P129" s="187">
        <f>O129*H129</f>
        <v>0</v>
      </c>
      <c r="Q129" s="187">
        <v>0</v>
      </c>
      <c r="R129" s="187">
        <f>Q129*H129</f>
        <v>0</v>
      </c>
      <c r="S129" s="187">
        <v>0</v>
      </c>
      <c r="T129" s="188">
        <f>S129*H129</f>
        <v>0</v>
      </c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  <c r="AR129" s="189" t="s">
        <v>344</v>
      </c>
      <c r="AT129" s="189" t="s">
        <v>457</v>
      </c>
      <c r="AU129" s="189" t="s">
        <v>83</v>
      </c>
      <c r="AY129" s="17" t="s">
        <v>164</v>
      </c>
      <c r="BE129" s="190">
        <f>IF(N129="základní",J129,0)</f>
        <v>0</v>
      </c>
      <c r="BF129" s="190">
        <f>IF(N129="snížená",J129,0)</f>
        <v>0</v>
      </c>
      <c r="BG129" s="190">
        <f>IF(N129="zákl. přenesená",J129,0)</f>
        <v>0</v>
      </c>
      <c r="BH129" s="190">
        <f>IF(N129="sníž. přenesená",J129,0)</f>
        <v>0</v>
      </c>
      <c r="BI129" s="190">
        <f>IF(N129="nulová",J129,0)</f>
        <v>0</v>
      </c>
      <c r="BJ129" s="17" t="s">
        <v>79</v>
      </c>
      <c r="BK129" s="190">
        <f>ROUND(I129*H129,2)</f>
        <v>0</v>
      </c>
      <c r="BL129" s="17" t="s">
        <v>250</v>
      </c>
      <c r="BM129" s="189" t="s">
        <v>1454</v>
      </c>
    </row>
    <row r="130" spans="1:65" s="2" customFormat="1" ht="24.2" customHeight="1">
      <c r="A130" s="34"/>
      <c r="B130" s="35"/>
      <c r="C130" s="178" t="s">
        <v>298</v>
      </c>
      <c r="D130" s="178" t="s">
        <v>167</v>
      </c>
      <c r="E130" s="179" t="s">
        <v>1455</v>
      </c>
      <c r="F130" s="180" t="s">
        <v>1456</v>
      </c>
      <c r="G130" s="181" t="s">
        <v>1457</v>
      </c>
      <c r="H130" s="182">
        <v>10</v>
      </c>
      <c r="I130" s="183"/>
      <c r="J130" s="184">
        <f>ROUND(I130*H130,2)</f>
        <v>0</v>
      </c>
      <c r="K130" s="180" t="s">
        <v>171</v>
      </c>
      <c r="L130" s="39"/>
      <c r="M130" s="185" t="s">
        <v>19</v>
      </c>
      <c r="N130" s="186" t="s">
        <v>46</v>
      </c>
      <c r="O130" s="64"/>
      <c r="P130" s="187">
        <f>O130*H130</f>
        <v>0</v>
      </c>
      <c r="Q130" s="187">
        <v>0</v>
      </c>
      <c r="R130" s="187">
        <f>Q130*H130</f>
        <v>0</v>
      </c>
      <c r="S130" s="187">
        <v>0</v>
      </c>
      <c r="T130" s="188">
        <f>S130*H130</f>
        <v>0</v>
      </c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  <c r="AR130" s="189" t="s">
        <v>250</v>
      </c>
      <c r="AT130" s="189" t="s">
        <v>167</v>
      </c>
      <c r="AU130" s="189" t="s">
        <v>83</v>
      </c>
      <c r="AY130" s="17" t="s">
        <v>164</v>
      </c>
      <c r="BE130" s="190">
        <f>IF(N130="základní",J130,0)</f>
        <v>0</v>
      </c>
      <c r="BF130" s="190">
        <f>IF(N130="snížená",J130,0)</f>
        <v>0</v>
      </c>
      <c r="BG130" s="190">
        <f>IF(N130="zákl. přenesená",J130,0)</f>
        <v>0</v>
      </c>
      <c r="BH130" s="190">
        <f>IF(N130="sníž. přenesená",J130,0)</f>
        <v>0</v>
      </c>
      <c r="BI130" s="190">
        <f>IF(N130="nulová",J130,0)</f>
        <v>0</v>
      </c>
      <c r="BJ130" s="17" t="s">
        <v>79</v>
      </c>
      <c r="BK130" s="190">
        <f>ROUND(I130*H130,2)</f>
        <v>0</v>
      </c>
      <c r="BL130" s="17" t="s">
        <v>250</v>
      </c>
      <c r="BM130" s="189" t="s">
        <v>1458</v>
      </c>
    </row>
    <row r="131" spans="1:65" s="2" customFormat="1" ht="11.25">
      <c r="A131" s="34"/>
      <c r="B131" s="35"/>
      <c r="C131" s="36"/>
      <c r="D131" s="191" t="s">
        <v>173</v>
      </c>
      <c r="E131" s="36"/>
      <c r="F131" s="192" t="s">
        <v>1459</v>
      </c>
      <c r="G131" s="36"/>
      <c r="H131" s="36"/>
      <c r="I131" s="193"/>
      <c r="J131" s="36"/>
      <c r="K131" s="36"/>
      <c r="L131" s="39"/>
      <c r="M131" s="194"/>
      <c r="N131" s="195"/>
      <c r="O131" s="64"/>
      <c r="P131" s="64"/>
      <c r="Q131" s="64"/>
      <c r="R131" s="64"/>
      <c r="S131" s="64"/>
      <c r="T131" s="65"/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  <c r="AT131" s="17" t="s">
        <v>173</v>
      </c>
      <c r="AU131" s="17" t="s">
        <v>83</v>
      </c>
    </row>
    <row r="132" spans="1:65" s="2" customFormat="1" ht="55.5" customHeight="1">
      <c r="A132" s="34"/>
      <c r="B132" s="35"/>
      <c r="C132" s="178" t="s">
        <v>307</v>
      </c>
      <c r="D132" s="178" t="s">
        <v>167</v>
      </c>
      <c r="E132" s="179" t="s">
        <v>1460</v>
      </c>
      <c r="F132" s="180" t="s">
        <v>1461</v>
      </c>
      <c r="G132" s="181" t="s">
        <v>221</v>
      </c>
      <c r="H132" s="182">
        <v>0.5</v>
      </c>
      <c r="I132" s="183"/>
      <c r="J132" s="184">
        <f>ROUND(I132*H132,2)</f>
        <v>0</v>
      </c>
      <c r="K132" s="180" t="s">
        <v>171</v>
      </c>
      <c r="L132" s="39"/>
      <c r="M132" s="185" t="s">
        <v>19</v>
      </c>
      <c r="N132" s="186" t="s">
        <v>46</v>
      </c>
      <c r="O132" s="64"/>
      <c r="P132" s="187">
        <f>O132*H132</f>
        <v>0</v>
      </c>
      <c r="Q132" s="187">
        <v>0</v>
      </c>
      <c r="R132" s="187">
        <f>Q132*H132</f>
        <v>0</v>
      </c>
      <c r="S132" s="187">
        <v>0</v>
      </c>
      <c r="T132" s="188">
        <f>S132*H132</f>
        <v>0</v>
      </c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  <c r="AR132" s="189" t="s">
        <v>250</v>
      </c>
      <c r="AT132" s="189" t="s">
        <v>167</v>
      </c>
      <c r="AU132" s="189" t="s">
        <v>83</v>
      </c>
      <c r="AY132" s="17" t="s">
        <v>164</v>
      </c>
      <c r="BE132" s="190">
        <f>IF(N132="základní",J132,0)</f>
        <v>0</v>
      </c>
      <c r="BF132" s="190">
        <f>IF(N132="snížená",J132,0)</f>
        <v>0</v>
      </c>
      <c r="BG132" s="190">
        <f>IF(N132="zákl. přenesená",J132,0)</f>
        <v>0</v>
      </c>
      <c r="BH132" s="190">
        <f>IF(N132="sníž. přenesená",J132,0)</f>
        <v>0</v>
      </c>
      <c r="BI132" s="190">
        <f>IF(N132="nulová",J132,0)</f>
        <v>0</v>
      </c>
      <c r="BJ132" s="17" t="s">
        <v>79</v>
      </c>
      <c r="BK132" s="190">
        <f>ROUND(I132*H132,2)</f>
        <v>0</v>
      </c>
      <c r="BL132" s="17" t="s">
        <v>250</v>
      </c>
      <c r="BM132" s="189" t="s">
        <v>1462</v>
      </c>
    </row>
    <row r="133" spans="1:65" s="2" customFormat="1" ht="11.25">
      <c r="A133" s="34"/>
      <c r="B133" s="35"/>
      <c r="C133" s="36"/>
      <c r="D133" s="191" t="s">
        <v>173</v>
      </c>
      <c r="E133" s="36"/>
      <c r="F133" s="192" t="s">
        <v>1463</v>
      </c>
      <c r="G133" s="36"/>
      <c r="H133" s="36"/>
      <c r="I133" s="193"/>
      <c r="J133" s="36"/>
      <c r="K133" s="36"/>
      <c r="L133" s="39"/>
      <c r="M133" s="194"/>
      <c r="N133" s="195"/>
      <c r="O133" s="64"/>
      <c r="P133" s="64"/>
      <c r="Q133" s="64"/>
      <c r="R133" s="64"/>
      <c r="S133" s="64"/>
      <c r="T133" s="65"/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  <c r="AT133" s="17" t="s">
        <v>173</v>
      </c>
      <c r="AU133" s="17" t="s">
        <v>83</v>
      </c>
    </row>
    <row r="134" spans="1:65" s="12" customFormat="1" ht="25.9" customHeight="1">
      <c r="B134" s="162"/>
      <c r="C134" s="163"/>
      <c r="D134" s="164" t="s">
        <v>74</v>
      </c>
      <c r="E134" s="165" t="s">
        <v>457</v>
      </c>
      <c r="F134" s="165" t="s">
        <v>1464</v>
      </c>
      <c r="G134" s="163"/>
      <c r="H134" s="163"/>
      <c r="I134" s="166"/>
      <c r="J134" s="167">
        <f>BK134</f>
        <v>0</v>
      </c>
      <c r="K134" s="163"/>
      <c r="L134" s="168"/>
      <c r="M134" s="169"/>
      <c r="N134" s="170"/>
      <c r="O134" s="170"/>
      <c r="P134" s="171">
        <f>SUM(P135:P140)</f>
        <v>0</v>
      </c>
      <c r="Q134" s="170"/>
      <c r="R134" s="171">
        <f>SUM(R135:R140)</f>
        <v>4.4240000000000002E-2</v>
      </c>
      <c r="S134" s="170"/>
      <c r="T134" s="172">
        <f>SUM(T135:T140)</f>
        <v>0</v>
      </c>
      <c r="AR134" s="173" t="s">
        <v>103</v>
      </c>
      <c r="AT134" s="174" t="s">
        <v>74</v>
      </c>
      <c r="AU134" s="174" t="s">
        <v>75</v>
      </c>
      <c r="AY134" s="173" t="s">
        <v>164</v>
      </c>
      <c r="BK134" s="175">
        <f>SUM(BK135:BK140)</f>
        <v>0</v>
      </c>
    </row>
    <row r="135" spans="1:65" s="2" customFormat="1" ht="24.2" customHeight="1">
      <c r="A135" s="34"/>
      <c r="B135" s="35"/>
      <c r="C135" s="178" t="s">
        <v>313</v>
      </c>
      <c r="D135" s="178" t="s">
        <v>167</v>
      </c>
      <c r="E135" s="179" t="s">
        <v>1465</v>
      </c>
      <c r="F135" s="180" t="s">
        <v>1466</v>
      </c>
      <c r="G135" s="181" t="s">
        <v>362</v>
      </c>
      <c r="H135" s="182">
        <v>28</v>
      </c>
      <c r="I135" s="183"/>
      <c r="J135" s="184">
        <f>ROUND(I135*H135,2)</f>
        <v>0</v>
      </c>
      <c r="K135" s="180" t="s">
        <v>171</v>
      </c>
      <c r="L135" s="39"/>
      <c r="M135" s="185" t="s">
        <v>19</v>
      </c>
      <c r="N135" s="186" t="s">
        <v>46</v>
      </c>
      <c r="O135" s="64"/>
      <c r="P135" s="187">
        <f>O135*H135</f>
        <v>0</v>
      </c>
      <c r="Q135" s="187">
        <v>0</v>
      </c>
      <c r="R135" s="187">
        <f>Q135*H135</f>
        <v>0</v>
      </c>
      <c r="S135" s="187">
        <v>0</v>
      </c>
      <c r="T135" s="188">
        <f>S135*H135</f>
        <v>0</v>
      </c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  <c r="AR135" s="189" t="s">
        <v>466</v>
      </c>
      <c r="AT135" s="189" t="s">
        <v>167</v>
      </c>
      <c r="AU135" s="189" t="s">
        <v>79</v>
      </c>
      <c r="AY135" s="17" t="s">
        <v>164</v>
      </c>
      <c r="BE135" s="190">
        <f>IF(N135="základní",J135,0)</f>
        <v>0</v>
      </c>
      <c r="BF135" s="190">
        <f>IF(N135="snížená",J135,0)</f>
        <v>0</v>
      </c>
      <c r="BG135" s="190">
        <f>IF(N135="zákl. přenesená",J135,0)</f>
        <v>0</v>
      </c>
      <c r="BH135" s="190">
        <f>IF(N135="sníž. přenesená",J135,0)</f>
        <v>0</v>
      </c>
      <c r="BI135" s="190">
        <f>IF(N135="nulová",J135,0)</f>
        <v>0</v>
      </c>
      <c r="BJ135" s="17" t="s">
        <v>79</v>
      </c>
      <c r="BK135" s="190">
        <f>ROUND(I135*H135,2)</f>
        <v>0</v>
      </c>
      <c r="BL135" s="17" t="s">
        <v>466</v>
      </c>
      <c r="BM135" s="189" t="s">
        <v>1467</v>
      </c>
    </row>
    <row r="136" spans="1:65" s="2" customFormat="1" ht="11.25">
      <c r="A136" s="34"/>
      <c r="B136" s="35"/>
      <c r="C136" s="36"/>
      <c r="D136" s="191" t="s">
        <v>173</v>
      </c>
      <c r="E136" s="36"/>
      <c r="F136" s="192" t="s">
        <v>1468</v>
      </c>
      <c r="G136" s="36"/>
      <c r="H136" s="36"/>
      <c r="I136" s="193"/>
      <c r="J136" s="36"/>
      <c r="K136" s="36"/>
      <c r="L136" s="39"/>
      <c r="M136" s="194"/>
      <c r="N136" s="195"/>
      <c r="O136" s="64"/>
      <c r="P136" s="64"/>
      <c r="Q136" s="64"/>
      <c r="R136" s="64"/>
      <c r="S136" s="64"/>
      <c r="T136" s="65"/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T136" s="17" t="s">
        <v>173</v>
      </c>
      <c r="AU136" s="17" t="s">
        <v>79</v>
      </c>
    </row>
    <row r="137" spans="1:65" s="2" customFormat="1" ht="16.5" customHeight="1">
      <c r="A137" s="34"/>
      <c r="B137" s="35"/>
      <c r="C137" s="223" t="s">
        <v>318</v>
      </c>
      <c r="D137" s="223" t="s">
        <v>457</v>
      </c>
      <c r="E137" s="224" t="s">
        <v>1469</v>
      </c>
      <c r="F137" s="225" t="s">
        <v>1470</v>
      </c>
      <c r="G137" s="226" t="s">
        <v>362</v>
      </c>
      <c r="H137" s="227">
        <v>28</v>
      </c>
      <c r="I137" s="228"/>
      <c r="J137" s="229">
        <f>ROUND(I137*H137,2)</f>
        <v>0</v>
      </c>
      <c r="K137" s="225" t="s">
        <v>171</v>
      </c>
      <c r="L137" s="230"/>
      <c r="M137" s="231" t="s">
        <v>19</v>
      </c>
      <c r="N137" s="232" t="s">
        <v>46</v>
      </c>
      <c r="O137" s="64"/>
      <c r="P137" s="187">
        <f>O137*H137</f>
        <v>0</v>
      </c>
      <c r="Q137" s="187">
        <v>0</v>
      </c>
      <c r="R137" s="187">
        <f>Q137*H137</f>
        <v>0</v>
      </c>
      <c r="S137" s="187">
        <v>0</v>
      </c>
      <c r="T137" s="188">
        <f>S137*H137</f>
        <v>0</v>
      </c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  <c r="AR137" s="189" t="s">
        <v>1471</v>
      </c>
      <c r="AT137" s="189" t="s">
        <v>457</v>
      </c>
      <c r="AU137" s="189" t="s">
        <v>79</v>
      </c>
      <c r="AY137" s="17" t="s">
        <v>164</v>
      </c>
      <c r="BE137" s="190">
        <f>IF(N137="základní",J137,0)</f>
        <v>0</v>
      </c>
      <c r="BF137" s="190">
        <f>IF(N137="snížená",J137,0)</f>
        <v>0</v>
      </c>
      <c r="BG137" s="190">
        <f>IF(N137="zákl. přenesená",J137,0)</f>
        <v>0</v>
      </c>
      <c r="BH137" s="190">
        <f>IF(N137="sníž. přenesená",J137,0)</f>
        <v>0</v>
      </c>
      <c r="BI137" s="190">
        <f>IF(N137="nulová",J137,0)</f>
        <v>0</v>
      </c>
      <c r="BJ137" s="17" t="s">
        <v>79</v>
      </c>
      <c r="BK137" s="190">
        <f>ROUND(I137*H137,2)</f>
        <v>0</v>
      </c>
      <c r="BL137" s="17" t="s">
        <v>466</v>
      </c>
      <c r="BM137" s="189" t="s">
        <v>1472</v>
      </c>
    </row>
    <row r="138" spans="1:65" s="2" customFormat="1" ht="24.2" customHeight="1">
      <c r="A138" s="34"/>
      <c r="B138" s="35"/>
      <c r="C138" s="178" t="s">
        <v>323</v>
      </c>
      <c r="D138" s="178" t="s">
        <v>167</v>
      </c>
      <c r="E138" s="179" t="s">
        <v>1473</v>
      </c>
      <c r="F138" s="180" t="s">
        <v>1474</v>
      </c>
      <c r="G138" s="181" t="s">
        <v>362</v>
      </c>
      <c r="H138" s="182">
        <v>14</v>
      </c>
      <c r="I138" s="183"/>
      <c r="J138" s="184">
        <f>ROUND(I138*H138,2)</f>
        <v>0</v>
      </c>
      <c r="K138" s="180" t="s">
        <v>171</v>
      </c>
      <c r="L138" s="39"/>
      <c r="M138" s="185" t="s">
        <v>19</v>
      </c>
      <c r="N138" s="186" t="s">
        <v>46</v>
      </c>
      <c r="O138" s="64"/>
      <c r="P138" s="187">
        <f>O138*H138</f>
        <v>0</v>
      </c>
      <c r="Q138" s="187">
        <v>0</v>
      </c>
      <c r="R138" s="187">
        <f>Q138*H138</f>
        <v>0</v>
      </c>
      <c r="S138" s="187">
        <v>0</v>
      </c>
      <c r="T138" s="188">
        <f>S138*H138</f>
        <v>0</v>
      </c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  <c r="AR138" s="189" t="s">
        <v>466</v>
      </c>
      <c r="AT138" s="189" t="s">
        <v>167</v>
      </c>
      <c r="AU138" s="189" t="s">
        <v>79</v>
      </c>
      <c r="AY138" s="17" t="s">
        <v>164</v>
      </c>
      <c r="BE138" s="190">
        <f>IF(N138="základní",J138,0)</f>
        <v>0</v>
      </c>
      <c r="BF138" s="190">
        <f>IF(N138="snížená",J138,0)</f>
        <v>0</v>
      </c>
      <c r="BG138" s="190">
        <f>IF(N138="zákl. přenesená",J138,0)</f>
        <v>0</v>
      </c>
      <c r="BH138" s="190">
        <f>IF(N138="sníž. přenesená",J138,0)</f>
        <v>0</v>
      </c>
      <c r="BI138" s="190">
        <f>IF(N138="nulová",J138,0)</f>
        <v>0</v>
      </c>
      <c r="BJ138" s="17" t="s">
        <v>79</v>
      </c>
      <c r="BK138" s="190">
        <f>ROUND(I138*H138,2)</f>
        <v>0</v>
      </c>
      <c r="BL138" s="17" t="s">
        <v>466</v>
      </c>
      <c r="BM138" s="189" t="s">
        <v>1475</v>
      </c>
    </row>
    <row r="139" spans="1:65" s="2" customFormat="1" ht="11.25">
      <c r="A139" s="34"/>
      <c r="B139" s="35"/>
      <c r="C139" s="36"/>
      <c r="D139" s="191" t="s">
        <v>173</v>
      </c>
      <c r="E139" s="36"/>
      <c r="F139" s="192" t="s">
        <v>1476</v>
      </c>
      <c r="G139" s="36"/>
      <c r="H139" s="36"/>
      <c r="I139" s="193"/>
      <c r="J139" s="36"/>
      <c r="K139" s="36"/>
      <c r="L139" s="39"/>
      <c r="M139" s="194"/>
      <c r="N139" s="195"/>
      <c r="O139" s="64"/>
      <c r="P139" s="64"/>
      <c r="Q139" s="64"/>
      <c r="R139" s="64"/>
      <c r="S139" s="64"/>
      <c r="T139" s="65"/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  <c r="AT139" s="17" t="s">
        <v>173</v>
      </c>
      <c r="AU139" s="17" t="s">
        <v>79</v>
      </c>
    </row>
    <row r="140" spans="1:65" s="2" customFormat="1" ht="24.2" customHeight="1">
      <c r="A140" s="34"/>
      <c r="B140" s="35"/>
      <c r="C140" s="223" t="s">
        <v>330</v>
      </c>
      <c r="D140" s="223" t="s">
        <v>457</v>
      </c>
      <c r="E140" s="224" t="s">
        <v>1477</v>
      </c>
      <c r="F140" s="225" t="s">
        <v>1478</v>
      </c>
      <c r="G140" s="226" t="s">
        <v>1479</v>
      </c>
      <c r="H140" s="227">
        <v>14</v>
      </c>
      <c r="I140" s="228"/>
      <c r="J140" s="229">
        <f>ROUND(I140*H140,2)</f>
        <v>0</v>
      </c>
      <c r="K140" s="225" t="s">
        <v>171</v>
      </c>
      <c r="L140" s="230"/>
      <c r="M140" s="236" t="s">
        <v>19</v>
      </c>
      <c r="N140" s="237" t="s">
        <v>46</v>
      </c>
      <c r="O140" s="210"/>
      <c r="P140" s="238">
        <f>O140*H140</f>
        <v>0</v>
      </c>
      <c r="Q140" s="238">
        <v>3.16E-3</v>
      </c>
      <c r="R140" s="238">
        <f>Q140*H140</f>
        <v>4.4240000000000002E-2</v>
      </c>
      <c r="S140" s="238">
        <v>0</v>
      </c>
      <c r="T140" s="239">
        <f>S140*H140</f>
        <v>0</v>
      </c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  <c r="AR140" s="189" t="s">
        <v>1471</v>
      </c>
      <c r="AT140" s="189" t="s">
        <v>457</v>
      </c>
      <c r="AU140" s="189" t="s">
        <v>79</v>
      </c>
      <c r="AY140" s="17" t="s">
        <v>164</v>
      </c>
      <c r="BE140" s="190">
        <f>IF(N140="základní",J140,0)</f>
        <v>0</v>
      </c>
      <c r="BF140" s="190">
        <f>IF(N140="snížená",J140,0)</f>
        <v>0</v>
      </c>
      <c r="BG140" s="190">
        <f>IF(N140="zákl. přenesená",J140,0)</f>
        <v>0</v>
      </c>
      <c r="BH140" s="190">
        <f>IF(N140="sníž. přenesená",J140,0)</f>
        <v>0</v>
      </c>
      <c r="BI140" s="190">
        <f>IF(N140="nulová",J140,0)</f>
        <v>0</v>
      </c>
      <c r="BJ140" s="17" t="s">
        <v>79</v>
      </c>
      <c r="BK140" s="190">
        <f>ROUND(I140*H140,2)</f>
        <v>0</v>
      </c>
      <c r="BL140" s="17" t="s">
        <v>466</v>
      </c>
      <c r="BM140" s="189" t="s">
        <v>1480</v>
      </c>
    </row>
    <row r="141" spans="1:65" s="2" customFormat="1" ht="6.95" customHeight="1">
      <c r="A141" s="34"/>
      <c r="B141" s="47"/>
      <c r="C141" s="48"/>
      <c r="D141" s="48"/>
      <c r="E141" s="48"/>
      <c r="F141" s="48"/>
      <c r="G141" s="48"/>
      <c r="H141" s="48"/>
      <c r="I141" s="48"/>
      <c r="J141" s="48"/>
      <c r="K141" s="48"/>
      <c r="L141" s="39"/>
      <c r="M141" s="34"/>
      <c r="O141" s="34"/>
      <c r="P141" s="34"/>
      <c r="Q141" s="34"/>
      <c r="R141" s="34"/>
      <c r="S141" s="34"/>
      <c r="T141" s="34"/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</row>
  </sheetData>
  <sheetProtection algorithmName="SHA-512" hashValue="57sKjrAXpBK77BC5E1UwjtKK/ovM1KmSY2IHKLCXCzJYdMH0DwCudeYA96bDCpG5zzdpMzDohtc+ZIJB2NuTDg==" saltValue="RbBjJzGehM1w84MVx80wFGJuaa7y+/PCaQ7atehd7LDm5O4trHc0+l1drQQn4kRf/0ZxEDkP4a/p93BzRnDE4w==" spinCount="100000" sheet="1" objects="1" scenarios="1" formatColumns="0" formatRows="0" autoFilter="0"/>
  <autoFilter ref="C84:K140" xr:uid="{00000000-0009-0000-0000-00000A000000}"/>
  <mergeCells count="9">
    <mergeCell ref="E50:H50"/>
    <mergeCell ref="E75:H75"/>
    <mergeCell ref="E77:H77"/>
    <mergeCell ref="L2:V2"/>
    <mergeCell ref="E7:H7"/>
    <mergeCell ref="E9:H9"/>
    <mergeCell ref="E18:H18"/>
    <mergeCell ref="E27:H27"/>
    <mergeCell ref="E48:H48"/>
  </mergeCells>
  <hyperlinks>
    <hyperlink ref="F89" r:id="rId1" xr:uid="{00000000-0004-0000-0A00-000000000000}"/>
    <hyperlink ref="F92" r:id="rId2" xr:uid="{00000000-0004-0000-0A00-000001000000}"/>
    <hyperlink ref="F96" r:id="rId3" xr:uid="{00000000-0004-0000-0A00-000002000000}"/>
    <hyperlink ref="F103" r:id="rId4" xr:uid="{00000000-0004-0000-0A00-000003000000}"/>
    <hyperlink ref="F106" r:id="rId5" xr:uid="{00000000-0004-0000-0A00-000004000000}"/>
    <hyperlink ref="F109" r:id="rId6" xr:uid="{00000000-0004-0000-0A00-000005000000}"/>
    <hyperlink ref="F113" r:id="rId7" xr:uid="{00000000-0004-0000-0A00-000006000000}"/>
    <hyperlink ref="F116" r:id="rId8" xr:uid="{00000000-0004-0000-0A00-000007000000}"/>
    <hyperlink ref="F119" r:id="rId9" xr:uid="{00000000-0004-0000-0A00-000008000000}"/>
    <hyperlink ref="F122" r:id="rId10" xr:uid="{00000000-0004-0000-0A00-000009000000}"/>
    <hyperlink ref="F125" r:id="rId11" xr:uid="{00000000-0004-0000-0A00-00000A000000}"/>
    <hyperlink ref="F128" r:id="rId12" xr:uid="{00000000-0004-0000-0A00-00000B000000}"/>
    <hyperlink ref="F131" r:id="rId13" xr:uid="{00000000-0004-0000-0A00-00000C000000}"/>
    <hyperlink ref="F133" r:id="rId14" xr:uid="{00000000-0004-0000-0A00-00000D000000}"/>
    <hyperlink ref="F136" r:id="rId15" xr:uid="{00000000-0004-0000-0A00-00000E000000}"/>
    <hyperlink ref="F139" r:id="rId16" xr:uid="{00000000-0004-0000-0A00-00000F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7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2:BM200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80"/>
      <c r="M2" s="280"/>
      <c r="N2" s="280"/>
      <c r="O2" s="280"/>
      <c r="P2" s="280"/>
      <c r="Q2" s="280"/>
      <c r="R2" s="280"/>
      <c r="S2" s="280"/>
      <c r="T2" s="280"/>
      <c r="U2" s="280"/>
      <c r="V2" s="280"/>
      <c r="AT2" s="17" t="s">
        <v>117</v>
      </c>
    </row>
    <row r="3" spans="1:46" s="1" customFormat="1" ht="6.95" customHeight="1">
      <c r="B3" s="108"/>
      <c r="C3" s="109"/>
      <c r="D3" s="109"/>
      <c r="E3" s="109"/>
      <c r="F3" s="109"/>
      <c r="G3" s="109"/>
      <c r="H3" s="109"/>
      <c r="I3" s="109"/>
      <c r="J3" s="109"/>
      <c r="K3" s="109"/>
      <c r="L3" s="20"/>
      <c r="AT3" s="17" t="s">
        <v>83</v>
      </c>
    </row>
    <row r="4" spans="1:46" s="1" customFormat="1" ht="24.95" customHeight="1">
      <c r="B4" s="20"/>
      <c r="D4" s="110" t="s">
        <v>127</v>
      </c>
      <c r="L4" s="20"/>
      <c r="M4" s="111" t="s">
        <v>10</v>
      </c>
      <c r="AT4" s="17" t="s">
        <v>4</v>
      </c>
    </row>
    <row r="5" spans="1:46" s="1" customFormat="1" ht="6.95" customHeight="1">
      <c r="B5" s="20"/>
      <c r="L5" s="20"/>
    </row>
    <row r="6" spans="1:46" s="1" customFormat="1" ht="12" customHeight="1">
      <c r="B6" s="20"/>
      <c r="D6" s="112" t="s">
        <v>16</v>
      </c>
      <c r="L6" s="20"/>
    </row>
    <row r="7" spans="1:46" s="1" customFormat="1" ht="16.5" customHeight="1">
      <c r="B7" s="20"/>
      <c r="E7" s="297" t="str">
        <f>'Rekapitulace stavby'!K6</f>
        <v>Domov mládeže, Čelakovského 789 1, Plzeň</v>
      </c>
      <c r="F7" s="298"/>
      <c r="G7" s="298"/>
      <c r="H7" s="298"/>
      <c r="L7" s="20"/>
    </row>
    <row r="8" spans="1:46" s="2" customFormat="1" ht="12" customHeight="1">
      <c r="A8" s="34"/>
      <c r="B8" s="39"/>
      <c r="C8" s="34"/>
      <c r="D8" s="112" t="s">
        <v>128</v>
      </c>
      <c r="E8" s="34"/>
      <c r="F8" s="34"/>
      <c r="G8" s="34"/>
      <c r="H8" s="34"/>
      <c r="I8" s="34"/>
      <c r="J8" s="34"/>
      <c r="K8" s="34"/>
      <c r="L8" s="113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</row>
    <row r="9" spans="1:46" s="2" customFormat="1" ht="16.5" customHeight="1">
      <c r="A9" s="34"/>
      <c r="B9" s="39"/>
      <c r="C9" s="34"/>
      <c r="D9" s="34"/>
      <c r="E9" s="300" t="s">
        <v>1481</v>
      </c>
      <c r="F9" s="299"/>
      <c r="G9" s="299"/>
      <c r="H9" s="299"/>
      <c r="I9" s="34"/>
      <c r="J9" s="34"/>
      <c r="K9" s="34"/>
      <c r="L9" s="113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pans="1:46" s="2" customFormat="1" ht="11.25">
      <c r="A10" s="34"/>
      <c r="B10" s="39"/>
      <c r="C10" s="34"/>
      <c r="D10" s="34"/>
      <c r="E10" s="34"/>
      <c r="F10" s="34"/>
      <c r="G10" s="34"/>
      <c r="H10" s="34"/>
      <c r="I10" s="34"/>
      <c r="J10" s="34"/>
      <c r="K10" s="34"/>
      <c r="L10" s="113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pans="1:46" s="2" customFormat="1" ht="12" customHeight="1">
      <c r="A11" s="34"/>
      <c r="B11" s="39"/>
      <c r="C11" s="34"/>
      <c r="D11" s="112" t="s">
        <v>18</v>
      </c>
      <c r="E11" s="34"/>
      <c r="F11" s="103" t="s">
        <v>19</v>
      </c>
      <c r="G11" s="34"/>
      <c r="H11" s="34"/>
      <c r="I11" s="112" t="s">
        <v>20</v>
      </c>
      <c r="J11" s="103" t="s">
        <v>19</v>
      </c>
      <c r="K11" s="34"/>
      <c r="L11" s="113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pans="1:46" s="2" customFormat="1" ht="12" customHeight="1">
      <c r="A12" s="34"/>
      <c r="B12" s="39"/>
      <c r="C12" s="34"/>
      <c r="D12" s="112" t="s">
        <v>21</v>
      </c>
      <c r="E12" s="34"/>
      <c r="F12" s="103" t="s">
        <v>22</v>
      </c>
      <c r="G12" s="34"/>
      <c r="H12" s="34"/>
      <c r="I12" s="112" t="s">
        <v>23</v>
      </c>
      <c r="J12" s="114" t="str">
        <f>'Rekapitulace stavby'!AN8</f>
        <v>20. 3. 2025</v>
      </c>
      <c r="K12" s="34"/>
      <c r="L12" s="113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pans="1:46" s="2" customFormat="1" ht="10.9" customHeight="1">
      <c r="A13" s="34"/>
      <c r="B13" s="39"/>
      <c r="C13" s="34"/>
      <c r="D13" s="34"/>
      <c r="E13" s="34"/>
      <c r="F13" s="34"/>
      <c r="G13" s="34"/>
      <c r="H13" s="34"/>
      <c r="I13" s="34"/>
      <c r="J13" s="34"/>
      <c r="K13" s="34"/>
      <c r="L13" s="113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pans="1:46" s="2" customFormat="1" ht="12" customHeight="1">
      <c r="A14" s="34"/>
      <c r="B14" s="39"/>
      <c r="C14" s="34"/>
      <c r="D14" s="112" t="s">
        <v>25</v>
      </c>
      <c r="E14" s="34"/>
      <c r="F14" s="34"/>
      <c r="G14" s="34"/>
      <c r="H14" s="34"/>
      <c r="I14" s="112" t="s">
        <v>26</v>
      </c>
      <c r="J14" s="103" t="s">
        <v>27</v>
      </c>
      <c r="K14" s="34"/>
      <c r="L14" s="113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pans="1:46" s="2" customFormat="1" ht="18" customHeight="1">
      <c r="A15" s="34"/>
      <c r="B15" s="39"/>
      <c r="C15" s="34"/>
      <c r="D15" s="34"/>
      <c r="E15" s="103" t="s">
        <v>28</v>
      </c>
      <c r="F15" s="34"/>
      <c r="G15" s="34"/>
      <c r="H15" s="34"/>
      <c r="I15" s="112" t="s">
        <v>29</v>
      </c>
      <c r="J15" s="103" t="s">
        <v>30</v>
      </c>
      <c r="K15" s="34"/>
      <c r="L15" s="113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pans="1:46" s="2" customFormat="1" ht="6.95" customHeight="1">
      <c r="A16" s="34"/>
      <c r="B16" s="39"/>
      <c r="C16" s="34"/>
      <c r="D16" s="34"/>
      <c r="E16" s="34"/>
      <c r="F16" s="34"/>
      <c r="G16" s="34"/>
      <c r="H16" s="34"/>
      <c r="I16" s="34"/>
      <c r="J16" s="34"/>
      <c r="K16" s="34"/>
      <c r="L16" s="113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pans="1:31" s="2" customFormat="1" ht="12" customHeight="1">
      <c r="A17" s="34"/>
      <c r="B17" s="39"/>
      <c r="C17" s="34"/>
      <c r="D17" s="112" t="s">
        <v>31</v>
      </c>
      <c r="E17" s="34"/>
      <c r="F17" s="34"/>
      <c r="G17" s="34"/>
      <c r="H17" s="34"/>
      <c r="I17" s="112" t="s">
        <v>26</v>
      </c>
      <c r="J17" s="30" t="str">
        <f>'Rekapitulace stavby'!AN13</f>
        <v>Vyplň údaj</v>
      </c>
      <c r="K17" s="34"/>
      <c r="L17" s="113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pans="1:31" s="2" customFormat="1" ht="18" customHeight="1">
      <c r="A18" s="34"/>
      <c r="B18" s="39"/>
      <c r="C18" s="34"/>
      <c r="D18" s="34"/>
      <c r="E18" s="301" t="str">
        <f>'Rekapitulace stavby'!E14</f>
        <v>Vyplň údaj</v>
      </c>
      <c r="F18" s="302"/>
      <c r="G18" s="302"/>
      <c r="H18" s="302"/>
      <c r="I18" s="112" t="s">
        <v>29</v>
      </c>
      <c r="J18" s="30" t="str">
        <f>'Rekapitulace stavby'!AN14</f>
        <v>Vyplň údaj</v>
      </c>
      <c r="K18" s="34"/>
      <c r="L18" s="113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pans="1:31" s="2" customFormat="1" ht="6.95" customHeight="1">
      <c r="A19" s="34"/>
      <c r="B19" s="39"/>
      <c r="C19" s="34"/>
      <c r="D19" s="34"/>
      <c r="E19" s="34"/>
      <c r="F19" s="34"/>
      <c r="G19" s="34"/>
      <c r="H19" s="34"/>
      <c r="I19" s="34"/>
      <c r="J19" s="34"/>
      <c r="K19" s="34"/>
      <c r="L19" s="113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pans="1:31" s="2" customFormat="1" ht="12" customHeight="1">
      <c r="A20" s="34"/>
      <c r="B20" s="39"/>
      <c r="C20" s="34"/>
      <c r="D20" s="112" t="s">
        <v>33</v>
      </c>
      <c r="E20" s="34"/>
      <c r="F20" s="34"/>
      <c r="G20" s="34"/>
      <c r="H20" s="34"/>
      <c r="I20" s="112" t="s">
        <v>26</v>
      </c>
      <c r="J20" s="103" t="s">
        <v>34</v>
      </c>
      <c r="K20" s="34"/>
      <c r="L20" s="113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pans="1:31" s="2" customFormat="1" ht="18" customHeight="1">
      <c r="A21" s="34"/>
      <c r="B21" s="39"/>
      <c r="C21" s="34"/>
      <c r="D21" s="34"/>
      <c r="E21" s="103" t="s">
        <v>35</v>
      </c>
      <c r="F21" s="34"/>
      <c r="G21" s="34"/>
      <c r="H21" s="34"/>
      <c r="I21" s="112" t="s">
        <v>29</v>
      </c>
      <c r="J21" s="103" t="s">
        <v>19</v>
      </c>
      <c r="K21" s="34"/>
      <c r="L21" s="113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pans="1:31" s="2" customFormat="1" ht="6.95" customHeight="1">
      <c r="A22" s="34"/>
      <c r="B22" s="39"/>
      <c r="C22" s="34"/>
      <c r="D22" s="34"/>
      <c r="E22" s="34"/>
      <c r="F22" s="34"/>
      <c r="G22" s="34"/>
      <c r="H22" s="34"/>
      <c r="I22" s="34"/>
      <c r="J22" s="34"/>
      <c r="K22" s="34"/>
      <c r="L22" s="113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pans="1:31" s="2" customFormat="1" ht="12" customHeight="1">
      <c r="A23" s="34"/>
      <c r="B23" s="39"/>
      <c r="C23" s="34"/>
      <c r="D23" s="112" t="s">
        <v>37</v>
      </c>
      <c r="E23" s="34"/>
      <c r="F23" s="34"/>
      <c r="G23" s="34"/>
      <c r="H23" s="34"/>
      <c r="I23" s="112" t="s">
        <v>26</v>
      </c>
      <c r="J23" s="103" t="s">
        <v>19</v>
      </c>
      <c r="K23" s="34"/>
      <c r="L23" s="113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pans="1:31" s="2" customFormat="1" ht="18" customHeight="1">
      <c r="A24" s="34"/>
      <c r="B24" s="39"/>
      <c r="C24" s="34"/>
      <c r="D24" s="34"/>
      <c r="E24" s="103" t="s">
        <v>38</v>
      </c>
      <c r="F24" s="34"/>
      <c r="G24" s="34"/>
      <c r="H24" s="34"/>
      <c r="I24" s="112" t="s">
        <v>29</v>
      </c>
      <c r="J24" s="103" t="s">
        <v>19</v>
      </c>
      <c r="K24" s="34"/>
      <c r="L24" s="113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pans="1:31" s="2" customFormat="1" ht="6.95" customHeight="1">
      <c r="A25" s="34"/>
      <c r="B25" s="39"/>
      <c r="C25" s="34"/>
      <c r="D25" s="34"/>
      <c r="E25" s="34"/>
      <c r="F25" s="34"/>
      <c r="G25" s="34"/>
      <c r="H25" s="34"/>
      <c r="I25" s="34"/>
      <c r="J25" s="34"/>
      <c r="K25" s="34"/>
      <c r="L25" s="113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pans="1:31" s="2" customFormat="1" ht="12" customHeight="1">
      <c r="A26" s="34"/>
      <c r="B26" s="39"/>
      <c r="C26" s="34"/>
      <c r="D26" s="112" t="s">
        <v>39</v>
      </c>
      <c r="E26" s="34"/>
      <c r="F26" s="34"/>
      <c r="G26" s="34"/>
      <c r="H26" s="34"/>
      <c r="I26" s="34"/>
      <c r="J26" s="34"/>
      <c r="K26" s="34"/>
      <c r="L26" s="113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pans="1:31" s="8" customFormat="1" ht="71.25" customHeight="1">
      <c r="A27" s="115"/>
      <c r="B27" s="116"/>
      <c r="C27" s="115"/>
      <c r="D27" s="115"/>
      <c r="E27" s="303" t="s">
        <v>40</v>
      </c>
      <c r="F27" s="303"/>
      <c r="G27" s="303"/>
      <c r="H27" s="303"/>
      <c r="I27" s="115"/>
      <c r="J27" s="115"/>
      <c r="K27" s="115"/>
      <c r="L27" s="117"/>
      <c r="S27" s="115"/>
      <c r="T27" s="115"/>
      <c r="U27" s="115"/>
      <c r="V27" s="115"/>
      <c r="W27" s="115"/>
      <c r="X27" s="115"/>
      <c r="Y27" s="115"/>
      <c r="Z27" s="115"/>
      <c r="AA27" s="115"/>
      <c r="AB27" s="115"/>
      <c r="AC27" s="115"/>
      <c r="AD27" s="115"/>
      <c r="AE27" s="115"/>
    </row>
    <row r="28" spans="1:31" s="2" customFormat="1" ht="6.95" customHeight="1">
      <c r="A28" s="34"/>
      <c r="B28" s="39"/>
      <c r="C28" s="34"/>
      <c r="D28" s="34"/>
      <c r="E28" s="34"/>
      <c r="F28" s="34"/>
      <c r="G28" s="34"/>
      <c r="H28" s="34"/>
      <c r="I28" s="34"/>
      <c r="J28" s="34"/>
      <c r="K28" s="34"/>
      <c r="L28" s="113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pans="1:31" s="2" customFormat="1" ht="6.95" customHeight="1">
      <c r="A29" s="34"/>
      <c r="B29" s="39"/>
      <c r="C29" s="34"/>
      <c r="D29" s="118"/>
      <c r="E29" s="118"/>
      <c r="F29" s="118"/>
      <c r="G29" s="118"/>
      <c r="H29" s="118"/>
      <c r="I29" s="118"/>
      <c r="J29" s="118"/>
      <c r="K29" s="118"/>
      <c r="L29" s="113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spans="1:31" s="2" customFormat="1" ht="25.35" customHeight="1">
      <c r="A30" s="34"/>
      <c r="B30" s="39"/>
      <c r="C30" s="34"/>
      <c r="D30" s="119" t="s">
        <v>41</v>
      </c>
      <c r="E30" s="34"/>
      <c r="F30" s="34"/>
      <c r="G30" s="34"/>
      <c r="H30" s="34"/>
      <c r="I30" s="34"/>
      <c r="J30" s="120">
        <f>ROUND(J89, 2)</f>
        <v>0</v>
      </c>
      <c r="K30" s="34"/>
      <c r="L30" s="113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pans="1:31" s="2" customFormat="1" ht="6.95" customHeight="1">
      <c r="A31" s="34"/>
      <c r="B31" s="39"/>
      <c r="C31" s="34"/>
      <c r="D31" s="118"/>
      <c r="E31" s="118"/>
      <c r="F31" s="118"/>
      <c r="G31" s="118"/>
      <c r="H31" s="118"/>
      <c r="I31" s="118"/>
      <c r="J31" s="118"/>
      <c r="K31" s="118"/>
      <c r="L31" s="113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pans="1:31" s="2" customFormat="1" ht="14.45" customHeight="1">
      <c r="A32" s="34"/>
      <c r="B32" s="39"/>
      <c r="C32" s="34"/>
      <c r="D32" s="34"/>
      <c r="E32" s="34"/>
      <c r="F32" s="121" t="s">
        <v>43</v>
      </c>
      <c r="G32" s="34"/>
      <c r="H32" s="34"/>
      <c r="I32" s="121" t="s">
        <v>42</v>
      </c>
      <c r="J32" s="121" t="s">
        <v>44</v>
      </c>
      <c r="K32" s="34"/>
      <c r="L32" s="113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pans="1:31" s="2" customFormat="1" ht="14.45" customHeight="1">
      <c r="A33" s="34"/>
      <c r="B33" s="39"/>
      <c r="C33" s="34"/>
      <c r="D33" s="122" t="s">
        <v>45</v>
      </c>
      <c r="E33" s="112" t="s">
        <v>46</v>
      </c>
      <c r="F33" s="123">
        <f>ROUND((SUM(BE89:BE199)),  2)</f>
        <v>0</v>
      </c>
      <c r="G33" s="34"/>
      <c r="H33" s="34"/>
      <c r="I33" s="124">
        <v>0.21</v>
      </c>
      <c r="J33" s="123">
        <f>ROUND(((SUM(BE89:BE199))*I33),  2)</f>
        <v>0</v>
      </c>
      <c r="K33" s="34"/>
      <c r="L33" s="113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pans="1:31" s="2" customFormat="1" ht="14.45" customHeight="1">
      <c r="A34" s="34"/>
      <c r="B34" s="39"/>
      <c r="C34" s="34"/>
      <c r="D34" s="34"/>
      <c r="E34" s="112" t="s">
        <v>47</v>
      </c>
      <c r="F34" s="123">
        <f>ROUND((SUM(BF89:BF199)),  2)</f>
        <v>0</v>
      </c>
      <c r="G34" s="34"/>
      <c r="H34" s="34"/>
      <c r="I34" s="124">
        <v>0.12</v>
      </c>
      <c r="J34" s="123">
        <f>ROUND(((SUM(BF89:BF199))*I34),  2)</f>
        <v>0</v>
      </c>
      <c r="K34" s="34"/>
      <c r="L34" s="113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spans="1:31" s="2" customFormat="1" ht="14.45" hidden="1" customHeight="1">
      <c r="A35" s="34"/>
      <c r="B35" s="39"/>
      <c r="C35" s="34"/>
      <c r="D35" s="34"/>
      <c r="E35" s="112" t="s">
        <v>48</v>
      </c>
      <c r="F35" s="123">
        <f>ROUND((SUM(BG89:BG199)),  2)</f>
        <v>0</v>
      </c>
      <c r="G35" s="34"/>
      <c r="H35" s="34"/>
      <c r="I35" s="124">
        <v>0.21</v>
      </c>
      <c r="J35" s="123">
        <f>0</f>
        <v>0</v>
      </c>
      <c r="K35" s="34"/>
      <c r="L35" s="113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spans="1:31" s="2" customFormat="1" ht="14.45" hidden="1" customHeight="1">
      <c r="A36" s="34"/>
      <c r="B36" s="39"/>
      <c r="C36" s="34"/>
      <c r="D36" s="34"/>
      <c r="E36" s="112" t="s">
        <v>49</v>
      </c>
      <c r="F36" s="123">
        <f>ROUND((SUM(BH89:BH199)),  2)</f>
        <v>0</v>
      </c>
      <c r="G36" s="34"/>
      <c r="H36" s="34"/>
      <c r="I36" s="124">
        <v>0.12</v>
      </c>
      <c r="J36" s="123">
        <f>0</f>
        <v>0</v>
      </c>
      <c r="K36" s="34"/>
      <c r="L36" s="113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spans="1:31" s="2" customFormat="1" ht="14.45" hidden="1" customHeight="1">
      <c r="A37" s="34"/>
      <c r="B37" s="39"/>
      <c r="C37" s="34"/>
      <c r="D37" s="34"/>
      <c r="E37" s="112" t="s">
        <v>50</v>
      </c>
      <c r="F37" s="123">
        <f>ROUND((SUM(BI89:BI199)),  2)</f>
        <v>0</v>
      </c>
      <c r="G37" s="34"/>
      <c r="H37" s="34"/>
      <c r="I37" s="124">
        <v>0</v>
      </c>
      <c r="J37" s="123">
        <f>0</f>
        <v>0</v>
      </c>
      <c r="K37" s="34"/>
      <c r="L37" s="113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spans="1:31" s="2" customFormat="1" ht="6.95" customHeight="1">
      <c r="A38" s="34"/>
      <c r="B38" s="39"/>
      <c r="C38" s="34"/>
      <c r="D38" s="34"/>
      <c r="E38" s="34"/>
      <c r="F38" s="34"/>
      <c r="G38" s="34"/>
      <c r="H38" s="34"/>
      <c r="I38" s="34"/>
      <c r="J38" s="34"/>
      <c r="K38" s="34"/>
      <c r="L38" s="113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spans="1:31" s="2" customFormat="1" ht="25.35" customHeight="1">
      <c r="A39" s="34"/>
      <c r="B39" s="39"/>
      <c r="C39" s="125"/>
      <c r="D39" s="126" t="s">
        <v>51</v>
      </c>
      <c r="E39" s="127"/>
      <c r="F39" s="127"/>
      <c r="G39" s="128" t="s">
        <v>52</v>
      </c>
      <c r="H39" s="129" t="s">
        <v>53</v>
      </c>
      <c r="I39" s="127"/>
      <c r="J39" s="130">
        <f>SUM(J30:J37)</f>
        <v>0</v>
      </c>
      <c r="K39" s="131"/>
      <c r="L39" s="113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spans="1:31" s="2" customFormat="1" ht="14.45" customHeight="1">
      <c r="A40" s="34"/>
      <c r="B40" s="132"/>
      <c r="C40" s="133"/>
      <c r="D40" s="133"/>
      <c r="E40" s="133"/>
      <c r="F40" s="133"/>
      <c r="G40" s="133"/>
      <c r="H40" s="133"/>
      <c r="I40" s="133"/>
      <c r="J40" s="133"/>
      <c r="K40" s="133"/>
      <c r="L40" s="113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4" spans="1:31" s="2" customFormat="1" ht="6.95" hidden="1" customHeight="1">
      <c r="A44" s="34"/>
      <c r="B44" s="134"/>
      <c r="C44" s="135"/>
      <c r="D44" s="135"/>
      <c r="E44" s="135"/>
      <c r="F44" s="135"/>
      <c r="G44" s="135"/>
      <c r="H44" s="135"/>
      <c r="I44" s="135"/>
      <c r="J44" s="135"/>
      <c r="K44" s="135"/>
      <c r="L44" s="113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</row>
    <row r="45" spans="1:31" s="2" customFormat="1" ht="24.95" hidden="1" customHeight="1">
      <c r="A45" s="34"/>
      <c r="B45" s="35"/>
      <c r="C45" s="23" t="s">
        <v>132</v>
      </c>
      <c r="D45" s="36"/>
      <c r="E45" s="36"/>
      <c r="F45" s="36"/>
      <c r="G45" s="36"/>
      <c r="H45" s="36"/>
      <c r="I45" s="36"/>
      <c r="J45" s="36"/>
      <c r="K45" s="36"/>
      <c r="L45" s="113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</row>
    <row r="46" spans="1:31" s="2" customFormat="1" ht="6.95" hidden="1" customHeight="1">
      <c r="A46" s="34"/>
      <c r="B46" s="35"/>
      <c r="C46" s="36"/>
      <c r="D46" s="36"/>
      <c r="E46" s="36"/>
      <c r="F46" s="36"/>
      <c r="G46" s="36"/>
      <c r="H46" s="36"/>
      <c r="I46" s="36"/>
      <c r="J46" s="36"/>
      <c r="K46" s="36"/>
      <c r="L46" s="113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</row>
    <row r="47" spans="1:31" s="2" customFormat="1" ht="12" hidden="1" customHeight="1">
      <c r="A47" s="34"/>
      <c r="B47" s="35"/>
      <c r="C47" s="29" t="s">
        <v>16</v>
      </c>
      <c r="D47" s="36"/>
      <c r="E47" s="36"/>
      <c r="F47" s="36"/>
      <c r="G47" s="36"/>
      <c r="H47" s="36"/>
      <c r="I47" s="36"/>
      <c r="J47" s="36"/>
      <c r="K47" s="36"/>
      <c r="L47" s="113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</row>
    <row r="48" spans="1:31" s="2" customFormat="1" ht="16.5" hidden="1" customHeight="1">
      <c r="A48" s="34"/>
      <c r="B48" s="35"/>
      <c r="C48" s="36"/>
      <c r="D48" s="36"/>
      <c r="E48" s="304" t="str">
        <f>E7</f>
        <v>Domov mládeže, Čelakovského 789 1, Plzeň</v>
      </c>
      <c r="F48" s="305"/>
      <c r="G48" s="305"/>
      <c r="H48" s="305"/>
      <c r="I48" s="36"/>
      <c r="J48" s="36"/>
      <c r="K48" s="36"/>
      <c r="L48" s="113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</row>
    <row r="49" spans="1:47" s="2" customFormat="1" ht="12" hidden="1" customHeight="1">
      <c r="A49" s="34"/>
      <c r="B49" s="35"/>
      <c r="C49" s="29" t="s">
        <v>128</v>
      </c>
      <c r="D49" s="36"/>
      <c r="E49" s="36"/>
      <c r="F49" s="36"/>
      <c r="G49" s="36"/>
      <c r="H49" s="36"/>
      <c r="I49" s="36"/>
      <c r="J49" s="36"/>
      <c r="K49" s="36"/>
      <c r="L49" s="113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</row>
    <row r="50" spans="1:47" s="2" customFormat="1" ht="16.5" hidden="1" customHeight="1">
      <c r="A50" s="34"/>
      <c r="B50" s="35"/>
      <c r="C50" s="36"/>
      <c r="D50" s="36"/>
      <c r="E50" s="258" t="str">
        <f>E9</f>
        <v>5 - Stoupačky 1.PP-3.NP + zkoušky</v>
      </c>
      <c r="F50" s="306"/>
      <c r="G50" s="306"/>
      <c r="H50" s="306"/>
      <c r="I50" s="36"/>
      <c r="J50" s="36"/>
      <c r="K50" s="36"/>
      <c r="L50" s="113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</row>
    <row r="51" spans="1:47" s="2" customFormat="1" ht="6.95" hidden="1" customHeight="1">
      <c r="A51" s="34"/>
      <c r="B51" s="35"/>
      <c r="C51" s="36"/>
      <c r="D51" s="36"/>
      <c r="E51" s="36"/>
      <c r="F51" s="36"/>
      <c r="G51" s="36"/>
      <c r="H51" s="36"/>
      <c r="I51" s="36"/>
      <c r="J51" s="36"/>
      <c r="K51" s="36"/>
      <c r="L51" s="113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</row>
    <row r="52" spans="1:47" s="2" customFormat="1" ht="12" hidden="1" customHeight="1">
      <c r="A52" s="34"/>
      <c r="B52" s="35"/>
      <c r="C52" s="29" t="s">
        <v>21</v>
      </c>
      <c r="D52" s="36"/>
      <c r="E52" s="36"/>
      <c r="F52" s="27" t="str">
        <f>F12</f>
        <v>Čelakovského 789/1, Plzeň</v>
      </c>
      <c r="G52" s="36"/>
      <c r="H52" s="36"/>
      <c r="I52" s="29" t="s">
        <v>23</v>
      </c>
      <c r="J52" s="59" t="str">
        <f>IF(J12="","",J12)</f>
        <v>20. 3. 2025</v>
      </c>
      <c r="K52" s="36"/>
      <c r="L52" s="113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</row>
    <row r="53" spans="1:47" s="2" customFormat="1" ht="6.95" hidden="1" customHeight="1">
      <c r="A53" s="34"/>
      <c r="B53" s="35"/>
      <c r="C53" s="36"/>
      <c r="D53" s="36"/>
      <c r="E53" s="36"/>
      <c r="F53" s="36"/>
      <c r="G53" s="36"/>
      <c r="H53" s="36"/>
      <c r="I53" s="36"/>
      <c r="J53" s="36"/>
      <c r="K53" s="36"/>
      <c r="L53" s="113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</row>
    <row r="54" spans="1:47" s="2" customFormat="1" ht="25.7" hidden="1" customHeight="1">
      <c r="A54" s="34"/>
      <c r="B54" s="35"/>
      <c r="C54" s="29" t="s">
        <v>25</v>
      </c>
      <c r="D54" s="36"/>
      <c r="E54" s="36"/>
      <c r="F54" s="27" t="str">
        <f>E15</f>
        <v>Střední škola informatiky a finančních služeb</v>
      </c>
      <c r="G54" s="36"/>
      <c r="H54" s="36"/>
      <c r="I54" s="29" t="s">
        <v>33</v>
      </c>
      <c r="J54" s="32" t="str">
        <f>E21</f>
        <v>Planteam, Na Výsluní 630, Líně - Sulkov</v>
      </c>
      <c r="K54" s="36"/>
      <c r="L54" s="113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</row>
    <row r="55" spans="1:47" s="2" customFormat="1" ht="15.2" hidden="1" customHeight="1">
      <c r="A55" s="34"/>
      <c r="B55" s="35"/>
      <c r="C55" s="29" t="s">
        <v>31</v>
      </c>
      <c r="D55" s="36"/>
      <c r="E55" s="36"/>
      <c r="F55" s="27" t="str">
        <f>IF(E18="","",E18)</f>
        <v>Vyplň údaj</v>
      </c>
      <c r="G55" s="36"/>
      <c r="H55" s="36"/>
      <c r="I55" s="29" t="s">
        <v>37</v>
      </c>
      <c r="J55" s="32" t="str">
        <f>E24</f>
        <v>Ing. Irena Potužáková</v>
      </c>
      <c r="K55" s="36"/>
      <c r="L55" s="113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</row>
    <row r="56" spans="1:47" s="2" customFormat="1" ht="10.35" hidden="1" customHeight="1">
      <c r="A56" s="34"/>
      <c r="B56" s="35"/>
      <c r="C56" s="36"/>
      <c r="D56" s="36"/>
      <c r="E56" s="36"/>
      <c r="F56" s="36"/>
      <c r="G56" s="36"/>
      <c r="H56" s="36"/>
      <c r="I56" s="36"/>
      <c r="J56" s="36"/>
      <c r="K56" s="36"/>
      <c r="L56" s="113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</row>
    <row r="57" spans="1:47" s="2" customFormat="1" ht="29.25" hidden="1" customHeight="1">
      <c r="A57" s="34"/>
      <c r="B57" s="35"/>
      <c r="C57" s="136" t="s">
        <v>133</v>
      </c>
      <c r="D57" s="137"/>
      <c r="E57" s="137"/>
      <c r="F57" s="137"/>
      <c r="G57" s="137"/>
      <c r="H57" s="137"/>
      <c r="I57" s="137"/>
      <c r="J57" s="138" t="s">
        <v>134</v>
      </c>
      <c r="K57" s="137"/>
      <c r="L57" s="113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</row>
    <row r="58" spans="1:47" s="2" customFormat="1" ht="10.35" hidden="1" customHeight="1">
      <c r="A58" s="34"/>
      <c r="B58" s="35"/>
      <c r="C58" s="36"/>
      <c r="D58" s="36"/>
      <c r="E58" s="36"/>
      <c r="F58" s="36"/>
      <c r="G58" s="36"/>
      <c r="H58" s="36"/>
      <c r="I58" s="36"/>
      <c r="J58" s="36"/>
      <c r="K58" s="36"/>
      <c r="L58" s="113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</row>
    <row r="59" spans="1:47" s="2" customFormat="1" ht="22.9" hidden="1" customHeight="1">
      <c r="A59" s="34"/>
      <c r="B59" s="35"/>
      <c r="C59" s="139" t="s">
        <v>73</v>
      </c>
      <c r="D59" s="36"/>
      <c r="E59" s="36"/>
      <c r="F59" s="36"/>
      <c r="G59" s="36"/>
      <c r="H59" s="36"/>
      <c r="I59" s="36"/>
      <c r="J59" s="77">
        <f>J89</f>
        <v>0</v>
      </c>
      <c r="K59" s="36"/>
      <c r="L59" s="113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U59" s="17" t="s">
        <v>135</v>
      </c>
    </row>
    <row r="60" spans="1:47" s="9" customFormat="1" ht="24.95" hidden="1" customHeight="1">
      <c r="B60" s="140"/>
      <c r="C60" s="141"/>
      <c r="D60" s="142" t="s">
        <v>136</v>
      </c>
      <c r="E60" s="143"/>
      <c r="F60" s="143"/>
      <c r="G60" s="143"/>
      <c r="H60" s="143"/>
      <c r="I60" s="143"/>
      <c r="J60" s="144">
        <f>J90</f>
        <v>0</v>
      </c>
      <c r="K60" s="141"/>
      <c r="L60" s="145"/>
    </row>
    <row r="61" spans="1:47" s="10" customFormat="1" ht="19.899999999999999" hidden="1" customHeight="1">
      <c r="B61" s="146"/>
      <c r="C61" s="97"/>
      <c r="D61" s="147" t="s">
        <v>400</v>
      </c>
      <c r="E61" s="148"/>
      <c r="F61" s="148"/>
      <c r="G61" s="148"/>
      <c r="H61" s="148"/>
      <c r="I61" s="148"/>
      <c r="J61" s="149">
        <f>J91</f>
        <v>0</v>
      </c>
      <c r="K61" s="97"/>
      <c r="L61" s="150"/>
    </row>
    <row r="62" spans="1:47" s="10" customFormat="1" ht="19.899999999999999" hidden="1" customHeight="1">
      <c r="B62" s="146"/>
      <c r="C62" s="97"/>
      <c r="D62" s="147" t="s">
        <v>137</v>
      </c>
      <c r="E62" s="148"/>
      <c r="F62" s="148"/>
      <c r="G62" s="148"/>
      <c r="H62" s="148"/>
      <c r="I62" s="148"/>
      <c r="J62" s="149">
        <f>J97</f>
        <v>0</v>
      </c>
      <c r="K62" s="97"/>
      <c r="L62" s="150"/>
    </row>
    <row r="63" spans="1:47" s="10" customFormat="1" ht="19.899999999999999" hidden="1" customHeight="1">
      <c r="B63" s="146"/>
      <c r="C63" s="97"/>
      <c r="D63" s="147" t="s">
        <v>138</v>
      </c>
      <c r="E63" s="148"/>
      <c r="F63" s="148"/>
      <c r="G63" s="148"/>
      <c r="H63" s="148"/>
      <c r="I63" s="148"/>
      <c r="J63" s="149">
        <f>J121</f>
        <v>0</v>
      </c>
      <c r="K63" s="97"/>
      <c r="L63" s="150"/>
    </row>
    <row r="64" spans="1:47" s="10" customFormat="1" ht="19.899999999999999" hidden="1" customHeight="1">
      <c r="B64" s="146"/>
      <c r="C64" s="97"/>
      <c r="D64" s="147" t="s">
        <v>402</v>
      </c>
      <c r="E64" s="148"/>
      <c r="F64" s="148"/>
      <c r="G64" s="148"/>
      <c r="H64" s="148"/>
      <c r="I64" s="148"/>
      <c r="J64" s="149">
        <f>J128</f>
        <v>0</v>
      </c>
      <c r="K64" s="97"/>
      <c r="L64" s="150"/>
    </row>
    <row r="65" spans="1:31" s="9" customFormat="1" ht="24.95" hidden="1" customHeight="1">
      <c r="B65" s="140"/>
      <c r="C65" s="141"/>
      <c r="D65" s="142" t="s">
        <v>139</v>
      </c>
      <c r="E65" s="143"/>
      <c r="F65" s="143"/>
      <c r="G65" s="143"/>
      <c r="H65" s="143"/>
      <c r="I65" s="143"/>
      <c r="J65" s="144">
        <f>J131</f>
        <v>0</v>
      </c>
      <c r="K65" s="141"/>
      <c r="L65" s="145"/>
    </row>
    <row r="66" spans="1:31" s="10" customFormat="1" ht="19.899999999999999" hidden="1" customHeight="1">
      <c r="B66" s="146"/>
      <c r="C66" s="97"/>
      <c r="D66" s="147" t="s">
        <v>769</v>
      </c>
      <c r="E66" s="148"/>
      <c r="F66" s="148"/>
      <c r="G66" s="148"/>
      <c r="H66" s="148"/>
      <c r="I66" s="148"/>
      <c r="J66" s="149">
        <f>J132</f>
        <v>0</v>
      </c>
      <c r="K66" s="97"/>
      <c r="L66" s="150"/>
    </row>
    <row r="67" spans="1:31" s="10" customFormat="1" ht="19.899999999999999" hidden="1" customHeight="1">
      <c r="B67" s="146"/>
      <c r="C67" s="97"/>
      <c r="D67" s="147" t="s">
        <v>770</v>
      </c>
      <c r="E67" s="148"/>
      <c r="F67" s="148"/>
      <c r="G67" s="148"/>
      <c r="H67" s="148"/>
      <c r="I67" s="148"/>
      <c r="J67" s="149">
        <f>J163</f>
        <v>0</v>
      </c>
      <c r="K67" s="97"/>
      <c r="L67" s="150"/>
    </row>
    <row r="68" spans="1:31" s="10" customFormat="1" ht="19.899999999999999" hidden="1" customHeight="1">
      <c r="B68" s="146"/>
      <c r="C68" s="97"/>
      <c r="D68" s="147" t="s">
        <v>773</v>
      </c>
      <c r="E68" s="148"/>
      <c r="F68" s="148"/>
      <c r="G68" s="148"/>
      <c r="H68" s="148"/>
      <c r="I68" s="148"/>
      <c r="J68" s="149">
        <f>J192</f>
        <v>0</v>
      </c>
      <c r="K68" s="97"/>
      <c r="L68" s="150"/>
    </row>
    <row r="69" spans="1:31" s="10" customFormat="1" ht="19.899999999999999" hidden="1" customHeight="1">
      <c r="B69" s="146"/>
      <c r="C69" s="97"/>
      <c r="D69" s="147" t="s">
        <v>1482</v>
      </c>
      <c r="E69" s="148"/>
      <c r="F69" s="148"/>
      <c r="G69" s="148"/>
      <c r="H69" s="148"/>
      <c r="I69" s="148"/>
      <c r="J69" s="149">
        <f>J198</f>
        <v>0</v>
      </c>
      <c r="K69" s="97"/>
      <c r="L69" s="150"/>
    </row>
    <row r="70" spans="1:31" s="2" customFormat="1" ht="21.75" hidden="1" customHeight="1">
      <c r="A70" s="34"/>
      <c r="B70" s="35"/>
      <c r="C70" s="36"/>
      <c r="D70" s="36"/>
      <c r="E70" s="36"/>
      <c r="F70" s="36"/>
      <c r="G70" s="36"/>
      <c r="H70" s="36"/>
      <c r="I70" s="36"/>
      <c r="J70" s="36"/>
      <c r="K70" s="36"/>
      <c r="L70" s="113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</row>
    <row r="71" spans="1:31" s="2" customFormat="1" ht="6.95" hidden="1" customHeight="1">
      <c r="A71" s="34"/>
      <c r="B71" s="47"/>
      <c r="C71" s="48"/>
      <c r="D71" s="48"/>
      <c r="E71" s="48"/>
      <c r="F71" s="48"/>
      <c r="G71" s="48"/>
      <c r="H71" s="48"/>
      <c r="I71" s="48"/>
      <c r="J71" s="48"/>
      <c r="K71" s="48"/>
      <c r="L71" s="113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</row>
    <row r="72" spans="1:31" ht="11.25" hidden="1"/>
    <row r="73" spans="1:31" ht="11.25" hidden="1"/>
    <row r="74" spans="1:31" ht="11.25" hidden="1"/>
    <row r="75" spans="1:31" s="2" customFormat="1" ht="6.95" customHeight="1">
      <c r="A75" s="34"/>
      <c r="B75" s="49"/>
      <c r="C75" s="50"/>
      <c r="D75" s="50"/>
      <c r="E75" s="50"/>
      <c r="F75" s="50"/>
      <c r="G75" s="50"/>
      <c r="H75" s="50"/>
      <c r="I75" s="50"/>
      <c r="J75" s="50"/>
      <c r="K75" s="50"/>
      <c r="L75" s="113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</row>
    <row r="76" spans="1:31" s="2" customFormat="1" ht="24.95" customHeight="1">
      <c r="A76" s="34"/>
      <c r="B76" s="35"/>
      <c r="C76" s="23" t="s">
        <v>149</v>
      </c>
      <c r="D76" s="36"/>
      <c r="E76" s="36"/>
      <c r="F76" s="36"/>
      <c r="G76" s="36"/>
      <c r="H76" s="36"/>
      <c r="I76" s="36"/>
      <c r="J76" s="36"/>
      <c r="K76" s="36"/>
      <c r="L76" s="113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pans="1:31" s="2" customFormat="1" ht="6.95" customHeight="1">
      <c r="A77" s="34"/>
      <c r="B77" s="35"/>
      <c r="C77" s="36"/>
      <c r="D77" s="36"/>
      <c r="E77" s="36"/>
      <c r="F77" s="36"/>
      <c r="G77" s="36"/>
      <c r="H77" s="36"/>
      <c r="I77" s="36"/>
      <c r="J77" s="36"/>
      <c r="K77" s="36"/>
      <c r="L77" s="113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78" spans="1:31" s="2" customFormat="1" ht="12" customHeight="1">
      <c r="A78" s="34"/>
      <c r="B78" s="35"/>
      <c r="C78" s="29" t="s">
        <v>16</v>
      </c>
      <c r="D78" s="36"/>
      <c r="E78" s="36"/>
      <c r="F78" s="36"/>
      <c r="G78" s="36"/>
      <c r="H78" s="36"/>
      <c r="I78" s="36"/>
      <c r="J78" s="36"/>
      <c r="K78" s="36"/>
      <c r="L78" s="113"/>
      <c r="S78" s="34"/>
      <c r="T78" s="34"/>
      <c r="U78" s="34"/>
      <c r="V78" s="34"/>
      <c r="W78" s="34"/>
      <c r="X78" s="34"/>
      <c r="Y78" s="34"/>
      <c r="Z78" s="34"/>
      <c r="AA78" s="34"/>
      <c r="AB78" s="34"/>
      <c r="AC78" s="34"/>
      <c r="AD78" s="34"/>
      <c r="AE78" s="34"/>
    </row>
    <row r="79" spans="1:31" s="2" customFormat="1" ht="16.5" customHeight="1">
      <c r="A79" s="34"/>
      <c r="B79" s="35"/>
      <c r="C79" s="36"/>
      <c r="D79" s="36"/>
      <c r="E79" s="304" t="str">
        <f>E7</f>
        <v>Domov mládeže, Čelakovského 789 1, Plzeň</v>
      </c>
      <c r="F79" s="305"/>
      <c r="G79" s="305"/>
      <c r="H79" s="305"/>
      <c r="I79" s="36"/>
      <c r="J79" s="36"/>
      <c r="K79" s="36"/>
      <c r="L79" s="113"/>
      <c r="S79" s="34"/>
      <c r="T79" s="34"/>
      <c r="U79" s="34"/>
      <c r="V79" s="34"/>
      <c r="W79" s="34"/>
      <c r="X79" s="34"/>
      <c r="Y79" s="34"/>
      <c r="Z79" s="34"/>
      <c r="AA79" s="34"/>
      <c r="AB79" s="34"/>
      <c r="AC79" s="34"/>
      <c r="AD79" s="34"/>
      <c r="AE79" s="34"/>
    </row>
    <row r="80" spans="1:31" s="2" customFormat="1" ht="12" customHeight="1">
      <c r="A80" s="34"/>
      <c r="B80" s="35"/>
      <c r="C80" s="29" t="s">
        <v>128</v>
      </c>
      <c r="D80" s="36"/>
      <c r="E80" s="36"/>
      <c r="F80" s="36"/>
      <c r="G80" s="36"/>
      <c r="H80" s="36"/>
      <c r="I80" s="36"/>
      <c r="J80" s="36"/>
      <c r="K80" s="36"/>
      <c r="L80" s="113"/>
      <c r="S80" s="34"/>
      <c r="T80" s="34"/>
      <c r="U80" s="34"/>
      <c r="V80" s="34"/>
      <c r="W80" s="34"/>
      <c r="X80" s="34"/>
      <c r="Y80" s="34"/>
      <c r="Z80" s="34"/>
      <c r="AA80" s="34"/>
      <c r="AB80" s="34"/>
      <c r="AC80" s="34"/>
      <c r="AD80" s="34"/>
      <c r="AE80" s="34"/>
    </row>
    <row r="81" spans="1:65" s="2" customFormat="1" ht="16.5" customHeight="1">
      <c r="A81" s="34"/>
      <c r="B81" s="35"/>
      <c r="C81" s="36"/>
      <c r="D81" s="36"/>
      <c r="E81" s="258" t="str">
        <f>E9</f>
        <v>5 - Stoupačky 1.PP-3.NP + zkoušky</v>
      </c>
      <c r="F81" s="306"/>
      <c r="G81" s="306"/>
      <c r="H81" s="306"/>
      <c r="I81" s="36"/>
      <c r="J81" s="36"/>
      <c r="K81" s="36"/>
      <c r="L81" s="113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pans="1:65" s="2" customFormat="1" ht="6.95" customHeight="1">
      <c r="A82" s="34"/>
      <c r="B82" s="35"/>
      <c r="C82" s="36"/>
      <c r="D82" s="36"/>
      <c r="E82" s="36"/>
      <c r="F82" s="36"/>
      <c r="G82" s="36"/>
      <c r="H82" s="36"/>
      <c r="I82" s="36"/>
      <c r="J82" s="36"/>
      <c r="K82" s="36"/>
      <c r="L82" s="113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spans="1:65" s="2" customFormat="1" ht="12" customHeight="1">
      <c r="A83" s="34"/>
      <c r="B83" s="35"/>
      <c r="C83" s="29" t="s">
        <v>21</v>
      </c>
      <c r="D83" s="36"/>
      <c r="E83" s="36"/>
      <c r="F83" s="27" t="str">
        <f>F12</f>
        <v>Čelakovského 789/1, Plzeň</v>
      </c>
      <c r="G83" s="36"/>
      <c r="H83" s="36"/>
      <c r="I83" s="29" t="s">
        <v>23</v>
      </c>
      <c r="J83" s="59" t="str">
        <f>IF(J12="","",J12)</f>
        <v>20. 3. 2025</v>
      </c>
      <c r="K83" s="36"/>
      <c r="L83" s="113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spans="1:65" s="2" customFormat="1" ht="6.95" customHeight="1">
      <c r="A84" s="34"/>
      <c r="B84" s="35"/>
      <c r="C84" s="36"/>
      <c r="D84" s="36"/>
      <c r="E84" s="36"/>
      <c r="F84" s="36"/>
      <c r="G84" s="36"/>
      <c r="H84" s="36"/>
      <c r="I84" s="36"/>
      <c r="J84" s="36"/>
      <c r="K84" s="36"/>
      <c r="L84" s="113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spans="1:65" s="2" customFormat="1" ht="25.7" customHeight="1">
      <c r="A85" s="34"/>
      <c r="B85" s="35"/>
      <c r="C85" s="29" t="s">
        <v>25</v>
      </c>
      <c r="D85" s="36"/>
      <c r="E85" s="36"/>
      <c r="F85" s="27" t="str">
        <f>E15</f>
        <v>Střední škola informatiky a finančních služeb</v>
      </c>
      <c r="G85" s="36"/>
      <c r="H85" s="36"/>
      <c r="I85" s="29" t="s">
        <v>33</v>
      </c>
      <c r="J85" s="32" t="str">
        <f>E21</f>
        <v>Planteam, Na Výsluní 630, Líně - Sulkov</v>
      </c>
      <c r="K85" s="36"/>
      <c r="L85" s="113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spans="1:65" s="2" customFormat="1" ht="15.2" customHeight="1">
      <c r="A86" s="34"/>
      <c r="B86" s="35"/>
      <c r="C86" s="29" t="s">
        <v>31</v>
      </c>
      <c r="D86" s="36"/>
      <c r="E86" s="36"/>
      <c r="F86" s="27" t="str">
        <f>IF(E18="","",E18)</f>
        <v>Vyplň údaj</v>
      </c>
      <c r="G86" s="36"/>
      <c r="H86" s="36"/>
      <c r="I86" s="29" t="s">
        <v>37</v>
      </c>
      <c r="J86" s="32" t="str">
        <f>E24</f>
        <v>Ing. Irena Potužáková</v>
      </c>
      <c r="K86" s="36"/>
      <c r="L86" s="113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</row>
    <row r="87" spans="1:65" s="2" customFormat="1" ht="10.35" customHeight="1">
      <c r="A87" s="34"/>
      <c r="B87" s="35"/>
      <c r="C87" s="36"/>
      <c r="D87" s="36"/>
      <c r="E87" s="36"/>
      <c r="F87" s="36"/>
      <c r="G87" s="36"/>
      <c r="H87" s="36"/>
      <c r="I87" s="36"/>
      <c r="J87" s="36"/>
      <c r="K87" s="36"/>
      <c r="L87" s="113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spans="1:65" s="11" customFormat="1" ht="29.25" customHeight="1">
      <c r="A88" s="151"/>
      <c r="B88" s="152"/>
      <c r="C88" s="153" t="s">
        <v>150</v>
      </c>
      <c r="D88" s="154" t="s">
        <v>60</v>
      </c>
      <c r="E88" s="154" t="s">
        <v>56</v>
      </c>
      <c r="F88" s="154" t="s">
        <v>57</v>
      </c>
      <c r="G88" s="154" t="s">
        <v>151</v>
      </c>
      <c r="H88" s="154" t="s">
        <v>152</v>
      </c>
      <c r="I88" s="154" t="s">
        <v>153</v>
      </c>
      <c r="J88" s="154" t="s">
        <v>134</v>
      </c>
      <c r="K88" s="155" t="s">
        <v>154</v>
      </c>
      <c r="L88" s="156"/>
      <c r="M88" s="68" t="s">
        <v>19</v>
      </c>
      <c r="N88" s="69" t="s">
        <v>45</v>
      </c>
      <c r="O88" s="69" t="s">
        <v>155</v>
      </c>
      <c r="P88" s="69" t="s">
        <v>156</v>
      </c>
      <c r="Q88" s="69" t="s">
        <v>157</v>
      </c>
      <c r="R88" s="69" t="s">
        <v>158</v>
      </c>
      <c r="S88" s="69" t="s">
        <v>159</v>
      </c>
      <c r="T88" s="70" t="s">
        <v>160</v>
      </c>
      <c r="U88" s="151"/>
      <c r="V88" s="151"/>
      <c r="W88" s="151"/>
      <c r="X88" s="151"/>
      <c r="Y88" s="151"/>
      <c r="Z88" s="151"/>
      <c r="AA88" s="151"/>
      <c r="AB88" s="151"/>
      <c r="AC88" s="151"/>
      <c r="AD88" s="151"/>
      <c r="AE88" s="151"/>
    </row>
    <row r="89" spans="1:65" s="2" customFormat="1" ht="22.9" customHeight="1">
      <c r="A89" s="34"/>
      <c r="B89" s="35"/>
      <c r="C89" s="75" t="s">
        <v>161</v>
      </c>
      <c r="D89" s="36"/>
      <c r="E89" s="36"/>
      <c r="F89" s="36"/>
      <c r="G89" s="36"/>
      <c r="H89" s="36"/>
      <c r="I89" s="36"/>
      <c r="J89" s="157">
        <f>BK89</f>
        <v>0</v>
      </c>
      <c r="K89" s="36"/>
      <c r="L89" s="39"/>
      <c r="M89" s="71"/>
      <c r="N89" s="158"/>
      <c r="O89" s="72"/>
      <c r="P89" s="159">
        <f>P90+P131</f>
        <v>0</v>
      </c>
      <c r="Q89" s="72"/>
      <c r="R89" s="159">
        <f>R90+R131</f>
        <v>6.7546300000000006</v>
      </c>
      <c r="S89" s="72"/>
      <c r="T89" s="160">
        <f>T90+T131</f>
        <v>14.613905000000001</v>
      </c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  <c r="AT89" s="17" t="s">
        <v>74</v>
      </c>
      <c r="AU89" s="17" t="s">
        <v>135</v>
      </c>
      <c r="BK89" s="161">
        <f>BK90+BK131</f>
        <v>0</v>
      </c>
    </row>
    <row r="90" spans="1:65" s="12" customFormat="1" ht="25.9" customHeight="1">
      <c r="B90" s="162"/>
      <c r="C90" s="163"/>
      <c r="D90" s="164" t="s">
        <v>74</v>
      </c>
      <c r="E90" s="165" t="s">
        <v>162</v>
      </c>
      <c r="F90" s="165" t="s">
        <v>163</v>
      </c>
      <c r="G90" s="163"/>
      <c r="H90" s="163"/>
      <c r="I90" s="166"/>
      <c r="J90" s="167">
        <f>BK90</f>
        <v>0</v>
      </c>
      <c r="K90" s="163"/>
      <c r="L90" s="168"/>
      <c r="M90" s="169"/>
      <c r="N90" s="170"/>
      <c r="O90" s="170"/>
      <c r="P90" s="171">
        <f>P91+P97+P121+P128</f>
        <v>0</v>
      </c>
      <c r="Q90" s="170"/>
      <c r="R90" s="171">
        <f>R91+R97+R121+R128</f>
        <v>6.49</v>
      </c>
      <c r="S90" s="170"/>
      <c r="T90" s="172">
        <f>T91+T97+T121+T128</f>
        <v>11.5806</v>
      </c>
      <c r="AR90" s="173" t="s">
        <v>79</v>
      </c>
      <c r="AT90" s="174" t="s">
        <v>74</v>
      </c>
      <c r="AU90" s="174" t="s">
        <v>75</v>
      </c>
      <c r="AY90" s="173" t="s">
        <v>164</v>
      </c>
      <c r="BK90" s="175">
        <f>BK91+BK97+BK121+BK128</f>
        <v>0</v>
      </c>
    </row>
    <row r="91" spans="1:65" s="12" customFormat="1" ht="22.9" customHeight="1">
      <c r="B91" s="162"/>
      <c r="C91" s="163"/>
      <c r="D91" s="164" t="s">
        <v>74</v>
      </c>
      <c r="E91" s="176" t="s">
        <v>118</v>
      </c>
      <c r="F91" s="176" t="s">
        <v>416</v>
      </c>
      <c r="G91" s="163"/>
      <c r="H91" s="163"/>
      <c r="I91" s="166"/>
      <c r="J91" s="177">
        <f>BK91</f>
        <v>0</v>
      </c>
      <c r="K91" s="163"/>
      <c r="L91" s="168"/>
      <c r="M91" s="169"/>
      <c r="N91" s="170"/>
      <c r="O91" s="170"/>
      <c r="P91" s="171">
        <f>SUM(P92:P96)</f>
        <v>0</v>
      </c>
      <c r="Q91" s="170"/>
      <c r="R91" s="171">
        <f>SUM(R92:R96)</f>
        <v>6.49</v>
      </c>
      <c r="S91" s="170"/>
      <c r="T91" s="172">
        <f>SUM(T92:T96)</f>
        <v>0</v>
      </c>
      <c r="AR91" s="173" t="s">
        <v>79</v>
      </c>
      <c r="AT91" s="174" t="s">
        <v>74</v>
      </c>
      <c r="AU91" s="174" t="s">
        <v>79</v>
      </c>
      <c r="AY91" s="173" t="s">
        <v>164</v>
      </c>
      <c r="BK91" s="175">
        <f>SUM(BK92:BK96)</f>
        <v>0</v>
      </c>
    </row>
    <row r="92" spans="1:65" s="2" customFormat="1" ht="21.75" customHeight="1">
      <c r="A92" s="34"/>
      <c r="B92" s="35"/>
      <c r="C92" s="178" t="s">
        <v>79</v>
      </c>
      <c r="D92" s="178" t="s">
        <v>167</v>
      </c>
      <c r="E92" s="179" t="s">
        <v>774</v>
      </c>
      <c r="F92" s="180" t="s">
        <v>775</v>
      </c>
      <c r="G92" s="181" t="s">
        <v>170</v>
      </c>
      <c r="H92" s="182">
        <v>110</v>
      </c>
      <c r="I92" s="183"/>
      <c r="J92" s="184">
        <f>ROUND(I92*H92,2)</f>
        <v>0</v>
      </c>
      <c r="K92" s="180" t="s">
        <v>171</v>
      </c>
      <c r="L92" s="39"/>
      <c r="M92" s="185" t="s">
        <v>19</v>
      </c>
      <c r="N92" s="186" t="s">
        <v>46</v>
      </c>
      <c r="O92" s="64"/>
      <c r="P92" s="187">
        <f>O92*H92</f>
        <v>0</v>
      </c>
      <c r="Q92" s="187">
        <v>5.6000000000000001E-2</v>
      </c>
      <c r="R92" s="187">
        <f>Q92*H92</f>
        <v>6.16</v>
      </c>
      <c r="S92" s="187">
        <v>0</v>
      </c>
      <c r="T92" s="188">
        <f>S92*H92</f>
        <v>0</v>
      </c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  <c r="AR92" s="189" t="s">
        <v>112</v>
      </c>
      <c r="AT92" s="189" t="s">
        <v>167</v>
      </c>
      <c r="AU92" s="189" t="s">
        <v>83</v>
      </c>
      <c r="AY92" s="17" t="s">
        <v>164</v>
      </c>
      <c r="BE92" s="190">
        <f>IF(N92="základní",J92,0)</f>
        <v>0</v>
      </c>
      <c r="BF92" s="190">
        <f>IF(N92="snížená",J92,0)</f>
        <v>0</v>
      </c>
      <c r="BG92" s="190">
        <f>IF(N92="zákl. přenesená",J92,0)</f>
        <v>0</v>
      </c>
      <c r="BH92" s="190">
        <f>IF(N92="sníž. přenesená",J92,0)</f>
        <v>0</v>
      </c>
      <c r="BI92" s="190">
        <f>IF(N92="nulová",J92,0)</f>
        <v>0</v>
      </c>
      <c r="BJ92" s="17" t="s">
        <v>79</v>
      </c>
      <c r="BK92" s="190">
        <f>ROUND(I92*H92,2)</f>
        <v>0</v>
      </c>
      <c r="BL92" s="17" t="s">
        <v>112</v>
      </c>
      <c r="BM92" s="189" t="s">
        <v>1483</v>
      </c>
    </row>
    <row r="93" spans="1:65" s="2" customFormat="1" ht="11.25">
      <c r="A93" s="34"/>
      <c r="B93" s="35"/>
      <c r="C93" s="36"/>
      <c r="D93" s="191" t="s">
        <v>173</v>
      </c>
      <c r="E93" s="36"/>
      <c r="F93" s="192" t="s">
        <v>777</v>
      </c>
      <c r="G93" s="36"/>
      <c r="H93" s="36"/>
      <c r="I93" s="193"/>
      <c r="J93" s="36"/>
      <c r="K93" s="36"/>
      <c r="L93" s="39"/>
      <c r="M93" s="194"/>
      <c r="N93" s="195"/>
      <c r="O93" s="64"/>
      <c r="P93" s="64"/>
      <c r="Q93" s="64"/>
      <c r="R93" s="64"/>
      <c r="S93" s="64"/>
      <c r="T93" s="65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  <c r="AT93" s="17" t="s">
        <v>173</v>
      </c>
      <c r="AU93" s="17" t="s">
        <v>83</v>
      </c>
    </row>
    <row r="94" spans="1:65" s="13" customFormat="1" ht="11.25">
      <c r="B94" s="196"/>
      <c r="C94" s="197"/>
      <c r="D94" s="198" t="s">
        <v>179</v>
      </c>
      <c r="E94" s="199" t="s">
        <v>19</v>
      </c>
      <c r="F94" s="200" t="s">
        <v>1484</v>
      </c>
      <c r="G94" s="197"/>
      <c r="H94" s="201">
        <v>110</v>
      </c>
      <c r="I94" s="202"/>
      <c r="J94" s="197"/>
      <c r="K94" s="197"/>
      <c r="L94" s="203"/>
      <c r="M94" s="204"/>
      <c r="N94" s="205"/>
      <c r="O94" s="205"/>
      <c r="P94" s="205"/>
      <c r="Q94" s="205"/>
      <c r="R94" s="205"/>
      <c r="S94" s="205"/>
      <c r="T94" s="206"/>
      <c r="AT94" s="207" t="s">
        <v>179</v>
      </c>
      <c r="AU94" s="207" t="s">
        <v>83</v>
      </c>
      <c r="AV94" s="13" t="s">
        <v>83</v>
      </c>
      <c r="AW94" s="13" t="s">
        <v>36</v>
      </c>
      <c r="AX94" s="13" t="s">
        <v>79</v>
      </c>
      <c r="AY94" s="207" t="s">
        <v>164</v>
      </c>
    </row>
    <row r="95" spans="1:65" s="2" customFormat="1" ht="24.2" customHeight="1">
      <c r="A95" s="34"/>
      <c r="B95" s="35"/>
      <c r="C95" s="178" t="s">
        <v>83</v>
      </c>
      <c r="D95" s="178" t="s">
        <v>167</v>
      </c>
      <c r="E95" s="179" t="s">
        <v>427</v>
      </c>
      <c r="F95" s="180" t="s">
        <v>428</v>
      </c>
      <c r="G95" s="181" t="s">
        <v>170</v>
      </c>
      <c r="H95" s="182">
        <v>110</v>
      </c>
      <c r="I95" s="183"/>
      <c r="J95" s="184">
        <f>ROUND(I95*H95,2)</f>
        <v>0</v>
      </c>
      <c r="K95" s="180" t="s">
        <v>171</v>
      </c>
      <c r="L95" s="39"/>
      <c r="M95" s="185" t="s">
        <v>19</v>
      </c>
      <c r="N95" s="186" t="s">
        <v>46</v>
      </c>
      <c r="O95" s="64"/>
      <c r="P95" s="187">
        <f>O95*H95</f>
        <v>0</v>
      </c>
      <c r="Q95" s="187">
        <v>3.0000000000000001E-3</v>
      </c>
      <c r="R95" s="187">
        <f>Q95*H95</f>
        <v>0.33</v>
      </c>
      <c r="S95" s="187">
        <v>0</v>
      </c>
      <c r="T95" s="188">
        <f>S95*H95</f>
        <v>0</v>
      </c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  <c r="AR95" s="189" t="s">
        <v>112</v>
      </c>
      <c r="AT95" s="189" t="s">
        <v>167</v>
      </c>
      <c r="AU95" s="189" t="s">
        <v>83</v>
      </c>
      <c r="AY95" s="17" t="s">
        <v>164</v>
      </c>
      <c r="BE95" s="190">
        <f>IF(N95="základní",J95,0)</f>
        <v>0</v>
      </c>
      <c r="BF95" s="190">
        <f>IF(N95="snížená",J95,0)</f>
        <v>0</v>
      </c>
      <c r="BG95" s="190">
        <f>IF(N95="zákl. přenesená",J95,0)</f>
        <v>0</v>
      </c>
      <c r="BH95" s="190">
        <f>IF(N95="sníž. přenesená",J95,0)</f>
        <v>0</v>
      </c>
      <c r="BI95" s="190">
        <f>IF(N95="nulová",J95,0)</f>
        <v>0</v>
      </c>
      <c r="BJ95" s="17" t="s">
        <v>79</v>
      </c>
      <c r="BK95" s="190">
        <f>ROUND(I95*H95,2)</f>
        <v>0</v>
      </c>
      <c r="BL95" s="17" t="s">
        <v>112</v>
      </c>
      <c r="BM95" s="189" t="s">
        <v>1485</v>
      </c>
    </row>
    <row r="96" spans="1:65" s="2" customFormat="1" ht="11.25">
      <c r="A96" s="34"/>
      <c r="B96" s="35"/>
      <c r="C96" s="36"/>
      <c r="D96" s="191" t="s">
        <v>173</v>
      </c>
      <c r="E96" s="36"/>
      <c r="F96" s="192" t="s">
        <v>430</v>
      </c>
      <c r="G96" s="36"/>
      <c r="H96" s="36"/>
      <c r="I96" s="193"/>
      <c r="J96" s="36"/>
      <c r="K96" s="36"/>
      <c r="L96" s="39"/>
      <c r="M96" s="194"/>
      <c r="N96" s="195"/>
      <c r="O96" s="64"/>
      <c r="P96" s="64"/>
      <c r="Q96" s="64"/>
      <c r="R96" s="64"/>
      <c r="S96" s="64"/>
      <c r="T96" s="65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T96" s="17" t="s">
        <v>173</v>
      </c>
      <c r="AU96" s="17" t="s">
        <v>83</v>
      </c>
    </row>
    <row r="97" spans="1:65" s="12" customFormat="1" ht="22.9" customHeight="1">
      <c r="B97" s="162"/>
      <c r="C97" s="163"/>
      <c r="D97" s="164" t="s">
        <v>74</v>
      </c>
      <c r="E97" s="176" t="s">
        <v>165</v>
      </c>
      <c r="F97" s="176" t="s">
        <v>166</v>
      </c>
      <c r="G97" s="163"/>
      <c r="H97" s="163"/>
      <c r="I97" s="166"/>
      <c r="J97" s="177">
        <f>BK97</f>
        <v>0</v>
      </c>
      <c r="K97" s="163"/>
      <c r="L97" s="168"/>
      <c r="M97" s="169"/>
      <c r="N97" s="170"/>
      <c r="O97" s="170"/>
      <c r="P97" s="171">
        <f>SUM(P98:P120)</f>
        <v>0</v>
      </c>
      <c r="Q97" s="170"/>
      <c r="R97" s="171">
        <f>SUM(R98:R120)</f>
        <v>0</v>
      </c>
      <c r="S97" s="170"/>
      <c r="T97" s="172">
        <f>SUM(T98:T120)</f>
        <v>11.5806</v>
      </c>
      <c r="AR97" s="173" t="s">
        <v>79</v>
      </c>
      <c r="AT97" s="174" t="s">
        <v>74</v>
      </c>
      <c r="AU97" s="174" t="s">
        <v>79</v>
      </c>
      <c r="AY97" s="173" t="s">
        <v>164</v>
      </c>
      <c r="BK97" s="175">
        <f>SUM(BK98:BK120)</f>
        <v>0</v>
      </c>
    </row>
    <row r="98" spans="1:65" s="2" customFormat="1" ht="55.5" customHeight="1">
      <c r="A98" s="34"/>
      <c r="B98" s="35"/>
      <c r="C98" s="178" t="s">
        <v>103</v>
      </c>
      <c r="D98" s="178" t="s">
        <v>167</v>
      </c>
      <c r="E98" s="179" t="s">
        <v>1486</v>
      </c>
      <c r="F98" s="180" t="s">
        <v>1487</v>
      </c>
      <c r="G98" s="181" t="s">
        <v>362</v>
      </c>
      <c r="H98" s="182">
        <v>6</v>
      </c>
      <c r="I98" s="183"/>
      <c r="J98" s="184">
        <f>ROUND(I98*H98,2)</f>
        <v>0</v>
      </c>
      <c r="K98" s="180" t="s">
        <v>171</v>
      </c>
      <c r="L98" s="39"/>
      <c r="M98" s="185" t="s">
        <v>19</v>
      </c>
      <c r="N98" s="186" t="s">
        <v>46</v>
      </c>
      <c r="O98" s="64"/>
      <c r="P98" s="187">
        <f>O98*H98</f>
        <v>0</v>
      </c>
      <c r="Q98" s="187">
        <v>0</v>
      </c>
      <c r="R98" s="187">
        <f>Q98*H98</f>
        <v>0</v>
      </c>
      <c r="S98" s="187">
        <v>1.2E-2</v>
      </c>
      <c r="T98" s="188">
        <f>S98*H98</f>
        <v>7.2000000000000008E-2</v>
      </c>
      <c r="U98" s="34"/>
      <c r="V98" s="34"/>
      <c r="W98" s="34"/>
      <c r="X98" s="34"/>
      <c r="Y98" s="34"/>
      <c r="Z98" s="34"/>
      <c r="AA98" s="34"/>
      <c r="AB98" s="34"/>
      <c r="AC98" s="34"/>
      <c r="AD98" s="34"/>
      <c r="AE98" s="34"/>
      <c r="AR98" s="189" t="s">
        <v>112</v>
      </c>
      <c r="AT98" s="189" t="s">
        <v>167</v>
      </c>
      <c r="AU98" s="189" t="s">
        <v>83</v>
      </c>
      <c r="AY98" s="17" t="s">
        <v>164</v>
      </c>
      <c r="BE98" s="190">
        <f>IF(N98="základní",J98,0)</f>
        <v>0</v>
      </c>
      <c r="BF98" s="190">
        <f>IF(N98="snížená",J98,0)</f>
        <v>0</v>
      </c>
      <c r="BG98" s="190">
        <f>IF(N98="zákl. přenesená",J98,0)</f>
        <v>0</v>
      </c>
      <c r="BH98" s="190">
        <f>IF(N98="sníž. přenesená",J98,0)</f>
        <v>0</v>
      </c>
      <c r="BI98" s="190">
        <f>IF(N98="nulová",J98,0)</f>
        <v>0</v>
      </c>
      <c r="BJ98" s="17" t="s">
        <v>79</v>
      </c>
      <c r="BK98" s="190">
        <f>ROUND(I98*H98,2)</f>
        <v>0</v>
      </c>
      <c r="BL98" s="17" t="s">
        <v>112</v>
      </c>
      <c r="BM98" s="189" t="s">
        <v>1488</v>
      </c>
    </row>
    <row r="99" spans="1:65" s="2" customFormat="1" ht="11.25">
      <c r="A99" s="34"/>
      <c r="B99" s="35"/>
      <c r="C99" s="36"/>
      <c r="D99" s="191" t="s">
        <v>173</v>
      </c>
      <c r="E99" s="36"/>
      <c r="F99" s="192" t="s">
        <v>1489</v>
      </c>
      <c r="G99" s="36"/>
      <c r="H99" s="36"/>
      <c r="I99" s="193"/>
      <c r="J99" s="36"/>
      <c r="K99" s="36"/>
      <c r="L99" s="39"/>
      <c r="M99" s="194"/>
      <c r="N99" s="195"/>
      <c r="O99" s="64"/>
      <c r="P99" s="64"/>
      <c r="Q99" s="64"/>
      <c r="R99" s="64"/>
      <c r="S99" s="64"/>
      <c r="T99" s="65"/>
      <c r="U99" s="34"/>
      <c r="V99" s="34"/>
      <c r="W99" s="34"/>
      <c r="X99" s="34"/>
      <c r="Y99" s="34"/>
      <c r="Z99" s="34"/>
      <c r="AA99" s="34"/>
      <c r="AB99" s="34"/>
      <c r="AC99" s="34"/>
      <c r="AD99" s="34"/>
      <c r="AE99" s="34"/>
      <c r="AT99" s="17" t="s">
        <v>173</v>
      </c>
      <c r="AU99" s="17" t="s">
        <v>83</v>
      </c>
    </row>
    <row r="100" spans="1:65" s="2" customFormat="1" ht="55.5" customHeight="1">
      <c r="A100" s="34"/>
      <c r="B100" s="35"/>
      <c r="C100" s="178" t="s">
        <v>112</v>
      </c>
      <c r="D100" s="178" t="s">
        <v>167</v>
      </c>
      <c r="E100" s="179" t="s">
        <v>1490</v>
      </c>
      <c r="F100" s="180" t="s">
        <v>1491</v>
      </c>
      <c r="G100" s="181" t="s">
        <v>183</v>
      </c>
      <c r="H100" s="182">
        <v>1.417</v>
      </c>
      <c r="I100" s="183"/>
      <c r="J100" s="184">
        <f>ROUND(I100*H100,2)</f>
        <v>0</v>
      </c>
      <c r="K100" s="180" t="s">
        <v>171</v>
      </c>
      <c r="L100" s="39"/>
      <c r="M100" s="185" t="s">
        <v>19</v>
      </c>
      <c r="N100" s="186" t="s">
        <v>46</v>
      </c>
      <c r="O100" s="64"/>
      <c r="P100" s="187">
        <f>O100*H100</f>
        <v>0</v>
      </c>
      <c r="Q100" s="187">
        <v>0</v>
      </c>
      <c r="R100" s="187">
        <f>Q100*H100</f>
        <v>0</v>
      </c>
      <c r="S100" s="187">
        <v>1.8</v>
      </c>
      <c r="T100" s="188">
        <f>S100*H100</f>
        <v>2.5506000000000002</v>
      </c>
      <c r="U100" s="34"/>
      <c r="V100" s="34"/>
      <c r="W100" s="34"/>
      <c r="X100" s="34"/>
      <c r="Y100" s="34"/>
      <c r="Z100" s="34"/>
      <c r="AA100" s="34"/>
      <c r="AB100" s="34"/>
      <c r="AC100" s="34"/>
      <c r="AD100" s="34"/>
      <c r="AE100" s="34"/>
      <c r="AR100" s="189" t="s">
        <v>112</v>
      </c>
      <c r="AT100" s="189" t="s">
        <v>167</v>
      </c>
      <c r="AU100" s="189" t="s">
        <v>83</v>
      </c>
      <c r="AY100" s="17" t="s">
        <v>164</v>
      </c>
      <c r="BE100" s="190">
        <f>IF(N100="základní",J100,0)</f>
        <v>0</v>
      </c>
      <c r="BF100" s="190">
        <f>IF(N100="snížená",J100,0)</f>
        <v>0</v>
      </c>
      <c r="BG100" s="190">
        <f>IF(N100="zákl. přenesená",J100,0)</f>
        <v>0</v>
      </c>
      <c r="BH100" s="190">
        <f>IF(N100="sníž. přenesená",J100,0)</f>
        <v>0</v>
      </c>
      <c r="BI100" s="190">
        <f>IF(N100="nulová",J100,0)</f>
        <v>0</v>
      </c>
      <c r="BJ100" s="17" t="s">
        <v>79</v>
      </c>
      <c r="BK100" s="190">
        <f>ROUND(I100*H100,2)</f>
        <v>0</v>
      </c>
      <c r="BL100" s="17" t="s">
        <v>112</v>
      </c>
      <c r="BM100" s="189" t="s">
        <v>1492</v>
      </c>
    </row>
    <row r="101" spans="1:65" s="2" customFormat="1" ht="11.25">
      <c r="A101" s="34"/>
      <c r="B101" s="35"/>
      <c r="C101" s="36"/>
      <c r="D101" s="191" t="s">
        <v>173</v>
      </c>
      <c r="E101" s="36"/>
      <c r="F101" s="192" t="s">
        <v>1493</v>
      </c>
      <c r="G101" s="36"/>
      <c r="H101" s="36"/>
      <c r="I101" s="193"/>
      <c r="J101" s="36"/>
      <c r="K101" s="36"/>
      <c r="L101" s="39"/>
      <c r="M101" s="194"/>
      <c r="N101" s="195"/>
      <c r="O101" s="64"/>
      <c r="P101" s="64"/>
      <c r="Q101" s="64"/>
      <c r="R101" s="64"/>
      <c r="S101" s="64"/>
      <c r="T101" s="65"/>
      <c r="U101" s="34"/>
      <c r="V101" s="34"/>
      <c r="W101" s="34"/>
      <c r="X101" s="34"/>
      <c r="Y101" s="34"/>
      <c r="Z101" s="34"/>
      <c r="AA101" s="34"/>
      <c r="AB101" s="34"/>
      <c r="AC101" s="34"/>
      <c r="AD101" s="34"/>
      <c r="AE101" s="34"/>
      <c r="AT101" s="17" t="s">
        <v>173</v>
      </c>
      <c r="AU101" s="17" t="s">
        <v>83</v>
      </c>
    </row>
    <row r="102" spans="1:65" s="15" customFormat="1" ht="11.25">
      <c r="B102" s="240"/>
      <c r="C102" s="241"/>
      <c r="D102" s="198" t="s">
        <v>179</v>
      </c>
      <c r="E102" s="242" t="s">
        <v>19</v>
      </c>
      <c r="F102" s="243" t="s">
        <v>1494</v>
      </c>
      <c r="G102" s="241"/>
      <c r="H102" s="242" t="s">
        <v>19</v>
      </c>
      <c r="I102" s="244"/>
      <c r="J102" s="241"/>
      <c r="K102" s="241"/>
      <c r="L102" s="245"/>
      <c r="M102" s="246"/>
      <c r="N102" s="247"/>
      <c r="O102" s="247"/>
      <c r="P102" s="247"/>
      <c r="Q102" s="247"/>
      <c r="R102" s="247"/>
      <c r="S102" s="247"/>
      <c r="T102" s="248"/>
      <c r="AT102" s="249" t="s">
        <v>179</v>
      </c>
      <c r="AU102" s="249" t="s">
        <v>83</v>
      </c>
      <c r="AV102" s="15" t="s">
        <v>79</v>
      </c>
      <c r="AW102" s="15" t="s">
        <v>36</v>
      </c>
      <c r="AX102" s="15" t="s">
        <v>75</v>
      </c>
      <c r="AY102" s="249" t="s">
        <v>164</v>
      </c>
    </row>
    <row r="103" spans="1:65" s="13" customFormat="1" ht="11.25">
      <c r="B103" s="196"/>
      <c r="C103" s="197"/>
      <c r="D103" s="198" t="s">
        <v>179</v>
      </c>
      <c r="E103" s="199" t="s">
        <v>19</v>
      </c>
      <c r="F103" s="200" t="s">
        <v>1495</v>
      </c>
      <c r="G103" s="197"/>
      <c r="H103" s="201">
        <v>0.97199999999999998</v>
      </c>
      <c r="I103" s="202"/>
      <c r="J103" s="197"/>
      <c r="K103" s="197"/>
      <c r="L103" s="203"/>
      <c r="M103" s="204"/>
      <c r="N103" s="205"/>
      <c r="O103" s="205"/>
      <c r="P103" s="205"/>
      <c r="Q103" s="205"/>
      <c r="R103" s="205"/>
      <c r="S103" s="205"/>
      <c r="T103" s="206"/>
      <c r="AT103" s="207" t="s">
        <v>179</v>
      </c>
      <c r="AU103" s="207" t="s">
        <v>83</v>
      </c>
      <c r="AV103" s="13" t="s">
        <v>83</v>
      </c>
      <c r="AW103" s="13" t="s">
        <v>36</v>
      </c>
      <c r="AX103" s="13" t="s">
        <v>75</v>
      </c>
      <c r="AY103" s="207" t="s">
        <v>164</v>
      </c>
    </row>
    <row r="104" spans="1:65" s="13" customFormat="1" ht="11.25">
      <c r="B104" s="196"/>
      <c r="C104" s="197"/>
      <c r="D104" s="198" t="s">
        <v>179</v>
      </c>
      <c r="E104" s="199" t="s">
        <v>19</v>
      </c>
      <c r="F104" s="200" t="s">
        <v>1496</v>
      </c>
      <c r="G104" s="197"/>
      <c r="H104" s="201">
        <v>0.158</v>
      </c>
      <c r="I104" s="202"/>
      <c r="J104" s="197"/>
      <c r="K104" s="197"/>
      <c r="L104" s="203"/>
      <c r="M104" s="204"/>
      <c r="N104" s="205"/>
      <c r="O104" s="205"/>
      <c r="P104" s="205"/>
      <c r="Q104" s="205"/>
      <c r="R104" s="205"/>
      <c r="S104" s="205"/>
      <c r="T104" s="206"/>
      <c r="AT104" s="207" t="s">
        <v>179</v>
      </c>
      <c r="AU104" s="207" t="s">
        <v>83</v>
      </c>
      <c r="AV104" s="13" t="s">
        <v>83</v>
      </c>
      <c r="AW104" s="13" t="s">
        <v>36</v>
      </c>
      <c r="AX104" s="13" t="s">
        <v>75</v>
      </c>
      <c r="AY104" s="207" t="s">
        <v>164</v>
      </c>
    </row>
    <row r="105" spans="1:65" s="13" customFormat="1" ht="11.25">
      <c r="B105" s="196"/>
      <c r="C105" s="197"/>
      <c r="D105" s="198" t="s">
        <v>179</v>
      </c>
      <c r="E105" s="199" t="s">
        <v>19</v>
      </c>
      <c r="F105" s="200" t="s">
        <v>1497</v>
      </c>
      <c r="G105" s="197"/>
      <c r="H105" s="201">
        <v>0.28699999999999998</v>
      </c>
      <c r="I105" s="202"/>
      <c r="J105" s="197"/>
      <c r="K105" s="197"/>
      <c r="L105" s="203"/>
      <c r="M105" s="204"/>
      <c r="N105" s="205"/>
      <c r="O105" s="205"/>
      <c r="P105" s="205"/>
      <c r="Q105" s="205"/>
      <c r="R105" s="205"/>
      <c r="S105" s="205"/>
      <c r="T105" s="206"/>
      <c r="AT105" s="207" t="s">
        <v>179</v>
      </c>
      <c r="AU105" s="207" t="s">
        <v>83</v>
      </c>
      <c r="AV105" s="13" t="s">
        <v>83</v>
      </c>
      <c r="AW105" s="13" t="s">
        <v>36</v>
      </c>
      <c r="AX105" s="13" t="s">
        <v>75</v>
      </c>
      <c r="AY105" s="207" t="s">
        <v>164</v>
      </c>
    </row>
    <row r="106" spans="1:65" s="14" customFormat="1" ht="11.25">
      <c r="B106" s="212"/>
      <c r="C106" s="213"/>
      <c r="D106" s="198" t="s">
        <v>179</v>
      </c>
      <c r="E106" s="214" t="s">
        <v>19</v>
      </c>
      <c r="F106" s="215" t="s">
        <v>438</v>
      </c>
      <c r="G106" s="213"/>
      <c r="H106" s="216">
        <v>1.4169999999999998</v>
      </c>
      <c r="I106" s="217"/>
      <c r="J106" s="213"/>
      <c r="K106" s="213"/>
      <c r="L106" s="218"/>
      <c r="M106" s="219"/>
      <c r="N106" s="220"/>
      <c r="O106" s="220"/>
      <c r="P106" s="220"/>
      <c r="Q106" s="220"/>
      <c r="R106" s="220"/>
      <c r="S106" s="220"/>
      <c r="T106" s="221"/>
      <c r="AT106" s="222" t="s">
        <v>179</v>
      </c>
      <c r="AU106" s="222" t="s">
        <v>83</v>
      </c>
      <c r="AV106" s="14" t="s">
        <v>112</v>
      </c>
      <c r="AW106" s="14" t="s">
        <v>36</v>
      </c>
      <c r="AX106" s="14" t="s">
        <v>79</v>
      </c>
      <c r="AY106" s="222" t="s">
        <v>164</v>
      </c>
    </row>
    <row r="107" spans="1:65" s="2" customFormat="1" ht="37.9" customHeight="1">
      <c r="A107" s="34"/>
      <c r="B107" s="35"/>
      <c r="C107" s="178" t="s">
        <v>115</v>
      </c>
      <c r="D107" s="178" t="s">
        <v>167</v>
      </c>
      <c r="E107" s="179" t="s">
        <v>1498</v>
      </c>
      <c r="F107" s="180" t="s">
        <v>1499</v>
      </c>
      <c r="G107" s="181" t="s">
        <v>362</v>
      </c>
      <c r="H107" s="182">
        <v>8</v>
      </c>
      <c r="I107" s="183"/>
      <c r="J107" s="184">
        <f>ROUND(I107*H107,2)</f>
        <v>0</v>
      </c>
      <c r="K107" s="180" t="s">
        <v>171</v>
      </c>
      <c r="L107" s="39"/>
      <c r="M107" s="185" t="s">
        <v>19</v>
      </c>
      <c r="N107" s="186" t="s">
        <v>46</v>
      </c>
      <c r="O107" s="64"/>
      <c r="P107" s="187">
        <f>O107*H107</f>
        <v>0</v>
      </c>
      <c r="Q107" s="187">
        <v>0</v>
      </c>
      <c r="R107" s="187">
        <f>Q107*H107</f>
        <v>0</v>
      </c>
      <c r="S107" s="187">
        <v>6.0000000000000001E-3</v>
      </c>
      <c r="T107" s="188">
        <f>S107*H107</f>
        <v>4.8000000000000001E-2</v>
      </c>
      <c r="U107" s="34"/>
      <c r="V107" s="34"/>
      <c r="W107" s="34"/>
      <c r="X107" s="34"/>
      <c r="Y107" s="34"/>
      <c r="Z107" s="34"/>
      <c r="AA107" s="34"/>
      <c r="AB107" s="34"/>
      <c r="AC107" s="34"/>
      <c r="AD107" s="34"/>
      <c r="AE107" s="34"/>
      <c r="AR107" s="189" t="s">
        <v>112</v>
      </c>
      <c r="AT107" s="189" t="s">
        <v>167</v>
      </c>
      <c r="AU107" s="189" t="s">
        <v>83</v>
      </c>
      <c r="AY107" s="17" t="s">
        <v>164</v>
      </c>
      <c r="BE107" s="190">
        <f>IF(N107="základní",J107,0)</f>
        <v>0</v>
      </c>
      <c r="BF107" s="190">
        <f>IF(N107="snížená",J107,0)</f>
        <v>0</v>
      </c>
      <c r="BG107" s="190">
        <f>IF(N107="zákl. přenesená",J107,0)</f>
        <v>0</v>
      </c>
      <c r="BH107" s="190">
        <f>IF(N107="sníž. přenesená",J107,0)</f>
        <v>0</v>
      </c>
      <c r="BI107" s="190">
        <f>IF(N107="nulová",J107,0)</f>
        <v>0</v>
      </c>
      <c r="BJ107" s="17" t="s">
        <v>79</v>
      </c>
      <c r="BK107" s="190">
        <f>ROUND(I107*H107,2)</f>
        <v>0</v>
      </c>
      <c r="BL107" s="17" t="s">
        <v>112</v>
      </c>
      <c r="BM107" s="189" t="s">
        <v>1500</v>
      </c>
    </row>
    <row r="108" spans="1:65" s="2" customFormat="1" ht="11.25">
      <c r="A108" s="34"/>
      <c r="B108" s="35"/>
      <c r="C108" s="36"/>
      <c r="D108" s="191" t="s">
        <v>173</v>
      </c>
      <c r="E108" s="36"/>
      <c r="F108" s="192" t="s">
        <v>1501</v>
      </c>
      <c r="G108" s="36"/>
      <c r="H108" s="36"/>
      <c r="I108" s="193"/>
      <c r="J108" s="36"/>
      <c r="K108" s="36"/>
      <c r="L108" s="39"/>
      <c r="M108" s="194"/>
      <c r="N108" s="195"/>
      <c r="O108" s="64"/>
      <c r="P108" s="64"/>
      <c r="Q108" s="64"/>
      <c r="R108" s="64"/>
      <c r="S108" s="64"/>
      <c r="T108" s="65"/>
      <c r="U108" s="34"/>
      <c r="V108" s="34"/>
      <c r="W108" s="34"/>
      <c r="X108" s="34"/>
      <c r="Y108" s="34"/>
      <c r="Z108" s="34"/>
      <c r="AA108" s="34"/>
      <c r="AB108" s="34"/>
      <c r="AC108" s="34"/>
      <c r="AD108" s="34"/>
      <c r="AE108" s="34"/>
      <c r="AT108" s="17" t="s">
        <v>173</v>
      </c>
      <c r="AU108" s="17" t="s">
        <v>83</v>
      </c>
    </row>
    <row r="109" spans="1:65" s="2" customFormat="1" ht="37.9" customHeight="1">
      <c r="A109" s="34"/>
      <c r="B109" s="35"/>
      <c r="C109" s="178" t="s">
        <v>118</v>
      </c>
      <c r="D109" s="178" t="s">
        <v>167</v>
      </c>
      <c r="E109" s="179" t="s">
        <v>1502</v>
      </c>
      <c r="F109" s="180" t="s">
        <v>1503</v>
      </c>
      <c r="G109" s="181" t="s">
        <v>347</v>
      </c>
      <c r="H109" s="182">
        <v>110</v>
      </c>
      <c r="I109" s="183"/>
      <c r="J109" s="184">
        <f>ROUND(I109*H109,2)</f>
        <v>0</v>
      </c>
      <c r="K109" s="180" t="s">
        <v>171</v>
      </c>
      <c r="L109" s="39"/>
      <c r="M109" s="185" t="s">
        <v>19</v>
      </c>
      <c r="N109" s="186" t="s">
        <v>46</v>
      </c>
      <c r="O109" s="64"/>
      <c r="P109" s="187">
        <f>O109*H109</f>
        <v>0</v>
      </c>
      <c r="Q109" s="187">
        <v>0</v>
      </c>
      <c r="R109" s="187">
        <f>Q109*H109</f>
        <v>0</v>
      </c>
      <c r="S109" s="187">
        <v>8.1000000000000003E-2</v>
      </c>
      <c r="T109" s="188">
        <f>S109*H109</f>
        <v>8.91</v>
      </c>
      <c r="U109" s="34"/>
      <c r="V109" s="34"/>
      <c r="W109" s="34"/>
      <c r="X109" s="34"/>
      <c r="Y109" s="34"/>
      <c r="Z109" s="34"/>
      <c r="AA109" s="34"/>
      <c r="AB109" s="34"/>
      <c r="AC109" s="34"/>
      <c r="AD109" s="34"/>
      <c r="AE109" s="34"/>
      <c r="AR109" s="189" t="s">
        <v>112</v>
      </c>
      <c r="AT109" s="189" t="s">
        <v>167</v>
      </c>
      <c r="AU109" s="189" t="s">
        <v>83</v>
      </c>
      <c r="AY109" s="17" t="s">
        <v>164</v>
      </c>
      <c r="BE109" s="190">
        <f>IF(N109="základní",J109,0)</f>
        <v>0</v>
      </c>
      <c r="BF109" s="190">
        <f>IF(N109="snížená",J109,0)</f>
        <v>0</v>
      </c>
      <c r="BG109" s="190">
        <f>IF(N109="zákl. přenesená",J109,0)</f>
        <v>0</v>
      </c>
      <c r="BH109" s="190">
        <f>IF(N109="sníž. přenesená",J109,0)</f>
        <v>0</v>
      </c>
      <c r="BI109" s="190">
        <f>IF(N109="nulová",J109,0)</f>
        <v>0</v>
      </c>
      <c r="BJ109" s="17" t="s">
        <v>79</v>
      </c>
      <c r="BK109" s="190">
        <f>ROUND(I109*H109,2)</f>
        <v>0</v>
      </c>
      <c r="BL109" s="17" t="s">
        <v>112</v>
      </c>
      <c r="BM109" s="189" t="s">
        <v>1504</v>
      </c>
    </row>
    <row r="110" spans="1:65" s="2" customFormat="1" ht="11.25">
      <c r="A110" s="34"/>
      <c r="B110" s="35"/>
      <c r="C110" s="36"/>
      <c r="D110" s="191" t="s">
        <v>173</v>
      </c>
      <c r="E110" s="36"/>
      <c r="F110" s="192" t="s">
        <v>1505</v>
      </c>
      <c r="G110" s="36"/>
      <c r="H110" s="36"/>
      <c r="I110" s="193"/>
      <c r="J110" s="36"/>
      <c r="K110" s="36"/>
      <c r="L110" s="39"/>
      <c r="M110" s="194"/>
      <c r="N110" s="195"/>
      <c r="O110" s="64"/>
      <c r="P110" s="64"/>
      <c r="Q110" s="64"/>
      <c r="R110" s="64"/>
      <c r="S110" s="64"/>
      <c r="T110" s="65"/>
      <c r="U110" s="34"/>
      <c r="V110" s="34"/>
      <c r="W110" s="34"/>
      <c r="X110" s="34"/>
      <c r="Y110" s="34"/>
      <c r="Z110" s="34"/>
      <c r="AA110" s="34"/>
      <c r="AB110" s="34"/>
      <c r="AC110" s="34"/>
      <c r="AD110" s="34"/>
      <c r="AE110" s="34"/>
      <c r="AT110" s="17" t="s">
        <v>173</v>
      </c>
      <c r="AU110" s="17" t="s">
        <v>83</v>
      </c>
    </row>
    <row r="111" spans="1:65" s="13" customFormat="1" ht="11.25">
      <c r="B111" s="196"/>
      <c r="C111" s="197"/>
      <c r="D111" s="198" t="s">
        <v>179</v>
      </c>
      <c r="E111" s="199" t="s">
        <v>19</v>
      </c>
      <c r="F111" s="200" t="s">
        <v>1506</v>
      </c>
      <c r="G111" s="197"/>
      <c r="H111" s="201">
        <v>13.5</v>
      </c>
      <c r="I111" s="202"/>
      <c r="J111" s="197"/>
      <c r="K111" s="197"/>
      <c r="L111" s="203"/>
      <c r="M111" s="204"/>
      <c r="N111" s="205"/>
      <c r="O111" s="205"/>
      <c r="P111" s="205"/>
      <c r="Q111" s="205"/>
      <c r="R111" s="205"/>
      <c r="S111" s="205"/>
      <c r="T111" s="206"/>
      <c r="AT111" s="207" t="s">
        <v>179</v>
      </c>
      <c r="AU111" s="207" t="s">
        <v>83</v>
      </c>
      <c r="AV111" s="13" t="s">
        <v>83</v>
      </c>
      <c r="AW111" s="13" t="s">
        <v>36</v>
      </c>
      <c r="AX111" s="13" t="s">
        <v>75</v>
      </c>
      <c r="AY111" s="207" t="s">
        <v>164</v>
      </c>
    </row>
    <row r="112" spans="1:65" s="13" customFormat="1" ht="11.25">
      <c r="B112" s="196"/>
      <c r="C112" s="197"/>
      <c r="D112" s="198" t="s">
        <v>179</v>
      </c>
      <c r="E112" s="199" t="s">
        <v>19</v>
      </c>
      <c r="F112" s="200" t="s">
        <v>1507</v>
      </c>
      <c r="G112" s="197"/>
      <c r="H112" s="201">
        <v>13.5</v>
      </c>
      <c r="I112" s="202"/>
      <c r="J112" s="197"/>
      <c r="K112" s="197"/>
      <c r="L112" s="203"/>
      <c r="M112" s="204"/>
      <c r="N112" s="205"/>
      <c r="O112" s="205"/>
      <c r="P112" s="205"/>
      <c r="Q112" s="205"/>
      <c r="R112" s="205"/>
      <c r="S112" s="205"/>
      <c r="T112" s="206"/>
      <c r="AT112" s="207" t="s">
        <v>179</v>
      </c>
      <c r="AU112" s="207" t="s">
        <v>83</v>
      </c>
      <c r="AV112" s="13" t="s">
        <v>83</v>
      </c>
      <c r="AW112" s="13" t="s">
        <v>36</v>
      </c>
      <c r="AX112" s="13" t="s">
        <v>75</v>
      </c>
      <c r="AY112" s="207" t="s">
        <v>164</v>
      </c>
    </row>
    <row r="113" spans="1:65" s="13" customFormat="1" ht="11.25">
      <c r="B113" s="196"/>
      <c r="C113" s="197"/>
      <c r="D113" s="198" t="s">
        <v>179</v>
      </c>
      <c r="E113" s="199" t="s">
        <v>19</v>
      </c>
      <c r="F113" s="200" t="s">
        <v>1508</v>
      </c>
      <c r="G113" s="197"/>
      <c r="H113" s="201">
        <v>13.5</v>
      </c>
      <c r="I113" s="202"/>
      <c r="J113" s="197"/>
      <c r="K113" s="197"/>
      <c r="L113" s="203"/>
      <c r="M113" s="204"/>
      <c r="N113" s="205"/>
      <c r="O113" s="205"/>
      <c r="P113" s="205"/>
      <c r="Q113" s="205"/>
      <c r="R113" s="205"/>
      <c r="S113" s="205"/>
      <c r="T113" s="206"/>
      <c r="AT113" s="207" t="s">
        <v>179</v>
      </c>
      <c r="AU113" s="207" t="s">
        <v>83</v>
      </c>
      <c r="AV113" s="13" t="s">
        <v>83</v>
      </c>
      <c r="AW113" s="13" t="s">
        <v>36</v>
      </c>
      <c r="AX113" s="13" t="s">
        <v>75</v>
      </c>
      <c r="AY113" s="207" t="s">
        <v>164</v>
      </c>
    </row>
    <row r="114" spans="1:65" s="13" customFormat="1" ht="11.25">
      <c r="B114" s="196"/>
      <c r="C114" s="197"/>
      <c r="D114" s="198" t="s">
        <v>179</v>
      </c>
      <c r="E114" s="199" t="s">
        <v>19</v>
      </c>
      <c r="F114" s="200" t="s">
        <v>1509</v>
      </c>
      <c r="G114" s="197"/>
      <c r="H114" s="201">
        <v>16</v>
      </c>
      <c r="I114" s="202"/>
      <c r="J114" s="197"/>
      <c r="K114" s="197"/>
      <c r="L114" s="203"/>
      <c r="M114" s="204"/>
      <c r="N114" s="205"/>
      <c r="O114" s="205"/>
      <c r="P114" s="205"/>
      <c r="Q114" s="205"/>
      <c r="R114" s="205"/>
      <c r="S114" s="205"/>
      <c r="T114" s="206"/>
      <c r="AT114" s="207" t="s">
        <v>179</v>
      </c>
      <c r="AU114" s="207" t="s">
        <v>83</v>
      </c>
      <c r="AV114" s="13" t="s">
        <v>83</v>
      </c>
      <c r="AW114" s="13" t="s">
        <v>36</v>
      </c>
      <c r="AX114" s="13" t="s">
        <v>75</v>
      </c>
      <c r="AY114" s="207" t="s">
        <v>164</v>
      </c>
    </row>
    <row r="115" spans="1:65" s="13" customFormat="1" ht="11.25">
      <c r="B115" s="196"/>
      <c r="C115" s="197"/>
      <c r="D115" s="198" t="s">
        <v>179</v>
      </c>
      <c r="E115" s="199" t="s">
        <v>19</v>
      </c>
      <c r="F115" s="200" t="s">
        <v>1510</v>
      </c>
      <c r="G115" s="197"/>
      <c r="H115" s="201">
        <v>16</v>
      </c>
      <c r="I115" s="202"/>
      <c r="J115" s="197"/>
      <c r="K115" s="197"/>
      <c r="L115" s="203"/>
      <c r="M115" s="204"/>
      <c r="N115" s="205"/>
      <c r="O115" s="205"/>
      <c r="P115" s="205"/>
      <c r="Q115" s="205"/>
      <c r="R115" s="205"/>
      <c r="S115" s="205"/>
      <c r="T115" s="206"/>
      <c r="AT115" s="207" t="s">
        <v>179</v>
      </c>
      <c r="AU115" s="207" t="s">
        <v>83</v>
      </c>
      <c r="AV115" s="13" t="s">
        <v>83</v>
      </c>
      <c r="AW115" s="13" t="s">
        <v>36</v>
      </c>
      <c r="AX115" s="13" t="s">
        <v>75</v>
      </c>
      <c r="AY115" s="207" t="s">
        <v>164</v>
      </c>
    </row>
    <row r="116" spans="1:65" s="13" customFormat="1" ht="11.25">
      <c r="B116" s="196"/>
      <c r="C116" s="197"/>
      <c r="D116" s="198" t="s">
        <v>179</v>
      </c>
      <c r="E116" s="199" t="s">
        <v>19</v>
      </c>
      <c r="F116" s="200" t="s">
        <v>1511</v>
      </c>
      <c r="G116" s="197"/>
      <c r="H116" s="201">
        <v>13.5</v>
      </c>
      <c r="I116" s="202"/>
      <c r="J116" s="197"/>
      <c r="K116" s="197"/>
      <c r="L116" s="203"/>
      <c r="M116" s="204"/>
      <c r="N116" s="205"/>
      <c r="O116" s="205"/>
      <c r="P116" s="205"/>
      <c r="Q116" s="205"/>
      <c r="R116" s="205"/>
      <c r="S116" s="205"/>
      <c r="T116" s="206"/>
      <c r="AT116" s="207" t="s">
        <v>179</v>
      </c>
      <c r="AU116" s="207" t="s">
        <v>83</v>
      </c>
      <c r="AV116" s="13" t="s">
        <v>83</v>
      </c>
      <c r="AW116" s="13" t="s">
        <v>36</v>
      </c>
      <c r="AX116" s="13" t="s">
        <v>75</v>
      </c>
      <c r="AY116" s="207" t="s">
        <v>164</v>
      </c>
    </row>
    <row r="117" spans="1:65" s="13" customFormat="1" ht="11.25">
      <c r="B117" s="196"/>
      <c r="C117" s="197"/>
      <c r="D117" s="198" t="s">
        <v>179</v>
      </c>
      <c r="E117" s="199" t="s">
        <v>19</v>
      </c>
      <c r="F117" s="200" t="s">
        <v>1512</v>
      </c>
      <c r="G117" s="197"/>
      <c r="H117" s="201">
        <v>8</v>
      </c>
      <c r="I117" s="202"/>
      <c r="J117" s="197"/>
      <c r="K117" s="197"/>
      <c r="L117" s="203"/>
      <c r="M117" s="204"/>
      <c r="N117" s="205"/>
      <c r="O117" s="205"/>
      <c r="P117" s="205"/>
      <c r="Q117" s="205"/>
      <c r="R117" s="205"/>
      <c r="S117" s="205"/>
      <c r="T117" s="206"/>
      <c r="AT117" s="207" t="s">
        <v>179</v>
      </c>
      <c r="AU117" s="207" t="s">
        <v>83</v>
      </c>
      <c r="AV117" s="13" t="s">
        <v>83</v>
      </c>
      <c r="AW117" s="13" t="s">
        <v>36</v>
      </c>
      <c r="AX117" s="13" t="s">
        <v>75</v>
      </c>
      <c r="AY117" s="207" t="s">
        <v>164</v>
      </c>
    </row>
    <row r="118" spans="1:65" s="13" customFormat="1" ht="11.25">
      <c r="B118" s="196"/>
      <c r="C118" s="197"/>
      <c r="D118" s="198" t="s">
        <v>179</v>
      </c>
      <c r="E118" s="199" t="s">
        <v>19</v>
      </c>
      <c r="F118" s="200" t="s">
        <v>1513</v>
      </c>
      <c r="G118" s="197"/>
      <c r="H118" s="201">
        <v>8</v>
      </c>
      <c r="I118" s="202"/>
      <c r="J118" s="197"/>
      <c r="K118" s="197"/>
      <c r="L118" s="203"/>
      <c r="M118" s="204"/>
      <c r="N118" s="205"/>
      <c r="O118" s="205"/>
      <c r="P118" s="205"/>
      <c r="Q118" s="205"/>
      <c r="R118" s="205"/>
      <c r="S118" s="205"/>
      <c r="T118" s="206"/>
      <c r="AT118" s="207" t="s">
        <v>179</v>
      </c>
      <c r="AU118" s="207" t="s">
        <v>83</v>
      </c>
      <c r="AV118" s="13" t="s">
        <v>83</v>
      </c>
      <c r="AW118" s="13" t="s">
        <v>36</v>
      </c>
      <c r="AX118" s="13" t="s">
        <v>75</v>
      </c>
      <c r="AY118" s="207" t="s">
        <v>164</v>
      </c>
    </row>
    <row r="119" spans="1:65" s="13" customFormat="1" ht="11.25">
      <c r="B119" s="196"/>
      <c r="C119" s="197"/>
      <c r="D119" s="198" t="s">
        <v>179</v>
      </c>
      <c r="E119" s="199" t="s">
        <v>19</v>
      </c>
      <c r="F119" s="200" t="s">
        <v>1514</v>
      </c>
      <c r="G119" s="197"/>
      <c r="H119" s="201">
        <v>8</v>
      </c>
      <c r="I119" s="202"/>
      <c r="J119" s="197"/>
      <c r="K119" s="197"/>
      <c r="L119" s="203"/>
      <c r="M119" s="204"/>
      <c r="N119" s="205"/>
      <c r="O119" s="205"/>
      <c r="P119" s="205"/>
      <c r="Q119" s="205"/>
      <c r="R119" s="205"/>
      <c r="S119" s="205"/>
      <c r="T119" s="206"/>
      <c r="AT119" s="207" t="s">
        <v>179</v>
      </c>
      <c r="AU119" s="207" t="s">
        <v>83</v>
      </c>
      <c r="AV119" s="13" t="s">
        <v>83</v>
      </c>
      <c r="AW119" s="13" t="s">
        <v>36</v>
      </c>
      <c r="AX119" s="13" t="s">
        <v>75</v>
      </c>
      <c r="AY119" s="207" t="s">
        <v>164</v>
      </c>
    </row>
    <row r="120" spans="1:65" s="14" customFormat="1" ht="11.25">
      <c r="B120" s="212"/>
      <c r="C120" s="213"/>
      <c r="D120" s="198" t="s">
        <v>179</v>
      </c>
      <c r="E120" s="214" t="s">
        <v>19</v>
      </c>
      <c r="F120" s="215" t="s">
        <v>438</v>
      </c>
      <c r="G120" s="213"/>
      <c r="H120" s="216">
        <v>110</v>
      </c>
      <c r="I120" s="217"/>
      <c r="J120" s="213"/>
      <c r="K120" s="213"/>
      <c r="L120" s="218"/>
      <c r="M120" s="219"/>
      <c r="N120" s="220"/>
      <c r="O120" s="220"/>
      <c r="P120" s="220"/>
      <c r="Q120" s="220"/>
      <c r="R120" s="220"/>
      <c r="S120" s="220"/>
      <c r="T120" s="221"/>
      <c r="AT120" s="222" t="s">
        <v>179</v>
      </c>
      <c r="AU120" s="222" t="s">
        <v>83</v>
      </c>
      <c r="AV120" s="14" t="s">
        <v>112</v>
      </c>
      <c r="AW120" s="14" t="s">
        <v>36</v>
      </c>
      <c r="AX120" s="14" t="s">
        <v>79</v>
      </c>
      <c r="AY120" s="222" t="s">
        <v>164</v>
      </c>
    </row>
    <row r="121" spans="1:65" s="12" customFormat="1" ht="22.9" customHeight="1">
      <c r="B121" s="162"/>
      <c r="C121" s="163"/>
      <c r="D121" s="164" t="s">
        <v>74</v>
      </c>
      <c r="E121" s="176" t="s">
        <v>216</v>
      </c>
      <c r="F121" s="176" t="s">
        <v>217</v>
      </c>
      <c r="G121" s="163"/>
      <c r="H121" s="163"/>
      <c r="I121" s="166"/>
      <c r="J121" s="177">
        <f>BK121</f>
        <v>0</v>
      </c>
      <c r="K121" s="163"/>
      <c r="L121" s="168"/>
      <c r="M121" s="169"/>
      <c r="N121" s="170"/>
      <c r="O121" s="170"/>
      <c r="P121" s="171">
        <f>SUM(P122:P127)</f>
        <v>0</v>
      </c>
      <c r="Q121" s="170"/>
      <c r="R121" s="171">
        <f>SUM(R122:R127)</f>
        <v>0</v>
      </c>
      <c r="S121" s="170"/>
      <c r="T121" s="172">
        <f>SUM(T122:T127)</f>
        <v>0</v>
      </c>
      <c r="AR121" s="173" t="s">
        <v>79</v>
      </c>
      <c r="AT121" s="174" t="s">
        <v>74</v>
      </c>
      <c r="AU121" s="174" t="s">
        <v>79</v>
      </c>
      <c r="AY121" s="173" t="s">
        <v>164</v>
      </c>
      <c r="BK121" s="175">
        <f>SUM(BK122:BK127)</f>
        <v>0</v>
      </c>
    </row>
    <row r="122" spans="1:65" s="2" customFormat="1" ht="33" customHeight="1">
      <c r="A122" s="34"/>
      <c r="B122" s="35"/>
      <c r="C122" s="178" t="s">
        <v>121</v>
      </c>
      <c r="D122" s="178" t="s">
        <v>167</v>
      </c>
      <c r="E122" s="179" t="s">
        <v>240</v>
      </c>
      <c r="F122" s="180" t="s">
        <v>241</v>
      </c>
      <c r="G122" s="181" t="s">
        <v>221</v>
      </c>
      <c r="H122" s="182">
        <v>11.943</v>
      </c>
      <c r="I122" s="183"/>
      <c r="J122" s="184">
        <f>ROUND(I122*H122,2)</f>
        <v>0</v>
      </c>
      <c r="K122" s="180" t="s">
        <v>19</v>
      </c>
      <c r="L122" s="39"/>
      <c r="M122" s="185" t="s">
        <v>19</v>
      </c>
      <c r="N122" s="186" t="s">
        <v>46</v>
      </c>
      <c r="O122" s="64"/>
      <c r="P122" s="187">
        <f>O122*H122</f>
        <v>0</v>
      </c>
      <c r="Q122" s="187">
        <v>0</v>
      </c>
      <c r="R122" s="187">
        <f>Q122*H122</f>
        <v>0</v>
      </c>
      <c r="S122" s="187">
        <v>0</v>
      </c>
      <c r="T122" s="188">
        <f>S122*H122</f>
        <v>0</v>
      </c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  <c r="AR122" s="189" t="s">
        <v>112</v>
      </c>
      <c r="AT122" s="189" t="s">
        <v>167</v>
      </c>
      <c r="AU122" s="189" t="s">
        <v>83</v>
      </c>
      <c r="AY122" s="17" t="s">
        <v>164</v>
      </c>
      <c r="BE122" s="190">
        <f>IF(N122="základní",J122,0)</f>
        <v>0</v>
      </c>
      <c r="BF122" s="190">
        <f>IF(N122="snížená",J122,0)</f>
        <v>0</v>
      </c>
      <c r="BG122" s="190">
        <f>IF(N122="zákl. přenesená",J122,0)</f>
        <v>0</v>
      </c>
      <c r="BH122" s="190">
        <f>IF(N122="sníž. přenesená",J122,0)</f>
        <v>0</v>
      </c>
      <c r="BI122" s="190">
        <f>IF(N122="nulová",J122,0)</f>
        <v>0</v>
      </c>
      <c r="BJ122" s="17" t="s">
        <v>79</v>
      </c>
      <c r="BK122" s="190">
        <f>ROUND(I122*H122,2)</f>
        <v>0</v>
      </c>
      <c r="BL122" s="17" t="s">
        <v>112</v>
      </c>
      <c r="BM122" s="189" t="s">
        <v>1515</v>
      </c>
    </row>
    <row r="123" spans="1:65" s="2" customFormat="1" ht="44.25" customHeight="1">
      <c r="A123" s="34"/>
      <c r="B123" s="35"/>
      <c r="C123" s="178" t="s">
        <v>124</v>
      </c>
      <c r="D123" s="178" t="s">
        <v>167</v>
      </c>
      <c r="E123" s="179" t="s">
        <v>245</v>
      </c>
      <c r="F123" s="180" t="s">
        <v>246</v>
      </c>
      <c r="G123" s="181" t="s">
        <v>221</v>
      </c>
      <c r="H123" s="182">
        <v>167.202</v>
      </c>
      <c r="I123" s="183"/>
      <c r="J123" s="184">
        <f>ROUND(I123*H123,2)</f>
        <v>0</v>
      </c>
      <c r="K123" s="180" t="s">
        <v>19</v>
      </c>
      <c r="L123" s="39"/>
      <c r="M123" s="185" t="s">
        <v>19</v>
      </c>
      <c r="N123" s="186" t="s">
        <v>46</v>
      </c>
      <c r="O123" s="64"/>
      <c r="P123" s="187">
        <f>O123*H123</f>
        <v>0</v>
      </c>
      <c r="Q123" s="187">
        <v>0</v>
      </c>
      <c r="R123" s="187">
        <f>Q123*H123</f>
        <v>0</v>
      </c>
      <c r="S123" s="187">
        <v>0</v>
      </c>
      <c r="T123" s="188">
        <f>S123*H123</f>
        <v>0</v>
      </c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  <c r="AR123" s="189" t="s">
        <v>112</v>
      </c>
      <c r="AT123" s="189" t="s">
        <v>167</v>
      </c>
      <c r="AU123" s="189" t="s">
        <v>83</v>
      </c>
      <c r="AY123" s="17" t="s">
        <v>164</v>
      </c>
      <c r="BE123" s="190">
        <f>IF(N123="základní",J123,0)</f>
        <v>0</v>
      </c>
      <c r="BF123" s="190">
        <f>IF(N123="snížená",J123,0)</f>
        <v>0</v>
      </c>
      <c r="BG123" s="190">
        <f>IF(N123="zákl. přenesená",J123,0)</f>
        <v>0</v>
      </c>
      <c r="BH123" s="190">
        <f>IF(N123="sníž. přenesená",J123,0)</f>
        <v>0</v>
      </c>
      <c r="BI123" s="190">
        <f>IF(N123="nulová",J123,0)</f>
        <v>0</v>
      </c>
      <c r="BJ123" s="17" t="s">
        <v>79</v>
      </c>
      <c r="BK123" s="190">
        <f>ROUND(I123*H123,2)</f>
        <v>0</v>
      </c>
      <c r="BL123" s="17" t="s">
        <v>112</v>
      </c>
      <c r="BM123" s="189" t="s">
        <v>1516</v>
      </c>
    </row>
    <row r="124" spans="1:65" s="13" customFormat="1" ht="11.25">
      <c r="B124" s="196"/>
      <c r="C124" s="197"/>
      <c r="D124" s="198" t="s">
        <v>179</v>
      </c>
      <c r="E124" s="199" t="s">
        <v>19</v>
      </c>
      <c r="F124" s="200" t="s">
        <v>1517</v>
      </c>
      <c r="G124" s="197"/>
      <c r="H124" s="201">
        <v>167.202</v>
      </c>
      <c r="I124" s="202"/>
      <c r="J124" s="197"/>
      <c r="K124" s="197"/>
      <c r="L124" s="203"/>
      <c r="M124" s="204"/>
      <c r="N124" s="205"/>
      <c r="O124" s="205"/>
      <c r="P124" s="205"/>
      <c r="Q124" s="205"/>
      <c r="R124" s="205"/>
      <c r="S124" s="205"/>
      <c r="T124" s="206"/>
      <c r="AT124" s="207" t="s">
        <v>179</v>
      </c>
      <c r="AU124" s="207" t="s">
        <v>83</v>
      </c>
      <c r="AV124" s="13" t="s">
        <v>83</v>
      </c>
      <c r="AW124" s="13" t="s">
        <v>36</v>
      </c>
      <c r="AX124" s="13" t="s">
        <v>79</v>
      </c>
      <c r="AY124" s="207" t="s">
        <v>164</v>
      </c>
    </row>
    <row r="125" spans="1:65" s="2" customFormat="1" ht="37.9" customHeight="1">
      <c r="A125" s="34"/>
      <c r="B125" s="35"/>
      <c r="C125" s="178" t="s">
        <v>165</v>
      </c>
      <c r="D125" s="178" t="s">
        <v>167</v>
      </c>
      <c r="E125" s="179" t="s">
        <v>251</v>
      </c>
      <c r="F125" s="180" t="s">
        <v>252</v>
      </c>
      <c r="G125" s="181" t="s">
        <v>221</v>
      </c>
      <c r="H125" s="182">
        <v>11.943</v>
      </c>
      <c r="I125" s="183"/>
      <c r="J125" s="184">
        <f>ROUND(I125*H125,2)</f>
        <v>0</v>
      </c>
      <c r="K125" s="180" t="s">
        <v>19</v>
      </c>
      <c r="L125" s="39"/>
      <c r="M125" s="185" t="s">
        <v>19</v>
      </c>
      <c r="N125" s="186" t="s">
        <v>46</v>
      </c>
      <c r="O125" s="64"/>
      <c r="P125" s="187">
        <f>O125*H125</f>
        <v>0</v>
      </c>
      <c r="Q125" s="187">
        <v>0</v>
      </c>
      <c r="R125" s="187">
        <f>Q125*H125</f>
        <v>0</v>
      </c>
      <c r="S125" s="187">
        <v>0</v>
      </c>
      <c r="T125" s="188">
        <f>S125*H125</f>
        <v>0</v>
      </c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  <c r="AR125" s="189" t="s">
        <v>112</v>
      </c>
      <c r="AT125" s="189" t="s">
        <v>167</v>
      </c>
      <c r="AU125" s="189" t="s">
        <v>83</v>
      </c>
      <c r="AY125" s="17" t="s">
        <v>164</v>
      </c>
      <c r="BE125" s="190">
        <f>IF(N125="základní",J125,0)</f>
        <v>0</v>
      </c>
      <c r="BF125" s="190">
        <f>IF(N125="snížená",J125,0)</f>
        <v>0</v>
      </c>
      <c r="BG125" s="190">
        <f>IF(N125="zákl. přenesená",J125,0)</f>
        <v>0</v>
      </c>
      <c r="BH125" s="190">
        <f>IF(N125="sníž. přenesená",J125,0)</f>
        <v>0</v>
      </c>
      <c r="BI125" s="190">
        <f>IF(N125="nulová",J125,0)</f>
        <v>0</v>
      </c>
      <c r="BJ125" s="17" t="s">
        <v>79</v>
      </c>
      <c r="BK125" s="190">
        <f>ROUND(I125*H125,2)</f>
        <v>0</v>
      </c>
      <c r="BL125" s="17" t="s">
        <v>112</v>
      </c>
      <c r="BM125" s="189" t="s">
        <v>1518</v>
      </c>
    </row>
    <row r="126" spans="1:65" s="13" customFormat="1" ht="11.25">
      <c r="B126" s="196"/>
      <c r="C126" s="197"/>
      <c r="D126" s="198" t="s">
        <v>179</v>
      </c>
      <c r="E126" s="199" t="s">
        <v>19</v>
      </c>
      <c r="F126" s="200" t="s">
        <v>1519</v>
      </c>
      <c r="G126" s="197"/>
      <c r="H126" s="201">
        <v>11.943</v>
      </c>
      <c r="I126" s="202"/>
      <c r="J126" s="197"/>
      <c r="K126" s="197"/>
      <c r="L126" s="203"/>
      <c r="M126" s="204"/>
      <c r="N126" s="205"/>
      <c r="O126" s="205"/>
      <c r="P126" s="205"/>
      <c r="Q126" s="205"/>
      <c r="R126" s="205"/>
      <c r="S126" s="205"/>
      <c r="T126" s="206"/>
      <c r="AT126" s="207" t="s">
        <v>179</v>
      </c>
      <c r="AU126" s="207" t="s">
        <v>83</v>
      </c>
      <c r="AV126" s="13" t="s">
        <v>83</v>
      </c>
      <c r="AW126" s="13" t="s">
        <v>36</v>
      </c>
      <c r="AX126" s="13" t="s">
        <v>79</v>
      </c>
      <c r="AY126" s="207" t="s">
        <v>164</v>
      </c>
    </row>
    <row r="127" spans="1:65" s="2" customFormat="1" ht="44.25" customHeight="1">
      <c r="A127" s="34"/>
      <c r="B127" s="35"/>
      <c r="C127" s="178" t="s">
        <v>218</v>
      </c>
      <c r="D127" s="178" t="s">
        <v>167</v>
      </c>
      <c r="E127" s="179" t="s">
        <v>293</v>
      </c>
      <c r="F127" s="180" t="s">
        <v>294</v>
      </c>
      <c r="G127" s="181" t="s">
        <v>221</v>
      </c>
      <c r="H127" s="182">
        <v>11.943</v>
      </c>
      <c r="I127" s="183"/>
      <c r="J127" s="184">
        <f>ROUND(I127*H127,2)</f>
        <v>0</v>
      </c>
      <c r="K127" s="180" t="s">
        <v>19</v>
      </c>
      <c r="L127" s="39"/>
      <c r="M127" s="185" t="s">
        <v>19</v>
      </c>
      <c r="N127" s="186" t="s">
        <v>46</v>
      </c>
      <c r="O127" s="64"/>
      <c r="P127" s="187">
        <f>O127*H127</f>
        <v>0</v>
      </c>
      <c r="Q127" s="187">
        <v>0</v>
      </c>
      <c r="R127" s="187">
        <f>Q127*H127</f>
        <v>0</v>
      </c>
      <c r="S127" s="187">
        <v>0</v>
      </c>
      <c r="T127" s="188">
        <f>S127*H127</f>
        <v>0</v>
      </c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  <c r="AR127" s="189" t="s">
        <v>112</v>
      </c>
      <c r="AT127" s="189" t="s">
        <v>167</v>
      </c>
      <c r="AU127" s="189" t="s">
        <v>83</v>
      </c>
      <c r="AY127" s="17" t="s">
        <v>164</v>
      </c>
      <c r="BE127" s="190">
        <f>IF(N127="základní",J127,0)</f>
        <v>0</v>
      </c>
      <c r="BF127" s="190">
        <f>IF(N127="snížená",J127,0)</f>
        <v>0</v>
      </c>
      <c r="BG127" s="190">
        <f>IF(N127="zákl. přenesená",J127,0)</f>
        <v>0</v>
      </c>
      <c r="BH127" s="190">
        <f>IF(N127="sníž. přenesená",J127,0)</f>
        <v>0</v>
      </c>
      <c r="BI127" s="190">
        <f>IF(N127="nulová",J127,0)</f>
        <v>0</v>
      </c>
      <c r="BJ127" s="17" t="s">
        <v>79</v>
      </c>
      <c r="BK127" s="190">
        <f>ROUND(I127*H127,2)</f>
        <v>0</v>
      </c>
      <c r="BL127" s="17" t="s">
        <v>112</v>
      </c>
      <c r="BM127" s="189" t="s">
        <v>1520</v>
      </c>
    </row>
    <row r="128" spans="1:65" s="12" customFormat="1" ht="22.9" customHeight="1">
      <c r="B128" s="162"/>
      <c r="C128" s="163"/>
      <c r="D128" s="164" t="s">
        <v>74</v>
      </c>
      <c r="E128" s="176" t="s">
        <v>555</v>
      </c>
      <c r="F128" s="176" t="s">
        <v>556</v>
      </c>
      <c r="G128" s="163"/>
      <c r="H128" s="163"/>
      <c r="I128" s="166"/>
      <c r="J128" s="177">
        <f>BK128</f>
        <v>0</v>
      </c>
      <c r="K128" s="163"/>
      <c r="L128" s="168"/>
      <c r="M128" s="169"/>
      <c r="N128" s="170"/>
      <c r="O128" s="170"/>
      <c r="P128" s="171">
        <f>SUM(P129:P130)</f>
        <v>0</v>
      </c>
      <c r="Q128" s="170"/>
      <c r="R128" s="171">
        <f>SUM(R129:R130)</f>
        <v>0</v>
      </c>
      <c r="S128" s="170"/>
      <c r="T128" s="172">
        <f>SUM(T129:T130)</f>
        <v>0</v>
      </c>
      <c r="AR128" s="173" t="s">
        <v>79</v>
      </c>
      <c r="AT128" s="174" t="s">
        <v>74</v>
      </c>
      <c r="AU128" s="174" t="s">
        <v>79</v>
      </c>
      <c r="AY128" s="173" t="s">
        <v>164</v>
      </c>
      <c r="BK128" s="175">
        <f>SUM(BK129:BK130)</f>
        <v>0</v>
      </c>
    </row>
    <row r="129" spans="1:65" s="2" customFormat="1" ht="66.75" customHeight="1">
      <c r="A129" s="34"/>
      <c r="B129" s="35"/>
      <c r="C129" s="178" t="s">
        <v>224</v>
      </c>
      <c r="D129" s="178" t="s">
        <v>167</v>
      </c>
      <c r="E129" s="179" t="s">
        <v>557</v>
      </c>
      <c r="F129" s="180" t="s">
        <v>558</v>
      </c>
      <c r="G129" s="181" t="s">
        <v>221</v>
      </c>
      <c r="H129" s="182">
        <v>6.49</v>
      </c>
      <c r="I129" s="183"/>
      <c r="J129" s="184">
        <f>ROUND(I129*H129,2)</f>
        <v>0</v>
      </c>
      <c r="K129" s="180" t="s">
        <v>171</v>
      </c>
      <c r="L129" s="39"/>
      <c r="M129" s="185" t="s">
        <v>19</v>
      </c>
      <c r="N129" s="186" t="s">
        <v>46</v>
      </c>
      <c r="O129" s="64"/>
      <c r="P129" s="187">
        <f>O129*H129</f>
        <v>0</v>
      </c>
      <c r="Q129" s="187">
        <v>0</v>
      </c>
      <c r="R129" s="187">
        <f>Q129*H129</f>
        <v>0</v>
      </c>
      <c r="S129" s="187">
        <v>0</v>
      </c>
      <c r="T129" s="188">
        <f>S129*H129</f>
        <v>0</v>
      </c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  <c r="AR129" s="189" t="s">
        <v>112</v>
      </c>
      <c r="AT129" s="189" t="s">
        <v>167</v>
      </c>
      <c r="AU129" s="189" t="s">
        <v>83</v>
      </c>
      <c r="AY129" s="17" t="s">
        <v>164</v>
      </c>
      <c r="BE129" s="190">
        <f>IF(N129="základní",J129,0)</f>
        <v>0</v>
      </c>
      <c r="BF129" s="190">
        <f>IF(N129="snížená",J129,0)</f>
        <v>0</v>
      </c>
      <c r="BG129" s="190">
        <f>IF(N129="zákl. přenesená",J129,0)</f>
        <v>0</v>
      </c>
      <c r="BH129" s="190">
        <f>IF(N129="sníž. přenesená",J129,0)</f>
        <v>0</v>
      </c>
      <c r="BI129" s="190">
        <f>IF(N129="nulová",J129,0)</f>
        <v>0</v>
      </c>
      <c r="BJ129" s="17" t="s">
        <v>79</v>
      </c>
      <c r="BK129" s="190">
        <f>ROUND(I129*H129,2)</f>
        <v>0</v>
      </c>
      <c r="BL129" s="17" t="s">
        <v>112</v>
      </c>
      <c r="BM129" s="189" t="s">
        <v>1521</v>
      </c>
    </row>
    <row r="130" spans="1:65" s="2" customFormat="1" ht="11.25">
      <c r="A130" s="34"/>
      <c r="B130" s="35"/>
      <c r="C130" s="36"/>
      <c r="D130" s="191" t="s">
        <v>173</v>
      </c>
      <c r="E130" s="36"/>
      <c r="F130" s="192" t="s">
        <v>560</v>
      </c>
      <c r="G130" s="36"/>
      <c r="H130" s="36"/>
      <c r="I130" s="193"/>
      <c r="J130" s="36"/>
      <c r="K130" s="36"/>
      <c r="L130" s="39"/>
      <c r="M130" s="194"/>
      <c r="N130" s="195"/>
      <c r="O130" s="64"/>
      <c r="P130" s="64"/>
      <c r="Q130" s="64"/>
      <c r="R130" s="64"/>
      <c r="S130" s="64"/>
      <c r="T130" s="65"/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  <c r="AT130" s="17" t="s">
        <v>173</v>
      </c>
      <c r="AU130" s="17" t="s">
        <v>83</v>
      </c>
    </row>
    <row r="131" spans="1:65" s="12" customFormat="1" ht="25.9" customHeight="1">
      <c r="B131" s="162"/>
      <c r="C131" s="163"/>
      <c r="D131" s="164" t="s">
        <v>74</v>
      </c>
      <c r="E131" s="165" t="s">
        <v>303</v>
      </c>
      <c r="F131" s="165" t="s">
        <v>304</v>
      </c>
      <c r="G131" s="163"/>
      <c r="H131" s="163"/>
      <c r="I131" s="166"/>
      <c r="J131" s="167">
        <f>BK131</f>
        <v>0</v>
      </c>
      <c r="K131" s="163"/>
      <c r="L131" s="168"/>
      <c r="M131" s="169"/>
      <c r="N131" s="170"/>
      <c r="O131" s="170"/>
      <c r="P131" s="171">
        <f>P132+P163+P192+P198</f>
        <v>0</v>
      </c>
      <c r="Q131" s="170"/>
      <c r="R131" s="171">
        <f>R132+R163+R192+R198</f>
        <v>0.26463000000000003</v>
      </c>
      <c r="S131" s="170"/>
      <c r="T131" s="172">
        <f>T132+T163+T192+T198</f>
        <v>3.0333049999999999</v>
      </c>
      <c r="AR131" s="173" t="s">
        <v>83</v>
      </c>
      <c r="AT131" s="174" t="s">
        <v>74</v>
      </c>
      <c r="AU131" s="174" t="s">
        <v>75</v>
      </c>
      <c r="AY131" s="173" t="s">
        <v>164</v>
      </c>
      <c r="BK131" s="175">
        <f>BK132+BK163+BK192+BK198</f>
        <v>0</v>
      </c>
    </row>
    <row r="132" spans="1:65" s="12" customFormat="1" ht="22.9" customHeight="1">
      <c r="B132" s="162"/>
      <c r="C132" s="163"/>
      <c r="D132" s="164" t="s">
        <v>74</v>
      </c>
      <c r="E132" s="176" t="s">
        <v>800</v>
      </c>
      <c r="F132" s="176" t="s">
        <v>801</v>
      </c>
      <c r="G132" s="163"/>
      <c r="H132" s="163"/>
      <c r="I132" s="166"/>
      <c r="J132" s="177">
        <f>BK132</f>
        <v>0</v>
      </c>
      <c r="K132" s="163"/>
      <c r="L132" s="168"/>
      <c r="M132" s="169"/>
      <c r="N132" s="170"/>
      <c r="O132" s="170"/>
      <c r="P132" s="171">
        <f>SUM(P133:P162)</f>
        <v>0</v>
      </c>
      <c r="Q132" s="170"/>
      <c r="R132" s="171">
        <f>SUM(R133:R162)</f>
        <v>0.11953999999999999</v>
      </c>
      <c r="S132" s="170"/>
      <c r="T132" s="172">
        <f>SUM(T133:T162)</f>
        <v>3.0333049999999999</v>
      </c>
      <c r="AR132" s="173" t="s">
        <v>83</v>
      </c>
      <c r="AT132" s="174" t="s">
        <v>74</v>
      </c>
      <c r="AU132" s="174" t="s">
        <v>79</v>
      </c>
      <c r="AY132" s="173" t="s">
        <v>164</v>
      </c>
      <c r="BK132" s="175">
        <f>SUM(BK133:BK162)</f>
        <v>0</v>
      </c>
    </row>
    <row r="133" spans="1:65" s="2" customFormat="1" ht="24.2" customHeight="1">
      <c r="A133" s="34"/>
      <c r="B133" s="35"/>
      <c r="C133" s="178" t="s">
        <v>8</v>
      </c>
      <c r="D133" s="178" t="s">
        <v>167</v>
      </c>
      <c r="E133" s="179" t="s">
        <v>1522</v>
      </c>
      <c r="F133" s="180" t="s">
        <v>1523</v>
      </c>
      <c r="G133" s="181" t="s">
        <v>347</v>
      </c>
      <c r="H133" s="182">
        <v>21.5</v>
      </c>
      <c r="I133" s="183"/>
      <c r="J133" s="184">
        <f>ROUND(I133*H133,2)</f>
        <v>0</v>
      </c>
      <c r="K133" s="180" t="s">
        <v>171</v>
      </c>
      <c r="L133" s="39"/>
      <c r="M133" s="185" t="s">
        <v>19</v>
      </c>
      <c r="N133" s="186" t="s">
        <v>46</v>
      </c>
      <c r="O133" s="64"/>
      <c r="P133" s="187">
        <f>O133*H133</f>
        <v>0</v>
      </c>
      <c r="Q133" s="187">
        <v>0</v>
      </c>
      <c r="R133" s="187">
        <f>Q133*H133</f>
        <v>0</v>
      </c>
      <c r="S133" s="187">
        <v>1.4919999999999999E-2</v>
      </c>
      <c r="T133" s="188">
        <f>S133*H133</f>
        <v>0.32078000000000001</v>
      </c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  <c r="AR133" s="189" t="s">
        <v>250</v>
      </c>
      <c r="AT133" s="189" t="s">
        <v>167</v>
      </c>
      <c r="AU133" s="189" t="s">
        <v>83</v>
      </c>
      <c r="AY133" s="17" t="s">
        <v>164</v>
      </c>
      <c r="BE133" s="190">
        <f>IF(N133="základní",J133,0)</f>
        <v>0</v>
      </c>
      <c r="BF133" s="190">
        <f>IF(N133="snížená",J133,0)</f>
        <v>0</v>
      </c>
      <c r="BG133" s="190">
        <f>IF(N133="zákl. přenesená",J133,0)</f>
        <v>0</v>
      </c>
      <c r="BH133" s="190">
        <f>IF(N133="sníž. přenesená",J133,0)</f>
        <v>0</v>
      </c>
      <c r="BI133" s="190">
        <f>IF(N133="nulová",J133,0)</f>
        <v>0</v>
      </c>
      <c r="BJ133" s="17" t="s">
        <v>79</v>
      </c>
      <c r="BK133" s="190">
        <f>ROUND(I133*H133,2)</f>
        <v>0</v>
      </c>
      <c r="BL133" s="17" t="s">
        <v>250</v>
      </c>
      <c r="BM133" s="189" t="s">
        <v>1524</v>
      </c>
    </row>
    <row r="134" spans="1:65" s="2" customFormat="1" ht="11.25">
      <c r="A134" s="34"/>
      <c r="B134" s="35"/>
      <c r="C134" s="36"/>
      <c r="D134" s="191" t="s">
        <v>173</v>
      </c>
      <c r="E134" s="36"/>
      <c r="F134" s="192" t="s">
        <v>1525</v>
      </c>
      <c r="G134" s="36"/>
      <c r="H134" s="36"/>
      <c r="I134" s="193"/>
      <c r="J134" s="36"/>
      <c r="K134" s="36"/>
      <c r="L134" s="39"/>
      <c r="M134" s="194"/>
      <c r="N134" s="195"/>
      <c r="O134" s="64"/>
      <c r="P134" s="64"/>
      <c r="Q134" s="64"/>
      <c r="R134" s="64"/>
      <c r="S134" s="64"/>
      <c r="T134" s="65"/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  <c r="AT134" s="17" t="s">
        <v>173</v>
      </c>
      <c r="AU134" s="17" t="s">
        <v>83</v>
      </c>
    </row>
    <row r="135" spans="1:65" s="13" customFormat="1" ht="11.25">
      <c r="B135" s="196"/>
      <c r="C135" s="197"/>
      <c r="D135" s="198" t="s">
        <v>179</v>
      </c>
      <c r="E135" s="199" t="s">
        <v>19</v>
      </c>
      <c r="F135" s="200" t="s">
        <v>1506</v>
      </c>
      <c r="G135" s="197"/>
      <c r="H135" s="201">
        <v>13.5</v>
      </c>
      <c r="I135" s="202"/>
      <c r="J135" s="197"/>
      <c r="K135" s="197"/>
      <c r="L135" s="203"/>
      <c r="M135" s="204"/>
      <c r="N135" s="205"/>
      <c r="O135" s="205"/>
      <c r="P135" s="205"/>
      <c r="Q135" s="205"/>
      <c r="R135" s="205"/>
      <c r="S135" s="205"/>
      <c r="T135" s="206"/>
      <c r="AT135" s="207" t="s">
        <v>179</v>
      </c>
      <c r="AU135" s="207" t="s">
        <v>83</v>
      </c>
      <c r="AV135" s="13" t="s">
        <v>83</v>
      </c>
      <c r="AW135" s="13" t="s">
        <v>36</v>
      </c>
      <c r="AX135" s="13" t="s">
        <v>75</v>
      </c>
      <c r="AY135" s="207" t="s">
        <v>164</v>
      </c>
    </row>
    <row r="136" spans="1:65" s="13" customFormat="1" ht="11.25">
      <c r="B136" s="196"/>
      <c r="C136" s="197"/>
      <c r="D136" s="198" t="s">
        <v>179</v>
      </c>
      <c r="E136" s="199" t="s">
        <v>19</v>
      </c>
      <c r="F136" s="200" t="s">
        <v>1514</v>
      </c>
      <c r="G136" s="197"/>
      <c r="H136" s="201">
        <v>8</v>
      </c>
      <c r="I136" s="202"/>
      <c r="J136" s="197"/>
      <c r="K136" s="197"/>
      <c r="L136" s="203"/>
      <c r="M136" s="204"/>
      <c r="N136" s="205"/>
      <c r="O136" s="205"/>
      <c r="P136" s="205"/>
      <c r="Q136" s="205"/>
      <c r="R136" s="205"/>
      <c r="S136" s="205"/>
      <c r="T136" s="206"/>
      <c r="AT136" s="207" t="s">
        <v>179</v>
      </c>
      <c r="AU136" s="207" t="s">
        <v>83</v>
      </c>
      <c r="AV136" s="13" t="s">
        <v>83</v>
      </c>
      <c r="AW136" s="13" t="s">
        <v>36</v>
      </c>
      <c r="AX136" s="13" t="s">
        <v>75</v>
      </c>
      <c r="AY136" s="207" t="s">
        <v>164</v>
      </c>
    </row>
    <row r="137" spans="1:65" s="14" customFormat="1" ht="11.25">
      <c r="B137" s="212"/>
      <c r="C137" s="213"/>
      <c r="D137" s="198" t="s">
        <v>179</v>
      </c>
      <c r="E137" s="214" t="s">
        <v>19</v>
      </c>
      <c r="F137" s="215" t="s">
        <v>438</v>
      </c>
      <c r="G137" s="213"/>
      <c r="H137" s="216">
        <v>21.5</v>
      </c>
      <c r="I137" s="217"/>
      <c r="J137" s="213"/>
      <c r="K137" s="213"/>
      <c r="L137" s="218"/>
      <c r="M137" s="219"/>
      <c r="N137" s="220"/>
      <c r="O137" s="220"/>
      <c r="P137" s="220"/>
      <c r="Q137" s="220"/>
      <c r="R137" s="220"/>
      <c r="S137" s="220"/>
      <c r="T137" s="221"/>
      <c r="AT137" s="222" t="s">
        <v>179</v>
      </c>
      <c r="AU137" s="222" t="s">
        <v>83</v>
      </c>
      <c r="AV137" s="14" t="s">
        <v>112</v>
      </c>
      <c r="AW137" s="14" t="s">
        <v>36</v>
      </c>
      <c r="AX137" s="14" t="s">
        <v>79</v>
      </c>
      <c r="AY137" s="222" t="s">
        <v>164</v>
      </c>
    </row>
    <row r="138" spans="1:65" s="2" customFormat="1" ht="24.2" customHeight="1">
      <c r="A138" s="34"/>
      <c r="B138" s="35"/>
      <c r="C138" s="178" t="s">
        <v>233</v>
      </c>
      <c r="D138" s="178" t="s">
        <v>167</v>
      </c>
      <c r="E138" s="179" t="s">
        <v>1526</v>
      </c>
      <c r="F138" s="180" t="s">
        <v>1527</v>
      </c>
      <c r="G138" s="181" t="s">
        <v>347</v>
      </c>
      <c r="H138" s="182">
        <v>88.5</v>
      </c>
      <c r="I138" s="183"/>
      <c r="J138" s="184">
        <f>ROUND(I138*H138,2)</f>
        <v>0</v>
      </c>
      <c r="K138" s="180" t="s">
        <v>171</v>
      </c>
      <c r="L138" s="39"/>
      <c r="M138" s="185" t="s">
        <v>19</v>
      </c>
      <c r="N138" s="186" t="s">
        <v>46</v>
      </c>
      <c r="O138" s="64"/>
      <c r="P138" s="187">
        <f>O138*H138</f>
        <v>0</v>
      </c>
      <c r="Q138" s="187">
        <v>0</v>
      </c>
      <c r="R138" s="187">
        <f>Q138*H138</f>
        <v>0</v>
      </c>
      <c r="S138" s="187">
        <v>3.065E-2</v>
      </c>
      <c r="T138" s="188">
        <f>S138*H138</f>
        <v>2.7125249999999999</v>
      </c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  <c r="AR138" s="189" t="s">
        <v>250</v>
      </c>
      <c r="AT138" s="189" t="s">
        <v>167</v>
      </c>
      <c r="AU138" s="189" t="s">
        <v>83</v>
      </c>
      <c r="AY138" s="17" t="s">
        <v>164</v>
      </c>
      <c r="BE138" s="190">
        <f>IF(N138="základní",J138,0)</f>
        <v>0</v>
      </c>
      <c r="BF138" s="190">
        <f>IF(N138="snížená",J138,0)</f>
        <v>0</v>
      </c>
      <c r="BG138" s="190">
        <f>IF(N138="zákl. přenesená",J138,0)</f>
        <v>0</v>
      </c>
      <c r="BH138" s="190">
        <f>IF(N138="sníž. přenesená",J138,0)</f>
        <v>0</v>
      </c>
      <c r="BI138" s="190">
        <f>IF(N138="nulová",J138,0)</f>
        <v>0</v>
      </c>
      <c r="BJ138" s="17" t="s">
        <v>79</v>
      </c>
      <c r="BK138" s="190">
        <f>ROUND(I138*H138,2)</f>
        <v>0</v>
      </c>
      <c r="BL138" s="17" t="s">
        <v>250</v>
      </c>
      <c r="BM138" s="189" t="s">
        <v>1528</v>
      </c>
    </row>
    <row r="139" spans="1:65" s="2" customFormat="1" ht="11.25">
      <c r="A139" s="34"/>
      <c r="B139" s="35"/>
      <c r="C139" s="36"/>
      <c r="D139" s="191" t="s">
        <v>173</v>
      </c>
      <c r="E139" s="36"/>
      <c r="F139" s="192" t="s">
        <v>1529</v>
      </c>
      <c r="G139" s="36"/>
      <c r="H139" s="36"/>
      <c r="I139" s="193"/>
      <c r="J139" s="36"/>
      <c r="K139" s="36"/>
      <c r="L139" s="39"/>
      <c r="M139" s="194"/>
      <c r="N139" s="195"/>
      <c r="O139" s="64"/>
      <c r="P139" s="64"/>
      <c r="Q139" s="64"/>
      <c r="R139" s="64"/>
      <c r="S139" s="64"/>
      <c r="T139" s="65"/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  <c r="AT139" s="17" t="s">
        <v>173</v>
      </c>
      <c r="AU139" s="17" t="s">
        <v>83</v>
      </c>
    </row>
    <row r="140" spans="1:65" s="13" customFormat="1" ht="11.25">
      <c r="B140" s="196"/>
      <c r="C140" s="197"/>
      <c r="D140" s="198" t="s">
        <v>179</v>
      </c>
      <c r="E140" s="199" t="s">
        <v>19</v>
      </c>
      <c r="F140" s="200" t="s">
        <v>1507</v>
      </c>
      <c r="G140" s="197"/>
      <c r="H140" s="201">
        <v>13.5</v>
      </c>
      <c r="I140" s="202"/>
      <c r="J140" s="197"/>
      <c r="K140" s="197"/>
      <c r="L140" s="203"/>
      <c r="M140" s="204"/>
      <c r="N140" s="205"/>
      <c r="O140" s="205"/>
      <c r="P140" s="205"/>
      <c r="Q140" s="205"/>
      <c r="R140" s="205"/>
      <c r="S140" s="205"/>
      <c r="T140" s="206"/>
      <c r="AT140" s="207" t="s">
        <v>179</v>
      </c>
      <c r="AU140" s="207" t="s">
        <v>83</v>
      </c>
      <c r="AV140" s="13" t="s">
        <v>83</v>
      </c>
      <c r="AW140" s="13" t="s">
        <v>36</v>
      </c>
      <c r="AX140" s="13" t="s">
        <v>75</v>
      </c>
      <c r="AY140" s="207" t="s">
        <v>164</v>
      </c>
    </row>
    <row r="141" spans="1:65" s="13" customFormat="1" ht="11.25">
      <c r="B141" s="196"/>
      <c r="C141" s="197"/>
      <c r="D141" s="198" t="s">
        <v>179</v>
      </c>
      <c r="E141" s="199" t="s">
        <v>19</v>
      </c>
      <c r="F141" s="200" t="s">
        <v>1508</v>
      </c>
      <c r="G141" s="197"/>
      <c r="H141" s="201">
        <v>13.5</v>
      </c>
      <c r="I141" s="202"/>
      <c r="J141" s="197"/>
      <c r="K141" s="197"/>
      <c r="L141" s="203"/>
      <c r="M141" s="204"/>
      <c r="N141" s="205"/>
      <c r="O141" s="205"/>
      <c r="P141" s="205"/>
      <c r="Q141" s="205"/>
      <c r="R141" s="205"/>
      <c r="S141" s="205"/>
      <c r="T141" s="206"/>
      <c r="AT141" s="207" t="s">
        <v>179</v>
      </c>
      <c r="AU141" s="207" t="s">
        <v>83</v>
      </c>
      <c r="AV141" s="13" t="s">
        <v>83</v>
      </c>
      <c r="AW141" s="13" t="s">
        <v>36</v>
      </c>
      <c r="AX141" s="13" t="s">
        <v>75</v>
      </c>
      <c r="AY141" s="207" t="s">
        <v>164</v>
      </c>
    </row>
    <row r="142" spans="1:65" s="13" customFormat="1" ht="11.25">
      <c r="B142" s="196"/>
      <c r="C142" s="197"/>
      <c r="D142" s="198" t="s">
        <v>179</v>
      </c>
      <c r="E142" s="199" t="s">
        <v>19</v>
      </c>
      <c r="F142" s="200" t="s">
        <v>1509</v>
      </c>
      <c r="G142" s="197"/>
      <c r="H142" s="201">
        <v>16</v>
      </c>
      <c r="I142" s="202"/>
      <c r="J142" s="197"/>
      <c r="K142" s="197"/>
      <c r="L142" s="203"/>
      <c r="M142" s="204"/>
      <c r="N142" s="205"/>
      <c r="O142" s="205"/>
      <c r="P142" s="205"/>
      <c r="Q142" s="205"/>
      <c r="R142" s="205"/>
      <c r="S142" s="205"/>
      <c r="T142" s="206"/>
      <c r="AT142" s="207" t="s">
        <v>179</v>
      </c>
      <c r="AU142" s="207" t="s">
        <v>83</v>
      </c>
      <c r="AV142" s="13" t="s">
        <v>83</v>
      </c>
      <c r="AW142" s="13" t="s">
        <v>36</v>
      </c>
      <c r="AX142" s="13" t="s">
        <v>75</v>
      </c>
      <c r="AY142" s="207" t="s">
        <v>164</v>
      </c>
    </row>
    <row r="143" spans="1:65" s="13" customFormat="1" ht="11.25">
      <c r="B143" s="196"/>
      <c r="C143" s="197"/>
      <c r="D143" s="198" t="s">
        <v>179</v>
      </c>
      <c r="E143" s="199" t="s">
        <v>19</v>
      </c>
      <c r="F143" s="200" t="s">
        <v>1510</v>
      </c>
      <c r="G143" s="197"/>
      <c r="H143" s="201">
        <v>16</v>
      </c>
      <c r="I143" s="202"/>
      <c r="J143" s="197"/>
      <c r="K143" s="197"/>
      <c r="L143" s="203"/>
      <c r="M143" s="204"/>
      <c r="N143" s="205"/>
      <c r="O143" s="205"/>
      <c r="P143" s="205"/>
      <c r="Q143" s="205"/>
      <c r="R143" s="205"/>
      <c r="S143" s="205"/>
      <c r="T143" s="206"/>
      <c r="AT143" s="207" t="s">
        <v>179</v>
      </c>
      <c r="AU143" s="207" t="s">
        <v>83</v>
      </c>
      <c r="AV143" s="13" t="s">
        <v>83</v>
      </c>
      <c r="AW143" s="13" t="s">
        <v>36</v>
      </c>
      <c r="AX143" s="13" t="s">
        <v>75</v>
      </c>
      <c r="AY143" s="207" t="s">
        <v>164</v>
      </c>
    </row>
    <row r="144" spans="1:65" s="13" customFormat="1" ht="11.25">
      <c r="B144" s="196"/>
      <c r="C144" s="197"/>
      <c r="D144" s="198" t="s">
        <v>179</v>
      </c>
      <c r="E144" s="199" t="s">
        <v>19</v>
      </c>
      <c r="F144" s="200" t="s">
        <v>1511</v>
      </c>
      <c r="G144" s="197"/>
      <c r="H144" s="201">
        <v>13.5</v>
      </c>
      <c r="I144" s="202"/>
      <c r="J144" s="197"/>
      <c r="K144" s="197"/>
      <c r="L144" s="203"/>
      <c r="M144" s="204"/>
      <c r="N144" s="205"/>
      <c r="O144" s="205"/>
      <c r="P144" s="205"/>
      <c r="Q144" s="205"/>
      <c r="R144" s="205"/>
      <c r="S144" s="205"/>
      <c r="T144" s="206"/>
      <c r="AT144" s="207" t="s">
        <v>179</v>
      </c>
      <c r="AU144" s="207" t="s">
        <v>83</v>
      </c>
      <c r="AV144" s="13" t="s">
        <v>83</v>
      </c>
      <c r="AW144" s="13" t="s">
        <v>36</v>
      </c>
      <c r="AX144" s="13" t="s">
        <v>75</v>
      </c>
      <c r="AY144" s="207" t="s">
        <v>164</v>
      </c>
    </row>
    <row r="145" spans="1:65" s="13" customFormat="1" ht="11.25">
      <c r="B145" s="196"/>
      <c r="C145" s="197"/>
      <c r="D145" s="198" t="s">
        <v>179</v>
      </c>
      <c r="E145" s="199" t="s">
        <v>19</v>
      </c>
      <c r="F145" s="200" t="s">
        <v>1512</v>
      </c>
      <c r="G145" s="197"/>
      <c r="H145" s="201">
        <v>8</v>
      </c>
      <c r="I145" s="202"/>
      <c r="J145" s="197"/>
      <c r="K145" s="197"/>
      <c r="L145" s="203"/>
      <c r="M145" s="204"/>
      <c r="N145" s="205"/>
      <c r="O145" s="205"/>
      <c r="P145" s="205"/>
      <c r="Q145" s="205"/>
      <c r="R145" s="205"/>
      <c r="S145" s="205"/>
      <c r="T145" s="206"/>
      <c r="AT145" s="207" t="s">
        <v>179</v>
      </c>
      <c r="AU145" s="207" t="s">
        <v>83</v>
      </c>
      <c r="AV145" s="13" t="s">
        <v>83</v>
      </c>
      <c r="AW145" s="13" t="s">
        <v>36</v>
      </c>
      <c r="AX145" s="13" t="s">
        <v>75</v>
      </c>
      <c r="AY145" s="207" t="s">
        <v>164</v>
      </c>
    </row>
    <row r="146" spans="1:65" s="13" customFormat="1" ht="11.25">
      <c r="B146" s="196"/>
      <c r="C146" s="197"/>
      <c r="D146" s="198" t="s">
        <v>179</v>
      </c>
      <c r="E146" s="199" t="s">
        <v>19</v>
      </c>
      <c r="F146" s="200" t="s">
        <v>1513</v>
      </c>
      <c r="G146" s="197"/>
      <c r="H146" s="201">
        <v>8</v>
      </c>
      <c r="I146" s="202"/>
      <c r="J146" s="197"/>
      <c r="K146" s="197"/>
      <c r="L146" s="203"/>
      <c r="M146" s="204"/>
      <c r="N146" s="205"/>
      <c r="O146" s="205"/>
      <c r="P146" s="205"/>
      <c r="Q146" s="205"/>
      <c r="R146" s="205"/>
      <c r="S146" s="205"/>
      <c r="T146" s="206"/>
      <c r="AT146" s="207" t="s">
        <v>179</v>
      </c>
      <c r="AU146" s="207" t="s">
        <v>83</v>
      </c>
      <c r="AV146" s="13" t="s">
        <v>83</v>
      </c>
      <c r="AW146" s="13" t="s">
        <v>36</v>
      </c>
      <c r="AX146" s="13" t="s">
        <v>75</v>
      </c>
      <c r="AY146" s="207" t="s">
        <v>164</v>
      </c>
    </row>
    <row r="147" spans="1:65" s="14" customFormat="1" ht="11.25">
      <c r="B147" s="212"/>
      <c r="C147" s="213"/>
      <c r="D147" s="198" t="s">
        <v>179</v>
      </c>
      <c r="E147" s="214" t="s">
        <v>19</v>
      </c>
      <c r="F147" s="215" t="s">
        <v>438</v>
      </c>
      <c r="G147" s="213"/>
      <c r="H147" s="216">
        <v>88.5</v>
      </c>
      <c r="I147" s="217"/>
      <c r="J147" s="213"/>
      <c r="K147" s="213"/>
      <c r="L147" s="218"/>
      <c r="M147" s="219"/>
      <c r="N147" s="220"/>
      <c r="O147" s="220"/>
      <c r="P147" s="220"/>
      <c r="Q147" s="220"/>
      <c r="R147" s="220"/>
      <c r="S147" s="220"/>
      <c r="T147" s="221"/>
      <c r="AT147" s="222" t="s">
        <v>179</v>
      </c>
      <c r="AU147" s="222" t="s">
        <v>83</v>
      </c>
      <c r="AV147" s="14" t="s">
        <v>112</v>
      </c>
      <c r="AW147" s="14" t="s">
        <v>36</v>
      </c>
      <c r="AX147" s="14" t="s">
        <v>79</v>
      </c>
      <c r="AY147" s="222" t="s">
        <v>164</v>
      </c>
    </row>
    <row r="148" spans="1:65" s="2" customFormat="1" ht="24.2" customHeight="1">
      <c r="A148" s="34"/>
      <c r="B148" s="35"/>
      <c r="C148" s="178" t="s">
        <v>239</v>
      </c>
      <c r="D148" s="178" t="s">
        <v>167</v>
      </c>
      <c r="E148" s="179" t="s">
        <v>1530</v>
      </c>
      <c r="F148" s="180" t="s">
        <v>1531</v>
      </c>
      <c r="G148" s="181" t="s">
        <v>347</v>
      </c>
      <c r="H148" s="182">
        <v>86</v>
      </c>
      <c r="I148" s="183"/>
      <c r="J148" s="184">
        <f>ROUND(I148*H148,2)</f>
        <v>0</v>
      </c>
      <c r="K148" s="180" t="s">
        <v>171</v>
      </c>
      <c r="L148" s="39"/>
      <c r="M148" s="185" t="s">
        <v>19</v>
      </c>
      <c r="N148" s="186" t="s">
        <v>46</v>
      </c>
      <c r="O148" s="64"/>
      <c r="P148" s="187">
        <f>O148*H148</f>
        <v>0</v>
      </c>
      <c r="Q148" s="187">
        <v>1.2999999999999999E-3</v>
      </c>
      <c r="R148" s="187">
        <f>Q148*H148</f>
        <v>0.1118</v>
      </c>
      <c r="S148" s="187">
        <v>0</v>
      </c>
      <c r="T148" s="188">
        <f>S148*H148</f>
        <v>0</v>
      </c>
      <c r="U148" s="34"/>
      <c r="V148" s="34"/>
      <c r="W148" s="34"/>
      <c r="X148" s="34"/>
      <c r="Y148" s="34"/>
      <c r="Z148" s="34"/>
      <c r="AA148" s="34"/>
      <c r="AB148" s="34"/>
      <c r="AC148" s="34"/>
      <c r="AD148" s="34"/>
      <c r="AE148" s="34"/>
      <c r="AR148" s="189" t="s">
        <v>250</v>
      </c>
      <c r="AT148" s="189" t="s">
        <v>167</v>
      </c>
      <c r="AU148" s="189" t="s">
        <v>83</v>
      </c>
      <c r="AY148" s="17" t="s">
        <v>164</v>
      </c>
      <c r="BE148" s="190">
        <f>IF(N148="základní",J148,0)</f>
        <v>0</v>
      </c>
      <c r="BF148" s="190">
        <f>IF(N148="snížená",J148,0)</f>
        <v>0</v>
      </c>
      <c r="BG148" s="190">
        <f>IF(N148="zákl. přenesená",J148,0)</f>
        <v>0</v>
      </c>
      <c r="BH148" s="190">
        <f>IF(N148="sníž. přenesená",J148,0)</f>
        <v>0</v>
      </c>
      <c r="BI148" s="190">
        <f>IF(N148="nulová",J148,0)</f>
        <v>0</v>
      </c>
      <c r="BJ148" s="17" t="s">
        <v>79</v>
      </c>
      <c r="BK148" s="190">
        <f>ROUND(I148*H148,2)</f>
        <v>0</v>
      </c>
      <c r="BL148" s="17" t="s">
        <v>250</v>
      </c>
      <c r="BM148" s="189" t="s">
        <v>1532</v>
      </c>
    </row>
    <row r="149" spans="1:65" s="2" customFormat="1" ht="11.25">
      <c r="A149" s="34"/>
      <c r="B149" s="35"/>
      <c r="C149" s="36"/>
      <c r="D149" s="191" t="s">
        <v>173</v>
      </c>
      <c r="E149" s="36"/>
      <c r="F149" s="192" t="s">
        <v>1533</v>
      </c>
      <c r="G149" s="36"/>
      <c r="H149" s="36"/>
      <c r="I149" s="193"/>
      <c r="J149" s="36"/>
      <c r="K149" s="36"/>
      <c r="L149" s="39"/>
      <c r="M149" s="194"/>
      <c r="N149" s="195"/>
      <c r="O149" s="64"/>
      <c r="P149" s="64"/>
      <c r="Q149" s="64"/>
      <c r="R149" s="64"/>
      <c r="S149" s="64"/>
      <c r="T149" s="65"/>
      <c r="U149" s="34"/>
      <c r="V149" s="34"/>
      <c r="W149" s="34"/>
      <c r="X149" s="34"/>
      <c r="Y149" s="34"/>
      <c r="Z149" s="34"/>
      <c r="AA149" s="34"/>
      <c r="AB149" s="34"/>
      <c r="AC149" s="34"/>
      <c r="AD149" s="34"/>
      <c r="AE149" s="34"/>
      <c r="AT149" s="17" t="s">
        <v>173</v>
      </c>
      <c r="AU149" s="17" t="s">
        <v>83</v>
      </c>
    </row>
    <row r="150" spans="1:65" s="13" customFormat="1" ht="11.25">
      <c r="B150" s="196"/>
      <c r="C150" s="197"/>
      <c r="D150" s="198" t="s">
        <v>179</v>
      </c>
      <c r="E150" s="199" t="s">
        <v>19</v>
      </c>
      <c r="F150" s="200" t="s">
        <v>1507</v>
      </c>
      <c r="G150" s="197"/>
      <c r="H150" s="201">
        <v>13.5</v>
      </c>
      <c r="I150" s="202"/>
      <c r="J150" s="197"/>
      <c r="K150" s="197"/>
      <c r="L150" s="203"/>
      <c r="M150" s="204"/>
      <c r="N150" s="205"/>
      <c r="O150" s="205"/>
      <c r="P150" s="205"/>
      <c r="Q150" s="205"/>
      <c r="R150" s="205"/>
      <c r="S150" s="205"/>
      <c r="T150" s="206"/>
      <c r="AT150" s="207" t="s">
        <v>179</v>
      </c>
      <c r="AU150" s="207" t="s">
        <v>83</v>
      </c>
      <c r="AV150" s="13" t="s">
        <v>83</v>
      </c>
      <c r="AW150" s="13" t="s">
        <v>36</v>
      </c>
      <c r="AX150" s="13" t="s">
        <v>75</v>
      </c>
      <c r="AY150" s="207" t="s">
        <v>164</v>
      </c>
    </row>
    <row r="151" spans="1:65" s="13" customFormat="1" ht="11.25">
      <c r="B151" s="196"/>
      <c r="C151" s="197"/>
      <c r="D151" s="198" t="s">
        <v>179</v>
      </c>
      <c r="E151" s="199" t="s">
        <v>19</v>
      </c>
      <c r="F151" s="200" t="s">
        <v>1506</v>
      </c>
      <c r="G151" s="197"/>
      <c r="H151" s="201">
        <v>13.5</v>
      </c>
      <c r="I151" s="202"/>
      <c r="J151" s="197"/>
      <c r="K151" s="197"/>
      <c r="L151" s="203"/>
      <c r="M151" s="204"/>
      <c r="N151" s="205"/>
      <c r="O151" s="205"/>
      <c r="P151" s="205"/>
      <c r="Q151" s="205"/>
      <c r="R151" s="205"/>
      <c r="S151" s="205"/>
      <c r="T151" s="206"/>
      <c r="AT151" s="207" t="s">
        <v>179</v>
      </c>
      <c r="AU151" s="207" t="s">
        <v>83</v>
      </c>
      <c r="AV151" s="13" t="s">
        <v>83</v>
      </c>
      <c r="AW151" s="13" t="s">
        <v>36</v>
      </c>
      <c r="AX151" s="13" t="s">
        <v>75</v>
      </c>
      <c r="AY151" s="207" t="s">
        <v>164</v>
      </c>
    </row>
    <row r="152" spans="1:65" s="13" customFormat="1" ht="11.25">
      <c r="B152" s="196"/>
      <c r="C152" s="197"/>
      <c r="D152" s="198" t="s">
        <v>179</v>
      </c>
      <c r="E152" s="199" t="s">
        <v>19</v>
      </c>
      <c r="F152" s="200" t="s">
        <v>1508</v>
      </c>
      <c r="G152" s="197"/>
      <c r="H152" s="201">
        <v>13.5</v>
      </c>
      <c r="I152" s="202"/>
      <c r="J152" s="197"/>
      <c r="K152" s="197"/>
      <c r="L152" s="203"/>
      <c r="M152" s="204"/>
      <c r="N152" s="205"/>
      <c r="O152" s="205"/>
      <c r="P152" s="205"/>
      <c r="Q152" s="205"/>
      <c r="R152" s="205"/>
      <c r="S152" s="205"/>
      <c r="T152" s="206"/>
      <c r="AT152" s="207" t="s">
        <v>179</v>
      </c>
      <c r="AU152" s="207" t="s">
        <v>83</v>
      </c>
      <c r="AV152" s="13" t="s">
        <v>83</v>
      </c>
      <c r="AW152" s="13" t="s">
        <v>36</v>
      </c>
      <c r="AX152" s="13" t="s">
        <v>75</v>
      </c>
      <c r="AY152" s="207" t="s">
        <v>164</v>
      </c>
    </row>
    <row r="153" spans="1:65" s="13" customFormat="1" ht="11.25">
      <c r="B153" s="196"/>
      <c r="C153" s="197"/>
      <c r="D153" s="198" t="s">
        <v>179</v>
      </c>
      <c r="E153" s="199" t="s">
        <v>19</v>
      </c>
      <c r="F153" s="200" t="s">
        <v>1509</v>
      </c>
      <c r="G153" s="197"/>
      <c r="H153" s="201">
        <v>16</v>
      </c>
      <c r="I153" s="202"/>
      <c r="J153" s="197"/>
      <c r="K153" s="197"/>
      <c r="L153" s="203"/>
      <c r="M153" s="204"/>
      <c r="N153" s="205"/>
      <c r="O153" s="205"/>
      <c r="P153" s="205"/>
      <c r="Q153" s="205"/>
      <c r="R153" s="205"/>
      <c r="S153" s="205"/>
      <c r="T153" s="206"/>
      <c r="AT153" s="207" t="s">
        <v>179</v>
      </c>
      <c r="AU153" s="207" t="s">
        <v>83</v>
      </c>
      <c r="AV153" s="13" t="s">
        <v>83</v>
      </c>
      <c r="AW153" s="13" t="s">
        <v>36</v>
      </c>
      <c r="AX153" s="13" t="s">
        <v>75</v>
      </c>
      <c r="AY153" s="207" t="s">
        <v>164</v>
      </c>
    </row>
    <row r="154" spans="1:65" s="13" customFormat="1" ht="11.25">
      <c r="B154" s="196"/>
      <c r="C154" s="197"/>
      <c r="D154" s="198" t="s">
        <v>179</v>
      </c>
      <c r="E154" s="199" t="s">
        <v>19</v>
      </c>
      <c r="F154" s="200" t="s">
        <v>1510</v>
      </c>
      <c r="G154" s="197"/>
      <c r="H154" s="201">
        <v>16</v>
      </c>
      <c r="I154" s="202"/>
      <c r="J154" s="197"/>
      <c r="K154" s="197"/>
      <c r="L154" s="203"/>
      <c r="M154" s="204"/>
      <c r="N154" s="205"/>
      <c r="O154" s="205"/>
      <c r="P154" s="205"/>
      <c r="Q154" s="205"/>
      <c r="R154" s="205"/>
      <c r="S154" s="205"/>
      <c r="T154" s="206"/>
      <c r="AT154" s="207" t="s">
        <v>179</v>
      </c>
      <c r="AU154" s="207" t="s">
        <v>83</v>
      </c>
      <c r="AV154" s="13" t="s">
        <v>83</v>
      </c>
      <c r="AW154" s="13" t="s">
        <v>36</v>
      </c>
      <c r="AX154" s="13" t="s">
        <v>75</v>
      </c>
      <c r="AY154" s="207" t="s">
        <v>164</v>
      </c>
    </row>
    <row r="155" spans="1:65" s="13" customFormat="1" ht="11.25">
      <c r="B155" s="196"/>
      <c r="C155" s="197"/>
      <c r="D155" s="198" t="s">
        <v>179</v>
      </c>
      <c r="E155" s="199" t="s">
        <v>19</v>
      </c>
      <c r="F155" s="200" t="s">
        <v>1511</v>
      </c>
      <c r="G155" s="197"/>
      <c r="H155" s="201">
        <v>13.5</v>
      </c>
      <c r="I155" s="202"/>
      <c r="J155" s="197"/>
      <c r="K155" s="197"/>
      <c r="L155" s="203"/>
      <c r="M155" s="204"/>
      <c r="N155" s="205"/>
      <c r="O155" s="205"/>
      <c r="P155" s="205"/>
      <c r="Q155" s="205"/>
      <c r="R155" s="205"/>
      <c r="S155" s="205"/>
      <c r="T155" s="206"/>
      <c r="AT155" s="207" t="s">
        <v>179</v>
      </c>
      <c r="AU155" s="207" t="s">
        <v>83</v>
      </c>
      <c r="AV155" s="13" t="s">
        <v>83</v>
      </c>
      <c r="AW155" s="13" t="s">
        <v>36</v>
      </c>
      <c r="AX155" s="13" t="s">
        <v>75</v>
      </c>
      <c r="AY155" s="207" t="s">
        <v>164</v>
      </c>
    </row>
    <row r="156" spans="1:65" s="14" customFormat="1" ht="11.25">
      <c r="B156" s="212"/>
      <c r="C156" s="213"/>
      <c r="D156" s="198" t="s">
        <v>179</v>
      </c>
      <c r="E156" s="214" t="s">
        <v>19</v>
      </c>
      <c r="F156" s="215" t="s">
        <v>438</v>
      </c>
      <c r="G156" s="213"/>
      <c r="H156" s="216">
        <v>86</v>
      </c>
      <c r="I156" s="217"/>
      <c r="J156" s="213"/>
      <c r="K156" s="213"/>
      <c r="L156" s="218"/>
      <c r="M156" s="219"/>
      <c r="N156" s="220"/>
      <c r="O156" s="220"/>
      <c r="P156" s="220"/>
      <c r="Q156" s="220"/>
      <c r="R156" s="220"/>
      <c r="S156" s="220"/>
      <c r="T156" s="221"/>
      <c r="AT156" s="222" t="s">
        <v>179</v>
      </c>
      <c r="AU156" s="222" t="s">
        <v>83</v>
      </c>
      <c r="AV156" s="14" t="s">
        <v>112</v>
      </c>
      <c r="AW156" s="14" t="s">
        <v>36</v>
      </c>
      <c r="AX156" s="14" t="s">
        <v>79</v>
      </c>
      <c r="AY156" s="222" t="s">
        <v>164</v>
      </c>
    </row>
    <row r="157" spans="1:65" s="2" customFormat="1" ht="16.5" customHeight="1">
      <c r="A157" s="34"/>
      <c r="B157" s="35"/>
      <c r="C157" s="223" t="s">
        <v>244</v>
      </c>
      <c r="D157" s="223" t="s">
        <v>457</v>
      </c>
      <c r="E157" s="224" t="s">
        <v>1534</v>
      </c>
      <c r="F157" s="225" t="s">
        <v>1535</v>
      </c>
      <c r="G157" s="226" t="s">
        <v>362</v>
      </c>
      <c r="H157" s="227">
        <v>9</v>
      </c>
      <c r="I157" s="228"/>
      <c r="J157" s="229">
        <f>ROUND(I157*H157,2)</f>
        <v>0</v>
      </c>
      <c r="K157" s="225" t="s">
        <v>171</v>
      </c>
      <c r="L157" s="230"/>
      <c r="M157" s="231" t="s">
        <v>19</v>
      </c>
      <c r="N157" s="232" t="s">
        <v>46</v>
      </c>
      <c r="O157" s="64"/>
      <c r="P157" s="187">
        <f>O157*H157</f>
        <v>0</v>
      </c>
      <c r="Q157" s="187">
        <v>8.5999999999999998E-4</v>
      </c>
      <c r="R157" s="187">
        <f>Q157*H157</f>
        <v>7.7399999999999995E-3</v>
      </c>
      <c r="S157" s="187">
        <v>0</v>
      </c>
      <c r="T157" s="188">
        <f>S157*H157</f>
        <v>0</v>
      </c>
      <c r="U157" s="34"/>
      <c r="V157" s="34"/>
      <c r="W157" s="34"/>
      <c r="X157" s="34"/>
      <c r="Y157" s="34"/>
      <c r="Z157" s="34"/>
      <c r="AA157" s="34"/>
      <c r="AB157" s="34"/>
      <c r="AC157" s="34"/>
      <c r="AD157" s="34"/>
      <c r="AE157" s="34"/>
      <c r="AR157" s="189" t="s">
        <v>344</v>
      </c>
      <c r="AT157" s="189" t="s">
        <v>457</v>
      </c>
      <c r="AU157" s="189" t="s">
        <v>83</v>
      </c>
      <c r="AY157" s="17" t="s">
        <v>164</v>
      </c>
      <c r="BE157" s="190">
        <f>IF(N157="základní",J157,0)</f>
        <v>0</v>
      </c>
      <c r="BF157" s="190">
        <f>IF(N157="snížená",J157,0)</f>
        <v>0</v>
      </c>
      <c r="BG157" s="190">
        <f>IF(N157="zákl. přenesená",J157,0)</f>
        <v>0</v>
      </c>
      <c r="BH157" s="190">
        <f>IF(N157="sníž. přenesená",J157,0)</f>
        <v>0</v>
      </c>
      <c r="BI157" s="190">
        <f>IF(N157="nulová",J157,0)</f>
        <v>0</v>
      </c>
      <c r="BJ157" s="17" t="s">
        <v>79</v>
      </c>
      <c r="BK157" s="190">
        <f>ROUND(I157*H157,2)</f>
        <v>0</v>
      </c>
      <c r="BL157" s="17" t="s">
        <v>250</v>
      </c>
      <c r="BM157" s="189" t="s">
        <v>1536</v>
      </c>
    </row>
    <row r="158" spans="1:65" s="2" customFormat="1" ht="16.5" customHeight="1">
      <c r="A158" s="34"/>
      <c r="B158" s="35"/>
      <c r="C158" s="178" t="s">
        <v>250</v>
      </c>
      <c r="D158" s="178" t="s">
        <v>167</v>
      </c>
      <c r="E158" s="179" t="s">
        <v>1537</v>
      </c>
      <c r="F158" s="180" t="s">
        <v>1538</v>
      </c>
      <c r="G158" s="181" t="s">
        <v>576</v>
      </c>
      <c r="H158" s="182">
        <v>9</v>
      </c>
      <c r="I158" s="183"/>
      <c r="J158" s="184">
        <f>ROUND(I158*H158,2)</f>
        <v>0</v>
      </c>
      <c r="K158" s="180" t="s">
        <v>19</v>
      </c>
      <c r="L158" s="39"/>
      <c r="M158" s="185" t="s">
        <v>19</v>
      </c>
      <c r="N158" s="186" t="s">
        <v>46</v>
      </c>
      <c r="O158" s="64"/>
      <c r="P158" s="187">
        <f>O158*H158</f>
        <v>0</v>
      </c>
      <c r="Q158" s="187">
        <v>0</v>
      </c>
      <c r="R158" s="187">
        <f>Q158*H158</f>
        <v>0</v>
      </c>
      <c r="S158" s="187">
        <v>0</v>
      </c>
      <c r="T158" s="188">
        <f>S158*H158</f>
        <v>0</v>
      </c>
      <c r="U158" s="34"/>
      <c r="V158" s="34"/>
      <c r="W158" s="34"/>
      <c r="X158" s="34"/>
      <c r="Y158" s="34"/>
      <c r="Z158" s="34"/>
      <c r="AA158" s="34"/>
      <c r="AB158" s="34"/>
      <c r="AC158" s="34"/>
      <c r="AD158" s="34"/>
      <c r="AE158" s="34"/>
      <c r="AR158" s="189" t="s">
        <v>250</v>
      </c>
      <c r="AT158" s="189" t="s">
        <v>167</v>
      </c>
      <c r="AU158" s="189" t="s">
        <v>83</v>
      </c>
      <c r="AY158" s="17" t="s">
        <v>164</v>
      </c>
      <c r="BE158" s="190">
        <f>IF(N158="základní",J158,0)</f>
        <v>0</v>
      </c>
      <c r="BF158" s="190">
        <f>IF(N158="snížená",J158,0)</f>
        <v>0</v>
      </c>
      <c r="BG158" s="190">
        <f>IF(N158="zákl. přenesená",J158,0)</f>
        <v>0</v>
      </c>
      <c r="BH158" s="190">
        <f>IF(N158="sníž. přenesená",J158,0)</f>
        <v>0</v>
      </c>
      <c r="BI158" s="190">
        <f>IF(N158="nulová",J158,0)</f>
        <v>0</v>
      </c>
      <c r="BJ158" s="17" t="s">
        <v>79</v>
      </c>
      <c r="BK158" s="190">
        <f>ROUND(I158*H158,2)</f>
        <v>0</v>
      </c>
      <c r="BL158" s="17" t="s">
        <v>250</v>
      </c>
      <c r="BM158" s="189" t="s">
        <v>1539</v>
      </c>
    </row>
    <row r="159" spans="1:65" s="2" customFormat="1" ht="24.2" customHeight="1">
      <c r="A159" s="34"/>
      <c r="B159" s="35"/>
      <c r="C159" s="178" t="s">
        <v>255</v>
      </c>
      <c r="D159" s="178" t="s">
        <v>167</v>
      </c>
      <c r="E159" s="179" t="s">
        <v>829</v>
      </c>
      <c r="F159" s="180" t="s">
        <v>830</v>
      </c>
      <c r="G159" s="181" t="s">
        <v>347</v>
      </c>
      <c r="H159" s="182">
        <v>86</v>
      </c>
      <c r="I159" s="183"/>
      <c r="J159" s="184">
        <f>ROUND(I159*H159,2)</f>
        <v>0</v>
      </c>
      <c r="K159" s="180" t="s">
        <v>171</v>
      </c>
      <c r="L159" s="39"/>
      <c r="M159" s="185" t="s">
        <v>19</v>
      </c>
      <c r="N159" s="186" t="s">
        <v>46</v>
      </c>
      <c r="O159" s="64"/>
      <c r="P159" s="187">
        <f>O159*H159</f>
        <v>0</v>
      </c>
      <c r="Q159" s="187">
        <v>0</v>
      </c>
      <c r="R159" s="187">
        <f>Q159*H159</f>
        <v>0</v>
      </c>
      <c r="S159" s="187">
        <v>0</v>
      </c>
      <c r="T159" s="188">
        <f>S159*H159</f>
        <v>0</v>
      </c>
      <c r="U159" s="34"/>
      <c r="V159" s="34"/>
      <c r="W159" s="34"/>
      <c r="X159" s="34"/>
      <c r="Y159" s="34"/>
      <c r="Z159" s="34"/>
      <c r="AA159" s="34"/>
      <c r="AB159" s="34"/>
      <c r="AC159" s="34"/>
      <c r="AD159" s="34"/>
      <c r="AE159" s="34"/>
      <c r="AR159" s="189" t="s">
        <v>250</v>
      </c>
      <c r="AT159" s="189" t="s">
        <v>167</v>
      </c>
      <c r="AU159" s="189" t="s">
        <v>83</v>
      </c>
      <c r="AY159" s="17" t="s">
        <v>164</v>
      </c>
      <c r="BE159" s="190">
        <f>IF(N159="základní",J159,0)</f>
        <v>0</v>
      </c>
      <c r="BF159" s="190">
        <f>IF(N159="snížená",J159,0)</f>
        <v>0</v>
      </c>
      <c r="BG159" s="190">
        <f>IF(N159="zákl. přenesená",J159,0)</f>
        <v>0</v>
      </c>
      <c r="BH159" s="190">
        <f>IF(N159="sníž. přenesená",J159,0)</f>
        <v>0</v>
      </c>
      <c r="BI159" s="190">
        <f>IF(N159="nulová",J159,0)</f>
        <v>0</v>
      </c>
      <c r="BJ159" s="17" t="s">
        <v>79</v>
      </c>
      <c r="BK159" s="190">
        <f>ROUND(I159*H159,2)</f>
        <v>0</v>
      </c>
      <c r="BL159" s="17" t="s">
        <v>250</v>
      </c>
      <c r="BM159" s="189" t="s">
        <v>1540</v>
      </c>
    </row>
    <row r="160" spans="1:65" s="2" customFormat="1" ht="11.25">
      <c r="A160" s="34"/>
      <c r="B160" s="35"/>
      <c r="C160" s="36"/>
      <c r="D160" s="191" t="s">
        <v>173</v>
      </c>
      <c r="E160" s="36"/>
      <c r="F160" s="192" t="s">
        <v>832</v>
      </c>
      <c r="G160" s="36"/>
      <c r="H160" s="36"/>
      <c r="I160" s="193"/>
      <c r="J160" s="36"/>
      <c r="K160" s="36"/>
      <c r="L160" s="39"/>
      <c r="M160" s="194"/>
      <c r="N160" s="195"/>
      <c r="O160" s="64"/>
      <c r="P160" s="64"/>
      <c r="Q160" s="64"/>
      <c r="R160" s="64"/>
      <c r="S160" s="64"/>
      <c r="T160" s="65"/>
      <c r="U160" s="34"/>
      <c r="V160" s="34"/>
      <c r="W160" s="34"/>
      <c r="X160" s="34"/>
      <c r="Y160" s="34"/>
      <c r="Z160" s="34"/>
      <c r="AA160" s="34"/>
      <c r="AB160" s="34"/>
      <c r="AC160" s="34"/>
      <c r="AD160" s="34"/>
      <c r="AE160" s="34"/>
      <c r="AT160" s="17" t="s">
        <v>173</v>
      </c>
      <c r="AU160" s="17" t="s">
        <v>83</v>
      </c>
    </row>
    <row r="161" spans="1:65" s="2" customFormat="1" ht="55.5" customHeight="1">
      <c r="A161" s="34"/>
      <c r="B161" s="35"/>
      <c r="C161" s="178" t="s">
        <v>261</v>
      </c>
      <c r="D161" s="178" t="s">
        <v>167</v>
      </c>
      <c r="E161" s="179" t="s">
        <v>833</v>
      </c>
      <c r="F161" s="180" t="s">
        <v>834</v>
      </c>
      <c r="G161" s="181" t="s">
        <v>221</v>
      </c>
      <c r="H161" s="182">
        <v>0.12</v>
      </c>
      <c r="I161" s="183"/>
      <c r="J161" s="184">
        <f>ROUND(I161*H161,2)</f>
        <v>0</v>
      </c>
      <c r="K161" s="180" t="s">
        <v>171</v>
      </c>
      <c r="L161" s="39"/>
      <c r="M161" s="185" t="s">
        <v>19</v>
      </c>
      <c r="N161" s="186" t="s">
        <v>46</v>
      </c>
      <c r="O161" s="64"/>
      <c r="P161" s="187">
        <f>O161*H161</f>
        <v>0</v>
      </c>
      <c r="Q161" s="187">
        <v>0</v>
      </c>
      <c r="R161" s="187">
        <f>Q161*H161</f>
        <v>0</v>
      </c>
      <c r="S161" s="187">
        <v>0</v>
      </c>
      <c r="T161" s="188">
        <f>S161*H161</f>
        <v>0</v>
      </c>
      <c r="U161" s="34"/>
      <c r="V161" s="34"/>
      <c r="W161" s="34"/>
      <c r="X161" s="34"/>
      <c r="Y161" s="34"/>
      <c r="Z161" s="34"/>
      <c r="AA161" s="34"/>
      <c r="AB161" s="34"/>
      <c r="AC161" s="34"/>
      <c r="AD161" s="34"/>
      <c r="AE161" s="34"/>
      <c r="AR161" s="189" t="s">
        <v>250</v>
      </c>
      <c r="AT161" s="189" t="s">
        <v>167</v>
      </c>
      <c r="AU161" s="189" t="s">
        <v>83</v>
      </c>
      <c r="AY161" s="17" t="s">
        <v>164</v>
      </c>
      <c r="BE161" s="190">
        <f>IF(N161="základní",J161,0)</f>
        <v>0</v>
      </c>
      <c r="BF161" s="190">
        <f>IF(N161="snížená",J161,0)</f>
        <v>0</v>
      </c>
      <c r="BG161" s="190">
        <f>IF(N161="zákl. přenesená",J161,0)</f>
        <v>0</v>
      </c>
      <c r="BH161" s="190">
        <f>IF(N161="sníž. přenesená",J161,0)</f>
        <v>0</v>
      </c>
      <c r="BI161" s="190">
        <f>IF(N161="nulová",J161,0)</f>
        <v>0</v>
      </c>
      <c r="BJ161" s="17" t="s">
        <v>79</v>
      </c>
      <c r="BK161" s="190">
        <f>ROUND(I161*H161,2)</f>
        <v>0</v>
      </c>
      <c r="BL161" s="17" t="s">
        <v>250</v>
      </c>
      <c r="BM161" s="189" t="s">
        <v>1541</v>
      </c>
    </row>
    <row r="162" spans="1:65" s="2" customFormat="1" ht="11.25">
      <c r="A162" s="34"/>
      <c r="B162" s="35"/>
      <c r="C162" s="36"/>
      <c r="D162" s="191" t="s">
        <v>173</v>
      </c>
      <c r="E162" s="36"/>
      <c r="F162" s="192" t="s">
        <v>836</v>
      </c>
      <c r="G162" s="36"/>
      <c r="H162" s="36"/>
      <c r="I162" s="193"/>
      <c r="J162" s="36"/>
      <c r="K162" s="36"/>
      <c r="L162" s="39"/>
      <c r="M162" s="194"/>
      <c r="N162" s="195"/>
      <c r="O162" s="64"/>
      <c r="P162" s="64"/>
      <c r="Q162" s="64"/>
      <c r="R162" s="64"/>
      <c r="S162" s="64"/>
      <c r="T162" s="65"/>
      <c r="U162" s="34"/>
      <c r="V162" s="34"/>
      <c r="W162" s="34"/>
      <c r="X162" s="34"/>
      <c r="Y162" s="34"/>
      <c r="Z162" s="34"/>
      <c r="AA162" s="34"/>
      <c r="AB162" s="34"/>
      <c r="AC162" s="34"/>
      <c r="AD162" s="34"/>
      <c r="AE162" s="34"/>
      <c r="AT162" s="17" t="s">
        <v>173</v>
      </c>
      <c r="AU162" s="17" t="s">
        <v>83</v>
      </c>
    </row>
    <row r="163" spans="1:65" s="12" customFormat="1" ht="22.9" customHeight="1">
      <c r="B163" s="162"/>
      <c r="C163" s="163"/>
      <c r="D163" s="164" t="s">
        <v>74</v>
      </c>
      <c r="E163" s="176" t="s">
        <v>837</v>
      </c>
      <c r="F163" s="176" t="s">
        <v>838</v>
      </c>
      <c r="G163" s="163"/>
      <c r="H163" s="163"/>
      <c r="I163" s="166"/>
      <c r="J163" s="177">
        <f>BK163</f>
        <v>0</v>
      </c>
      <c r="K163" s="163"/>
      <c r="L163" s="168"/>
      <c r="M163" s="169"/>
      <c r="N163" s="170"/>
      <c r="O163" s="170"/>
      <c r="P163" s="171">
        <f>SUM(P164:P191)</f>
        <v>0</v>
      </c>
      <c r="Q163" s="170"/>
      <c r="R163" s="171">
        <f>SUM(R164:R191)</f>
        <v>0.14509000000000002</v>
      </c>
      <c r="S163" s="170"/>
      <c r="T163" s="172">
        <f>SUM(T164:T191)</f>
        <v>0</v>
      </c>
      <c r="AR163" s="173" t="s">
        <v>83</v>
      </c>
      <c r="AT163" s="174" t="s">
        <v>74</v>
      </c>
      <c r="AU163" s="174" t="s">
        <v>79</v>
      </c>
      <c r="AY163" s="173" t="s">
        <v>164</v>
      </c>
      <c r="BK163" s="175">
        <f>SUM(BK164:BK191)</f>
        <v>0</v>
      </c>
    </row>
    <row r="164" spans="1:65" s="2" customFormat="1" ht="33" customHeight="1">
      <c r="A164" s="34"/>
      <c r="B164" s="35"/>
      <c r="C164" s="178" t="s">
        <v>267</v>
      </c>
      <c r="D164" s="178" t="s">
        <v>167</v>
      </c>
      <c r="E164" s="179" t="s">
        <v>1542</v>
      </c>
      <c r="F164" s="180" t="s">
        <v>1543</v>
      </c>
      <c r="G164" s="181" t="s">
        <v>347</v>
      </c>
      <c r="H164" s="182">
        <v>87</v>
      </c>
      <c r="I164" s="183"/>
      <c r="J164" s="184">
        <f>ROUND(I164*H164,2)</f>
        <v>0</v>
      </c>
      <c r="K164" s="180" t="s">
        <v>171</v>
      </c>
      <c r="L164" s="39"/>
      <c r="M164" s="185" t="s">
        <v>19</v>
      </c>
      <c r="N164" s="186" t="s">
        <v>46</v>
      </c>
      <c r="O164" s="64"/>
      <c r="P164" s="187">
        <f>O164*H164</f>
        <v>0</v>
      </c>
      <c r="Q164" s="187">
        <v>1.2600000000000001E-3</v>
      </c>
      <c r="R164" s="187">
        <f>Q164*H164</f>
        <v>0.10962000000000001</v>
      </c>
      <c r="S164" s="187">
        <v>0</v>
      </c>
      <c r="T164" s="188">
        <f>S164*H164</f>
        <v>0</v>
      </c>
      <c r="U164" s="34"/>
      <c r="V164" s="34"/>
      <c r="W164" s="34"/>
      <c r="X164" s="34"/>
      <c r="Y164" s="34"/>
      <c r="Z164" s="34"/>
      <c r="AA164" s="34"/>
      <c r="AB164" s="34"/>
      <c r="AC164" s="34"/>
      <c r="AD164" s="34"/>
      <c r="AE164" s="34"/>
      <c r="AR164" s="189" t="s">
        <v>250</v>
      </c>
      <c r="AT164" s="189" t="s">
        <v>167</v>
      </c>
      <c r="AU164" s="189" t="s">
        <v>83</v>
      </c>
      <c r="AY164" s="17" t="s">
        <v>164</v>
      </c>
      <c r="BE164" s="190">
        <f>IF(N164="základní",J164,0)</f>
        <v>0</v>
      </c>
      <c r="BF164" s="190">
        <f>IF(N164="snížená",J164,0)</f>
        <v>0</v>
      </c>
      <c r="BG164" s="190">
        <f>IF(N164="zákl. přenesená",J164,0)</f>
        <v>0</v>
      </c>
      <c r="BH164" s="190">
        <f>IF(N164="sníž. přenesená",J164,0)</f>
        <v>0</v>
      </c>
      <c r="BI164" s="190">
        <f>IF(N164="nulová",J164,0)</f>
        <v>0</v>
      </c>
      <c r="BJ164" s="17" t="s">
        <v>79</v>
      </c>
      <c r="BK164" s="190">
        <f>ROUND(I164*H164,2)</f>
        <v>0</v>
      </c>
      <c r="BL164" s="17" t="s">
        <v>250</v>
      </c>
      <c r="BM164" s="189" t="s">
        <v>1544</v>
      </c>
    </row>
    <row r="165" spans="1:65" s="2" customFormat="1" ht="11.25">
      <c r="A165" s="34"/>
      <c r="B165" s="35"/>
      <c r="C165" s="36"/>
      <c r="D165" s="191" t="s">
        <v>173</v>
      </c>
      <c r="E165" s="36"/>
      <c r="F165" s="192" t="s">
        <v>1545</v>
      </c>
      <c r="G165" s="36"/>
      <c r="H165" s="36"/>
      <c r="I165" s="193"/>
      <c r="J165" s="36"/>
      <c r="K165" s="36"/>
      <c r="L165" s="39"/>
      <c r="M165" s="194"/>
      <c r="N165" s="195"/>
      <c r="O165" s="64"/>
      <c r="P165" s="64"/>
      <c r="Q165" s="64"/>
      <c r="R165" s="64"/>
      <c r="S165" s="64"/>
      <c r="T165" s="65"/>
      <c r="U165" s="34"/>
      <c r="V165" s="34"/>
      <c r="W165" s="34"/>
      <c r="X165" s="34"/>
      <c r="Y165" s="34"/>
      <c r="Z165" s="34"/>
      <c r="AA165" s="34"/>
      <c r="AB165" s="34"/>
      <c r="AC165" s="34"/>
      <c r="AD165" s="34"/>
      <c r="AE165" s="34"/>
      <c r="AT165" s="17" t="s">
        <v>173</v>
      </c>
      <c r="AU165" s="17" t="s">
        <v>83</v>
      </c>
    </row>
    <row r="166" spans="1:65" s="13" customFormat="1" ht="11.25">
      <c r="B166" s="196"/>
      <c r="C166" s="197"/>
      <c r="D166" s="198" t="s">
        <v>179</v>
      </c>
      <c r="E166" s="199" t="s">
        <v>19</v>
      </c>
      <c r="F166" s="200" t="s">
        <v>1546</v>
      </c>
      <c r="G166" s="197"/>
      <c r="H166" s="201">
        <v>16</v>
      </c>
      <c r="I166" s="202"/>
      <c r="J166" s="197"/>
      <c r="K166" s="197"/>
      <c r="L166" s="203"/>
      <c r="M166" s="204"/>
      <c r="N166" s="205"/>
      <c r="O166" s="205"/>
      <c r="P166" s="205"/>
      <c r="Q166" s="205"/>
      <c r="R166" s="205"/>
      <c r="S166" s="205"/>
      <c r="T166" s="206"/>
      <c r="AT166" s="207" t="s">
        <v>179</v>
      </c>
      <c r="AU166" s="207" t="s">
        <v>83</v>
      </c>
      <c r="AV166" s="13" t="s">
        <v>83</v>
      </c>
      <c r="AW166" s="13" t="s">
        <v>36</v>
      </c>
      <c r="AX166" s="13" t="s">
        <v>75</v>
      </c>
      <c r="AY166" s="207" t="s">
        <v>164</v>
      </c>
    </row>
    <row r="167" spans="1:65" s="13" customFormat="1" ht="11.25">
      <c r="B167" s="196"/>
      <c r="C167" s="197"/>
      <c r="D167" s="198" t="s">
        <v>179</v>
      </c>
      <c r="E167" s="199" t="s">
        <v>19</v>
      </c>
      <c r="F167" s="200" t="s">
        <v>1547</v>
      </c>
      <c r="G167" s="197"/>
      <c r="H167" s="201">
        <v>16</v>
      </c>
      <c r="I167" s="202"/>
      <c r="J167" s="197"/>
      <c r="K167" s="197"/>
      <c r="L167" s="203"/>
      <c r="M167" s="204"/>
      <c r="N167" s="205"/>
      <c r="O167" s="205"/>
      <c r="P167" s="205"/>
      <c r="Q167" s="205"/>
      <c r="R167" s="205"/>
      <c r="S167" s="205"/>
      <c r="T167" s="206"/>
      <c r="AT167" s="207" t="s">
        <v>179</v>
      </c>
      <c r="AU167" s="207" t="s">
        <v>83</v>
      </c>
      <c r="AV167" s="13" t="s">
        <v>83</v>
      </c>
      <c r="AW167" s="13" t="s">
        <v>36</v>
      </c>
      <c r="AX167" s="13" t="s">
        <v>75</v>
      </c>
      <c r="AY167" s="207" t="s">
        <v>164</v>
      </c>
    </row>
    <row r="168" spans="1:65" s="13" customFormat="1" ht="11.25">
      <c r="B168" s="196"/>
      <c r="C168" s="197"/>
      <c r="D168" s="198" t="s">
        <v>179</v>
      </c>
      <c r="E168" s="199" t="s">
        <v>19</v>
      </c>
      <c r="F168" s="200" t="s">
        <v>1548</v>
      </c>
      <c r="G168" s="197"/>
      <c r="H168" s="201">
        <v>16</v>
      </c>
      <c r="I168" s="202"/>
      <c r="J168" s="197"/>
      <c r="K168" s="197"/>
      <c r="L168" s="203"/>
      <c r="M168" s="204"/>
      <c r="N168" s="205"/>
      <c r="O168" s="205"/>
      <c r="P168" s="205"/>
      <c r="Q168" s="205"/>
      <c r="R168" s="205"/>
      <c r="S168" s="205"/>
      <c r="T168" s="206"/>
      <c r="AT168" s="207" t="s">
        <v>179</v>
      </c>
      <c r="AU168" s="207" t="s">
        <v>83</v>
      </c>
      <c r="AV168" s="13" t="s">
        <v>83</v>
      </c>
      <c r="AW168" s="13" t="s">
        <v>36</v>
      </c>
      <c r="AX168" s="13" t="s">
        <v>75</v>
      </c>
      <c r="AY168" s="207" t="s">
        <v>164</v>
      </c>
    </row>
    <row r="169" spans="1:65" s="13" customFormat="1" ht="11.25">
      <c r="B169" s="196"/>
      <c r="C169" s="197"/>
      <c r="D169" s="198" t="s">
        <v>179</v>
      </c>
      <c r="E169" s="199" t="s">
        <v>19</v>
      </c>
      <c r="F169" s="200" t="s">
        <v>1549</v>
      </c>
      <c r="G169" s="197"/>
      <c r="H169" s="201">
        <v>13</v>
      </c>
      <c r="I169" s="202"/>
      <c r="J169" s="197"/>
      <c r="K169" s="197"/>
      <c r="L169" s="203"/>
      <c r="M169" s="204"/>
      <c r="N169" s="205"/>
      <c r="O169" s="205"/>
      <c r="P169" s="205"/>
      <c r="Q169" s="205"/>
      <c r="R169" s="205"/>
      <c r="S169" s="205"/>
      <c r="T169" s="206"/>
      <c r="AT169" s="207" t="s">
        <v>179</v>
      </c>
      <c r="AU169" s="207" t="s">
        <v>83</v>
      </c>
      <c r="AV169" s="13" t="s">
        <v>83</v>
      </c>
      <c r="AW169" s="13" t="s">
        <v>36</v>
      </c>
      <c r="AX169" s="13" t="s">
        <v>75</v>
      </c>
      <c r="AY169" s="207" t="s">
        <v>164</v>
      </c>
    </row>
    <row r="170" spans="1:65" s="13" customFormat="1" ht="11.25">
      <c r="B170" s="196"/>
      <c r="C170" s="197"/>
      <c r="D170" s="198" t="s">
        <v>179</v>
      </c>
      <c r="E170" s="199" t="s">
        <v>19</v>
      </c>
      <c r="F170" s="200" t="s">
        <v>1550</v>
      </c>
      <c r="G170" s="197"/>
      <c r="H170" s="201">
        <v>13</v>
      </c>
      <c r="I170" s="202"/>
      <c r="J170" s="197"/>
      <c r="K170" s="197"/>
      <c r="L170" s="203"/>
      <c r="M170" s="204"/>
      <c r="N170" s="205"/>
      <c r="O170" s="205"/>
      <c r="P170" s="205"/>
      <c r="Q170" s="205"/>
      <c r="R170" s="205"/>
      <c r="S170" s="205"/>
      <c r="T170" s="206"/>
      <c r="AT170" s="207" t="s">
        <v>179</v>
      </c>
      <c r="AU170" s="207" t="s">
        <v>83</v>
      </c>
      <c r="AV170" s="13" t="s">
        <v>83</v>
      </c>
      <c r="AW170" s="13" t="s">
        <v>36</v>
      </c>
      <c r="AX170" s="13" t="s">
        <v>75</v>
      </c>
      <c r="AY170" s="207" t="s">
        <v>164</v>
      </c>
    </row>
    <row r="171" spans="1:65" s="13" customFormat="1" ht="11.25">
      <c r="B171" s="196"/>
      <c r="C171" s="197"/>
      <c r="D171" s="198" t="s">
        <v>179</v>
      </c>
      <c r="E171" s="199" t="s">
        <v>19</v>
      </c>
      <c r="F171" s="200" t="s">
        <v>1551</v>
      </c>
      <c r="G171" s="197"/>
      <c r="H171" s="201">
        <v>13</v>
      </c>
      <c r="I171" s="202"/>
      <c r="J171" s="197"/>
      <c r="K171" s="197"/>
      <c r="L171" s="203"/>
      <c r="M171" s="204"/>
      <c r="N171" s="205"/>
      <c r="O171" s="205"/>
      <c r="P171" s="205"/>
      <c r="Q171" s="205"/>
      <c r="R171" s="205"/>
      <c r="S171" s="205"/>
      <c r="T171" s="206"/>
      <c r="AT171" s="207" t="s">
        <v>179</v>
      </c>
      <c r="AU171" s="207" t="s">
        <v>83</v>
      </c>
      <c r="AV171" s="13" t="s">
        <v>83</v>
      </c>
      <c r="AW171" s="13" t="s">
        <v>36</v>
      </c>
      <c r="AX171" s="13" t="s">
        <v>75</v>
      </c>
      <c r="AY171" s="207" t="s">
        <v>164</v>
      </c>
    </row>
    <row r="172" spans="1:65" s="14" customFormat="1" ht="11.25">
      <c r="B172" s="212"/>
      <c r="C172" s="213"/>
      <c r="D172" s="198" t="s">
        <v>179</v>
      </c>
      <c r="E172" s="214" t="s">
        <v>19</v>
      </c>
      <c r="F172" s="215" t="s">
        <v>438</v>
      </c>
      <c r="G172" s="213"/>
      <c r="H172" s="216">
        <v>87</v>
      </c>
      <c r="I172" s="217"/>
      <c r="J172" s="213"/>
      <c r="K172" s="213"/>
      <c r="L172" s="218"/>
      <c r="M172" s="219"/>
      <c r="N172" s="220"/>
      <c r="O172" s="220"/>
      <c r="P172" s="220"/>
      <c r="Q172" s="220"/>
      <c r="R172" s="220"/>
      <c r="S172" s="220"/>
      <c r="T172" s="221"/>
      <c r="AT172" s="222" t="s">
        <v>179</v>
      </c>
      <c r="AU172" s="222" t="s">
        <v>83</v>
      </c>
      <c r="AV172" s="14" t="s">
        <v>112</v>
      </c>
      <c r="AW172" s="14" t="s">
        <v>36</v>
      </c>
      <c r="AX172" s="14" t="s">
        <v>79</v>
      </c>
      <c r="AY172" s="222" t="s">
        <v>164</v>
      </c>
    </row>
    <row r="173" spans="1:65" s="2" customFormat="1" ht="33" customHeight="1">
      <c r="A173" s="34"/>
      <c r="B173" s="35"/>
      <c r="C173" s="178" t="s">
        <v>273</v>
      </c>
      <c r="D173" s="178" t="s">
        <v>167</v>
      </c>
      <c r="E173" s="179" t="s">
        <v>1552</v>
      </c>
      <c r="F173" s="180" t="s">
        <v>1553</v>
      </c>
      <c r="G173" s="181" t="s">
        <v>347</v>
      </c>
      <c r="H173" s="182">
        <v>16</v>
      </c>
      <c r="I173" s="183"/>
      <c r="J173" s="184">
        <f>ROUND(I173*H173,2)</f>
        <v>0</v>
      </c>
      <c r="K173" s="180" t="s">
        <v>171</v>
      </c>
      <c r="L173" s="39"/>
      <c r="M173" s="185" t="s">
        <v>19</v>
      </c>
      <c r="N173" s="186" t="s">
        <v>46</v>
      </c>
      <c r="O173" s="64"/>
      <c r="P173" s="187">
        <f>O173*H173</f>
        <v>0</v>
      </c>
      <c r="Q173" s="187">
        <v>1.3799999999999999E-3</v>
      </c>
      <c r="R173" s="187">
        <f>Q173*H173</f>
        <v>2.2079999999999999E-2</v>
      </c>
      <c r="S173" s="187">
        <v>0</v>
      </c>
      <c r="T173" s="188">
        <f>S173*H173</f>
        <v>0</v>
      </c>
      <c r="U173" s="34"/>
      <c r="V173" s="34"/>
      <c r="W173" s="34"/>
      <c r="X173" s="34"/>
      <c r="Y173" s="34"/>
      <c r="Z173" s="34"/>
      <c r="AA173" s="34"/>
      <c r="AB173" s="34"/>
      <c r="AC173" s="34"/>
      <c r="AD173" s="34"/>
      <c r="AE173" s="34"/>
      <c r="AR173" s="189" t="s">
        <v>250</v>
      </c>
      <c r="AT173" s="189" t="s">
        <v>167</v>
      </c>
      <c r="AU173" s="189" t="s">
        <v>83</v>
      </c>
      <c r="AY173" s="17" t="s">
        <v>164</v>
      </c>
      <c r="BE173" s="190">
        <f>IF(N173="základní",J173,0)</f>
        <v>0</v>
      </c>
      <c r="BF173" s="190">
        <f>IF(N173="snížená",J173,0)</f>
        <v>0</v>
      </c>
      <c r="BG173" s="190">
        <f>IF(N173="zákl. přenesená",J173,0)</f>
        <v>0</v>
      </c>
      <c r="BH173" s="190">
        <f>IF(N173="sníž. přenesená",J173,0)</f>
        <v>0</v>
      </c>
      <c r="BI173" s="190">
        <f>IF(N173="nulová",J173,0)</f>
        <v>0</v>
      </c>
      <c r="BJ173" s="17" t="s">
        <v>79</v>
      </c>
      <c r="BK173" s="190">
        <f>ROUND(I173*H173,2)</f>
        <v>0</v>
      </c>
      <c r="BL173" s="17" t="s">
        <v>250</v>
      </c>
      <c r="BM173" s="189" t="s">
        <v>1554</v>
      </c>
    </row>
    <row r="174" spans="1:65" s="2" customFormat="1" ht="11.25">
      <c r="A174" s="34"/>
      <c r="B174" s="35"/>
      <c r="C174" s="36"/>
      <c r="D174" s="191" t="s">
        <v>173</v>
      </c>
      <c r="E174" s="36"/>
      <c r="F174" s="192" t="s">
        <v>1555</v>
      </c>
      <c r="G174" s="36"/>
      <c r="H174" s="36"/>
      <c r="I174" s="193"/>
      <c r="J174" s="36"/>
      <c r="K174" s="36"/>
      <c r="L174" s="39"/>
      <c r="M174" s="194"/>
      <c r="N174" s="195"/>
      <c r="O174" s="64"/>
      <c r="P174" s="64"/>
      <c r="Q174" s="64"/>
      <c r="R174" s="64"/>
      <c r="S174" s="64"/>
      <c r="T174" s="65"/>
      <c r="U174" s="34"/>
      <c r="V174" s="34"/>
      <c r="W174" s="34"/>
      <c r="X174" s="34"/>
      <c r="Y174" s="34"/>
      <c r="Z174" s="34"/>
      <c r="AA174" s="34"/>
      <c r="AB174" s="34"/>
      <c r="AC174" s="34"/>
      <c r="AD174" s="34"/>
      <c r="AE174" s="34"/>
      <c r="AT174" s="17" t="s">
        <v>173</v>
      </c>
      <c r="AU174" s="17" t="s">
        <v>83</v>
      </c>
    </row>
    <row r="175" spans="1:65" s="13" customFormat="1" ht="11.25">
      <c r="B175" s="196"/>
      <c r="C175" s="197"/>
      <c r="D175" s="198" t="s">
        <v>179</v>
      </c>
      <c r="E175" s="199" t="s">
        <v>19</v>
      </c>
      <c r="F175" s="200" t="s">
        <v>1556</v>
      </c>
      <c r="G175" s="197"/>
      <c r="H175" s="201">
        <v>16</v>
      </c>
      <c r="I175" s="202"/>
      <c r="J175" s="197"/>
      <c r="K175" s="197"/>
      <c r="L175" s="203"/>
      <c r="M175" s="204"/>
      <c r="N175" s="205"/>
      <c r="O175" s="205"/>
      <c r="P175" s="205"/>
      <c r="Q175" s="205"/>
      <c r="R175" s="205"/>
      <c r="S175" s="205"/>
      <c r="T175" s="206"/>
      <c r="AT175" s="207" t="s">
        <v>179</v>
      </c>
      <c r="AU175" s="207" t="s">
        <v>83</v>
      </c>
      <c r="AV175" s="13" t="s">
        <v>83</v>
      </c>
      <c r="AW175" s="13" t="s">
        <v>36</v>
      </c>
      <c r="AX175" s="13" t="s">
        <v>79</v>
      </c>
      <c r="AY175" s="207" t="s">
        <v>164</v>
      </c>
    </row>
    <row r="176" spans="1:65" s="2" customFormat="1" ht="55.5" customHeight="1">
      <c r="A176" s="34"/>
      <c r="B176" s="35"/>
      <c r="C176" s="178" t="s">
        <v>7</v>
      </c>
      <c r="D176" s="178" t="s">
        <v>167</v>
      </c>
      <c r="E176" s="179" t="s">
        <v>1557</v>
      </c>
      <c r="F176" s="180" t="s">
        <v>1558</v>
      </c>
      <c r="G176" s="181" t="s">
        <v>347</v>
      </c>
      <c r="H176" s="182">
        <v>103</v>
      </c>
      <c r="I176" s="183"/>
      <c r="J176" s="184">
        <f>ROUND(I176*H176,2)</f>
        <v>0</v>
      </c>
      <c r="K176" s="180" t="s">
        <v>171</v>
      </c>
      <c r="L176" s="39"/>
      <c r="M176" s="185" t="s">
        <v>19</v>
      </c>
      <c r="N176" s="186" t="s">
        <v>46</v>
      </c>
      <c r="O176" s="64"/>
      <c r="P176" s="187">
        <f>O176*H176</f>
        <v>0</v>
      </c>
      <c r="Q176" s="187">
        <v>1E-4</v>
      </c>
      <c r="R176" s="187">
        <f>Q176*H176</f>
        <v>1.03E-2</v>
      </c>
      <c r="S176" s="187">
        <v>0</v>
      </c>
      <c r="T176" s="188">
        <f>S176*H176</f>
        <v>0</v>
      </c>
      <c r="U176" s="34"/>
      <c r="V176" s="34"/>
      <c r="W176" s="34"/>
      <c r="X176" s="34"/>
      <c r="Y176" s="34"/>
      <c r="Z176" s="34"/>
      <c r="AA176" s="34"/>
      <c r="AB176" s="34"/>
      <c r="AC176" s="34"/>
      <c r="AD176" s="34"/>
      <c r="AE176" s="34"/>
      <c r="AR176" s="189" t="s">
        <v>250</v>
      </c>
      <c r="AT176" s="189" t="s">
        <v>167</v>
      </c>
      <c r="AU176" s="189" t="s">
        <v>83</v>
      </c>
      <c r="AY176" s="17" t="s">
        <v>164</v>
      </c>
      <c r="BE176" s="190">
        <f>IF(N176="základní",J176,0)</f>
        <v>0</v>
      </c>
      <c r="BF176" s="190">
        <f>IF(N176="snížená",J176,0)</f>
        <v>0</v>
      </c>
      <c r="BG176" s="190">
        <f>IF(N176="zákl. přenesená",J176,0)</f>
        <v>0</v>
      </c>
      <c r="BH176" s="190">
        <f>IF(N176="sníž. přenesená",J176,0)</f>
        <v>0</v>
      </c>
      <c r="BI176" s="190">
        <f>IF(N176="nulová",J176,0)</f>
        <v>0</v>
      </c>
      <c r="BJ176" s="17" t="s">
        <v>79</v>
      </c>
      <c r="BK176" s="190">
        <f>ROUND(I176*H176,2)</f>
        <v>0</v>
      </c>
      <c r="BL176" s="17" t="s">
        <v>250</v>
      </c>
      <c r="BM176" s="189" t="s">
        <v>1559</v>
      </c>
    </row>
    <row r="177" spans="1:65" s="2" customFormat="1" ht="11.25">
      <c r="A177" s="34"/>
      <c r="B177" s="35"/>
      <c r="C177" s="36"/>
      <c r="D177" s="191" t="s">
        <v>173</v>
      </c>
      <c r="E177" s="36"/>
      <c r="F177" s="192" t="s">
        <v>1560</v>
      </c>
      <c r="G177" s="36"/>
      <c r="H177" s="36"/>
      <c r="I177" s="193"/>
      <c r="J177" s="36"/>
      <c r="K177" s="36"/>
      <c r="L177" s="39"/>
      <c r="M177" s="194"/>
      <c r="N177" s="195"/>
      <c r="O177" s="64"/>
      <c r="P177" s="64"/>
      <c r="Q177" s="64"/>
      <c r="R177" s="64"/>
      <c r="S177" s="64"/>
      <c r="T177" s="65"/>
      <c r="U177" s="34"/>
      <c r="V177" s="34"/>
      <c r="W177" s="34"/>
      <c r="X177" s="34"/>
      <c r="Y177" s="34"/>
      <c r="Z177" s="34"/>
      <c r="AA177" s="34"/>
      <c r="AB177" s="34"/>
      <c r="AC177" s="34"/>
      <c r="AD177" s="34"/>
      <c r="AE177" s="34"/>
      <c r="AT177" s="17" t="s">
        <v>173</v>
      </c>
      <c r="AU177" s="17" t="s">
        <v>83</v>
      </c>
    </row>
    <row r="178" spans="1:65" s="13" customFormat="1" ht="11.25">
      <c r="B178" s="196"/>
      <c r="C178" s="197"/>
      <c r="D178" s="198" t="s">
        <v>179</v>
      </c>
      <c r="E178" s="199" t="s">
        <v>19</v>
      </c>
      <c r="F178" s="200" t="s">
        <v>1561</v>
      </c>
      <c r="G178" s="197"/>
      <c r="H178" s="201">
        <v>16</v>
      </c>
      <c r="I178" s="202"/>
      <c r="J178" s="197"/>
      <c r="K178" s="197"/>
      <c r="L178" s="203"/>
      <c r="M178" s="204"/>
      <c r="N178" s="205"/>
      <c r="O178" s="205"/>
      <c r="P178" s="205"/>
      <c r="Q178" s="205"/>
      <c r="R178" s="205"/>
      <c r="S178" s="205"/>
      <c r="T178" s="206"/>
      <c r="AT178" s="207" t="s">
        <v>179</v>
      </c>
      <c r="AU178" s="207" t="s">
        <v>83</v>
      </c>
      <c r="AV178" s="13" t="s">
        <v>83</v>
      </c>
      <c r="AW178" s="13" t="s">
        <v>36</v>
      </c>
      <c r="AX178" s="13" t="s">
        <v>75</v>
      </c>
      <c r="AY178" s="207" t="s">
        <v>164</v>
      </c>
    </row>
    <row r="179" spans="1:65" s="13" customFormat="1" ht="11.25">
      <c r="B179" s="196"/>
      <c r="C179" s="197"/>
      <c r="D179" s="198" t="s">
        <v>179</v>
      </c>
      <c r="E179" s="199" t="s">
        <v>19</v>
      </c>
      <c r="F179" s="200" t="s">
        <v>1562</v>
      </c>
      <c r="G179" s="197"/>
      <c r="H179" s="201">
        <v>16</v>
      </c>
      <c r="I179" s="202"/>
      <c r="J179" s="197"/>
      <c r="K179" s="197"/>
      <c r="L179" s="203"/>
      <c r="M179" s="204"/>
      <c r="N179" s="205"/>
      <c r="O179" s="205"/>
      <c r="P179" s="205"/>
      <c r="Q179" s="205"/>
      <c r="R179" s="205"/>
      <c r="S179" s="205"/>
      <c r="T179" s="206"/>
      <c r="AT179" s="207" t="s">
        <v>179</v>
      </c>
      <c r="AU179" s="207" t="s">
        <v>83</v>
      </c>
      <c r="AV179" s="13" t="s">
        <v>83</v>
      </c>
      <c r="AW179" s="13" t="s">
        <v>36</v>
      </c>
      <c r="AX179" s="13" t="s">
        <v>75</v>
      </c>
      <c r="AY179" s="207" t="s">
        <v>164</v>
      </c>
    </row>
    <row r="180" spans="1:65" s="13" customFormat="1" ht="11.25">
      <c r="B180" s="196"/>
      <c r="C180" s="197"/>
      <c r="D180" s="198" t="s">
        <v>179</v>
      </c>
      <c r="E180" s="199" t="s">
        <v>19</v>
      </c>
      <c r="F180" s="200" t="s">
        <v>1563</v>
      </c>
      <c r="G180" s="197"/>
      <c r="H180" s="201">
        <v>16</v>
      </c>
      <c r="I180" s="202"/>
      <c r="J180" s="197"/>
      <c r="K180" s="197"/>
      <c r="L180" s="203"/>
      <c r="M180" s="204"/>
      <c r="N180" s="205"/>
      <c r="O180" s="205"/>
      <c r="P180" s="205"/>
      <c r="Q180" s="205"/>
      <c r="R180" s="205"/>
      <c r="S180" s="205"/>
      <c r="T180" s="206"/>
      <c r="AT180" s="207" t="s">
        <v>179</v>
      </c>
      <c r="AU180" s="207" t="s">
        <v>83</v>
      </c>
      <c r="AV180" s="13" t="s">
        <v>83</v>
      </c>
      <c r="AW180" s="13" t="s">
        <v>36</v>
      </c>
      <c r="AX180" s="13" t="s">
        <v>75</v>
      </c>
      <c r="AY180" s="207" t="s">
        <v>164</v>
      </c>
    </row>
    <row r="181" spans="1:65" s="13" customFormat="1" ht="11.25">
      <c r="B181" s="196"/>
      <c r="C181" s="197"/>
      <c r="D181" s="198" t="s">
        <v>179</v>
      </c>
      <c r="E181" s="199" t="s">
        <v>19</v>
      </c>
      <c r="F181" s="200" t="s">
        <v>1564</v>
      </c>
      <c r="G181" s="197"/>
      <c r="H181" s="201">
        <v>16</v>
      </c>
      <c r="I181" s="202"/>
      <c r="J181" s="197"/>
      <c r="K181" s="197"/>
      <c r="L181" s="203"/>
      <c r="M181" s="204"/>
      <c r="N181" s="205"/>
      <c r="O181" s="205"/>
      <c r="P181" s="205"/>
      <c r="Q181" s="205"/>
      <c r="R181" s="205"/>
      <c r="S181" s="205"/>
      <c r="T181" s="206"/>
      <c r="AT181" s="207" t="s">
        <v>179</v>
      </c>
      <c r="AU181" s="207" t="s">
        <v>83</v>
      </c>
      <c r="AV181" s="13" t="s">
        <v>83</v>
      </c>
      <c r="AW181" s="13" t="s">
        <v>36</v>
      </c>
      <c r="AX181" s="13" t="s">
        <v>75</v>
      </c>
      <c r="AY181" s="207" t="s">
        <v>164</v>
      </c>
    </row>
    <row r="182" spans="1:65" s="13" customFormat="1" ht="11.25">
      <c r="B182" s="196"/>
      <c r="C182" s="197"/>
      <c r="D182" s="198" t="s">
        <v>179</v>
      </c>
      <c r="E182" s="199" t="s">
        <v>19</v>
      </c>
      <c r="F182" s="200" t="s">
        <v>1549</v>
      </c>
      <c r="G182" s="197"/>
      <c r="H182" s="201">
        <v>13</v>
      </c>
      <c r="I182" s="202"/>
      <c r="J182" s="197"/>
      <c r="K182" s="197"/>
      <c r="L182" s="203"/>
      <c r="M182" s="204"/>
      <c r="N182" s="205"/>
      <c r="O182" s="205"/>
      <c r="P182" s="205"/>
      <c r="Q182" s="205"/>
      <c r="R182" s="205"/>
      <c r="S182" s="205"/>
      <c r="T182" s="206"/>
      <c r="AT182" s="207" t="s">
        <v>179</v>
      </c>
      <c r="AU182" s="207" t="s">
        <v>83</v>
      </c>
      <c r="AV182" s="13" t="s">
        <v>83</v>
      </c>
      <c r="AW182" s="13" t="s">
        <v>36</v>
      </c>
      <c r="AX182" s="13" t="s">
        <v>75</v>
      </c>
      <c r="AY182" s="207" t="s">
        <v>164</v>
      </c>
    </row>
    <row r="183" spans="1:65" s="13" customFormat="1" ht="11.25">
      <c r="B183" s="196"/>
      <c r="C183" s="197"/>
      <c r="D183" s="198" t="s">
        <v>179</v>
      </c>
      <c r="E183" s="199" t="s">
        <v>19</v>
      </c>
      <c r="F183" s="200" t="s">
        <v>1550</v>
      </c>
      <c r="G183" s="197"/>
      <c r="H183" s="201">
        <v>13</v>
      </c>
      <c r="I183" s="202"/>
      <c r="J183" s="197"/>
      <c r="K183" s="197"/>
      <c r="L183" s="203"/>
      <c r="M183" s="204"/>
      <c r="N183" s="205"/>
      <c r="O183" s="205"/>
      <c r="P183" s="205"/>
      <c r="Q183" s="205"/>
      <c r="R183" s="205"/>
      <c r="S183" s="205"/>
      <c r="T183" s="206"/>
      <c r="AT183" s="207" t="s">
        <v>179</v>
      </c>
      <c r="AU183" s="207" t="s">
        <v>83</v>
      </c>
      <c r="AV183" s="13" t="s">
        <v>83</v>
      </c>
      <c r="AW183" s="13" t="s">
        <v>36</v>
      </c>
      <c r="AX183" s="13" t="s">
        <v>75</v>
      </c>
      <c r="AY183" s="207" t="s">
        <v>164</v>
      </c>
    </row>
    <row r="184" spans="1:65" s="13" customFormat="1" ht="11.25">
      <c r="B184" s="196"/>
      <c r="C184" s="197"/>
      <c r="D184" s="198" t="s">
        <v>179</v>
      </c>
      <c r="E184" s="199" t="s">
        <v>19</v>
      </c>
      <c r="F184" s="200" t="s">
        <v>1551</v>
      </c>
      <c r="G184" s="197"/>
      <c r="H184" s="201">
        <v>13</v>
      </c>
      <c r="I184" s="202"/>
      <c r="J184" s="197"/>
      <c r="K184" s="197"/>
      <c r="L184" s="203"/>
      <c r="M184" s="204"/>
      <c r="N184" s="205"/>
      <c r="O184" s="205"/>
      <c r="P184" s="205"/>
      <c r="Q184" s="205"/>
      <c r="R184" s="205"/>
      <c r="S184" s="205"/>
      <c r="T184" s="206"/>
      <c r="AT184" s="207" t="s">
        <v>179</v>
      </c>
      <c r="AU184" s="207" t="s">
        <v>83</v>
      </c>
      <c r="AV184" s="13" t="s">
        <v>83</v>
      </c>
      <c r="AW184" s="13" t="s">
        <v>36</v>
      </c>
      <c r="AX184" s="13" t="s">
        <v>75</v>
      </c>
      <c r="AY184" s="207" t="s">
        <v>164</v>
      </c>
    </row>
    <row r="185" spans="1:65" s="14" customFormat="1" ht="11.25">
      <c r="B185" s="212"/>
      <c r="C185" s="213"/>
      <c r="D185" s="198" t="s">
        <v>179</v>
      </c>
      <c r="E185" s="214" t="s">
        <v>19</v>
      </c>
      <c r="F185" s="215" t="s">
        <v>438</v>
      </c>
      <c r="G185" s="213"/>
      <c r="H185" s="216">
        <v>103</v>
      </c>
      <c r="I185" s="217"/>
      <c r="J185" s="213"/>
      <c r="K185" s="213"/>
      <c r="L185" s="218"/>
      <c r="M185" s="219"/>
      <c r="N185" s="220"/>
      <c r="O185" s="220"/>
      <c r="P185" s="220"/>
      <c r="Q185" s="220"/>
      <c r="R185" s="220"/>
      <c r="S185" s="220"/>
      <c r="T185" s="221"/>
      <c r="AT185" s="222" t="s">
        <v>179</v>
      </c>
      <c r="AU185" s="222" t="s">
        <v>83</v>
      </c>
      <c r="AV185" s="14" t="s">
        <v>112</v>
      </c>
      <c r="AW185" s="14" t="s">
        <v>36</v>
      </c>
      <c r="AX185" s="14" t="s">
        <v>79</v>
      </c>
      <c r="AY185" s="222" t="s">
        <v>164</v>
      </c>
    </row>
    <row r="186" spans="1:65" s="2" customFormat="1" ht="33" customHeight="1">
      <c r="A186" s="34"/>
      <c r="B186" s="35"/>
      <c r="C186" s="178" t="s">
        <v>282</v>
      </c>
      <c r="D186" s="178" t="s">
        <v>167</v>
      </c>
      <c r="E186" s="179" t="s">
        <v>857</v>
      </c>
      <c r="F186" s="180" t="s">
        <v>858</v>
      </c>
      <c r="G186" s="181" t="s">
        <v>347</v>
      </c>
      <c r="H186" s="182">
        <v>103</v>
      </c>
      <c r="I186" s="183"/>
      <c r="J186" s="184">
        <f>ROUND(I186*H186,2)</f>
        <v>0</v>
      </c>
      <c r="K186" s="180" t="s">
        <v>171</v>
      </c>
      <c r="L186" s="39"/>
      <c r="M186" s="185" t="s">
        <v>19</v>
      </c>
      <c r="N186" s="186" t="s">
        <v>46</v>
      </c>
      <c r="O186" s="64"/>
      <c r="P186" s="187">
        <f>O186*H186</f>
        <v>0</v>
      </c>
      <c r="Q186" s="187">
        <v>1.0000000000000001E-5</v>
      </c>
      <c r="R186" s="187">
        <f>Q186*H186</f>
        <v>1.0300000000000001E-3</v>
      </c>
      <c r="S186" s="187">
        <v>0</v>
      </c>
      <c r="T186" s="188">
        <f>S186*H186</f>
        <v>0</v>
      </c>
      <c r="U186" s="34"/>
      <c r="V186" s="34"/>
      <c r="W186" s="34"/>
      <c r="X186" s="34"/>
      <c r="Y186" s="34"/>
      <c r="Z186" s="34"/>
      <c r="AA186" s="34"/>
      <c r="AB186" s="34"/>
      <c r="AC186" s="34"/>
      <c r="AD186" s="34"/>
      <c r="AE186" s="34"/>
      <c r="AR186" s="189" t="s">
        <v>250</v>
      </c>
      <c r="AT186" s="189" t="s">
        <v>167</v>
      </c>
      <c r="AU186" s="189" t="s">
        <v>83</v>
      </c>
      <c r="AY186" s="17" t="s">
        <v>164</v>
      </c>
      <c r="BE186" s="190">
        <f>IF(N186="základní",J186,0)</f>
        <v>0</v>
      </c>
      <c r="BF186" s="190">
        <f>IF(N186="snížená",J186,0)</f>
        <v>0</v>
      </c>
      <c r="BG186" s="190">
        <f>IF(N186="zákl. přenesená",J186,0)</f>
        <v>0</v>
      </c>
      <c r="BH186" s="190">
        <f>IF(N186="sníž. přenesená",J186,0)</f>
        <v>0</v>
      </c>
      <c r="BI186" s="190">
        <f>IF(N186="nulová",J186,0)</f>
        <v>0</v>
      </c>
      <c r="BJ186" s="17" t="s">
        <v>79</v>
      </c>
      <c r="BK186" s="190">
        <f>ROUND(I186*H186,2)</f>
        <v>0</v>
      </c>
      <c r="BL186" s="17" t="s">
        <v>250</v>
      </c>
      <c r="BM186" s="189" t="s">
        <v>1565</v>
      </c>
    </row>
    <row r="187" spans="1:65" s="2" customFormat="1" ht="11.25">
      <c r="A187" s="34"/>
      <c r="B187" s="35"/>
      <c r="C187" s="36"/>
      <c r="D187" s="191" t="s">
        <v>173</v>
      </c>
      <c r="E187" s="36"/>
      <c r="F187" s="192" t="s">
        <v>860</v>
      </c>
      <c r="G187" s="36"/>
      <c r="H187" s="36"/>
      <c r="I187" s="193"/>
      <c r="J187" s="36"/>
      <c r="K187" s="36"/>
      <c r="L187" s="39"/>
      <c r="M187" s="194"/>
      <c r="N187" s="195"/>
      <c r="O187" s="64"/>
      <c r="P187" s="64"/>
      <c r="Q187" s="64"/>
      <c r="R187" s="64"/>
      <c r="S187" s="64"/>
      <c r="T187" s="65"/>
      <c r="U187" s="34"/>
      <c r="V187" s="34"/>
      <c r="W187" s="34"/>
      <c r="X187" s="34"/>
      <c r="Y187" s="34"/>
      <c r="Z187" s="34"/>
      <c r="AA187" s="34"/>
      <c r="AB187" s="34"/>
      <c r="AC187" s="34"/>
      <c r="AD187" s="34"/>
      <c r="AE187" s="34"/>
      <c r="AT187" s="17" t="s">
        <v>173</v>
      </c>
      <c r="AU187" s="17" t="s">
        <v>83</v>
      </c>
    </row>
    <row r="188" spans="1:65" s="2" customFormat="1" ht="37.9" customHeight="1">
      <c r="A188" s="34"/>
      <c r="B188" s="35"/>
      <c r="C188" s="178" t="s">
        <v>287</v>
      </c>
      <c r="D188" s="178" t="s">
        <v>167</v>
      </c>
      <c r="E188" s="179" t="s">
        <v>861</v>
      </c>
      <c r="F188" s="180" t="s">
        <v>862</v>
      </c>
      <c r="G188" s="181" t="s">
        <v>347</v>
      </c>
      <c r="H188" s="182">
        <v>103</v>
      </c>
      <c r="I188" s="183"/>
      <c r="J188" s="184">
        <f>ROUND(I188*H188,2)</f>
        <v>0</v>
      </c>
      <c r="K188" s="180" t="s">
        <v>171</v>
      </c>
      <c r="L188" s="39"/>
      <c r="M188" s="185" t="s">
        <v>19</v>
      </c>
      <c r="N188" s="186" t="s">
        <v>46</v>
      </c>
      <c r="O188" s="64"/>
      <c r="P188" s="187">
        <f>O188*H188</f>
        <v>0</v>
      </c>
      <c r="Q188" s="187">
        <v>2.0000000000000002E-5</v>
      </c>
      <c r="R188" s="187">
        <f>Q188*H188</f>
        <v>2.0600000000000002E-3</v>
      </c>
      <c r="S188" s="187">
        <v>0</v>
      </c>
      <c r="T188" s="188">
        <f>S188*H188</f>
        <v>0</v>
      </c>
      <c r="U188" s="34"/>
      <c r="V188" s="34"/>
      <c r="W188" s="34"/>
      <c r="X188" s="34"/>
      <c r="Y188" s="34"/>
      <c r="Z188" s="34"/>
      <c r="AA188" s="34"/>
      <c r="AB188" s="34"/>
      <c r="AC188" s="34"/>
      <c r="AD188" s="34"/>
      <c r="AE188" s="34"/>
      <c r="AR188" s="189" t="s">
        <v>250</v>
      </c>
      <c r="AT188" s="189" t="s">
        <v>167</v>
      </c>
      <c r="AU188" s="189" t="s">
        <v>83</v>
      </c>
      <c r="AY188" s="17" t="s">
        <v>164</v>
      </c>
      <c r="BE188" s="190">
        <f>IF(N188="základní",J188,0)</f>
        <v>0</v>
      </c>
      <c r="BF188" s="190">
        <f>IF(N188="snížená",J188,0)</f>
        <v>0</v>
      </c>
      <c r="BG188" s="190">
        <f>IF(N188="zákl. přenesená",J188,0)</f>
        <v>0</v>
      </c>
      <c r="BH188" s="190">
        <f>IF(N188="sníž. přenesená",J188,0)</f>
        <v>0</v>
      </c>
      <c r="BI188" s="190">
        <f>IF(N188="nulová",J188,0)</f>
        <v>0</v>
      </c>
      <c r="BJ188" s="17" t="s">
        <v>79</v>
      </c>
      <c r="BK188" s="190">
        <f>ROUND(I188*H188,2)</f>
        <v>0</v>
      </c>
      <c r="BL188" s="17" t="s">
        <v>250</v>
      </c>
      <c r="BM188" s="189" t="s">
        <v>1566</v>
      </c>
    </row>
    <row r="189" spans="1:65" s="2" customFormat="1" ht="11.25">
      <c r="A189" s="34"/>
      <c r="B189" s="35"/>
      <c r="C189" s="36"/>
      <c r="D189" s="191" t="s">
        <v>173</v>
      </c>
      <c r="E189" s="36"/>
      <c r="F189" s="192" t="s">
        <v>864</v>
      </c>
      <c r="G189" s="36"/>
      <c r="H189" s="36"/>
      <c r="I189" s="193"/>
      <c r="J189" s="36"/>
      <c r="K189" s="36"/>
      <c r="L189" s="39"/>
      <c r="M189" s="194"/>
      <c r="N189" s="195"/>
      <c r="O189" s="64"/>
      <c r="P189" s="64"/>
      <c r="Q189" s="64"/>
      <c r="R189" s="64"/>
      <c r="S189" s="64"/>
      <c r="T189" s="65"/>
      <c r="U189" s="34"/>
      <c r="V189" s="34"/>
      <c r="W189" s="34"/>
      <c r="X189" s="34"/>
      <c r="Y189" s="34"/>
      <c r="Z189" s="34"/>
      <c r="AA189" s="34"/>
      <c r="AB189" s="34"/>
      <c r="AC189" s="34"/>
      <c r="AD189" s="34"/>
      <c r="AE189" s="34"/>
      <c r="AT189" s="17" t="s">
        <v>173</v>
      </c>
      <c r="AU189" s="17" t="s">
        <v>83</v>
      </c>
    </row>
    <row r="190" spans="1:65" s="2" customFormat="1" ht="55.5" customHeight="1">
      <c r="A190" s="34"/>
      <c r="B190" s="35"/>
      <c r="C190" s="178" t="s">
        <v>292</v>
      </c>
      <c r="D190" s="178" t="s">
        <v>167</v>
      </c>
      <c r="E190" s="179" t="s">
        <v>865</v>
      </c>
      <c r="F190" s="180" t="s">
        <v>866</v>
      </c>
      <c r="G190" s="181" t="s">
        <v>221</v>
      </c>
      <c r="H190" s="182">
        <v>0.14499999999999999</v>
      </c>
      <c r="I190" s="183"/>
      <c r="J190" s="184">
        <f>ROUND(I190*H190,2)</f>
        <v>0</v>
      </c>
      <c r="K190" s="180" t="s">
        <v>171</v>
      </c>
      <c r="L190" s="39"/>
      <c r="M190" s="185" t="s">
        <v>19</v>
      </c>
      <c r="N190" s="186" t="s">
        <v>46</v>
      </c>
      <c r="O190" s="64"/>
      <c r="P190" s="187">
        <f>O190*H190</f>
        <v>0</v>
      </c>
      <c r="Q190" s="187">
        <v>0</v>
      </c>
      <c r="R190" s="187">
        <f>Q190*H190</f>
        <v>0</v>
      </c>
      <c r="S190" s="187">
        <v>0</v>
      </c>
      <c r="T190" s="188">
        <f>S190*H190</f>
        <v>0</v>
      </c>
      <c r="U190" s="34"/>
      <c r="V190" s="34"/>
      <c r="W190" s="34"/>
      <c r="X190" s="34"/>
      <c r="Y190" s="34"/>
      <c r="Z190" s="34"/>
      <c r="AA190" s="34"/>
      <c r="AB190" s="34"/>
      <c r="AC190" s="34"/>
      <c r="AD190" s="34"/>
      <c r="AE190" s="34"/>
      <c r="AR190" s="189" t="s">
        <v>250</v>
      </c>
      <c r="AT190" s="189" t="s">
        <v>167</v>
      </c>
      <c r="AU190" s="189" t="s">
        <v>83</v>
      </c>
      <c r="AY190" s="17" t="s">
        <v>164</v>
      </c>
      <c r="BE190" s="190">
        <f>IF(N190="základní",J190,0)</f>
        <v>0</v>
      </c>
      <c r="BF190" s="190">
        <f>IF(N190="snížená",J190,0)</f>
        <v>0</v>
      </c>
      <c r="BG190" s="190">
        <f>IF(N190="zákl. přenesená",J190,0)</f>
        <v>0</v>
      </c>
      <c r="BH190" s="190">
        <f>IF(N190="sníž. přenesená",J190,0)</f>
        <v>0</v>
      </c>
      <c r="BI190" s="190">
        <f>IF(N190="nulová",J190,0)</f>
        <v>0</v>
      </c>
      <c r="BJ190" s="17" t="s">
        <v>79</v>
      </c>
      <c r="BK190" s="190">
        <f>ROUND(I190*H190,2)</f>
        <v>0</v>
      </c>
      <c r="BL190" s="17" t="s">
        <v>250</v>
      </c>
      <c r="BM190" s="189" t="s">
        <v>1567</v>
      </c>
    </row>
    <row r="191" spans="1:65" s="2" customFormat="1" ht="11.25">
      <c r="A191" s="34"/>
      <c r="B191" s="35"/>
      <c r="C191" s="36"/>
      <c r="D191" s="191" t="s">
        <v>173</v>
      </c>
      <c r="E191" s="36"/>
      <c r="F191" s="192" t="s">
        <v>868</v>
      </c>
      <c r="G191" s="36"/>
      <c r="H191" s="36"/>
      <c r="I191" s="193"/>
      <c r="J191" s="36"/>
      <c r="K191" s="36"/>
      <c r="L191" s="39"/>
      <c r="M191" s="194"/>
      <c r="N191" s="195"/>
      <c r="O191" s="64"/>
      <c r="P191" s="64"/>
      <c r="Q191" s="64"/>
      <c r="R191" s="64"/>
      <c r="S191" s="64"/>
      <c r="T191" s="65"/>
      <c r="U191" s="34"/>
      <c r="V191" s="34"/>
      <c r="W191" s="34"/>
      <c r="X191" s="34"/>
      <c r="Y191" s="34"/>
      <c r="Z191" s="34"/>
      <c r="AA191" s="34"/>
      <c r="AB191" s="34"/>
      <c r="AC191" s="34"/>
      <c r="AD191" s="34"/>
      <c r="AE191" s="34"/>
      <c r="AT191" s="17" t="s">
        <v>173</v>
      </c>
      <c r="AU191" s="17" t="s">
        <v>83</v>
      </c>
    </row>
    <row r="192" spans="1:65" s="12" customFormat="1" ht="22.9" customHeight="1">
      <c r="B192" s="162"/>
      <c r="C192" s="163"/>
      <c r="D192" s="164" t="s">
        <v>74</v>
      </c>
      <c r="E192" s="176" t="s">
        <v>938</v>
      </c>
      <c r="F192" s="176" t="s">
        <v>939</v>
      </c>
      <c r="G192" s="163"/>
      <c r="H192" s="163"/>
      <c r="I192" s="166"/>
      <c r="J192" s="177">
        <f>BK192</f>
        <v>0</v>
      </c>
      <c r="K192" s="163"/>
      <c r="L192" s="168"/>
      <c r="M192" s="169"/>
      <c r="N192" s="170"/>
      <c r="O192" s="170"/>
      <c r="P192" s="171">
        <f>SUM(P193:P197)</f>
        <v>0</v>
      </c>
      <c r="Q192" s="170"/>
      <c r="R192" s="171">
        <f>SUM(R193:R197)</f>
        <v>0</v>
      </c>
      <c r="S192" s="170"/>
      <c r="T192" s="172">
        <f>SUM(T193:T197)</f>
        <v>0</v>
      </c>
      <c r="AR192" s="173" t="s">
        <v>83</v>
      </c>
      <c r="AT192" s="174" t="s">
        <v>74</v>
      </c>
      <c r="AU192" s="174" t="s">
        <v>79</v>
      </c>
      <c r="AY192" s="173" t="s">
        <v>164</v>
      </c>
      <c r="BK192" s="175">
        <f>SUM(BK193:BK197)</f>
        <v>0</v>
      </c>
    </row>
    <row r="193" spans="1:65" s="2" customFormat="1" ht="16.5" customHeight="1">
      <c r="A193" s="34"/>
      <c r="B193" s="35"/>
      <c r="C193" s="178" t="s">
        <v>298</v>
      </c>
      <c r="D193" s="178" t="s">
        <v>167</v>
      </c>
      <c r="E193" s="179" t="s">
        <v>1568</v>
      </c>
      <c r="F193" s="180" t="s">
        <v>1569</v>
      </c>
      <c r="G193" s="181" t="s">
        <v>1570</v>
      </c>
      <c r="H193" s="182">
        <v>1</v>
      </c>
      <c r="I193" s="183"/>
      <c r="J193" s="184">
        <f>ROUND(I193*H193,2)</f>
        <v>0</v>
      </c>
      <c r="K193" s="180" t="s">
        <v>19</v>
      </c>
      <c r="L193" s="39"/>
      <c r="M193" s="185" t="s">
        <v>19</v>
      </c>
      <c r="N193" s="186" t="s">
        <v>46</v>
      </c>
      <c r="O193" s="64"/>
      <c r="P193" s="187">
        <f>O193*H193</f>
        <v>0</v>
      </c>
      <c r="Q193" s="187">
        <v>0</v>
      </c>
      <c r="R193" s="187">
        <f>Q193*H193</f>
        <v>0</v>
      </c>
      <c r="S193" s="187">
        <v>0</v>
      </c>
      <c r="T193" s="188">
        <f>S193*H193</f>
        <v>0</v>
      </c>
      <c r="U193" s="34"/>
      <c r="V193" s="34"/>
      <c r="W193" s="34"/>
      <c r="X193" s="34"/>
      <c r="Y193" s="34"/>
      <c r="Z193" s="34"/>
      <c r="AA193" s="34"/>
      <c r="AB193" s="34"/>
      <c r="AC193" s="34"/>
      <c r="AD193" s="34"/>
      <c r="AE193" s="34"/>
      <c r="AR193" s="189" t="s">
        <v>250</v>
      </c>
      <c r="AT193" s="189" t="s">
        <v>167</v>
      </c>
      <c r="AU193" s="189" t="s">
        <v>83</v>
      </c>
      <c r="AY193" s="17" t="s">
        <v>164</v>
      </c>
      <c r="BE193" s="190">
        <f>IF(N193="základní",J193,0)</f>
        <v>0</v>
      </c>
      <c r="BF193" s="190">
        <f>IF(N193="snížená",J193,0)</f>
        <v>0</v>
      </c>
      <c r="BG193" s="190">
        <f>IF(N193="zákl. přenesená",J193,0)</f>
        <v>0</v>
      </c>
      <c r="BH193" s="190">
        <f>IF(N193="sníž. přenesená",J193,0)</f>
        <v>0</v>
      </c>
      <c r="BI193" s="190">
        <f>IF(N193="nulová",J193,0)</f>
        <v>0</v>
      </c>
      <c r="BJ193" s="17" t="s">
        <v>79</v>
      </c>
      <c r="BK193" s="190">
        <f>ROUND(I193*H193,2)</f>
        <v>0</v>
      </c>
      <c r="BL193" s="17" t="s">
        <v>250</v>
      </c>
      <c r="BM193" s="189" t="s">
        <v>1571</v>
      </c>
    </row>
    <row r="194" spans="1:65" s="2" customFormat="1" ht="37.9" customHeight="1">
      <c r="A194" s="34"/>
      <c r="B194" s="35"/>
      <c r="C194" s="178" t="s">
        <v>307</v>
      </c>
      <c r="D194" s="178" t="s">
        <v>167</v>
      </c>
      <c r="E194" s="179" t="s">
        <v>1572</v>
      </c>
      <c r="F194" s="180" t="s">
        <v>1573</v>
      </c>
      <c r="G194" s="181" t="s">
        <v>170</v>
      </c>
      <c r="H194" s="182">
        <v>1100</v>
      </c>
      <c r="I194" s="183"/>
      <c r="J194" s="184">
        <f>ROUND(I194*H194,2)</f>
        <v>0</v>
      </c>
      <c r="K194" s="180" t="s">
        <v>171</v>
      </c>
      <c r="L194" s="39"/>
      <c r="M194" s="185" t="s">
        <v>19</v>
      </c>
      <c r="N194" s="186" t="s">
        <v>46</v>
      </c>
      <c r="O194" s="64"/>
      <c r="P194" s="187">
        <f>O194*H194</f>
        <v>0</v>
      </c>
      <c r="Q194" s="187">
        <v>0</v>
      </c>
      <c r="R194" s="187">
        <f>Q194*H194</f>
        <v>0</v>
      </c>
      <c r="S194" s="187">
        <v>0</v>
      </c>
      <c r="T194" s="188">
        <f>S194*H194</f>
        <v>0</v>
      </c>
      <c r="U194" s="34"/>
      <c r="V194" s="34"/>
      <c r="W194" s="34"/>
      <c r="X194" s="34"/>
      <c r="Y194" s="34"/>
      <c r="Z194" s="34"/>
      <c r="AA194" s="34"/>
      <c r="AB194" s="34"/>
      <c r="AC194" s="34"/>
      <c r="AD194" s="34"/>
      <c r="AE194" s="34"/>
      <c r="AR194" s="189" t="s">
        <v>250</v>
      </c>
      <c r="AT194" s="189" t="s">
        <v>167</v>
      </c>
      <c r="AU194" s="189" t="s">
        <v>83</v>
      </c>
      <c r="AY194" s="17" t="s">
        <v>164</v>
      </c>
      <c r="BE194" s="190">
        <f>IF(N194="základní",J194,0)</f>
        <v>0</v>
      </c>
      <c r="BF194" s="190">
        <f>IF(N194="snížená",J194,0)</f>
        <v>0</v>
      </c>
      <c r="BG194" s="190">
        <f>IF(N194="zákl. přenesená",J194,0)</f>
        <v>0</v>
      </c>
      <c r="BH194" s="190">
        <f>IF(N194="sníž. přenesená",J194,0)</f>
        <v>0</v>
      </c>
      <c r="BI194" s="190">
        <f>IF(N194="nulová",J194,0)</f>
        <v>0</v>
      </c>
      <c r="BJ194" s="17" t="s">
        <v>79</v>
      </c>
      <c r="BK194" s="190">
        <f>ROUND(I194*H194,2)</f>
        <v>0</v>
      </c>
      <c r="BL194" s="17" t="s">
        <v>250</v>
      </c>
      <c r="BM194" s="189" t="s">
        <v>1574</v>
      </c>
    </row>
    <row r="195" spans="1:65" s="2" customFormat="1" ht="11.25">
      <c r="A195" s="34"/>
      <c r="B195" s="35"/>
      <c r="C195" s="36"/>
      <c r="D195" s="191" t="s">
        <v>173</v>
      </c>
      <c r="E195" s="36"/>
      <c r="F195" s="192" t="s">
        <v>1575</v>
      </c>
      <c r="G195" s="36"/>
      <c r="H195" s="36"/>
      <c r="I195" s="193"/>
      <c r="J195" s="36"/>
      <c r="K195" s="36"/>
      <c r="L195" s="39"/>
      <c r="M195" s="194"/>
      <c r="N195" s="195"/>
      <c r="O195" s="64"/>
      <c r="P195" s="64"/>
      <c r="Q195" s="64"/>
      <c r="R195" s="64"/>
      <c r="S195" s="64"/>
      <c r="T195" s="65"/>
      <c r="U195" s="34"/>
      <c r="V195" s="34"/>
      <c r="W195" s="34"/>
      <c r="X195" s="34"/>
      <c r="Y195" s="34"/>
      <c r="Z195" s="34"/>
      <c r="AA195" s="34"/>
      <c r="AB195" s="34"/>
      <c r="AC195" s="34"/>
      <c r="AD195" s="34"/>
      <c r="AE195" s="34"/>
      <c r="AT195" s="17" t="s">
        <v>173</v>
      </c>
      <c r="AU195" s="17" t="s">
        <v>83</v>
      </c>
    </row>
    <row r="196" spans="1:65" s="2" customFormat="1" ht="24.2" customHeight="1">
      <c r="A196" s="34"/>
      <c r="B196" s="35"/>
      <c r="C196" s="178" t="s">
        <v>313</v>
      </c>
      <c r="D196" s="178" t="s">
        <v>167</v>
      </c>
      <c r="E196" s="179" t="s">
        <v>1576</v>
      </c>
      <c r="F196" s="180" t="s">
        <v>1577</v>
      </c>
      <c r="G196" s="181" t="s">
        <v>170</v>
      </c>
      <c r="H196" s="182">
        <v>1100</v>
      </c>
      <c r="I196" s="183"/>
      <c r="J196" s="184">
        <f>ROUND(I196*H196,2)</f>
        <v>0</v>
      </c>
      <c r="K196" s="180" t="s">
        <v>171</v>
      </c>
      <c r="L196" s="39"/>
      <c r="M196" s="185" t="s">
        <v>19</v>
      </c>
      <c r="N196" s="186" t="s">
        <v>46</v>
      </c>
      <c r="O196" s="64"/>
      <c r="P196" s="187">
        <f>O196*H196</f>
        <v>0</v>
      </c>
      <c r="Q196" s="187">
        <v>0</v>
      </c>
      <c r="R196" s="187">
        <f>Q196*H196</f>
        <v>0</v>
      </c>
      <c r="S196" s="187">
        <v>0</v>
      </c>
      <c r="T196" s="188">
        <f>S196*H196</f>
        <v>0</v>
      </c>
      <c r="U196" s="34"/>
      <c r="V196" s="34"/>
      <c r="W196" s="34"/>
      <c r="X196" s="34"/>
      <c r="Y196" s="34"/>
      <c r="Z196" s="34"/>
      <c r="AA196" s="34"/>
      <c r="AB196" s="34"/>
      <c r="AC196" s="34"/>
      <c r="AD196" s="34"/>
      <c r="AE196" s="34"/>
      <c r="AR196" s="189" t="s">
        <v>250</v>
      </c>
      <c r="AT196" s="189" t="s">
        <v>167</v>
      </c>
      <c r="AU196" s="189" t="s">
        <v>83</v>
      </c>
      <c r="AY196" s="17" t="s">
        <v>164</v>
      </c>
      <c r="BE196" s="190">
        <f>IF(N196="základní",J196,0)</f>
        <v>0</v>
      </c>
      <c r="BF196" s="190">
        <f>IF(N196="snížená",J196,0)</f>
        <v>0</v>
      </c>
      <c r="BG196" s="190">
        <f>IF(N196="zákl. přenesená",J196,0)</f>
        <v>0</v>
      </c>
      <c r="BH196" s="190">
        <f>IF(N196="sníž. přenesená",J196,0)</f>
        <v>0</v>
      </c>
      <c r="BI196" s="190">
        <f>IF(N196="nulová",J196,0)</f>
        <v>0</v>
      </c>
      <c r="BJ196" s="17" t="s">
        <v>79</v>
      </c>
      <c r="BK196" s="190">
        <f>ROUND(I196*H196,2)</f>
        <v>0</v>
      </c>
      <c r="BL196" s="17" t="s">
        <v>250</v>
      </c>
      <c r="BM196" s="189" t="s">
        <v>1578</v>
      </c>
    </row>
    <row r="197" spans="1:65" s="2" customFormat="1" ht="11.25">
      <c r="A197" s="34"/>
      <c r="B197" s="35"/>
      <c r="C197" s="36"/>
      <c r="D197" s="191" t="s">
        <v>173</v>
      </c>
      <c r="E197" s="36"/>
      <c r="F197" s="192" t="s">
        <v>1579</v>
      </c>
      <c r="G197" s="36"/>
      <c r="H197" s="36"/>
      <c r="I197" s="193"/>
      <c r="J197" s="36"/>
      <c r="K197" s="36"/>
      <c r="L197" s="39"/>
      <c r="M197" s="194"/>
      <c r="N197" s="195"/>
      <c r="O197" s="64"/>
      <c r="P197" s="64"/>
      <c r="Q197" s="64"/>
      <c r="R197" s="64"/>
      <c r="S197" s="64"/>
      <c r="T197" s="65"/>
      <c r="U197" s="34"/>
      <c r="V197" s="34"/>
      <c r="W197" s="34"/>
      <c r="X197" s="34"/>
      <c r="Y197" s="34"/>
      <c r="Z197" s="34"/>
      <c r="AA197" s="34"/>
      <c r="AB197" s="34"/>
      <c r="AC197" s="34"/>
      <c r="AD197" s="34"/>
      <c r="AE197" s="34"/>
      <c r="AT197" s="17" t="s">
        <v>173</v>
      </c>
      <c r="AU197" s="17" t="s">
        <v>83</v>
      </c>
    </row>
    <row r="198" spans="1:65" s="12" customFormat="1" ht="22.9" customHeight="1">
      <c r="B198" s="162"/>
      <c r="C198" s="163"/>
      <c r="D198" s="164" t="s">
        <v>74</v>
      </c>
      <c r="E198" s="176" t="s">
        <v>1580</v>
      </c>
      <c r="F198" s="176" t="s">
        <v>122</v>
      </c>
      <c r="G198" s="163"/>
      <c r="H198" s="163"/>
      <c r="I198" s="166"/>
      <c r="J198" s="177">
        <f>BK198</f>
        <v>0</v>
      </c>
      <c r="K198" s="163"/>
      <c r="L198" s="168"/>
      <c r="M198" s="169"/>
      <c r="N198" s="170"/>
      <c r="O198" s="170"/>
      <c r="P198" s="171">
        <f>P199</f>
        <v>0</v>
      </c>
      <c r="Q198" s="170"/>
      <c r="R198" s="171">
        <f>R199</f>
        <v>0</v>
      </c>
      <c r="S198" s="170"/>
      <c r="T198" s="172">
        <f>T199</f>
        <v>0</v>
      </c>
      <c r="AR198" s="173" t="s">
        <v>83</v>
      </c>
      <c r="AT198" s="174" t="s">
        <v>74</v>
      </c>
      <c r="AU198" s="174" t="s">
        <v>79</v>
      </c>
      <c r="AY198" s="173" t="s">
        <v>164</v>
      </c>
      <c r="BK198" s="175">
        <f>BK199</f>
        <v>0</v>
      </c>
    </row>
    <row r="199" spans="1:65" s="2" customFormat="1" ht="16.5" customHeight="1">
      <c r="A199" s="34"/>
      <c r="B199" s="35"/>
      <c r="C199" s="178" t="s">
        <v>318</v>
      </c>
      <c r="D199" s="178" t="s">
        <v>167</v>
      </c>
      <c r="E199" s="179" t="s">
        <v>1581</v>
      </c>
      <c r="F199" s="180" t="s">
        <v>1582</v>
      </c>
      <c r="G199" s="181" t="s">
        <v>1457</v>
      </c>
      <c r="H199" s="182">
        <v>60</v>
      </c>
      <c r="I199" s="183"/>
      <c r="J199" s="184">
        <f>ROUND(I199*H199,2)</f>
        <v>0</v>
      </c>
      <c r="K199" s="180" t="s">
        <v>19</v>
      </c>
      <c r="L199" s="39"/>
      <c r="M199" s="250" t="s">
        <v>19</v>
      </c>
      <c r="N199" s="251" t="s">
        <v>46</v>
      </c>
      <c r="O199" s="210"/>
      <c r="P199" s="238">
        <f>O199*H199</f>
        <v>0</v>
      </c>
      <c r="Q199" s="238">
        <v>0</v>
      </c>
      <c r="R199" s="238">
        <f>Q199*H199</f>
        <v>0</v>
      </c>
      <c r="S199" s="238">
        <v>0</v>
      </c>
      <c r="T199" s="239">
        <f>S199*H199</f>
        <v>0</v>
      </c>
      <c r="U199" s="34"/>
      <c r="V199" s="34"/>
      <c r="W199" s="34"/>
      <c r="X199" s="34"/>
      <c r="Y199" s="34"/>
      <c r="Z199" s="34"/>
      <c r="AA199" s="34"/>
      <c r="AB199" s="34"/>
      <c r="AC199" s="34"/>
      <c r="AD199" s="34"/>
      <c r="AE199" s="34"/>
      <c r="AR199" s="189" t="s">
        <v>250</v>
      </c>
      <c r="AT199" s="189" t="s">
        <v>167</v>
      </c>
      <c r="AU199" s="189" t="s">
        <v>83</v>
      </c>
      <c r="AY199" s="17" t="s">
        <v>164</v>
      </c>
      <c r="BE199" s="190">
        <f>IF(N199="základní",J199,0)</f>
        <v>0</v>
      </c>
      <c r="BF199" s="190">
        <f>IF(N199="snížená",J199,0)</f>
        <v>0</v>
      </c>
      <c r="BG199" s="190">
        <f>IF(N199="zákl. přenesená",J199,0)</f>
        <v>0</v>
      </c>
      <c r="BH199" s="190">
        <f>IF(N199="sníž. přenesená",J199,0)</f>
        <v>0</v>
      </c>
      <c r="BI199" s="190">
        <f>IF(N199="nulová",J199,0)</f>
        <v>0</v>
      </c>
      <c r="BJ199" s="17" t="s">
        <v>79</v>
      </c>
      <c r="BK199" s="190">
        <f>ROUND(I199*H199,2)</f>
        <v>0</v>
      </c>
      <c r="BL199" s="17" t="s">
        <v>250</v>
      </c>
      <c r="BM199" s="189" t="s">
        <v>1583</v>
      </c>
    </row>
    <row r="200" spans="1:65" s="2" customFormat="1" ht="6.95" customHeight="1">
      <c r="A200" s="34"/>
      <c r="B200" s="47"/>
      <c r="C200" s="48"/>
      <c r="D200" s="48"/>
      <c r="E200" s="48"/>
      <c r="F200" s="48"/>
      <c r="G200" s="48"/>
      <c r="H200" s="48"/>
      <c r="I200" s="48"/>
      <c r="J200" s="48"/>
      <c r="K200" s="48"/>
      <c r="L200" s="39"/>
      <c r="M200" s="34"/>
      <c r="O200" s="34"/>
      <c r="P200" s="34"/>
      <c r="Q200" s="34"/>
      <c r="R200" s="34"/>
      <c r="S200" s="34"/>
      <c r="T200" s="34"/>
      <c r="U200" s="34"/>
      <c r="V200" s="34"/>
      <c r="W200" s="34"/>
      <c r="X200" s="34"/>
      <c r="Y200" s="34"/>
      <c r="Z200" s="34"/>
      <c r="AA200" s="34"/>
      <c r="AB200" s="34"/>
      <c r="AC200" s="34"/>
      <c r="AD200" s="34"/>
      <c r="AE200" s="34"/>
    </row>
  </sheetData>
  <sheetProtection algorithmName="SHA-512" hashValue="NCrAa43rLGSeuYdTJ6oiGu+D/YGkJ/tSHrxRmrWT9N5jbi8UpHr3yIz47nsajPsWHxW8YtltH4Qa77R/r+ZEhg==" saltValue="k9YJq3gCuynHlA0608ygxkxbp11HIRa8FyEhcXl4OGxF01hyIxausLVNMrmQYbo1gHhTOyjgAfHhJ0D+El202w==" spinCount="100000" sheet="1" objects="1" scenarios="1" formatColumns="0" formatRows="0" autoFilter="0"/>
  <autoFilter ref="C88:K199" xr:uid="{00000000-0009-0000-0000-00000B000000}"/>
  <mergeCells count="9">
    <mergeCell ref="E50:H50"/>
    <mergeCell ref="E79:H79"/>
    <mergeCell ref="E81:H81"/>
    <mergeCell ref="L2:V2"/>
    <mergeCell ref="E7:H7"/>
    <mergeCell ref="E9:H9"/>
    <mergeCell ref="E18:H18"/>
    <mergeCell ref="E27:H27"/>
    <mergeCell ref="E48:H48"/>
  </mergeCells>
  <hyperlinks>
    <hyperlink ref="F93" r:id="rId1" xr:uid="{00000000-0004-0000-0B00-000000000000}"/>
    <hyperlink ref="F96" r:id="rId2" xr:uid="{00000000-0004-0000-0B00-000001000000}"/>
    <hyperlink ref="F99" r:id="rId3" xr:uid="{00000000-0004-0000-0B00-000002000000}"/>
    <hyperlink ref="F101" r:id="rId4" xr:uid="{00000000-0004-0000-0B00-000003000000}"/>
    <hyperlink ref="F108" r:id="rId5" xr:uid="{00000000-0004-0000-0B00-000004000000}"/>
    <hyperlink ref="F110" r:id="rId6" xr:uid="{00000000-0004-0000-0B00-000005000000}"/>
    <hyperlink ref="F130" r:id="rId7" xr:uid="{00000000-0004-0000-0B00-000006000000}"/>
    <hyperlink ref="F134" r:id="rId8" xr:uid="{00000000-0004-0000-0B00-000007000000}"/>
    <hyperlink ref="F139" r:id="rId9" xr:uid="{00000000-0004-0000-0B00-000008000000}"/>
    <hyperlink ref="F149" r:id="rId10" xr:uid="{00000000-0004-0000-0B00-000009000000}"/>
    <hyperlink ref="F160" r:id="rId11" xr:uid="{00000000-0004-0000-0B00-00000A000000}"/>
    <hyperlink ref="F162" r:id="rId12" xr:uid="{00000000-0004-0000-0B00-00000B000000}"/>
    <hyperlink ref="F165" r:id="rId13" xr:uid="{00000000-0004-0000-0B00-00000C000000}"/>
    <hyperlink ref="F174" r:id="rId14" xr:uid="{00000000-0004-0000-0B00-00000D000000}"/>
    <hyperlink ref="F177" r:id="rId15" xr:uid="{00000000-0004-0000-0B00-00000E000000}"/>
    <hyperlink ref="F187" r:id="rId16" xr:uid="{00000000-0004-0000-0B00-00000F000000}"/>
    <hyperlink ref="F189" r:id="rId17" xr:uid="{00000000-0004-0000-0B00-000010000000}"/>
    <hyperlink ref="F191" r:id="rId18" xr:uid="{00000000-0004-0000-0B00-000011000000}"/>
    <hyperlink ref="F195" r:id="rId19" xr:uid="{00000000-0004-0000-0B00-000012000000}"/>
    <hyperlink ref="F197" r:id="rId20" xr:uid="{00000000-0004-0000-0B00-000013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2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2:BM260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80"/>
      <c r="M2" s="280"/>
      <c r="N2" s="280"/>
      <c r="O2" s="280"/>
      <c r="P2" s="280"/>
      <c r="Q2" s="280"/>
      <c r="R2" s="280"/>
      <c r="S2" s="280"/>
      <c r="T2" s="280"/>
      <c r="U2" s="280"/>
      <c r="V2" s="280"/>
      <c r="AT2" s="17" t="s">
        <v>120</v>
      </c>
    </row>
    <row r="3" spans="1:46" s="1" customFormat="1" ht="6.95" customHeight="1">
      <c r="B3" s="108"/>
      <c r="C3" s="109"/>
      <c r="D3" s="109"/>
      <c r="E3" s="109"/>
      <c r="F3" s="109"/>
      <c r="G3" s="109"/>
      <c r="H3" s="109"/>
      <c r="I3" s="109"/>
      <c r="J3" s="109"/>
      <c r="K3" s="109"/>
      <c r="L3" s="20"/>
      <c r="AT3" s="17" t="s">
        <v>83</v>
      </c>
    </row>
    <row r="4" spans="1:46" s="1" customFormat="1" ht="24.95" customHeight="1">
      <c r="B4" s="20"/>
      <c r="D4" s="110" t="s">
        <v>127</v>
      </c>
      <c r="L4" s="20"/>
      <c r="M4" s="111" t="s">
        <v>10</v>
      </c>
      <c r="AT4" s="17" t="s">
        <v>4</v>
      </c>
    </row>
    <row r="5" spans="1:46" s="1" customFormat="1" ht="6.95" customHeight="1">
      <c r="B5" s="20"/>
      <c r="L5" s="20"/>
    </row>
    <row r="6" spans="1:46" s="1" customFormat="1" ht="12" customHeight="1">
      <c r="B6" s="20"/>
      <c r="D6" s="112" t="s">
        <v>16</v>
      </c>
      <c r="L6" s="20"/>
    </row>
    <row r="7" spans="1:46" s="1" customFormat="1" ht="16.5" customHeight="1">
      <c r="B7" s="20"/>
      <c r="E7" s="297" t="str">
        <f>'Rekapitulace stavby'!K6</f>
        <v>Domov mládeže, Čelakovského 789 1, Plzeň</v>
      </c>
      <c r="F7" s="298"/>
      <c r="G7" s="298"/>
      <c r="H7" s="298"/>
      <c r="L7" s="20"/>
    </row>
    <row r="8" spans="1:46" s="2" customFormat="1" ht="12" customHeight="1">
      <c r="A8" s="34"/>
      <c r="B8" s="39"/>
      <c r="C8" s="34"/>
      <c r="D8" s="112" t="s">
        <v>128</v>
      </c>
      <c r="E8" s="34"/>
      <c r="F8" s="34"/>
      <c r="G8" s="34"/>
      <c r="H8" s="34"/>
      <c r="I8" s="34"/>
      <c r="J8" s="34"/>
      <c r="K8" s="34"/>
      <c r="L8" s="113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</row>
    <row r="9" spans="1:46" s="2" customFormat="1" ht="16.5" customHeight="1">
      <c r="A9" s="34"/>
      <c r="B9" s="39"/>
      <c r="C9" s="34"/>
      <c r="D9" s="34"/>
      <c r="E9" s="300" t="s">
        <v>1584</v>
      </c>
      <c r="F9" s="299"/>
      <c r="G9" s="299"/>
      <c r="H9" s="299"/>
      <c r="I9" s="34"/>
      <c r="J9" s="34"/>
      <c r="K9" s="34"/>
      <c r="L9" s="113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pans="1:46" s="2" customFormat="1" ht="11.25">
      <c r="A10" s="34"/>
      <c r="B10" s="39"/>
      <c r="C10" s="34"/>
      <c r="D10" s="34"/>
      <c r="E10" s="34"/>
      <c r="F10" s="34"/>
      <c r="G10" s="34"/>
      <c r="H10" s="34"/>
      <c r="I10" s="34"/>
      <c r="J10" s="34"/>
      <c r="K10" s="34"/>
      <c r="L10" s="113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pans="1:46" s="2" customFormat="1" ht="12" customHeight="1">
      <c r="A11" s="34"/>
      <c r="B11" s="39"/>
      <c r="C11" s="34"/>
      <c r="D11" s="112" t="s">
        <v>18</v>
      </c>
      <c r="E11" s="34"/>
      <c r="F11" s="103" t="s">
        <v>19</v>
      </c>
      <c r="G11" s="34"/>
      <c r="H11" s="34"/>
      <c r="I11" s="112" t="s">
        <v>20</v>
      </c>
      <c r="J11" s="103" t="s">
        <v>19</v>
      </c>
      <c r="K11" s="34"/>
      <c r="L11" s="113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pans="1:46" s="2" customFormat="1" ht="12" customHeight="1">
      <c r="A12" s="34"/>
      <c r="B12" s="39"/>
      <c r="C12" s="34"/>
      <c r="D12" s="112" t="s">
        <v>21</v>
      </c>
      <c r="E12" s="34"/>
      <c r="F12" s="103" t="s">
        <v>22</v>
      </c>
      <c r="G12" s="34"/>
      <c r="H12" s="34"/>
      <c r="I12" s="112" t="s">
        <v>23</v>
      </c>
      <c r="J12" s="114" t="str">
        <f>'Rekapitulace stavby'!AN8</f>
        <v>20. 3. 2025</v>
      </c>
      <c r="K12" s="34"/>
      <c r="L12" s="113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pans="1:46" s="2" customFormat="1" ht="10.9" customHeight="1">
      <c r="A13" s="34"/>
      <c r="B13" s="39"/>
      <c r="C13" s="34"/>
      <c r="D13" s="34"/>
      <c r="E13" s="34"/>
      <c r="F13" s="34"/>
      <c r="G13" s="34"/>
      <c r="H13" s="34"/>
      <c r="I13" s="34"/>
      <c r="J13" s="34"/>
      <c r="K13" s="34"/>
      <c r="L13" s="113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pans="1:46" s="2" customFormat="1" ht="12" customHeight="1">
      <c r="A14" s="34"/>
      <c r="B14" s="39"/>
      <c r="C14" s="34"/>
      <c r="D14" s="112" t="s">
        <v>25</v>
      </c>
      <c r="E14" s="34"/>
      <c r="F14" s="34"/>
      <c r="G14" s="34"/>
      <c r="H14" s="34"/>
      <c r="I14" s="112" t="s">
        <v>26</v>
      </c>
      <c r="J14" s="103" t="s">
        <v>27</v>
      </c>
      <c r="K14" s="34"/>
      <c r="L14" s="113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pans="1:46" s="2" customFormat="1" ht="18" customHeight="1">
      <c r="A15" s="34"/>
      <c r="B15" s="39"/>
      <c r="C15" s="34"/>
      <c r="D15" s="34"/>
      <c r="E15" s="103" t="s">
        <v>28</v>
      </c>
      <c r="F15" s="34"/>
      <c r="G15" s="34"/>
      <c r="H15" s="34"/>
      <c r="I15" s="112" t="s">
        <v>29</v>
      </c>
      <c r="J15" s="103" t="s">
        <v>30</v>
      </c>
      <c r="K15" s="34"/>
      <c r="L15" s="113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pans="1:46" s="2" customFormat="1" ht="6.95" customHeight="1">
      <c r="A16" s="34"/>
      <c r="B16" s="39"/>
      <c r="C16" s="34"/>
      <c r="D16" s="34"/>
      <c r="E16" s="34"/>
      <c r="F16" s="34"/>
      <c r="G16" s="34"/>
      <c r="H16" s="34"/>
      <c r="I16" s="34"/>
      <c r="J16" s="34"/>
      <c r="K16" s="34"/>
      <c r="L16" s="113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pans="1:31" s="2" customFormat="1" ht="12" customHeight="1">
      <c r="A17" s="34"/>
      <c r="B17" s="39"/>
      <c r="C17" s="34"/>
      <c r="D17" s="112" t="s">
        <v>31</v>
      </c>
      <c r="E17" s="34"/>
      <c r="F17" s="34"/>
      <c r="G17" s="34"/>
      <c r="H17" s="34"/>
      <c r="I17" s="112" t="s">
        <v>26</v>
      </c>
      <c r="J17" s="30" t="str">
        <f>'Rekapitulace stavby'!AN13</f>
        <v>Vyplň údaj</v>
      </c>
      <c r="K17" s="34"/>
      <c r="L17" s="113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pans="1:31" s="2" customFormat="1" ht="18" customHeight="1">
      <c r="A18" s="34"/>
      <c r="B18" s="39"/>
      <c r="C18" s="34"/>
      <c r="D18" s="34"/>
      <c r="E18" s="301" t="str">
        <f>'Rekapitulace stavby'!E14</f>
        <v>Vyplň údaj</v>
      </c>
      <c r="F18" s="302"/>
      <c r="G18" s="302"/>
      <c r="H18" s="302"/>
      <c r="I18" s="112" t="s">
        <v>29</v>
      </c>
      <c r="J18" s="30" t="str">
        <f>'Rekapitulace stavby'!AN14</f>
        <v>Vyplň údaj</v>
      </c>
      <c r="K18" s="34"/>
      <c r="L18" s="113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pans="1:31" s="2" customFormat="1" ht="6.95" customHeight="1">
      <c r="A19" s="34"/>
      <c r="B19" s="39"/>
      <c r="C19" s="34"/>
      <c r="D19" s="34"/>
      <c r="E19" s="34"/>
      <c r="F19" s="34"/>
      <c r="G19" s="34"/>
      <c r="H19" s="34"/>
      <c r="I19" s="34"/>
      <c r="J19" s="34"/>
      <c r="K19" s="34"/>
      <c r="L19" s="113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pans="1:31" s="2" customFormat="1" ht="12" customHeight="1">
      <c r="A20" s="34"/>
      <c r="B20" s="39"/>
      <c r="C20" s="34"/>
      <c r="D20" s="112" t="s">
        <v>33</v>
      </c>
      <c r="E20" s="34"/>
      <c r="F20" s="34"/>
      <c r="G20" s="34"/>
      <c r="H20" s="34"/>
      <c r="I20" s="112" t="s">
        <v>26</v>
      </c>
      <c r="J20" s="103" t="s">
        <v>34</v>
      </c>
      <c r="K20" s="34"/>
      <c r="L20" s="113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pans="1:31" s="2" customFormat="1" ht="18" customHeight="1">
      <c r="A21" s="34"/>
      <c r="B21" s="39"/>
      <c r="C21" s="34"/>
      <c r="D21" s="34"/>
      <c r="E21" s="103" t="s">
        <v>35</v>
      </c>
      <c r="F21" s="34"/>
      <c r="G21" s="34"/>
      <c r="H21" s="34"/>
      <c r="I21" s="112" t="s">
        <v>29</v>
      </c>
      <c r="J21" s="103" t="s">
        <v>19</v>
      </c>
      <c r="K21" s="34"/>
      <c r="L21" s="113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pans="1:31" s="2" customFormat="1" ht="6.95" customHeight="1">
      <c r="A22" s="34"/>
      <c r="B22" s="39"/>
      <c r="C22" s="34"/>
      <c r="D22" s="34"/>
      <c r="E22" s="34"/>
      <c r="F22" s="34"/>
      <c r="G22" s="34"/>
      <c r="H22" s="34"/>
      <c r="I22" s="34"/>
      <c r="J22" s="34"/>
      <c r="K22" s="34"/>
      <c r="L22" s="113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pans="1:31" s="2" customFormat="1" ht="12" customHeight="1">
      <c r="A23" s="34"/>
      <c r="B23" s="39"/>
      <c r="C23" s="34"/>
      <c r="D23" s="112" t="s">
        <v>37</v>
      </c>
      <c r="E23" s="34"/>
      <c r="F23" s="34"/>
      <c r="G23" s="34"/>
      <c r="H23" s="34"/>
      <c r="I23" s="112" t="s">
        <v>26</v>
      </c>
      <c r="J23" s="103" t="s">
        <v>19</v>
      </c>
      <c r="K23" s="34"/>
      <c r="L23" s="113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pans="1:31" s="2" customFormat="1" ht="18" customHeight="1">
      <c r="A24" s="34"/>
      <c r="B24" s="39"/>
      <c r="C24" s="34"/>
      <c r="D24" s="34"/>
      <c r="E24" s="103" t="s">
        <v>38</v>
      </c>
      <c r="F24" s="34"/>
      <c r="G24" s="34"/>
      <c r="H24" s="34"/>
      <c r="I24" s="112" t="s">
        <v>29</v>
      </c>
      <c r="J24" s="103" t="s">
        <v>19</v>
      </c>
      <c r="K24" s="34"/>
      <c r="L24" s="113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pans="1:31" s="2" customFormat="1" ht="6.95" customHeight="1">
      <c r="A25" s="34"/>
      <c r="B25" s="39"/>
      <c r="C25" s="34"/>
      <c r="D25" s="34"/>
      <c r="E25" s="34"/>
      <c r="F25" s="34"/>
      <c r="G25" s="34"/>
      <c r="H25" s="34"/>
      <c r="I25" s="34"/>
      <c r="J25" s="34"/>
      <c r="K25" s="34"/>
      <c r="L25" s="113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pans="1:31" s="2" customFormat="1" ht="12" customHeight="1">
      <c r="A26" s="34"/>
      <c r="B26" s="39"/>
      <c r="C26" s="34"/>
      <c r="D26" s="112" t="s">
        <v>39</v>
      </c>
      <c r="E26" s="34"/>
      <c r="F26" s="34"/>
      <c r="G26" s="34"/>
      <c r="H26" s="34"/>
      <c r="I26" s="34"/>
      <c r="J26" s="34"/>
      <c r="K26" s="34"/>
      <c r="L26" s="113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pans="1:31" s="8" customFormat="1" ht="16.5" customHeight="1">
      <c r="A27" s="115"/>
      <c r="B27" s="116"/>
      <c r="C27" s="115"/>
      <c r="D27" s="115"/>
      <c r="E27" s="303" t="s">
        <v>19</v>
      </c>
      <c r="F27" s="303"/>
      <c r="G27" s="303"/>
      <c r="H27" s="303"/>
      <c r="I27" s="115"/>
      <c r="J27" s="115"/>
      <c r="K27" s="115"/>
      <c r="L27" s="117"/>
      <c r="S27" s="115"/>
      <c r="T27" s="115"/>
      <c r="U27" s="115"/>
      <c r="V27" s="115"/>
      <c r="W27" s="115"/>
      <c r="X27" s="115"/>
      <c r="Y27" s="115"/>
      <c r="Z27" s="115"/>
      <c r="AA27" s="115"/>
      <c r="AB27" s="115"/>
      <c r="AC27" s="115"/>
      <c r="AD27" s="115"/>
      <c r="AE27" s="115"/>
    </row>
    <row r="28" spans="1:31" s="2" customFormat="1" ht="6.95" customHeight="1">
      <c r="A28" s="34"/>
      <c r="B28" s="39"/>
      <c r="C28" s="34"/>
      <c r="D28" s="34"/>
      <c r="E28" s="34"/>
      <c r="F28" s="34"/>
      <c r="G28" s="34"/>
      <c r="H28" s="34"/>
      <c r="I28" s="34"/>
      <c r="J28" s="34"/>
      <c r="K28" s="34"/>
      <c r="L28" s="113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pans="1:31" s="2" customFormat="1" ht="6.95" customHeight="1">
      <c r="A29" s="34"/>
      <c r="B29" s="39"/>
      <c r="C29" s="34"/>
      <c r="D29" s="118"/>
      <c r="E29" s="118"/>
      <c r="F29" s="118"/>
      <c r="G29" s="118"/>
      <c r="H29" s="118"/>
      <c r="I29" s="118"/>
      <c r="J29" s="118"/>
      <c r="K29" s="118"/>
      <c r="L29" s="113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spans="1:31" s="2" customFormat="1" ht="25.35" customHeight="1">
      <c r="A30" s="34"/>
      <c r="B30" s="39"/>
      <c r="C30" s="34"/>
      <c r="D30" s="119" t="s">
        <v>41</v>
      </c>
      <c r="E30" s="34"/>
      <c r="F30" s="34"/>
      <c r="G30" s="34"/>
      <c r="H30" s="34"/>
      <c r="I30" s="34"/>
      <c r="J30" s="120">
        <f>ROUND(J91, 2)</f>
        <v>0</v>
      </c>
      <c r="K30" s="34"/>
      <c r="L30" s="113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pans="1:31" s="2" customFormat="1" ht="6.95" customHeight="1">
      <c r="A31" s="34"/>
      <c r="B31" s="39"/>
      <c r="C31" s="34"/>
      <c r="D31" s="118"/>
      <c r="E31" s="118"/>
      <c r="F31" s="118"/>
      <c r="G31" s="118"/>
      <c r="H31" s="118"/>
      <c r="I31" s="118"/>
      <c r="J31" s="118"/>
      <c r="K31" s="118"/>
      <c r="L31" s="113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pans="1:31" s="2" customFormat="1" ht="14.45" customHeight="1">
      <c r="A32" s="34"/>
      <c r="B32" s="39"/>
      <c r="C32" s="34"/>
      <c r="D32" s="34"/>
      <c r="E32" s="34"/>
      <c r="F32" s="121" t="s">
        <v>43</v>
      </c>
      <c r="G32" s="34"/>
      <c r="H32" s="34"/>
      <c r="I32" s="121" t="s">
        <v>42</v>
      </c>
      <c r="J32" s="121" t="s">
        <v>44</v>
      </c>
      <c r="K32" s="34"/>
      <c r="L32" s="113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pans="1:31" s="2" customFormat="1" ht="14.45" customHeight="1">
      <c r="A33" s="34"/>
      <c r="B33" s="39"/>
      <c r="C33" s="34"/>
      <c r="D33" s="122" t="s">
        <v>45</v>
      </c>
      <c r="E33" s="112" t="s">
        <v>46</v>
      </c>
      <c r="F33" s="123">
        <f>ROUND((SUM(BE91:BE259)),  2)</f>
        <v>0</v>
      </c>
      <c r="G33" s="34"/>
      <c r="H33" s="34"/>
      <c r="I33" s="124">
        <v>0.21</v>
      </c>
      <c r="J33" s="123">
        <f>ROUND(((SUM(BE91:BE259))*I33),  2)</f>
        <v>0</v>
      </c>
      <c r="K33" s="34"/>
      <c r="L33" s="113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pans="1:31" s="2" customFormat="1" ht="14.45" customHeight="1">
      <c r="A34" s="34"/>
      <c r="B34" s="39"/>
      <c r="C34" s="34"/>
      <c r="D34" s="34"/>
      <c r="E34" s="112" t="s">
        <v>47</v>
      </c>
      <c r="F34" s="123">
        <f>ROUND((SUM(BF91:BF259)),  2)</f>
        <v>0</v>
      </c>
      <c r="G34" s="34"/>
      <c r="H34" s="34"/>
      <c r="I34" s="124">
        <v>0.12</v>
      </c>
      <c r="J34" s="123">
        <f>ROUND(((SUM(BF91:BF259))*I34),  2)</f>
        <v>0</v>
      </c>
      <c r="K34" s="34"/>
      <c r="L34" s="113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spans="1:31" s="2" customFormat="1" ht="14.45" hidden="1" customHeight="1">
      <c r="A35" s="34"/>
      <c r="B35" s="39"/>
      <c r="C35" s="34"/>
      <c r="D35" s="34"/>
      <c r="E35" s="112" t="s">
        <v>48</v>
      </c>
      <c r="F35" s="123">
        <f>ROUND((SUM(BG91:BG259)),  2)</f>
        <v>0</v>
      </c>
      <c r="G35" s="34"/>
      <c r="H35" s="34"/>
      <c r="I35" s="124">
        <v>0.21</v>
      </c>
      <c r="J35" s="123">
        <f>0</f>
        <v>0</v>
      </c>
      <c r="K35" s="34"/>
      <c r="L35" s="113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spans="1:31" s="2" customFormat="1" ht="14.45" hidden="1" customHeight="1">
      <c r="A36" s="34"/>
      <c r="B36" s="39"/>
      <c r="C36" s="34"/>
      <c r="D36" s="34"/>
      <c r="E36" s="112" t="s">
        <v>49</v>
      </c>
      <c r="F36" s="123">
        <f>ROUND((SUM(BH91:BH259)),  2)</f>
        <v>0</v>
      </c>
      <c r="G36" s="34"/>
      <c r="H36" s="34"/>
      <c r="I36" s="124">
        <v>0.12</v>
      </c>
      <c r="J36" s="123">
        <f>0</f>
        <v>0</v>
      </c>
      <c r="K36" s="34"/>
      <c r="L36" s="113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spans="1:31" s="2" customFormat="1" ht="14.45" hidden="1" customHeight="1">
      <c r="A37" s="34"/>
      <c r="B37" s="39"/>
      <c r="C37" s="34"/>
      <c r="D37" s="34"/>
      <c r="E37" s="112" t="s">
        <v>50</v>
      </c>
      <c r="F37" s="123">
        <f>ROUND((SUM(BI91:BI259)),  2)</f>
        <v>0</v>
      </c>
      <c r="G37" s="34"/>
      <c r="H37" s="34"/>
      <c r="I37" s="124">
        <v>0</v>
      </c>
      <c r="J37" s="123">
        <f>0</f>
        <v>0</v>
      </c>
      <c r="K37" s="34"/>
      <c r="L37" s="113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spans="1:31" s="2" customFormat="1" ht="6.95" customHeight="1">
      <c r="A38" s="34"/>
      <c r="B38" s="39"/>
      <c r="C38" s="34"/>
      <c r="D38" s="34"/>
      <c r="E38" s="34"/>
      <c r="F38" s="34"/>
      <c r="G38" s="34"/>
      <c r="H38" s="34"/>
      <c r="I38" s="34"/>
      <c r="J38" s="34"/>
      <c r="K38" s="34"/>
      <c r="L38" s="113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spans="1:31" s="2" customFormat="1" ht="25.35" customHeight="1">
      <c r="A39" s="34"/>
      <c r="B39" s="39"/>
      <c r="C39" s="125"/>
      <c r="D39" s="126" t="s">
        <v>51</v>
      </c>
      <c r="E39" s="127"/>
      <c r="F39" s="127"/>
      <c r="G39" s="128" t="s">
        <v>52</v>
      </c>
      <c r="H39" s="129" t="s">
        <v>53</v>
      </c>
      <c r="I39" s="127"/>
      <c r="J39" s="130">
        <f>SUM(J30:J37)</f>
        <v>0</v>
      </c>
      <c r="K39" s="131"/>
      <c r="L39" s="113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spans="1:31" s="2" customFormat="1" ht="14.45" customHeight="1">
      <c r="A40" s="34"/>
      <c r="B40" s="132"/>
      <c r="C40" s="133"/>
      <c r="D40" s="133"/>
      <c r="E40" s="133"/>
      <c r="F40" s="133"/>
      <c r="G40" s="133"/>
      <c r="H40" s="133"/>
      <c r="I40" s="133"/>
      <c r="J40" s="133"/>
      <c r="K40" s="133"/>
      <c r="L40" s="113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4" spans="1:31" s="2" customFormat="1" ht="6.95" hidden="1" customHeight="1">
      <c r="A44" s="34"/>
      <c r="B44" s="134"/>
      <c r="C44" s="135"/>
      <c r="D44" s="135"/>
      <c r="E44" s="135"/>
      <c r="F44" s="135"/>
      <c r="G44" s="135"/>
      <c r="H44" s="135"/>
      <c r="I44" s="135"/>
      <c r="J44" s="135"/>
      <c r="K44" s="135"/>
      <c r="L44" s="113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</row>
    <row r="45" spans="1:31" s="2" customFormat="1" ht="24.95" hidden="1" customHeight="1">
      <c r="A45" s="34"/>
      <c r="B45" s="35"/>
      <c r="C45" s="23" t="s">
        <v>132</v>
      </c>
      <c r="D45" s="36"/>
      <c r="E45" s="36"/>
      <c r="F45" s="36"/>
      <c r="G45" s="36"/>
      <c r="H45" s="36"/>
      <c r="I45" s="36"/>
      <c r="J45" s="36"/>
      <c r="K45" s="36"/>
      <c r="L45" s="113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</row>
    <row r="46" spans="1:31" s="2" customFormat="1" ht="6.95" hidden="1" customHeight="1">
      <c r="A46" s="34"/>
      <c r="B46" s="35"/>
      <c r="C46" s="36"/>
      <c r="D46" s="36"/>
      <c r="E46" s="36"/>
      <c r="F46" s="36"/>
      <c r="G46" s="36"/>
      <c r="H46" s="36"/>
      <c r="I46" s="36"/>
      <c r="J46" s="36"/>
      <c r="K46" s="36"/>
      <c r="L46" s="113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</row>
    <row r="47" spans="1:31" s="2" customFormat="1" ht="12" hidden="1" customHeight="1">
      <c r="A47" s="34"/>
      <c r="B47" s="35"/>
      <c r="C47" s="29" t="s">
        <v>16</v>
      </c>
      <c r="D47" s="36"/>
      <c r="E47" s="36"/>
      <c r="F47" s="36"/>
      <c r="G47" s="36"/>
      <c r="H47" s="36"/>
      <c r="I47" s="36"/>
      <c r="J47" s="36"/>
      <c r="K47" s="36"/>
      <c r="L47" s="113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</row>
    <row r="48" spans="1:31" s="2" customFormat="1" ht="16.5" hidden="1" customHeight="1">
      <c r="A48" s="34"/>
      <c r="B48" s="35"/>
      <c r="C48" s="36"/>
      <c r="D48" s="36"/>
      <c r="E48" s="304" t="str">
        <f>E7</f>
        <v>Domov mládeže, Čelakovského 789 1, Plzeň</v>
      </c>
      <c r="F48" s="305"/>
      <c r="G48" s="305"/>
      <c r="H48" s="305"/>
      <c r="I48" s="36"/>
      <c r="J48" s="36"/>
      <c r="K48" s="36"/>
      <c r="L48" s="113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</row>
    <row r="49" spans="1:47" s="2" customFormat="1" ht="12" hidden="1" customHeight="1">
      <c r="A49" s="34"/>
      <c r="B49" s="35"/>
      <c r="C49" s="29" t="s">
        <v>128</v>
      </c>
      <c r="D49" s="36"/>
      <c r="E49" s="36"/>
      <c r="F49" s="36"/>
      <c r="G49" s="36"/>
      <c r="H49" s="36"/>
      <c r="I49" s="36"/>
      <c r="J49" s="36"/>
      <c r="K49" s="36"/>
      <c r="L49" s="113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</row>
    <row r="50" spans="1:47" s="2" customFormat="1" ht="16.5" hidden="1" customHeight="1">
      <c r="A50" s="34"/>
      <c r="B50" s="35"/>
      <c r="C50" s="36"/>
      <c r="D50" s="36"/>
      <c r="E50" s="258" t="str">
        <f>E9</f>
        <v>6 - Sanace 1. PP</v>
      </c>
      <c r="F50" s="306"/>
      <c r="G50" s="306"/>
      <c r="H50" s="306"/>
      <c r="I50" s="36"/>
      <c r="J50" s="36"/>
      <c r="K50" s="36"/>
      <c r="L50" s="113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</row>
    <row r="51" spans="1:47" s="2" customFormat="1" ht="6.95" hidden="1" customHeight="1">
      <c r="A51" s="34"/>
      <c r="B51" s="35"/>
      <c r="C51" s="36"/>
      <c r="D51" s="36"/>
      <c r="E51" s="36"/>
      <c r="F51" s="36"/>
      <c r="G51" s="36"/>
      <c r="H51" s="36"/>
      <c r="I51" s="36"/>
      <c r="J51" s="36"/>
      <c r="K51" s="36"/>
      <c r="L51" s="113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</row>
    <row r="52" spans="1:47" s="2" customFormat="1" ht="12" hidden="1" customHeight="1">
      <c r="A52" s="34"/>
      <c r="B52" s="35"/>
      <c r="C52" s="29" t="s">
        <v>21</v>
      </c>
      <c r="D52" s="36"/>
      <c r="E52" s="36"/>
      <c r="F52" s="27" t="str">
        <f>F12</f>
        <v>Čelakovského 789/1, Plzeň</v>
      </c>
      <c r="G52" s="36"/>
      <c r="H52" s="36"/>
      <c r="I52" s="29" t="s">
        <v>23</v>
      </c>
      <c r="J52" s="59" t="str">
        <f>IF(J12="","",J12)</f>
        <v>20. 3. 2025</v>
      </c>
      <c r="K52" s="36"/>
      <c r="L52" s="113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</row>
    <row r="53" spans="1:47" s="2" customFormat="1" ht="6.95" hidden="1" customHeight="1">
      <c r="A53" s="34"/>
      <c r="B53" s="35"/>
      <c r="C53" s="36"/>
      <c r="D53" s="36"/>
      <c r="E53" s="36"/>
      <c r="F53" s="36"/>
      <c r="G53" s="36"/>
      <c r="H53" s="36"/>
      <c r="I53" s="36"/>
      <c r="J53" s="36"/>
      <c r="K53" s="36"/>
      <c r="L53" s="113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</row>
    <row r="54" spans="1:47" s="2" customFormat="1" ht="25.7" hidden="1" customHeight="1">
      <c r="A54" s="34"/>
      <c r="B54" s="35"/>
      <c r="C54" s="29" t="s">
        <v>25</v>
      </c>
      <c r="D54" s="36"/>
      <c r="E54" s="36"/>
      <c r="F54" s="27" t="str">
        <f>E15</f>
        <v>Střední škola informatiky a finančních služeb</v>
      </c>
      <c r="G54" s="36"/>
      <c r="H54" s="36"/>
      <c r="I54" s="29" t="s">
        <v>33</v>
      </c>
      <c r="J54" s="32" t="str">
        <f>E21</f>
        <v>Planteam, Na Výsluní 630, Líně - Sulkov</v>
      </c>
      <c r="K54" s="36"/>
      <c r="L54" s="113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</row>
    <row r="55" spans="1:47" s="2" customFormat="1" ht="15.2" hidden="1" customHeight="1">
      <c r="A55" s="34"/>
      <c r="B55" s="35"/>
      <c r="C55" s="29" t="s">
        <v>31</v>
      </c>
      <c r="D55" s="36"/>
      <c r="E55" s="36"/>
      <c r="F55" s="27" t="str">
        <f>IF(E18="","",E18)</f>
        <v>Vyplň údaj</v>
      </c>
      <c r="G55" s="36"/>
      <c r="H55" s="36"/>
      <c r="I55" s="29" t="s">
        <v>37</v>
      </c>
      <c r="J55" s="32" t="str">
        <f>E24</f>
        <v>Ing. Irena Potužáková</v>
      </c>
      <c r="K55" s="36"/>
      <c r="L55" s="113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</row>
    <row r="56" spans="1:47" s="2" customFormat="1" ht="10.35" hidden="1" customHeight="1">
      <c r="A56" s="34"/>
      <c r="B56" s="35"/>
      <c r="C56" s="36"/>
      <c r="D56" s="36"/>
      <c r="E56" s="36"/>
      <c r="F56" s="36"/>
      <c r="G56" s="36"/>
      <c r="H56" s="36"/>
      <c r="I56" s="36"/>
      <c r="J56" s="36"/>
      <c r="K56" s="36"/>
      <c r="L56" s="113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</row>
    <row r="57" spans="1:47" s="2" customFormat="1" ht="29.25" hidden="1" customHeight="1">
      <c r="A57" s="34"/>
      <c r="B57" s="35"/>
      <c r="C57" s="136" t="s">
        <v>133</v>
      </c>
      <c r="D57" s="137"/>
      <c r="E57" s="137"/>
      <c r="F57" s="137"/>
      <c r="G57" s="137"/>
      <c r="H57" s="137"/>
      <c r="I57" s="137"/>
      <c r="J57" s="138" t="s">
        <v>134</v>
      </c>
      <c r="K57" s="137"/>
      <c r="L57" s="113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</row>
    <row r="58" spans="1:47" s="2" customFormat="1" ht="10.35" hidden="1" customHeight="1">
      <c r="A58" s="34"/>
      <c r="B58" s="35"/>
      <c r="C58" s="36"/>
      <c r="D58" s="36"/>
      <c r="E58" s="36"/>
      <c r="F58" s="36"/>
      <c r="G58" s="36"/>
      <c r="H58" s="36"/>
      <c r="I58" s="36"/>
      <c r="J58" s="36"/>
      <c r="K58" s="36"/>
      <c r="L58" s="113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</row>
    <row r="59" spans="1:47" s="2" customFormat="1" ht="22.9" hidden="1" customHeight="1">
      <c r="A59" s="34"/>
      <c r="B59" s="35"/>
      <c r="C59" s="139" t="s">
        <v>73</v>
      </c>
      <c r="D59" s="36"/>
      <c r="E59" s="36"/>
      <c r="F59" s="36"/>
      <c r="G59" s="36"/>
      <c r="H59" s="36"/>
      <c r="I59" s="36"/>
      <c r="J59" s="77">
        <f>J91</f>
        <v>0</v>
      </c>
      <c r="K59" s="36"/>
      <c r="L59" s="113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U59" s="17" t="s">
        <v>135</v>
      </c>
    </row>
    <row r="60" spans="1:47" s="9" customFormat="1" ht="24.95" hidden="1" customHeight="1">
      <c r="B60" s="140"/>
      <c r="C60" s="141"/>
      <c r="D60" s="142" t="s">
        <v>136</v>
      </c>
      <c r="E60" s="143"/>
      <c r="F60" s="143"/>
      <c r="G60" s="143"/>
      <c r="H60" s="143"/>
      <c r="I60" s="143"/>
      <c r="J60" s="144">
        <f>J92</f>
        <v>0</v>
      </c>
      <c r="K60" s="141"/>
      <c r="L60" s="145"/>
    </row>
    <row r="61" spans="1:47" s="10" customFormat="1" ht="19.899999999999999" hidden="1" customHeight="1">
      <c r="B61" s="146"/>
      <c r="C61" s="97"/>
      <c r="D61" s="147" t="s">
        <v>1585</v>
      </c>
      <c r="E61" s="148"/>
      <c r="F61" s="148"/>
      <c r="G61" s="148"/>
      <c r="H61" s="148"/>
      <c r="I61" s="148"/>
      <c r="J61" s="149">
        <f>J93</f>
        <v>0</v>
      </c>
      <c r="K61" s="97"/>
      <c r="L61" s="150"/>
    </row>
    <row r="62" spans="1:47" s="10" customFormat="1" ht="19.899999999999999" hidden="1" customHeight="1">
      <c r="B62" s="146"/>
      <c r="C62" s="97"/>
      <c r="D62" s="147" t="s">
        <v>1586</v>
      </c>
      <c r="E62" s="148"/>
      <c r="F62" s="148"/>
      <c r="G62" s="148"/>
      <c r="H62" s="148"/>
      <c r="I62" s="148"/>
      <c r="J62" s="149">
        <f>J97</f>
        <v>0</v>
      </c>
      <c r="K62" s="97"/>
      <c r="L62" s="150"/>
    </row>
    <row r="63" spans="1:47" s="10" customFormat="1" ht="19.899999999999999" hidden="1" customHeight="1">
      <c r="B63" s="146"/>
      <c r="C63" s="97"/>
      <c r="D63" s="147" t="s">
        <v>399</v>
      </c>
      <c r="E63" s="148"/>
      <c r="F63" s="148"/>
      <c r="G63" s="148"/>
      <c r="H63" s="148"/>
      <c r="I63" s="148"/>
      <c r="J63" s="149">
        <f>J105</f>
        <v>0</v>
      </c>
      <c r="K63" s="97"/>
      <c r="L63" s="150"/>
    </row>
    <row r="64" spans="1:47" s="10" customFormat="1" ht="19.899999999999999" hidden="1" customHeight="1">
      <c r="B64" s="146"/>
      <c r="C64" s="97"/>
      <c r="D64" s="147" t="s">
        <v>400</v>
      </c>
      <c r="E64" s="148"/>
      <c r="F64" s="148"/>
      <c r="G64" s="148"/>
      <c r="H64" s="148"/>
      <c r="I64" s="148"/>
      <c r="J64" s="149">
        <f>J109</f>
        <v>0</v>
      </c>
      <c r="K64" s="97"/>
      <c r="L64" s="150"/>
    </row>
    <row r="65" spans="1:31" s="10" customFormat="1" ht="19.899999999999999" hidden="1" customHeight="1">
      <c r="B65" s="146"/>
      <c r="C65" s="97"/>
      <c r="D65" s="147" t="s">
        <v>137</v>
      </c>
      <c r="E65" s="148"/>
      <c r="F65" s="148"/>
      <c r="G65" s="148"/>
      <c r="H65" s="148"/>
      <c r="I65" s="148"/>
      <c r="J65" s="149">
        <f>J136</f>
        <v>0</v>
      </c>
      <c r="K65" s="97"/>
      <c r="L65" s="150"/>
    </row>
    <row r="66" spans="1:31" s="10" customFormat="1" ht="19.899999999999999" hidden="1" customHeight="1">
      <c r="B66" s="146"/>
      <c r="C66" s="97"/>
      <c r="D66" s="147" t="s">
        <v>138</v>
      </c>
      <c r="E66" s="148"/>
      <c r="F66" s="148"/>
      <c r="G66" s="148"/>
      <c r="H66" s="148"/>
      <c r="I66" s="148"/>
      <c r="J66" s="149">
        <f>J183</f>
        <v>0</v>
      </c>
      <c r="K66" s="97"/>
      <c r="L66" s="150"/>
    </row>
    <row r="67" spans="1:31" s="10" customFormat="1" ht="19.899999999999999" hidden="1" customHeight="1">
      <c r="B67" s="146"/>
      <c r="C67" s="97"/>
      <c r="D67" s="147" t="s">
        <v>402</v>
      </c>
      <c r="E67" s="148"/>
      <c r="F67" s="148"/>
      <c r="G67" s="148"/>
      <c r="H67" s="148"/>
      <c r="I67" s="148"/>
      <c r="J67" s="149">
        <f>J218</f>
        <v>0</v>
      </c>
      <c r="K67" s="97"/>
      <c r="L67" s="150"/>
    </row>
    <row r="68" spans="1:31" s="9" customFormat="1" ht="24.95" hidden="1" customHeight="1">
      <c r="B68" s="140"/>
      <c r="C68" s="141"/>
      <c r="D68" s="142" t="s">
        <v>139</v>
      </c>
      <c r="E68" s="143"/>
      <c r="F68" s="143"/>
      <c r="G68" s="143"/>
      <c r="H68" s="143"/>
      <c r="I68" s="143"/>
      <c r="J68" s="144">
        <f>J220</f>
        <v>0</v>
      </c>
      <c r="K68" s="141"/>
      <c r="L68" s="145"/>
    </row>
    <row r="69" spans="1:31" s="10" customFormat="1" ht="19.899999999999999" hidden="1" customHeight="1">
      <c r="B69" s="146"/>
      <c r="C69" s="97"/>
      <c r="D69" s="147" t="s">
        <v>1587</v>
      </c>
      <c r="E69" s="148"/>
      <c r="F69" s="148"/>
      <c r="G69" s="148"/>
      <c r="H69" s="148"/>
      <c r="I69" s="148"/>
      <c r="J69" s="149">
        <f>J221</f>
        <v>0</v>
      </c>
      <c r="K69" s="97"/>
      <c r="L69" s="150"/>
    </row>
    <row r="70" spans="1:31" s="10" customFormat="1" ht="19.899999999999999" hidden="1" customHeight="1">
      <c r="B70" s="146"/>
      <c r="C70" s="97"/>
      <c r="D70" s="147" t="s">
        <v>1588</v>
      </c>
      <c r="E70" s="148"/>
      <c r="F70" s="148"/>
      <c r="G70" s="148"/>
      <c r="H70" s="148"/>
      <c r="I70" s="148"/>
      <c r="J70" s="149">
        <f>J234</f>
        <v>0</v>
      </c>
      <c r="K70" s="97"/>
      <c r="L70" s="150"/>
    </row>
    <row r="71" spans="1:31" s="10" customFormat="1" ht="19.899999999999999" hidden="1" customHeight="1">
      <c r="B71" s="146"/>
      <c r="C71" s="97"/>
      <c r="D71" s="147" t="s">
        <v>146</v>
      </c>
      <c r="E71" s="148"/>
      <c r="F71" s="148"/>
      <c r="G71" s="148"/>
      <c r="H71" s="148"/>
      <c r="I71" s="148"/>
      <c r="J71" s="149">
        <f>J242</f>
        <v>0</v>
      </c>
      <c r="K71" s="97"/>
      <c r="L71" s="150"/>
    </row>
    <row r="72" spans="1:31" s="2" customFormat="1" ht="21.75" hidden="1" customHeight="1">
      <c r="A72" s="34"/>
      <c r="B72" s="35"/>
      <c r="C72" s="36"/>
      <c r="D72" s="36"/>
      <c r="E72" s="36"/>
      <c r="F72" s="36"/>
      <c r="G72" s="36"/>
      <c r="H72" s="36"/>
      <c r="I72" s="36"/>
      <c r="J72" s="36"/>
      <c r="K72" s="36"/>
      <c r="L72" s="113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</row>
    <row r="73" spans="1:31" s="2" customFormat="1" ht="6.95" hidden="1" customHeight="1">
      <c r="A73" s="34"/>
      <c r="B73" s="47"/>
      <c r="C73" s="48"/>
      <c r="D73" s="48"/>
      <c r="E73" s="48"/>
      <c r="F73" s="48"/>
      <c r="G73" s="48"/>
      <c r="H73" s="48"/>
      <c r="I73" s="48"/>
      <c r="J73" s="48"/>
      <c r="K73" s="48"/>
      <c r="L73" s="113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</row>
    <row r="74" spans="1:31" ht="11.25" hidden="1"/>
    <row r="75" spans="1:31" ht="11.25" hidden="1"/>
    <row r="76" spans="1:31" ht="11.25" hidden="1"/>
    <row r="77" spans="1:31" s="2" customFormat="1" ht="6.95" customHeight="1">
      <c r="A77" s="34"/>
      <c r="B77" s="49"/>
      <c r="C77" s="50"/>
      <c r="D77" s="50"/>
      <c r="E77" s="50"/>
      <c r="F77" s="50"/>
      <c r="G77" s="50"/>
      <c r="H77" s="50"/>
      <c r="I77" s="50"/>
      <c r="J77" s="50"/>
      <c r="K77" s="50"/>
      <c r="L77" s="113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78" spans="1:31" s="2" customFormat="1" ht="24.95" customHeight="1">
      <c r="A78" s="34"/>
      <c r="B78" s="35"/>
      <c r="C78" s="23" t="s">
        <v>149</v>
      </c>
      <c r="D78" s="36"/>
      <c r="E78" s="36"/>
      <c r="F78" s="36"/>
      <c r="G78" s="36"/>
      <c r="H78" s="36"/>
      <c r="I78" s="36"/>
      <c r="J78" s="36"/>
      <c r="K78" s="36"/>
      <c r="L78" s="113"/>
      <c r="S78" s="34"/>
      <c r="T78" s="34"/>
      <c r="U78" s="34"/>
      <c r="V78" s="34"/>
      <c r="W78" s="34"/>
      <c r="X78" s="34"/>
      <c r="Y78" s="34"/>
      <c r="Z78" s="34"/>
      <c r="AA78" s="34"/>
      <c r="AB78" s="34"/>
      <c r="AC78" s="34"/>
      <c r="AD78" s="34"/>
      <c r="AE78" s="34"/>
    </row>
    <row r="79" spans="1:31" s="2" customFormat="1" ht="6.95" customHeight="1">
      <c r="A79" s="34"/>
      <c r="B79" s="35"/>
      <c r="C79" s="36"/>
      <c r="D79" s="36"/>
      <c r="E79" s="36"/>
      <c r="F79" s="36"/>
      <c r="G79" s="36"/>
      <c r="H79" s="36"/>
      <c r="I79" s="36"/>
      <c r="J79" s="36"/>
      <c r="K79" s="36"/>
      <c r="L79" s="113"/>
      <c r="S79" s="34"/>
      <c r="T79" s="34"/>
      <c r="U79" s="34"/>
      <c r="V79" s="34"/>
      <c r="W79" s="34"/>
      <c r="X79" s="34"/>
      <c r="Y79" s="34"/>
      <c r="Z79" s="34"/>
      <c r="AA79" s="34"/>
      <c r="AB79" s="34"/>
      <c r="AC79" s="34"/>
      <c r="AD79" s="34"/>
      <c r="AE79" s="34"/>
    </row>
    <row r="80" spans="1:31" s="2" customFormat="1" ht="12" customHeight="1">
      <c r="A80" s="34"/>
      <c r="B80" s="35"/>
      <c r="C80" s="29" t="s">
        <v>16</v>
      </c>
      <c r="D80" s="36"/>
      <c r="E80" s="36"/>
      <c r="F80" s="36"/>
      <c r="G80" s="36"/>
      <c r="H80" s="36"/>
      <c r="I80" s="36"/>
      <c r="J80" s="36"/>
      <c r="K80" s="36"/>
      <c r="L80" s="113"/>
      <c r="S80" s="34"/>
      <c r="T80" s="34"/>
      <c r="U80" s="34"/>
      <c r="V80" s="34"/>
      <c r="W80" s="34"/>
      <c r="X80" s="34"/>
      <c r="Y80" s="34"/>
      <c r="Z80" s="34"/>
      <c r="AA80" s="34"/>
      <c r="AB80" s="34"/>
      <c r="AC80" s="34"/>
      <c r="AD80" s="34"/>
      <c r="AE80" s="34"/>
    </row>
    <row r="81" spans="1:65" s="2" customFormat="1" ht="16.5" customHeight="1">
      <c r="A81" s="34"/>
      <c r="B81" s="35"/>
      <c r="C81" s="36"/>
      <c r="D81" s="36"/>
      <c r="E81" s="304" t="str">
        <f>E7</f>
        <v>Domov mládeže, Čelakovského 789 1, Plzeň</v>
      </c>
      <c r="F81" s="305"/>
      <c r="G81" s="305"/>
      <c r="H81" s="305"/>
      <c r="I81" s="36"/>
      <c r="J81" s="36"/>
      <c r="K81" s="36"/>
      <c r="L81" s="113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pans="1:65" s="2" customFormat="1" ht="12" customHeight="1">
      <c r="A82" s="34"/>
      <c r="B82" s="35"/>
      <c r="C82" s="29" t="s">
        <v>128</v>
      </c>
      <c r="D82" s="36"/>
      <c r="E82" s="36"/>
      <c r="F82" s="36"/>
      <c r="G82" s="36"/>
      <c r="H82" s="36"/>
      <c r="I82" s="36"/>
      <c r="J82" s="36"/>
      <c r="K82" s="36"/>
      <c r="L82" s="113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spans="1:65" s="2" customFormat="1" ht="16.5" customHeight="1">
      <c r="A83" s="34"/>
      <c r="B83" s="35"/>
      <c r="C83" s="36"/>
      <c r="D83" s="36"/>
      <c r="E83" s="258" t="str">
        <f>E9</f>
        <v>6 - Sanace 1. PP</v>
      </c>
      <c r="F83" s="306"/>
      <c r="G83" s="306"/>
      <c r="H83" s="306"/>
      <c r="I83" s="36"/>
      <c r="J83" s="36"/>
      <c r="K83" s="36"/>
      <c r="L83" s="113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spans="1:65" s="2" customFormat="1" ht="6.95" customHeight="1">
      <c r="A84" s="34"/>
      <c r="B84" s="35"/>
      <c r="C84" s="36"/>
      <c r="D84" s="36"/>
      <c r="E84" s="36"/>
      <c r="F84" s="36"/>
      <c r="G84" s="36"/>
      <c r="H84" s="36"/>
      <c r="I84" s="36"/>
      <c r="J84" s="36"/>
      <c r="K84" s="36"/>
      <c r="L84" s="113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spans="1:65" s="2" customFormat="1" ht="12" customHeight="1">
      <c r="A85" s="34"/>
      <c r="B85" s="35"/>
      <c r="C85" s="29" t="s">
        <v>21</v>
      </c>
      <c r="D85" s="36"/>
      <c r="E85" s="36"/>
      <c r="F85" s="27" t="str">
        <f>F12</f>
        <v>Čelakovského 789/1, Plzeň</v>
      </c>
      <c r="G85" s="36"/>
      <c r="H85" s="36"/>
      <c r="I85" s="29" t="s">
        <v>23</v>
      </c>
      <c r="J85" s="59" t="str">
        <f>IF(J12="","",J12)</f>
        <v>20. 3. 2025</v>
      </c>
      <c r="K85" s="36"/>
      <c r="L85" s="113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spans="1:65" s="2" customFormat="1" ht="6.95" customHeight="1">
      <c r="A86" s="34"/>
      <c r="B86" s="35"/>
      <c r="C86" s="36"/>
      <c r="D86" s="36"/>
      <c r="E86" s="36"/>
      <c r="F86" s="36"/>
      <c r="G86" s="36"/>
      <c r="H86" s="36"/>
      <c r="I86" s="36"/>
      <c r="J86" s="36"/>
      <c r="K86" s="36"/>
      <c r="L86" s="113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</row>
    <row r="87" spans="1:65" s="2" customFormat="1" ht="25.7" customHeight="1">
      <c r="A87" s="34"/>
      <c r="B87" s="35"/>
      <c r="C87" s="29" t="s">
        <v>25</v>
      </c>
      <c r="D87" s="36"/>
      <c r="E87" s="36"/>
      <c r="F87" s="27" t="str">
        <f>E15</f>
        <v>Střední škola informatiky a finančních služeb</v>
      </c>
      <c r="G87" s="36"/>
      <c r="H87" s="36"/>
      <c r="I87" s="29" t="s">
        <v>33</v>
      </c>
      <c r="J87" s="32" t="str">
        <f>E21</f>
        <v>Planteam, Na Výsluní 630, Líně - Sulkov</v>
      </c>
      <c r="K87" s="36"/>
      <c r="L87" s="113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spans="1:65" s="2" customFormat="1" ht="15.2" customHeight="1">
      <c r="A88" s="34"/>
      <c r="B88" s="35"/>
      <c r="C88" s="29" t="s">
        <v>31</v>
      </c>
      <c r="D88" s="36"/>
      <c r="E88" s="36"/>
      <c r="F88" s="27" t="str">
        <f>IF(E18="","",E18)</f>
        <v>Vyplň údaj</v>
      </c>
      <c r="G88" s="36"/>
      <c r="H88" s="36"/>
      <c r="I88" s="29" t="s">
        <v>37</v>
      </c>
      <c r="J88" s="32" t="str">
        <f>E24</f>
        <v>Ing. Irena Potužáková</v>
      </c>
      <c r="K88" s="36"/>
      <c r="L88" s="113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spans="1:65" s="2" customFormat="1" ht="10.35" customHeight="1">
      <c r="A89" s="34"/>
      <c r="B89" s="35"/>
      <c r="C89" s="36"/>
      <c r="D89" s="36"/>
      <c r="E89" s="36"/>
      <c r="F89" s="36"/>
      <c r="G89" s="36"/>
      <c r="H89" s="36"/>
      <c r="I89" s="36"/>
      <c r="J89" s="36"/>
      <c r="K89" s="36"/>
      <c r="L89" s="113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spans="1:65" s="11" customFormat="1" ht="29.25" customHeight="1">
      <c r="A90" s="151"/>
      <c r="B90" s="152"/>
      <c r="C90" s="153" t="s">
        <v>150</v>
      </c>
      <c r="D90" s="154" t="s">
        <v>60</v>
      </c>
      <c r="E90" s="154" t="s">
        <v>56</v>
      </c>
      <c r="F90" s="154" t="s">
        <v>57</v>
      </c>
      <c r="G90" s="154" t="s">
        <v>151</v>
      </c>
      <c r="H90" s="154" t="s">
        <v>152</v>
      </c>
      <c r="I90" s="154" t="s">
        <v>153</v>
      </c>
      <c r="J90" s="154" t="s">
        <v>134</v>
      </c>
      <c r="K90" s="155" t="s">
        <v>154</v>
      </c>
      <c r="L90" s="156"/>
      <c r="M90" s="68" t="s">
        <v>19</v>
      </c>
      <c r="N90" s="69" t="s">
        <v>45</v>
      </c>
      <c r="O90" s="69" t="s">
        <v>155</v>
      </c>
      <c r="P90" s="69" t="s">
        <v>156</v>
      </c>
      <c r="Q90" s="69" t="s">
        <v>157</v>
      </c>
      <c r="R90" s="69" t="s">
        <v>158</v>
      </c>
      <c r="S90" s="69" t="s">
        <v>159</v>
      </c>
      <c r="T90" s="70" t="s">
        <v>160</v>
      </c>
      <c r="U90" s="151"/>
      <c r="V90" s="151"/>
      <c r="W90" s="151"/>
      <c r="X90" s="151"/>
      <c r="Y90" s="151"/>
      <c r="Z90" s="151"/>
      <c r="AA90" s="151"/>
      <c r="AB90" s="151"/>
      <c r="AC90" s="151"/>
      <c r="AD90" s="151"/>
      <c r="AE90" s="151"/>
    </row>
    <row r="91" spans="1:65" s="2" customFormat="1" ht="22.9" customHeight="1">
      <c r="A91" s="34"/>
      <c r="B91" s="35"/>
      <c r="C91" s="75" t="s">
        <v>161</v>
      </c>
      <c r="D91" s="36"/>
      <c r="E91" s="36"/>
      <c r="F91" s="36"/>
      <c r="G91" s="36"/>
      <c r="H91" s="36"/>
      <c r="I91" s="36"/>
      <c r="J91" s="157">
        <f>BK91</f>
        <v>0</v>
      </c>
      <c r="K91" s="36"/>
      <c r="L91" s="39"/>
      <c r="M91" s="71"/>
      <c r="N91" s="158"/>
      <c r="O91" s="72"/>
      <c r="P91" s="159">
        <f>P92+P220</f>
        <v>0</v>
      </c>
      <c r="Q91" s="72"/>
      <c r="R91" s="159">
        <f>R92+R220</f>
        <v>206.18641289000004</v>
      </c>
      <c r="S91" s="72"/>
      <c r="T91" s="160">
        <f>T92+T220</f>
        <v>33.865294000000006</v>
      </c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  <c r="AT91" s="17" t="s">
        <v>74</v>
      </c>
      <c r="AU91" s="17" t="s">
        <v>135</v>
      </c>
      <c r="BK91" s="161">
        <f>BK92+BK220</f>
        <v>0</v>
      </c>
    </row>
    <row r="92" spans="1:65" s="12" customFormat="1" ht="25.9" customHeight="1">
      <c r="B92" s="162"/>
      <c r="C92" s="163"/>
      <c r="D92" s="164" t="s">
        <v>74</v>
      </c>
      <c r="E92" s="165" t="s">
        <v>162</v>
      </c>
      <c r="F92" s="165" t="s">
        <v>163</v>
      </c>
      <c r="G92" s="163"/>
      <c r="H92" s="163"/>
      <c r="I92" s="166"/>
      <c r="J92" s="167">
        <f>BK92</f>
        <v>0</v>
      </c>
      <c r="K92" s="163"/>
      <c r="L92" s="168"/>
      <c r="M92" s="169"/>
      <c r="N92" s="170"/>
      <c r="O92" s="170"/>
      <c r="P92" s="171">
        <f>P93+P97+P105+P109+P136+P183+P218</f>
        <v>0</v>
      </c>
      <c r="Q92" s="170"/>
      <c r="R92" s="171">
        <f>R93+R97+R105+R109+R136+R183+R218</f>
        <v>204.30121939000003</v>
      </c>
      <c r="S92" s="170"/>
      <c r="T92" s="172">
        <f>T93+T97+T105+T109+T136+T183+T218</f>
        <v>33.865294000000006</v>
      </c>
      <c r="AR92" s="173" t="s">
        <v>79</v>
      </c>
      <c r="AT92" s="174" t="s">
        <v>74</v>
      </c>
      <c r="AU92" s="174" t="s">
        <v>75</v>
      </c>
      <c r="AY92" s="173" t="s">
        <v>164</v>
      </c>
      <c r="BK92" s="175">
        <f>BK93+BK97+BK105+BK109+BK136+BK183+BK218</f>
        <v>0</v>
      </c>
    </row>
    <row r="93" spans="1:65" s="12" customFormat="1" ht="22.9" customHeight="1">
      <c r="B93" s="162"/>
      <c r="C93" s="163"/>
      <c r="D93" s="164" t="s">
        <v>74</v>
      </c>
      <c r="E93" s="176" t="s">
        <v>79</v>
      </c>
      <c r="F93" s="176" t="s">
        <v>1589</v>
      </c>
      <c r="G93" s="163"/>
      <c r="H93" s="163"/>
      <c r="I93" s="166"/>
      <c r="J93" s="177">
        <f>BK93</f>
        <v>0</v>
      </c>
      <c r="K93" s="163"/>
      <c r="L93" s="168"/>
      <c r="M93" s="169"/>
      <c r="N93" s="170"/>
      <c r="O93" s="170"/>
      <c r="P93" s="171">
        <f>SUM(P94:P96)</f>
        <v>0</v>
      </c>
      <c r="Q93" s="170"/>
      <c r="R93" s="171">
        <f>SUM(R94:R96)</f>
        <v>0</v>
      </c>
      <c r="S93" s="170"/>
      <c r="T93" s="172">
        <f>SUM(T94:T96)</f>
        <v>0</v>
      </c>
      <c r="AR93" s="173" t="s">
        <v>79</v>
      </c>
      <c r="AT93" s="174" t="s">
        <v>74</v>
      </c>
      <c r="AU93" s="174" t="s">
        <v>79</v>
      </c>
      <c r="AY93" s="173" t="s">
        <v>164</v>
      </c>
      <c r="BK93" s="175">
        <f>SUM(BK94:BK96)</f>
        <v>0</v>
      </c>
    </row>
    <row r="94" spans="1:65" s="2" customFormat="1" ht="33" customHeight="1">
      <c r="A94" s="34"/>
      <c r="B94" s="35"/>
      <c r="C94" s="178" t="s">
        <v>79</v>
      </c>
      <c r="D94" s="178" t="s">
        <v>167</v>
      </c>
      <c r="E94" s="179" t="s">
        <v>1590</v>
      </c>
      <c r="F94" s="180" t="s">
        <v>1591</v>
      </c>
      <c r="G94" s="181" t="s">
        <v>183</v>
      </c>
      <c r="H94" s="182">
        <v>6.4009999999999998</v>
      </c>
      <c r="I94" s="183"/>
      <c r="J94" s="184">
        <f>ROUND(I94*H94,2)</f>
        <v>0</v>
      </c>
      <c r="K94" s="180" t="s">
        <v>171</v>
      </c>
      <c r="L94" s="39"/>
      <c r="M94" s="185" t="s">
        <v>19</v>
      </c>
      <c r="N94" s="186" t="s">
        <v>46</v>
      </c>
      <c r="O94" s="64"/>
      <c r="P94" s="187">
        <f>O94*H94</f>
        <v>0</v>
      </c>
      <c r="Q94" s="187">
        <v>0</v>
      </c>
      <c r="R94" s="187">
        <f>Q94*H94</f>
        <v>0</v>
      </c>
      <c r="S94" s="187">
        <v>0</v>
      </c>
      <c r="T94" s="188">
        <f>S94*H94</f>
        <v>0</v>
      </c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  <c r="AR94" s="189" t="s">
        <v>112</v>
      </c>
      <c r="AT94" s="189" t="s">
        <v>167</v>
      </c>
      <c r="AU94" s="189" t="s">
        <v>83</v>
      </c>
      <c r="AY94" s="17" t="s">
        <v>164</v>
      </c>
      <c r="BE94" s="190">
        <f>IF(N94="základní",J94,0)</f>
        <v>0</v>
      </c>
      <c r="BF94" s="190">
        <f>IF(N94="snížená",J94,0)</f>
        <v>0</v>
      </c>
      <c r="BG94" s="190">
        <f>IF(N94="zákl. přenesená",J94,0)</f>
        <v>0</v>
      </c>
      <c r="BH94" s="190">
        <f>IF(N94="sníž. přenesená",J94,0)</f>
        <v>0</v>
      </c>
      <c r="BI94" s="190">
        <f>IF(N94="nulová",J94,0)</f>
        <v>0</v>
      </c>
      <c r="BJ94" s="17" t="s">
        <v>79</v>
      </c>
      <c r="BK94" s="190">
        <f>ROUND(I94*H94,2)</f>
        <v>0</v>
      </c>
      <c r="BL94" s="17" t="s">
        <v>112</v>
      </c>
      <c r="BM94" s="189" t="s">
        <v>1592</v>
      </c>
    </row>
    <row r="95" spans="1:65" s="2" customFormat="1" ht="11.25">
      <c r="A95" s="34"/>
      <c r="B95" s="35"/>
      <c r="C95" s="36"/>
      <c r="D95" s="191" t="s">
        <v>173</v>
      </c>
      <c r="E95" s="36"/>
      <c r="F95" s="192" t="s">
        <v>1593</v>
      </c>
      <c r="G95" s="36"/>
      <c r="H95" s="36"/>
      <c r="I95" s="193"/>
      <c r="J95" s="36"/>
      <c r="K95" s="36"/>
      <c r="L95" s="39"/>
      <c r="M95" s="194"/>
      <c r="N95" s="195"/>
      <c r="O95" s="64"/>
      <c r="P95" s="64"/>
      <c r="Q95" s="64"/>
      <c r="R95" s="64"/>
      <c r="S95" s="64"/>
      <c r="T95" s="65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  <c r="AT95" s="17" t="s">
        <v>173</v>
      </c>
      <c r="AU95" s="17" t="s">
        <v>83</v>
      </c>
    </row>
    <row r="96" spans="1:65" s="13" customFormat="1" ht="11.25">
      <c r="B96" s="196"/>
      <c r="C96" s="197"/>
      <c r="D96" s="198" t="s">
        <v>179</v>
      </c>
      <c r="E96" s="199" t="s">
        <v>19</v>
      </c>
      <c r="F96" s="200" t="s">
        <v>1594</v>
      </c>
      <c r="G96" s="197"/>
      <c r="H96" s="201">
        <v>6.4009999999999998</v>
      </c>
      <c r="I96" s="202"/>
      <c r="J96" s="197"/>
      <c r="K96" s="197"/>
      <c r="L96" s="203"/>
      <c r="M96" s="204"/>
      <c r="N96" s="205"/>
      <c r="O96" s="205"/>
      <c r="P96" s="205"/>
      <c r="Q96" s="205"/>
      <c r="R96" s="205"/>
      <c r="S96" s="205"/>
      <c r="T96" s="206"/>
      <c r="AT96" s="207" t="s">
        <v>179</v>
      </c>
      <c r="AU96" s="207" t="s">
        <v>83</v>
      </c>
      <c r="AV96" s="13" t="s">
        <v>83</v>
      </c>
      <c r="AW96" s="13" t="s">
        <v>36</v>
      </c>
      <c r="AX96" s="13" t="s">
        <v>79</v>
      </c>
      <c r="AY96" s="207" t="s">
        <v>164</v>
      </c>
    </row>
    <row r="97" spans="1:65" s="12" customFormat="1" ht="22.9" customHeight="1">
      <c r="B97" s="162"/>
      <c r="C97" s="163"/>
      <c r="D97" s="164" t="s">
        <v>74</v>
      </c>
      <c r="E97" s="176" t="s">
        <v>83</v>
      </c>
      <c r="F97" s="176" t="s">
        <v>1595</v>
      </c>
      <c r="G97" s="163"/>
      <c r="H97" s="163"/>
      <c r="I97" s="166"/>
      <c r="J97" s="177">
        <f>BK97</f>
        <v>0</v>
      </c>
      <c r="K97" s="163"/>
      <c r="L97" s="168"/>
      <c r="M97" s="169"/>
      <c r="N97" s="170"/>
      <c r="O97" s="170"/>
      <c r="P97" s="171">
        <f>SUM(P98:P104)</f>
        <v>0</v>
      </c>
      <c r="Q97" s="170"/>
      <c r="R97" s="171">
        <f>SUM(R98:R104)</f>
        <v>190.35172340000003</v>
      </c>
      <c r="S97" s="170"/>
      <c r="T97" s="172">
        <f>SUM(T98:T104)</f>
        <v>0</v>
      </c>
      <c r="AR97" s="173" t="s">
        <v>79</v>
      </c>
      <c r="AT97" s="174" t="s">
        <v>74</v>
      </c>
      <c r="AU97" s="174" t="s">
        <v>79</v>
      </c>
      <c r="AY97" s="173" t="s">
        <v>164</v>
      </c>
      <c r="BK97" s="175">
        <f>SUM(BK98:BK104)</f>
        <v>0</v>
      </c>
    </row>
    <row r="98" spans="1:65" s="2" customFormat="1" ht="37.9" customHeight="1">
      <c r="A98" s="34"/>
      <c r="B98" s="35"/>
      <c r="C98" s="178" t="s">
        <v>83</v>
      </c>
      <c r="D98" s="178" t="s">
        <v>167</v>
      </c>
      <c r="E98" s="179" t="s">
        <v>1596</v>
      </c>
      <c r="F98" s="180" t="s">
        <v>1597</v>
      </c>
      <c r="G98" s="181" t="s">
        <v>183</v>
      </c>
      <c r="H98" s="182">
        <v>42.67</v>
      </c>
      <c r="I98" s="183"/>
      <c r="J98" s="184">
        <f>ROUND(I98*H98,2)</f>
        <v>0</v>
      </c>
      <c r="K98" s="180" t="s">
        <v>171</v>
      </c>
      <c r="L98" s="39"/>
      <c r="M98" s="185" t="s">
        <v>19</v>
      </c>
      <c r="N98" s="186" t="s">
        <v>46</v>
      </c>
      <c r="O98" s="64"/>
      <c r="P98" s="187">
        <f>O98*H98</f>
        <v>0</v>
      </c>
      <c r="Q98" s="187">
        <v>2.16</v>
      </c>
      <c r="R98" s="187">
        <f>Q98*H98</f>
        <v>92.167200000000008</v>
      </c>
      <c r="S98" s="187">
        <v>0</v>
      </c>
      <c r="T98" s="188">
        <f>S98*H98</f>
        <v>0</v>
      </c>
      <c r="U98" s="34"/>
      <c r="V98" s="34"/>
      <c r="W98" s="34"/>
      <c r="X98" s="34"/>
      <c r="Y98" s="34"/>
      <c r="Z98" s="34"/>
      <c r="AA98" s="34"/>
      <c r="AB98" s="34"/>
      <c r="AC98" s="34"/>
      <c r="AD98" s="34"/>
      <c r="AE98" s="34"/>
      <c r="AR98" s="189" t="s">
        <v>112</v>
      </c>
      <c r="AT98" s="189" t="s">
        <v>167</v>
      </c>
      <c r="AU98" s="189" t="s">
        <v>83</v>
      </c>
      <c r="AY98" s="17" t="s">
        <v>164</v>
      </c>
      <c r="BE98" s="190">
        <f>IF(N98="základní",J98,0)</f>
        <v>0</v>
      </c>
      <c r="BF98" s="190">
        <f>IF(N98="snížená",J98,0)</f>
        <v>0</v>
      </c>
      <c r="BG98" s="190">
        <f>IF(N98="zákl. přenesená",J98,0)</f>
        <v>0</v>
      </c>
      <c r="BH98" s="190">
        <f>IF(N98="sníž. přenesená",J98,0)</f>
        <v>0</v>
      </c>
      <c r="BI98" s="190">
        <f>IF(N98="nulová",J98,0)</f>
        <v>0</v>
      </c>
      <c r="BJ98" s="17" t="s">
        <v>79</v>
      </c>
      <c r="BK98" s="190">
        <f>ROUND(I98*H98,2)</f>
        <v>0</v>
      </c>
      <c r="BL98" s="17" t="s">
        <v>112</v>
      </c>
      <c r="BM98" s="189" t="s">
        <v>1598</v>
      </c>
    </row>
    <row r="99" spans="1:65" s="2" customFormat="1" ht="11.25">
      <c r="A99" s="34"/>
      <c r="B99" s="35"/>
      <c r="C99" s="36"/>
      <c r="D99" s="191" t="s">
        <v>173</v>
      </c>
      <c r="E99" s="36"/>
      <c r="F99" s="192" t="s">
        <v>1599</v>
      </c>
      <c r="G99" s="36"/>
      <c r="H99" s="36"/>
      <c r="I99" s="193"/>
      <c r="J99" s="36"/>
      <c r="K99" s="36"/>
      <c r="L99" s="39"/>
      <c r="M99" s="194"/>
      <c r="N99" s="195"/>
      <c r="O99" s="64"/>
      <c r="P99" s="64"/>
      <c r="Q99" s="64"/>
      <c r="R99" s="64"/>
      <c r="S99" s="64"/>
      <c r="T99" s="65"/>
      <c r="U99" s="34"/>
      <c r="V99" s="34"/>
      <c r="W99" s="34"/>
      <c r="X99" s="34"/>
      <c r="Y99" s="34"/>
      <c r="Z99" s="34"/>
      <c r="AA99" s="34"/>
      <c r="AB99" s="34"/>
      <c r="AC99" s="34"/>
      <c r="AD99" s="34"/>
      <c r="AE99" s="34"/>
      <c r="AT99" s="17" t="s">
        <v>173</v>
      </c>
      <c r="AU99" s="17" t="s">
        <v>83</v>
      </c>
    </row>
    <row r="100" spans="1:65" s="13" customFormat="1" ht="11.25">
      <c r="B100" s="196"/>
      <c r="C100" s="197"/>
      <c r="D100" s="198" t="s">
        <v>179</v>
      </c>
      <c r="E100" s="199" t="s">
        <v>19</v>
      </c>
      <c r="F100" s="200" t="s">
        <v>1600</v>
      </c>
      <c r="G100" s="197"/>
      <c r="H100" s="201">
        <v>42.67</v>
      </c>
      <c r="I100" s="202"/>
      <c r="J100" s="197"/>
      <c r="K100" s="197"/>
      <c r="L100" s="203"/>
      <c r="M100" s="204"/>
      <c r="N100" s="205"/>
      <c r="O100" s="205"/>
      <c r="P100" s="205"/>
      <c r="Q100" s="205"/>
      <c r="R100" s="205"/>
      <c r="S100" s="205"/>
      <c r="T100" s="206"/>
      <c r="AT100" s="207" t="s">
        <v>179</v>
      </c>
      <c r="AU100" s="207" t="s">
        <v>83</v>
      </c>
      <c r="AV100" s="13" t="s">
        <v>83</v>
      </c>
      <c r="AW100" s="13" t="s">
        <v>36</v>
      </c>
      <c r="AX100" s="13" t="s">
        <v>79</v>
      </c>
      <c r="AY100" s="207" t="s">
        <v>164</v>
      </c>
    </row>
    <row r="101" spans="1:65" s="2" customFormat="1" ht="24.2" customHeight="1">
      <c r="A101" s="34"/>
      <c r="B101" s="35"/>
      <c r="C101" s="178" t="s">
        <v>103</v>
      </c>
      <c r="D101" s="178" t="s">
        <v>167</v>
      </c>
      <c r="E101" s="179" t="s">
        <v>1601</v>
      </c>
      <c r="F101" s="180" t="s">
        <v>1602</v>
      </c>
      <c r="G101" s="181" t="s">
        <v>183</v>
      </c>
      <c r="H101" s="182">
        <v>42.67</v>
      </c>
      <c r="I101" s="183"/>
      <c r="J101" s="184">
        <f>ROUND(I101*H101,2)</f>
        <v>0</v>
      </c>
      <c r="K101" s="180" t="s">
        <v>171</v>
      </c>
      <c r="L101" s="39"/>
      <c r="M101" s="185" t="s">
        <v>19</v>
      </c>
      <c r="N101" s="186" t="s">
        <v>46</v>
      </c>
      <c r="O101" s="64"/>
      <c r="P101" s="187">
        <f>O101*H101</f>
        <v>0</v>
      </c>
      <c r="Q101" s="187">
        <v>2.3010199999999998</v>
      </c>
      <c r="R101" s="187">
        <f>Q101*H101</f>
        <v>98.184523400000003</v>
      </c>
      <c r="S101" s="187">
        <v>0</v>
      </c>
      <c r="T101" s="188">
        <f>S101*H101</f>
        <v>0</v>
      </c>
      <c r="U101" s="34"/>
      <c r="V101" s="34"/>
      <c r="W101" s="34"/>
      <c r="X101" s="34"/>
      <c r="Y101" s="34"/>
      <c r="Z101" s="34"/>
      <c r="AA101" s="34"/>
      <c r="AB101" s="34"/>
      <c r="AC101" s="34"/>
      <c r="AD101" s="34"/>
      <c r="AE101" s="34"/>
      <c r="AR101" s="189" t="s">
        <v>112</v>
      </c>
      <c r="AT101" s="189" t="s">
        <v>167</v>
      </c>
      <c r="AU101" s="189" t="s">
        <v>83</v>
      </c>
      <c r="AY101" s="17" t="s">
        <v>164</v>
      </c>
      <c r="BE101" s="190">
        <f>IF(N101="základní",J101,0)</f>
        <v>0</v>
      </c>
      <c r="BF101" s="190">
        <f>IF(N101="snížená",J101,0)</f>
        <v>0</v>
      </c>
      <c r="BG101" s="190">
        <f>IF(N101="zákl. přenesená",J101,0)</f>
        <v>0</v>
      </c>
      <c r="BH101" s="190">
        <f>IF(N101="sníž. přenesená",J101,0)</f>
        <v>0</v>
      </c>
      <c r="BI101" s="190">
        <f>IF(N101="nulová",J101,0)</f>
        <v>0</v>
      </c>
      <c r="BJ101" s="17" t="s">
        <v>79</v>
      </c>
      <c r="BK101" s="190">
        <f>ROUND(I101*H101,2)</f>
        <v>0</v>
      </c>
      <c r="BL101" s="17" t="s">
        <v>112</v>
      </c>
      <c r="BM101" s="189" t="s">
        <v>1603</v>
      </c>
    </row>
    <row r="102" spans="1:65" s="2" customFormat="1" ht="11.25">
      <c r="A102" s="34"/>
      <c r="B102" s="35"/>
      <c r="C102" s="36"/>
      <c r="D102" s="191" t="s">
        <v>173</v>
      </c>
      <c r="E102" s="36"/>
      <c r="F102" s="192" t="s">
        <v>1604</v>
      </c>
      <c r="G102" s="36"/>
      <c r="H102" s="36"/>
      <c r="I102" s="193"/>
      <c r="J102" s="36"/>
      <c r="K102" s="36"/>
      <c r="L102" s="39"/>
      <c r="M102" s="194"/>
      <c r="N102" s="195"/>
      <c r="O102" s="64"/>
      <c r="P102" s="64"/>
      <c r="Q102" s="64"/>
      <c r="R102" s="64"/>
      <c r="S102" s="64"/>
      <c r="T102" s="65"/>
      <c r="U102" s="34"/>
      <c r="V102" s="34"/>
      <c r="W102" s="34"/>
      <c r="X102" s="34"/>
      <c r="Y102" s="34"/>
      <c r="Z102" s="34"/>
      <c r="AA102" s="34"/>
      <c r="AB102" s="34"/>
      <c r="AC102" s="34"/>
      <c r="AD102" s="34"/>
      <c r="AE102" s="34"/>
      <c r="AT102" s="17" t="s">
        <v>173</v>
      </c>
      <c r="AU102" s="17" t="s">
        <v>83</v>
      </c>
    </row>
    <row r="103" spans="1:65" s="15" customFormat="1" ht="11.25">
      <c r="B103" s="240"/>
      <c r="C103" s="241"/>
      <c r="D103" s="198" t="s">
        <v>179</v>
      </c>
      <c r="E103" s="242" t="s">
        <v>19</v>
      </c>
      <c r="F103" s="243" t="s">
        <v>1605</v>
      </c>
      <c r="G103" s="241"/>
      <c r="H103" s="242" t="s">
        <v>19</v>
      </c>
      <c r="I103" s="244"/>
      <c r="J103" s="241"/>
      <c r="K103" s="241"/>
      <c r="L103" s="245"/>
      <c r="M103" s="246"/>
      <c r="N103" s="247"/>
      <c r="O103" s="247"/>
      <c r="P103" s="247"/>
      <c r="Q103" s="247"/>
      <c r="R103" s="247"/>
      <c r="S103" s="247"/>
      <c r="T103" s="248"/>
      <c r="AT103" s="249" t="s">
        <v>179</v>
      </c>
      <c r="AU103" s="249" t="s">
        <v>83</v>
      </c>
      <c r="AV103" s="15" t="s">
        <v>79</v>
      </c>
      <c r="AW103" s="15" t="s">
        <v>36</v>
      </c>
      <c r="AX103" s="15" t="s">
        <v>75</v>
      </c>
      <c r="AY103" s="249" t="s">
        <v>164</v>
      </c>
    </row>
    <row r="104" spans="1:65" s="13" customFormat="1" ht="11.25">
      <c r="B104" s="196"/>
      <c r="C104" s="197"/>
      <c r="D104" s="198" t="s">
        <v>179</v>
      </c>
      <c r="E104" s="199" t="s">
        <v>19</v>
      </c>
      <c r="F104" s="200" t="s">
        <v>1600</v>
      </c>
      <c r="G104" s="197"/>
      <c r="H104" s="201">
        <v>42.67</v>
      </c>
      <c r="I104" s="202"/>
      <c r="J104" s="197"/>
      <c r="K104" s="197"/>
      <c r="L104" s="203"/>
      <c r="M104" s="204"/>
      <c r="N104" s="205"/>
      <c r="O104" s="205"/>
      <c r="P104" s="205"/>
      <c r="Q104" s="205"/>
      <c r="R104" s="205"/>
      <c r="S104" s="205"/>
      <c r="T104" s="206"/>
      <c r="AT104" s="207" t="s">
        <v>179</v>
      </c>
      <c r="AU104" s="207" t="s">
        <v>83</v>
      </c>
      <c r="AV104" s="13" t="s">
        <v>83</v>
      </c>
      <c r="AW104" s="13" t="s">
        <v>36</v>
      </c>
      <c r="AX104" s="13" t="s">
        <v>79</v>
      </c>
      <c r="AY104" s="207" t="s">
        <v>164</v>
      </c>
    </row>
    <row r="105" spans="1:65" s="12" customFormat="1" ht="22.9" customHeight="1">
      <c r="B105" s="162"/>
      <c r="C105" s="163"/>
      <c r="D105" s="164" t="s">
        <v>74</v>
      </c>
      <c r="E105" s="176" t="s">
        <v>103</v>
      </c>
      <c r="F105" s="176" t="s">
        <v>406</v>
      </c>
      <c r="G105" s="163"/>
      <c r="H105" s="163"/>
      <c r="I105" s="166"/>
      <c r="J105" s="177">
        <f>BK105</f>
        <v>0</v>
      </c>
      <c r="K105" s="163"/>
      <c r="L105" s="168"/>
      <c r="M105" s="169"/>
      <c r="N105" s="170"/>
      <c r="O105" s="170"/>
      <c r="P105" s="171">
        <f>SUM(P106:P108)</f>
        <v>0</v>
      </c>
      <c r="Q105" s="170"/>
      <c r="R105" s="171">
        <f>SUM(R106:R108)</f>
        <v>5.5891999999999997E-2</v>
      </c>
      <c r="S105" s="170"/>
      <c r="T105" s="172">
        <f>SUM(T106:T108)</f>
        <v>3.1399999999999999E-4</v>
      </c>
      <c r="AR105" s="173" t="s">
        <v>79</v>
      </c>
      <c r="AT105" s="174" t="s">
        <v>74</v>
      </c>
      <c r="AU105" s="174" t="s">
        <v>79</v>
      </c>
      <c r="AY105" s="173" t="s">
        <v>164</v>
      </c>
      <c r="BK105" s="175">
        <f>SUM(BK106:BK108)</f>
        <v>0</v>
      </c>
    </row>
    <row r="106" spans="1:65" s="2" customFormat="1" ht="37.9" customHeight="1">
      <c r="A106" s="34"/>
      <c r="B106" s="35"/>
      <c r="C106" s="178" t="s">
        <v>112</v>
      </c>
      <c r="D106" s="178" t="s">
        <v>167</v>
      </c>
      <c r="E106" s="179" t="s">
        <v>1606</v>
      </c>
      <c r="F106" s="180" t="s">
        <v>1607</v>
      </c>
      <c r="G106" s="181" t="s">
        <v>347</v>
      </c>
      <c r="H106" s="182">
        <v>31.4</v>
      </c>
      <c r="I106" s="183"/>
      <c r="J106" s="184">
        <f>ROUND(I106*H106,2)</f>
        <v>0</v>
      </c>
      <c r="K106" s="180" t="s">
        <v>171</v>
      </c>
      <c r="L106" s="39"/>
      <c r="M106" s="185" t="s">
        <v>19</v>
      </c>
      <c r="N106" s="186" t="s">
        <v>46</v>
      </c>
      <c r="O106" s="64"/>
      <c r="P106" s="187">
        <f>O106*H106</f>
        <v>0</v>
      </c>
      <c r="Q106" s="187">
        <v>1.7799999999999999E-3</v>
      </c>
      <c r="R106" s="187">
        <f>Q106*H106</f>
        <v>5.5891999999999997E-2</v>
      </c>
      <c r="S106" s="187">
        <v>1.0000000000000001E-5</v>
      </c>
      <c r="T106" s="188">
        <f>S106*H106</f>
        <v>3.1399999999999999E-4</v>
      </c>
      <c r="U106" s="34"/>
      <c r="V106" s="34"/>
      <c r="W106" s="34"/>
      <c r="X106" s="34"/>
      <c r="Y106" s="34"/>
      <c r="Z106" s="34"/>
      <c r="AA106" s="34"/>
      <c r="AB106" s="34"/>
      <c r="AC106" s="34"/>
      <c r="AD106" s="34"/>
      <c r="AE106" s="34"/>
      <c r="AR106" s="189" t="s">
        <v>112</v>
      </c>
      <c r="AT106" s="189" t="s">
        <v>167</v>
      </c>
      <c r="AU106" s="189" t="s">
        <v>83</v>
      </c>
      <c r="AY106" s="17" t="s">
        <v>164</v>
      </c>
      <c r="BE106" s="190">
        <f>IF(N106="základní",J106,0)</f>
        <v>0</v>
      </c>
      <c r="BF106" s="190">
        <f>IF(N106="snížená",J106,0)</f>
        <v>0</v>
      </c>
      <c r="BG106" s="190">
        <f>IF(N106="zákl. přenesená",J106,0)</f>
        <v>0</v>
      </c>
      <c r="BH106" s="190">
        <f>IF(N106="sníž. přenesená",J106,0)</f>
        <v>0</v>
      </c>
      <c r="BI106" s="190">
        <f>IF(N106="nulová",J106,0)</f>
        <v>0</v>
      </c>
      <c r="BJ106" s="17" t="s">
        <v>79</v>
      </c>
      <c r="BK106" s="190">
        <f>ROUND(I106*H106,2)</f>
        <v>0</v>
      </c>
      <c r="BL106" s="17" t="s">
        <v>112</v>
      </c>
      <c r="BM106" s="189" t="s">
        <v>1608</v>
      </c>
    </row>
    <row r="107" spans="1:65" s="2" customFormat="1" ht="11.25">
      <c r="A107" s="34"/>
      <c r="B107" s="35"/>
      <c r="C107" s="36"/>
      <c r="D107" s="191" t="s">
        <v>173</v>
      </c>
      <c r="E107" s="36"/>
      <c r="F107" s="192" t="s">
        <v>1609</v>
      </c>
      <c r="G107" s="36"/>
      <c r="H107" s="36"/>
      <c r="I107" s="193"/>
      <c r="J107" s="36"/>
      <c r="K107" s="36"/>
      <c r="L107" s="39"/>
      <c r="M107" s="194"/>
      <c r="N107" s="195"/>
      <c r="O107" s="64"/>
      <c r="P107" s="64"/>
      <c r="Q107" s="64"/>
      <c r="R107" s="64"/>
      <c r="S107" s="64"/>
      <c r="T107" s="65"/>
      <c r="U107" s="34"/>
      <c r="V107" s="34"/>
      <c r="W107" s="34"/>
      <c r="X107" s="34"/>
      <c r="Y107" s="34"/>
      <c r="Z107" s="34"/>
      <c r="AA107" s="34"/>
      <c r="AB107" s="34"/>
      <c r="AC107" s="34"/>
      <c r="AD107" s="34"/>
      <c r="AE107" s="34"/>
      <c r="AT107" s="17" t="s">
        <v>173</v>
      </c>
      <c r="AU107" s="17" t="s">
        <v>83</v>
      </c>
    </row>
    <row r="108" spans="1:65" s="13" customFormat="1" ht="11.25">
      <c r="B108" s="196"/>
      <c r="C108" s="197"/>
      <c r="D108" s="198" t="s">
        <v>179</v>
      </c>
      <c r="E108" s="199" t="s">
        <v>19</v>
      </c>
      <c r="F108" s="200" t="s">
        <v>1610</v>
      </c>
      <c r="G108" s="197"/>
      <c r="H108" s="201">
        <v>31.4</v>
      </c>
      <c r="I108" s="202"/>
      <c r="J108" s="197"/>
      <c r="K108" s="197"/>
      <c r="L108" s="203"/>
      <c r="M108" s="204"/>
      <c r="N108" s="205"/>
      <c r="O108" s="205"/>
      <c r="P108" s="205"/>
      <c r="Q108" s="205"/>
      <c r="R108" s="205"/>
      <c r="S108" s="205"/>
      <c r="T108" s="206"/>
      <c r="AT108" s="207" t="s">
        <v>179</v>
      </c>
      <c r="AU108" s="207" t="s">
        <v>83</v>
      </c>
      <c r="AV108" s="13" t="s">
        <v>83</v>
      </c>
      <c r="AW108" s="13" t="s">
        <v>36</v>
      </c>
      <c r="AX108" s="13" t="s">
        <v>79</v>
      </c>
      <c r="AY108" s="207" t="s">
        <v>164</v>
      </c>
    </row>
    <row r="109" spans="1:65" s="12" customFormat="1" ht="22.9" customHeight="1">
      <c r="B109" s="162"/>
      <c r="C109" s="163"/>
      <c r="D109" s="164" t="s">
        <v>74</v>
      </c>
      <c r="E109" s="176" t="s">
        <v>118</v>
      </c>
      <c r="F109" s="176" t="s">
        <v>416</v>
      </c>
      <c r="G109" s="163"/>
      <c r="H109" s="163"/>
      <c r="I109" s="166"/>
      <c r="J109" s="177">
        <f>BK109</f>
        <v>0</v>
      </c>
      <c r="K109" s="163"/>
      <c r="L109" s="168"/>
      <c r="M109" s="169"/>
      <c r="N109" s="170"/>
      <c r="O109" s="170"/>
      <c r="P109" s="171">
        <f>SUM(P110:P135)</f>
        <v>0</v>
      </c>
      <c r="Q109" s="170"/>
      <c r="R109" s="171">
        <f>SUM(R110:R135)</f>
        <v>12.804788969999999</v>
      </c>
      <c r="S109" s="170"/>
      <c r="T109" s="172">
        <f>SUM(T110:T135)</f>
        <v>0</v>
      </c>
      <c r="AR109" s="173" t="s">
        <v>79</v>
      </c>
      <c r="AT109" s="174" t="s">
        <v>74</v>
      </c>
      <c r="AU109" s="174" t="s">
        <v>79</v>
      </c>
      <c r="AY109" s="173" t="s">
        <v>164</v>
      </c>
      <c r="BK109" s="175">
        <f>SUM(BK110:BK135)</f>
        <v>0</v>
      </c>
    </row>
    <row r="110" spans="1:65" s="2" customFormat="1" ht="24.2" customHeight="1">
      <c r="A110" s="34"/>
      <c r="B110" s="35"/>
      <c r="C110" s="178" t="s">
        <v>115</v>
      </c>
      <c r="D110" s="178" t="s">
        <v>167</v>
      </c>
      <c r="E110" s="179" t="s">
        <v>1611</v>
      </c>
      <c r="F110" s="180" t="s">
        <v>1612</v>
      </c>
      <c r="G110" s="181" t="s">
        <v>170</v>
      </c>
      <c r="H110" s="182">
        <v>114.625</v>
      </c>
      <c r="I110" s="183"/>
      <c r="J110" s="184">
        <f>ROUND(I110*H110,2)</f>
        <v>0</v>
      </c>
      <c r="K110" s="180" t="s">
        <v>171</v>
      </c>
      <c r="L110" s="39"/>
      <c r="M110" s="185" t="s">
        <v>19</v>
      </c>
      <c r="N110" s="186" t="s">
        <v>46</v>
      </c>
      <c r="O110" s="64"/>
      <c r="P110" s="187">
        <f>O110*H110</f>
        <v>0</v>
      </c>
      <c r="Q110" s="187">
        <v>2.3999999999999998E-3</v>
      </c>
      <c r="R110" s="187">
        <f>Q110*H110</f>
        <v>0.27509999999999996</v>
      </c>
      <c r="S110" s="187">
        <v>0</v>
      </c>
      <c r="T110" s="188">
        <f>S110*H110</f>
        <v>0</v>
      </c>
      <c r="U110" s="34"/>
      <c r="V110" s="34"/>
      <c r="W110" s="34"/>
      <c r="X110" s="34"/>
      <c r="Y110" s="34"/>
      <c r="Z110" s="34"/>
      <c r="AA110" s="34"/>
      <c r="AB110" s="34"/>
      <c r="AC110" s="34"/>
      <c r="AD110" s="34"/>
      <c r="AE110" s="34"/>
      <c r="AR110" s="189" t="s">
        <v>112</v>
      </c>
      <c r="AT110" s="189" t="s">
        <v>167</v>
      </c>
      <c r="AU110" s="189" t="s">
        <v>83</v>
      </c>
      <c r="AY110" s="17" t="s">
        <v>164</v>
      </c>
      <c r="BE110" s="190">
        <f>IF(N110="základní",J110,0)</f>
        <v>0</v>
      </c>
      <c r="BF110" s="190">
        <f>IF(N110="snížená",J110,0)</f>
        <v>0</v>
      </c>
      <c r="BG110" s="190">
        <f>IF(N110="zákl. přenesená",J110,0)</f>
        <v>0</v>
      </c>
      <c r="BH110" s="190">
        <f>IF(N110="sníž. přenesená",J110,0)</f>
        <v>0</v>
      </c>
      <c r="BI110" s="190">
        <f>IF(N110="nulová",J110,0)</f>
        <v>0</v>
      </c>
      <c r="BJ110" s="17" t="s">
        <v>79</v>
      </c>
      <c r="BK110" s="190">
        <f>ROUND(I110*H110,2)</f>
        <v>0</v>
      </c>
      <c r="BL110" s="17" t="s">
        <v>112</v>
      </c>
      <c r="BM110" s="189" t="s">
        <v>1613</v>
      </c>
    </row>
    <row r="111" spans="1:65" s="2" customFormat="1" ht="11.25">
      <c r="A111" s="34"/>
      <c r="B111" s="35"/>
      <c r="C111" s="36"/>
      <c r="D111" s="191" t="s">
        <v>173</v>
      </c>
      <c r="E111" s="36"/>
      <c r="F111" s="192" t="s">
        <v>1614</v>
      </c>
      <c r="G111" s="36"/>
      <c r="H111" s="36"/>
      <c r="I111" s="193"/>
      <c r="J111" s="36"/>
      <c r="K111" s="36"/>
      <c r="L111" s="39"/>
      <c r="M111" s="194"/>
      <c r="N111" s="195"/>
      <c r="O111" s="64"/>
      <c r="P111" s="64"/>
      <c r="Q111" s="64"/>
      <c r="R111" s="64"/>
      <c r="S111" s="64"/>
      <c r="T111" s="65"/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  <c r="AT111" s="17" t="s">
        <v>173</v>
      </c>
      <c r="AU111" s="17" t="s">
        <v>83</v>
      </c>
    </row>
    <row r="112" spans="1:65" s="13" customFormat="1" ht="22.5">
      <c r="B112" s="196"/>
      <c r="C112" s="197"/>
      <c r="D112" s="198" t="s">
        <v>179</v>
      </c>
      <c r="E112" s="199" t="s">
        <v>19</v>
      </c>
      <c r="F112" s="200" t="s">
        <v>1615</v>
      </c>
      <c r="G112" s="197"/>
      <c r="H112" s="201">
        <v>114.625</v>
      </c>
      <c r="I112" s="202"/>
      <c r="J112" s="197"/>
      <c r="K112" s="197"/>
      <c r="L112" s="203"/>
      <c r="M112" s="204"/>
      <c r="N112" s="205"/>
      <c r="O112" s="205"/>
      <c r="P112" s="205"/>
      <c r="Q112" s="205"/>
      <c r="R112" s="205"/>
      <c r="S112" s="205"/>
      <c r="T112" s="206"/>
      <c r="AT112" s="207" t="s">
        <v>179</v>
      </c>
      <c r="AU112" s="207" t="s">
        <v>83</v>
      </c>
      <c r="AV112" s="13" t="s">
        <v>83</v>
      </c>
      <c r="AW112" s="13" t="s">
        <v>36</v>
      </c>
      <c r="AX112" s="13" t="s">
        <v>79</v>
      </c>
      <c r="AY112" s="207" t="s">
        <v>164</v>
      </c>
    </row>
    <row r="113" spans="1:65" s="2" customFormat="1" ht="37.9" customHeight="1">
      <c r="A113" s="34"/>
      <c r="B113" s="35"/>
      <c r="C113" s="178" t="s">
        <v>118</v>
      </c>
      <c r="D113" s="178" t="s">
        <v>167</v>
      </c>
      <c r="E113" s="179" t="s">
        <v>1616</v>
      </c>
      <c r="F113" s="180" t="s">
        <v>1617</v>
      </c>
      <c r="G113" s="181" t="s">
        <v>170</v>
      </c>
      <c r="H113" s="182">
        <v>114.625</v>
      </c>
      <c r="I113" s="183"/>
      <c r="J113" s="184">
        <f>ROUND(I113*H113,2)</f>
        <v>0</v>
      </c>
      <c r="K113" s="180" t="s">
        <v>171</v>
      </c>
      <c r="L113" s="39"/>
      <c r="M113" s="185" t="s">
        <v>19</v>
      </c>
      <c r="N113" s="186" t="s">
        <v>46</v>
      </c>
      <c r="O113" s="64"/>
      <c r="P113" s="187">
        <f>O113*H113</f>
        <v>0</v>
      </c>
      <c r="Q113" s="187">
        <v>1.2E-2</v>
      </c>
      <c r="R113" s="187">
        <f>Q113*H113</f>
        <v>1.3754999999999999</v>
      </c>
      <c r="S113" s="187">
        <v>0</v>
      </c>
      <c r="T113" s="188">
        <f>S113*H113</f>
        <v>0</v>
      </c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  <c r="AR113" s="189" t="s">
        <v>112</v>
      </c>
      <c r="AT113" s="189" t="s">
        <v>167</v>
      </c>
      <c r="AU113" s="189" t="s">
        <v>83</v>
      </c>
      <c r="AY113" s="17" t="s">
        <v>164</v>
      </c>
      <c r="BE113" s="190">
        <f>IF(N113="základní",J113,0)</f>
        <v>0</v>
      </c>
      <c r="BF113" s="190">
        <f>IF(N113="snížená",J113,0)</f>
        <v>0</v>
      </c>
      <c r="BG113" s="190">
        <f>IF(N113="zákl. přenesená",J113,0)</f>
        <v>0</v>
      </c>
      <c r="BH113" s="190">
        <f>IF(N113="sníž. přenesená",J113,0)</f>
        <v>0</v>
      </c>
      <c r="BI113" s="190">
        <f>IF(N113="nulová",J113,0)</f>
        <v>0</v>
      </c>
      <c r="BJ113" s="17" t="s">
        <v>79</v>
      </c>
      <c r="BK113" s="190">
        <f>ROUND(I113*H113,2)</f>
        <v>0</v>
      </c>
      <c r="BL113" s="17" t="s">
        <v>112</v>
      </c>
      <c r="BM113" s="189" t="s">
        <v>1618</v>
      </c>
    </row>
    <row r="114" spans="1:65" s="2" customFormat="1" ht="11.25">
      <c r="A114" s="34"/>
      <c r="B114" s="35"/>
      <c r="C114" s="36"/>
      <c r="D114" s="191" t="s">
        <v>173</v>
      </c>
      <c r="E114" s="36"/>
      <c r="F114" s="192" t="s">
        <v>1619</v>
      </c>
      <c r="G114" s="36"/>
      <c r="H114" s="36"/>
      <c r="I114" s="193"/>
      <c r="J114" s="36"/>
      <c r="K114" s="36"/>
      <c r="L114" s="39"/>
      <c r="M114" s="194"/>
      <c r="N114" s="195"/>
      <c r="O114" s="64"/>
      <c r="P114" s="64"/>
      <c r="Q114" s="64"/>
      <c r="R114" s="64"/>
      <c r="S114" s="64"/>
      <c r="T114" s="65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  <c r="AT114" s="17" t="s">
        <v>173</v>
      </c>
      <c r="AU114" s="17" t="s">
        <v>83</v>
      </c>
    </row>
    <row r="115" spans="1:65" s="13" customFormat="1" ht="22.5">
      <c r="B115" s="196"/>
      <c r="C115" s="197"/>
      <c r="D115" s="198" t="s">
        <v>179</v>
      </c>
      <c r="E115" s="199" t="s">
        <v>19</v>
      </c>
      <c r="F115" s="200" t="s">
        <v>1615</v>
      </c>
      <c r="G115" s="197"/>
      <c r="H115" s="201">
        <v>114.625</v>
      </c>
      <c r="I115" s="202"/>
      <c r="J115" s="197"/>
      <c r="K115" s="197"/>
      <c r="L115" s="203"/>
      <c r="M115" s="204"/>
      <c r="N115" s="205"/>
      <c r="O115" s="205"/>
      <c r="P115" s="205"/>
      <c r="Q115" s="205"/>
      <c r="R115" s="205"/>
      <c r="S115" s="205"/>
      <c r="T115" s="206"/>
      <c r="AT115" s="207" t="s">
        <v>179</v>
      </c>
      <c r="AU115" s="207" t="s">
        <v>83</v>
      </c>
      <c r="AV115" s="13" t="s">
        <v>83</v>
      </c>
      <c r="AW115" s="13" t="s">
        <v>36</v>
      </c>
      <c r="AX115" s="13" t="s">
        <v>79</v>
      </c>
      <c r="AY115" s="207" t="s">
        <v>164</v>
      </c>
    </row>
    <row r="116" spans="1:65" s="2" customFormat="1" ht="33" customHeight="1">
      <c r="A116" s="34"/>
      <c r="B116" s="35"/>
      <c r="C116" s="178" t="s">
        <v>121</v>
      </c>
      <c r="D116" s="178" t="s">
        <v>167</v>
      </c>
      <c r="E116" s="179" t="s">
        <v>1620</v>
      </c>
      <c r="F116" s="180" t="s">
        <v>1621</v>
      </c>
      <c r="G116" s="181" t="s">
        <v>170</v>
      </c>
      <c r="H116" s="182">
        <v>114.625</v>
      </c>
      <c r="I116" s="183"/>
      <c r="J116" s="184">
        <f>ROUND(I116*H116,2)</f>
        <v>0</v>
      </c>
      <c r="K116" s="180" t="s">
        <v>171</v>
      </c>
      <c r="L116" s="39"/>
      <c r="M116" s="185" t="s">
        <v>19</v>
      </c>
      <c r="N116" s="186" t="s">
        <v>46</v>
      </c>
      <c r="O116" s="64"/>
      <c r="P116" s="187">
        <f>O116*H116</f>
        <v>0</v>
      </c>
      <c r="Q116" s="187">
        <v>1.6199999999999999E-2</v>
      </c>
      <c r="R116" s="187">
        <f>Q116*H116</f>
        <v>1.8569249999999999</v>
      </c>
      <c r="S116" s="187">
        <v>0</v>
      </c>
      <c r="T116" s="188">
        <f>S116*H116</f>
        <v>0</v>
      </c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  <c r="AR116" s="189" t="s">
        <v>112</v>
      </c>
      <c r="AT116" s="189" t="s">
        <v>167</v>
      </c>
      <c r="AU116" s="189" t="s">
        <v>83</v>
      </c>
      <c r="AY116" s="17" t="s">
        <v>164</v>
      </c>
      <c r="BE116" s="190">
        <f>IF(N116="základní",J116,0)</f>
        <v>0</v>
      </c>
      <c r="BF116" s="190">
        <f>IF(N116="snížená",J116,0)</f>
        <v>0</v>
      </c>
      <c r="BG116" s="190">
        <f>IF(N116="zákl. přenesená",J116,0)</f>
        <v>0</v>
      </c>
      <c r="BH116" s="190">
        <f>IF(N116="sníž. přenesená",J116,0)</f>
        <v>0</v>
      </c>
      <c r="BI116" s="190">
        <f>IF(N116="nulová",J116,0)</f>
        <v>0</v>
      </c>
      <c r="BJ116" s="17" t="s">
        <v>79</v>
      </c>
      <c r="BK116" s="190">
        <f>ROUND(I116*H116,2)</f>
        <v>0</v>
      </c>
      <c r="BL116" s="17" t="s">
        <v>112</v>
      </c>
      <c r="BM116" s="189" t="s">
        <v>1622</v>
      </c>
    </row>
    <row r="117" spans="1:65" s="2" customFormat="1" ht="11.25">
      <c r="A117" s="34"/>
      <c r="B117" s="35"/>
      <c r="C117" s="36"/>
      <c r="D117" s="191" t="s">
        <v>173</v>
      </c>
      <c r="E117" s="36"/>
      <c r="F117" s="192" t="s">
        <v>1623</v>
      </c>
      <c r="G117" s="36"/>
      <c r="H117" s="36"/>
      <c r="I117" s="193"/>
      <c r="J117" s="36"/>
      <c r="K117" s="36"/>
      <c r="L117" s="39"/>
      <c r="M117" s="194"/>
      <c r="N117" s="195"/>
      <c r="O117" s="64"/>
      <c r="P117" s="64"/>
      <c r="Q117" s="64"/>
      <c r="R117" s="64"/>
      <c r="S117" s="64"/>
      <c r="T117" s="65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  <c r="AT117" s="17" t="s">
        <v>173</v>
      </c>
      <c r="AU117" s="17" t="s">
        <v>83</v>
      </c>
    </row>
    <row r="118" spans="1:65" s="13" customFormat="1" ht="22.5">
      <c r="B118" s="196"/>
      <c r="C118" s="197"/>
      <c r="D118" s="198" t="s">
        <v>179</v>
      </c>
      <c r="E118" s="199" t="s">
        <v>19</v>
      </c>
      <c r="F118" s="200" t="s">
        <v>1615</v>
      </c>
      <c r="G118" s="197"/>
      <c r="H118" s="201">
        <v>114.625</v>
      </c>
      <c r="I118" s="202"/>
      <c r="J118" s="197"/>
      <c r="K118" s="197"/>
      <c r="L118" s="203"/>
      <c r="M118" s="204"/>
      <c r="N118" s="205"/>
      <c r="O118" s="205"/>
      <c r="P118" s="205"/>
      <c r="Q118" s="205"/>
      <c r="R118" s="205"/>
      <c r="S118" s="205"/>
      <c r="T118" s="206"/>
      <c r="AT118" s="207" t="s">
        <v>179</v>
      </c>
      <c r="AU118" s="207" t="s">
        <v>83</v>
      </c>
      <c r="AV118" s="13" t="s">
        <v>83</v>
      </c>
      <c r="AW118" s="13" t="s">
        <v>36</v>
      </c>
      <c r="AX118" s="13" t="s">
        <v>79</v>
      </c>
      <c r="AY118" s="207" t="s">
        <v>164</v>
      </c>
    </row>
    <row r="119" spans="1:65" s="2" customFormat="1" ht="24.2" customHeight="1">
      <c r="A119" s="34"/>
      <c r="B119" s="35"/>
      <c r="C119" s="178" t="s">
        <v>124</v>
      </c>
      <c r="D119" s="178" t="s">
        <v>167</v>
      </c>
      <c r="E119" s="179" t="s">
        <v>1624</v>
      </c>
      <c r="F119" s="180" t="s">
        <v>1625</v>
      </c>
      <c r="G119" s="181" t="s">
        <v>170</v>
      </c>
      <c r="H119" s="182">
        <v>114.625</v>
      </c>
      <c r="I119" s="183"/>
      <c r="J119" s="184">
        <f>ROUND(I119*H119,2)</f>
        <v>0</v>
      </c>
      <c r="K119" s="180" t="s">
        <v>171</v>
      </c>
      <c r="L119" s="39"/>
      <c r="M119" s="185" t="s">
        <v>19</v>
      </c>
      <c r="N119" s="186" t="s">
        <v>46</v>
      </c>
      <c r="O119" s="64"/>
      <c r="P119" s="187">
        <f>O119*H119</f>
        <v>0</v>
      </c>
      <c r="Q119" s="187">
        <v>4.0000000000000001E-3</v>
      </c>
      <c r="R119" s="187">
        <f>Q119*H119</f>
        <v>0.45850000000000002</v>
      </c>
      <c r="S119" s="187">
        <v>0</v>
      </c>
      <c r="T119" s="188">
        <f>S119*H119</f>
        <v>0</v>
      </c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  <c r="AR119" s="189" t="s">
        <v>112</v>
      </c>
      <c r="AT119" s="189" t="s">
        <v>167</v>
      </c>
      <c r="AU119" s="189" t="s">
        <v>83</v>
      </c>
      <c r="AY119" s="17" t="s">
        <v>164</v>
      </c>
      <c r="BE119" s="190">
        <f>IF(N119="základní",J119,0)</f>
        <v>0</v>
      </c>
      <c r="BF119" s="190">
        <f>IF(N119="snížená",J119,0)</f>
        <v>0</v>
      </c>
      <c r="BG119" s="190">
        <f>IF(N119="zákl. přenesená",J119,0)</f>
        <v>0</v>
      </c>
      <c r="BH119" s="190">
        <f>IF(N119="sníž. přenesená",J119,0)</f>
        <v>0</v>
      </c>
      <c r="BI119" s="190">
        <f>IF(N119="nulová",J119,0)</f>
        <v>0</v>
      </c>
      <c r="BJ119" s="17" t="s">
        <v>79</v>
      </c>
      <c r="BK119" s="190">
        <f>ROUND(I119*H119,2)</f>
        <v>0</v>
      </c>
      <c r="BL119" s="17" t="s">
        <v>112</v>
      </c>
      <c r="BM119" s="189" t="s">
        <v>1626</v>
      </c>
    </row>
    <row r="120" spans="1:65" s="2" customFormat="1" ht="11.25">
      <c r="A120" s="34"/>
      <c r="B120" s="35"/>
      <c r="C120" s="36"/>
      <c r="D120" s="191" t="s">
        <v>173</v>
      </c>
      <c r="E120" s="36"/>
      <c r="F120" s="192" t="s">
        <v>1627</v>
      </c>
      <c r="G120" s="36"/>
      <c r="H120" s="36"/>
      <c r="I120" s="193"/>
      <c r="J120" s="36"/>
      <c r="K120" s="36"/>
      <c r="L120" s="39"/>
      <c r="M120" s="194"/>
      <c r="N120" s="195"/>
      <c r="O120" s="64"/>
      <c r="P120" s="64"/>
      <c r="Q120" s="64"/>
      <c r="R120" s="64"/>
      <c r="S120" s="64"/>
      <c r="T120" s="65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  <c r="AT120" s="17" t="s">
        <v>173</v>
      </c>
      <c r="AU120" s="17" t="s">
        <v>83</v>
      </c>
    </row>
    <row r="121" spans="1:65" s="13" customFormat="1" ht="22.5">
      <c r="B121" s="196"/>
      <c r="C121" s="197"/>
      <c r="D121" s="198" t="s">
        <v>179</v>
      </c>
      <c r="E121" s="199" t="s">
        <v>19</v>
      </c>
      <c r="F121" s="200" t="s">
        <v>1615</v>
      </c>
      <c r="G121" s="197"/>
      <c r="H121" s="201">
        <v>114.625</v>
      </c>
      <c r="I121" s="202"/>
      <c r="J121" s="197"/>
      <c r="K121" s="197"/>
      <c r="L121" s="203"/>
      <c r="M121" s="204"/>
      <c r="N121" s="205"/>
      <c r="O121" s="205"/>
      <c r="P121" s="205"/>
      <c r="Q121" s="205"/>
      <c r="R121" s="205"/>
      <c r="S121" s="205"/>
      <c r="T121" s="206"/>
      <c r="AT121" s="207" t="s">
        <v>179</v>
      </c>
      <c r="AU121" s="207" t="s">
        <v>83</v>
      </c>
      <c r="AV121" s="13" t="s">
        <v>83</v>
      </c>
      <c r="AW121" s="13" t="s">
        <v>36</v>
      </c>
      <c r="AX121" s="13" t="s">
        <v>79</v>
      </c>
      <c r="AY121" s="207" t="s">
        <v>164</v>
      </c>
    </row>
    <row r="122" spans="1:65" s="2" customFormat="1" ht="44.25" customHeight="1">
      <c r="A122" s="34"/>
      <c r="B122" s="35"/>
      <c r="C122" s="178" t="s">
        <v>165</v>
      </c>
      <c r="D122" s="178" t="s">
        <v>167</v>
      </c>
      <c r="E122" s="179" t="s">
        <v>1628</v>
      </c>
      <c r="F122" s="180" t="s">
        <v>1629</v>
      </c>
      <c r="G122" s="181" t="s">
        <v>347</v>
      </c>
      <c r="H122" s="182">
        <v>57</v>
      </c>
      <c r="I122" s="183"/>
      <c r="J122" s="184">
        <f>ROUND(I122*H122,2)</f>
        <v>0</v>
      </c>
      <c r="K122" s="180" t="s">
        <v>171</v>
      </c>
      <c r="L122" s="39"/>
      <c r="M122" s="185" t="s">
        <v>19</v>
      </c>
      <c r="N122" s="186" t="s">
        <v>46</v>
      </c>
      <c r="O122" s="64"/>
      <c r="P122" s="187">
        <f>O122*H122</f>
        <v>0</v>
      </c>
      <c r="Q122" s="187">
        <v>0</v>
      </c>
      <c r="R122" s="187">
        <f>Q122*H122</f>
        <v>0</v>
      </c>
      <c r="S122" s="187">
        <v>0</v>
      </c>
      <c r="T122" s="188">
        <f>S122*H122</f>
        <v>0</v>
      </c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  <c r="AR122" s="189" t="s">
        <v>112</v>
      </c>
      <c r="AT122" s="189" t="s">
        <v>167</v>
      </c>
      <c r="AU122" s="189" t="s">
        <v>83</v>
      </c>
      <c r="AY122" s="17" t="s">
        <v>164</v>
      </c>
      <c r="BE122" s="190">
        <f>IF(N122="základní",J122,0)</f>
        <v>0</v>
      </c>
      <c r="BF122" s="190">
        <f>IF(N122="snížená",J122,0)</f>
        <v>0</v>
      </c>
      <c r="BG122" s="190">
        <f>IF(N122="zákl. přenesená",J122,0)</f>
        <v>0</v>
      </c>
      <c r="BH122" s="190">
        <f>IF(N122="sníž. přenesená",J122,0)</f>
        <v>0</v>
      </c>
      <c r="BI122" s="190">
        <f>IF(N122="nulová",J122,0)</f>
        <v>0</v>
      </c>
      <c r="BJ122" s="17" t="s">
        <v>79</v>
      </c>
      <c r="BK122" s="190">
        <f>ROUND(I122*H122,2)</f>
        <v>0</v>
      </c>
      <c r="BL122" s="17" t="s">
        <v>112</v>
      </c>
      <c r="BM122" s="189" t="s">
        <v>1630</v>
      </c>
    </row>
    <row r="123" spans="1:65" s="2" customFormat="1" ht="11.25">
      <c r="A123" s="34"/>
      <c r="B123" s="35"/>
      <c r="C123" s="36"/>
      <c r="D123" s="191" t="s">
        <v>173</v>
      </c>
      <c r="E123" s="36"/>
      <c r="F123" s="192" t="s">
        <v>1631</v>
      </c>
      <c r="G123" s="36"/>
      <c r="H123" s="36"/>
      <c r="I123" s="193"/>
      <c r="J123" s="36"/>
      <c r="K123" s="36"/>
      <c r="L123" s="39"/>
      <c r="M123" s="194"/>
      <c r="N123" s="195"/>
      <c r="O123" s="64"/>
      <c r="P123" s="64"/>
      <c r="Q123" s="64"/>
      <c r="R123" s="64"/>
      <c r="S123" s="64"/>
      <c r="T123" s="65"/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  <c r="AT123" s="17" t="s">
        <v>173</v>
      </c>
      <c r="AU123" s="17" t="s">
        <v>83</v>
      </c>
    </row>
    <row r="124" spans="1:65" s="13" customFormat="1" ht="11.25">
      <c r="B124" s="196"/>
      <c r="C124" s="197"/>
      <c r="D124" s="198" t="s">
        <v>179</v>
      </c>
      <c r="E124" s="199" t="s">
        <v>19</v>
      </c>
      <c r="F124" s="200" t="s">
        <v>1632</v>
      </c>
      <c r="G124" s="197"/>
      <c r="H124" s="201">
        <v>57</v>
      </c>
      <c r="I124" s="202"/>
      <c r="J124" s="197"/>
      <c r="K124" s="197"/>
      <c r="L124" s="203"/>
      <c r="M124" s="204"/>
      <c r="N124" s="205"/>
      <c r="O124" s="205"/>
      <c r="P124" s="205"/>
      <c r="Q124" s="205"/>
      <c r="R124" s="205"/>
      <c r="S124" s="205"/>
      <c r="T124" s="206"/>
      <c r="AT124" s="207" t="s">
        <v>179</v>
      </c>
      <c r="AU124" s="207" t="s">
        <v>83</v>
      </c>
      <c r="AV124" s="13" t="s">
        <v>83</v>
      </c>
      <c r="AW124" s="13" t="s">
        <v>36</v>
      </c>
      <c r="AX124" s="13" t="s">
        <v>79</v>
      </c>
      <c r="AY124" s="207" t="s">
        <v>164</v>
      </c>
    </row>
    <row r="125" spans="1:65" s="2" customFormat="1" ht="16.5" customHeight="1">
      <c r="A125" s="34"/>
      <c r="B125" s="35"/>
      <c r="C125" s="223" t="s">
        <v>218</v>
      </c>
      <c r="D125" s="223" t="s">
        <v>457</v>
      </c>
      <c r="E125" s="224" t="s">
        <v>1633</v>
      </c>
      <c r="F125" s="225" t="s">
        <v>1634</v>
      </c>
      <c r="G125" s="226" t="s">
        <v>347</v>
      </c>
      <c r="H125" s="227">
        <v>59.85</v>
      </c>
      <c r="I125" s="228"/>
      <c r="J125" s="229">
        <f>ROUND(I125*H125,2)</f>
        <v>0</v>
      </c>
      <c r="K125" s="225" t="s">
        <v>171</v>
      </c>
      <c r="L125" s="230"/>
      <c r="M125" s="231" t="s">
        <v>19</v>
      </c>
      <c r="N125" s="232" t="s">
        <v>46</v>
      </c>
      <c r="O125" s="64"/>
      <c r="P125" s="187">
        <f>O125*H125</f>
        <v>0</v>
      </c>
      <c r="Q125" s="187">
        <v>5.0000000000000002E-5</v>
      </c>
      <c r="R125" s="187">
        <f>Q125*H125</f>
        <v>2.9925000000000004E-3</v>
      </c>
      <c r="S125" s="187">
        <v>0</v>
      </c>
      <c r="T125" s="188">
        <f>S125*H125</f>
        <v>0</v>
      </c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  <c r="AR125" s="189" t="s">
        <v>124</v>
      </c>
      <c r="AT125" s="189" t="s">
        <v>457</v>
      </c>
      <c r="AU125" s="189" t="s">
        <v>83</v>
      </c>
      <c r="AY125" s="17" t="s">
        <v>164</v>
      </c>
      <c r="BE125" s="190">
        <f>IF(N125="základní",J125,0)</f>
        <v>0</v>
      </c>
      <c r="BF125" s="190">
        <f>IF(N125="snížená",J125,0)</f>
        <v>0</v>
      </c>
      <c r="BG125" s="190">
        <f>IF(N125="zákl. přenesená",J125,0)</f>
        <v>0</v>
      </c>
      <c r="BH125" s="190">
        <f>IF(N125="sníž. přenesená",J125,0)</f>
        <v>0</v>
      </c>
      <c r="BI125" s="190">
        <f>IF(N125="nulová",J125,0)</f>
        <v>0</v>
      </c>
      <c r="BJ125" s="17" t="s">
        <v>79</v>
      </c>
      <c r="BK125" s="190">
        <f>ROUND(I125*H125,2)</f>
        <v>0</v>
      </c>
      <c r="BL125" s="17" t="s">
        <v>112</v>
      </c>
      <c r="BM125" s="189" t="s">
        <v>1635</v>
      </c>
    </row>
    <row r="126" spans="1:65" s="13" customFormat="1" ht="11.25">
      <c r="B126" s="196"/>
      <c r="C126" s="197"/>
      <c r="D126" s="198" t="s">
        <v>179</v>
      </c>
      <c r="E126" s="199" t="s">
        <v>19</v>
      </c>
      <c r="F126" s="200" t="s">
        <v>1636</v>
      </c>
      <c r="G126" s="197"/>
      <c r="H126" s="201">
        <v>59.85</v>
      </c>
      <c r="I126" s="202"/>
      <c r="J126" s="197"/>
      <c r="K126" s="197"/>
      <c r="L126" s="203"/>
      <c r="M126" s="204"/>
      <c r="N126" s="205"/>
      <c r="O126" s="205"/>
      <c r="P126" s="205"/>
      <c r="Q126" s="205"/>
      <c r="R126" s="205"/>
      <c r="S126" s="205"/>
      <c r="T126" s="206"/>
      <c r="AT126" s="207" t="s">
        <v>179</v>
      </c>
      <c r="AU126" s="207" t="s">
        <v>83</v>
      </c>
      <c r="AV126" s="13" t="s">
        <v>83</v>
      </c>
      <c r="AW126" s="13" t="s">
        <v>36</v>
      </c>
      <c r="AX126" s="13" t="s">
        <v>79</v>
      </c>
      <c r="AY126" s="207" t="s">
        <v>164</v>
      </c>
    </row>
    <row r="127" spans="1:65" s="2" customFormat="1" ht="33" customHeight="1">
      <c r="A127" s="34"/>
      <c r="B127" s="35"/>
      <c r="C127" s="178" t="s">
        <v>224</v>
      </c>
      <c r="D127" s="178" t="s">
        <v>167</v>
      </c>
      <c r="E127" s="179" t="s">
        <v>1637</v>
      </c>
      <c r="F127" s="180" t="s">
        <v>1638</v>
      </c>
      <c r="G127" s="181" t="s">
        <v>183</v>
      </c>
      <c r="H127" s="182">
        <v>3.4140000000000001</v>
      </c>
      <c r="I127" s="183"/>
      <c r="J127" s="184">
        <f>ROUND(I127*H127,2)</f>
        <v>0</v>
      </c>
      <c r="K127" s="180" t="s">
        <v>171</v>
      </c>
      <c r="L127" s="39"/>
      <c r="M127" s="185" t="s">
        <v>19</v>
      </c>
      <c r="N127" s="186" t="s">
        <v>46</v>
      </c>
      <c r="O127" s="64"/>
      <c r="P127" s="187">
        <f>O127*H127</f>
        <v>0</v>
      </c>
      <c r="Q127" s="187">
        <v>2.5018699999999998</v>
      </c>
      <c r="R127" s="187">
        <f>Q127*H127</f>
        <v>8.5413841799999997</v>
      </c>
      <c r="S127" s="187">
        <v>0</v>
      </c>
      <c r="T127" s="188">
        <f>S127*H127</f>
        <v>0</v>
      </c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  <c r="AR127" s="189" t="s">
        <v>112</v>
      </c>
      <c r="AT127" s="189" t="s">
        <v>167</v>
      </c>
      <c r="AU127" s="189" t="s">
        <v>83</v>
      </c>
      <c r="AY127" s="17" t="s">
        <v>164</v>
      </c>
      <c r="BE127" s="190">
        <f>IF(N127="základní",J127,0)</f>
        <v>0</v>
      </c>
      <c r="BF127" s="190">
        <f>IF(N127="snížená",J127,0)</f>
        <v>0</v>
      </c>
      <c r="BG127" s="190">
        <f>IF(N127="zákl. přenesená",J127,0)</f>
        <v>0</v>
      </c>
      <c r="BH127" s="190">
        <f>IF(N127="sníž. přenesená",J127,0)</f>
        <v>0</v>
      </c>
      <c r="BI127" s="190">
        <f>IF(N127="nulová",J127,0)</f>
        <v>0</v>
      </c>
      <c r="BJ127" s="17" t="s">
        <v>79</v>
      </c>
      <c r="BK127" s="190">
        <f>ROUND(I127*H127,2)</f>
        <v>0</v>
      </c>
      <c r="BL127" s="17" t="s">
        <v>112</v>
      </c>
      <c r="BM127" s="189" t="s">
        <v>1639</v>
      </c>
    </row>
    <row r="128" spans="1:65" s="2" customFormat="1" ht="11.25">
      <c r="A128" s="34"/>
      <c r="B128" s="35"/>
      <c r="C128" s="36"/>
      <c r="D128" s="191" t="s">
        <v>173</v>
      </c>
      <c r="E128" s="36"/>
      <c r="F128" s="192" t="s">
        <v>1640</v>
      </c>
      <c r="G128" s="36"/>
      <c r="H128" s="36"/>
      <c r="I128" s="193"/>
      <c r="J128" s="36"/>
      <c r="K128" s="36"/>
      <c r="L128" s="39"/>
      <c r="M128" s="194"/>
      <c r="N128" s="195"/>
      <c r="O128" s="64"/>
      <c r="P128" s="64"/>
      <c r="Q128" s="64"/>
      <c r="R128" s="64"/>
      <c r="S128" s="64"/>
      <c r="T128" s="65"/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  <c r="AT128" s="17" t="s">
        <v>173</v>
      </c>
      <c r="AU128" s="17" t="s">
        <v>83</v>
      </c>
    </row>
    <row r="129" spans="1:65" s="13" customFormat="1" ht="11.25">
      <c r="B129" s="196"/>
      <c r="C129" s="197"/>
      <c r="D129" s="198" t="s">
        <v>179</v>
      </c>
      <c r="E129" s="199" t="s">
        <v>19</v>
      </c>
      <c r="F129" s="200" t="s">
        <v>1641</v>
      </c>
      <c r="G129" s="197"/>
      <c r="H129" s="201">
        <v>3.4140000000000001</v>
      </c>
      <c r="I129" s="202"/>
      <c r="J129" s="197"/>
      <c r="K129" s="197"/>
      <c r="L129" s="203"/>
      <c r="M129" s="204"/>
      <c r="N129" s="205"/>
      <c r="O129" s="205"/>
      <c r="P129" s="205"/>
      <c r="Q129" s="205"/>
      <c r="R129" s="205"/>
      <c r="S129" s="205"/>
      <c r="T129" s="206"/>
      <c r="AT129" s="207" t="s">
        <v>179</v>
      </c>
      <c r="AU129" s="207" t="s">
        <v>83</v>
      </c>
      <c r="AV129" s="13" t="s">
        <v>83</v>
      </c>
      <c r="AW129" s="13" t="s">
        <v>36</v>
      </c>
      <c r="AX129" s="13" t="s">
        <v>79</v>
      </c>
      <c r="AY129" s="207" t="s">
        <v>164</v>
      </c>
    </row>
    <row r="130" spans="1:65" s="2" customFormat="1" ht="44.25" customHeight="1">
      <c r="A130" s="34"/>
      <c r="B130" s="35"/>
      <c r="C130" s="178" t="s">
        <v>8</v>
      </c>
      <c r="D130" s="178" t="s">
        <v>167</v>
      </c>
      <c r="E130" s="179" t="s">
        <v>1642</v>
      </c>
      <c r="F130" s="180" t="s">
        <v>1643</v>
      </c>
      <c r="G130" s="181" t="s">
        <v>183</v>
      </c>
      <c r="H130" s="182">
        <v>3.4140000000000001</v>
      </c>
      <c r="I130" s="183"/>
      <c r="J130" s="184">
        <f>ROUND(I130*H130,2)</f>
        <v>0</v>
      </c>
      <c r="K130" s="180" t="s">
        <v>171</v>
      </c>
      <c r="L130" s="39"/>
      <c r="M130" s="185" t="s">
        <v>19</v>
      </c>
      <c r="N130" s="186" t="s">
        <v>46</v>
      </c>
      <c r="O130" s="64"/>
      <c r="P130" s="187">
        <f>O130*H130</f>
        <v>0</v>
      </c>
      <c r="Q130" s="187">
        <v>0</v>
      </c>
      <c r="R130" s="187">
        <f>Q130*H130</f>
        <v>0</v>
      </c>
      <c r="S130" s="187">
        <v>0</v>
      </c>
      <c r="T130" s="188">
        <f>S130*H130</f>
        <v>0</v>
      </c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  <c r="AR130" s="189" t="s">
        <v>112</v>
      </c>
      <c r="AT130" s="189" t="s">
        <v>167</v>
      </c>
      <c r="AU130" s="189" t="s">
        <v>83</v>
      </c>
      <c r="AY130" s="17" t="s">
        <v>164</v>
      </c>
      <c r="BE130" s="190">
        <f>IF(N130="základní",J130,0)</f>
        <v>0</v>
      </c>
      <c r="BF130" s="190">
        <f>IF(N130="snížená",J130,0)</f>
        <v>0</v>
      </c>
      <c r="BG130" s="190">
        <f>IF(N130="zákl. přenesená",J130,0)</f>
        <v>0</v>
      </c>
      <c r="BH130" s="190">
        <f>IF(N130="sníž. přenesená",J130,0)</f>
        <v>0</v>
      </c>
      <c r="BI130" s="190">
        <f>IF(N130="nulová",J130,0)</f>
        <v>0</v>
      </c>
      <c r="BJ130" s="17" t="s">
        <v>79</v>
      </c>
      <c r="BK130" s="190">
        <f>ROUND(I130*H130,2)</f>
        <v>0</v>
      </c>
      <c r="BL130" s="17" t="s">
        <v>112</v>
      </c>
      <c r="BM130" s="189" t="s">
        <v>1644</v>
      </c>
    </row>
    <row r="131" spans="1:65" s="2" customFormat="1" ht="11.25">
      <c r="A131" s="34"/>
      <c r="B131" s="35"/>
      <c r="C131" s="36"/>
      <c r="D131" s="191" t="s">
        <v>173</v>
      </c>
      <c r="E131" s="36"/>
      <c r="F131" s="192" t="s">
        <v>1645</v>
      </c>
      <c r="G131" s="36"/>
      <c r="H131" s="36"/>
      <c r="I131" s="193"/>
      <c r="J131" s="36"/>
      <c r="K131" s="36"/>
      <c r="L131" s="39"/>
      <c r="M131" s="194"/>
      <c r="N131" s="195"/>
      <c r="O131" s="64"/>
      <c r="P131" s="64"/>
      <c r="Q131" s="64"/>
      <c r="R131" s="64"/>
      <c r="S131" s="64"/>
      <c r="T131" s="65"/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  <c r="AT131" s="17" t="s">
        <v>173</v>
      </c>
      <c r="AU131" s="17" t="s">
        <v>83</v>
      </c>
    </row>
    <row r="132" spans="1:65" s="13" customFormat="1" ht="11.25">
      <c r="B132" s="196"/>
      <c r="C132" s="197"/>
      <c r="D132" s="198" t="s">
        <v>179</v>
      </c>
      <c r="E132" s="199" t="s">
        <v>19</v>
      </c>
      <c r="F132" s="200" t="s">
        <v>1641</v>
      </c>
      <c r="G132" s="197"/>
      <c r="H132" s="201">
        <v>3.4140000000000001</v>
      </c>
      <c r="I132" s="202"/>
      <c r="J132" s="197"/>
      <c r="K132" s="197"/>
      <c r="L132" s="203"/>
      <c r="M132" s="204"/>
      <c r="N132" s="205"/>
      <c r="O132" s="205"/>
      <c r="P132" s="205"/>
      <c r="Q132" s="205"/>
      <c r="R132" s="205"/>
      <c r="S132" s="205"/>
      <c r="T132" s="206"/>
      <c r="AT132" s="207" t="s">
        <v>179</v>
      </c>
      <c r="AU132" s="207" t="s">
        <v>83</v>
      </c>
      <c r="AV132" s="13" t="s">
        <v>83</v>
      </c>
      <c r="AW132" s="13" t="s">
        <v>36</v>
      </c>
      <c r="AX132" s="13" t="s">
        <v>79</v>
      </c>
      <c r="AY132" s="207" t="s">
        <v>164</v>
      </c>
    </row>
    <row r="133" spans="1:65" s="2" customFormat="1" ht="21.75" customHeight="1">
      <c r="A133" s="34"/>
      <c r="B133" s="35"/>
      <c r="C133" s="178" t="s">
        <v>233</v>
      </c>
      <c r="D133" s="178" t="s">
        <v>167</v>
      </c>
      <c r="E133" s="179" t="s">
        <v>491</v>
      </c>
      <c r="F133" s="180" t="s">
        <v>492</v>
      </c>
      <c r="G133" s="181" t="s">
        <v>221</v>
      </c>
      <c r="H133" s="182">
        <v>0.27700000000000002</v>
      </c>
      <c r="I133" s="183"/>
      <c r="J133" s="184">
        <f>ROUND(I133*H133,2)</f>
        <v>0</v>
      </c>
      <c r="K133" s="180" t="s">
        <v>171</v>
      </c>
      <c r="L133" s="39"/>
      <c r="M133" s="185" t="s">
        <v>19</v>
      </c>
      <c r="N133" s="186" t="s">
        <v>46</v>
      </c>
      <c r="O133" s="64"/>
      <c r="P133" s="187">
        <f>O133*H133</f>
        <v>0</v>
      </c>
      <c r="Q133" s="187">
        <v>1.06277</v>
      </c>
      <c r="R133" s="187">
        <f>Q133*H133</f>
        <v>0.29438729000000002</v>
      </c>
      <c r="S133" s="187">
        <v>0</v>
      </c>
      <c r="T133" s="188">
        <f>S133*H133</f>
        <v>0</v>
      </c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  <c r="AR133" s="189" t="s">
        <v>112</v>
      </c>
      <c r="AT133" s="189" t="s">
        <v>167</v>
      </c>
      <c r="AU133" s="189" t="s">
        <v>83</v>
      </c>
      <c r="AY133" s="17" t="s">
        <v>164</v>
      </c>
      <c r="BE133" s="190">
        <f>IF(N133="základní",J133,0)</f>
        <v>0</v>
      </c>
      <c r="BF133" s="190">
        <f>IF(N133="snížená",J133,0)</f>
        <v>0</v>
      </c>
      <c r="BG133" s="190">
        <f>IF(N133="zákl. přenesená",J133,0)</f>
        <v>0</v>
      </c>
      <c r="BH133" s="190">
        <f>IF(N133="sníž. přenesená",J133,0)</f>
        <v>0</v>
      </c>
      <c r="BI133" s="190">
        <f>IF(N133="nulová",J133,0)</f>
        <v>0</v>
      </c>
      <c r="BJ133" s="17" t="s">
        <v>79</v>
      </c>
      <c r="BK133" s="190">
        <f>ROUND(I133*H133,2)</f>
        <v>0</v>
      </c>
      <c r="BL133" s="17" t="s">
        <v>112</v>
      </c>
      <c r="BM133" s="189" t="s">
        <v>1646</v>
      </c>
    </row>
    <row r="134" spans="1:65" s="2" customFormat="1" ht="11.25">
      <c r="A134" s="34"/>
      <c r="B134" s="35"/>
      <c r="C134" s="36"/>
      <c r="D134" s="191" t="s">
        <v>173</v>
      </c>
      <c r="E134" s="36"/>
      <c r="F134" s="192" t="s">
        <v>494</v>
      </c>
      <c r="G134" s="36"/>
      <c r="H134" s="36"/>
      <c r="I134" s="193"/>
      <c r="J134" s="36"/>
      <c r="K134" s="36"/>
      <c r="L134" s="39"/>
      <c r="M134" s="194"/>
      <c r="N134" s="195"/>
      <c r="O134" s="64"/>
      <c r="P134" s="64"/>
      <c r="Q134" s="64"/>
      <c r="R134" s="64"/>
      <c r="S134" s="64"/>
      <c r="T134" s="65"/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  <c r="AT134" s="17" t="s">
        <v>173</v>
      </c>
      <c r="AU134" s="17" t="s">
        <v>83</v>
      </c>
    </row>
    <row r="135" spans="1:65" s="13" customFormat="1" ht="11.25">
      <c r="B135" s="196"/>
      <c r="C135" s="197"/>
      <c r="D135" s="198" t="s">
        <v>179</v>
      </c>
      <c r="E135" s="199" t="s">
        <v>19</v>
      </c>
      <c r="F135" s="200" t="s">
        <v>1647</v>
      </c>
      <c r="G135" s="197"/>
      <c r="H135" s="201">
        <v>0.27700000000000002</v>
      </c>
      <c r="I135" s="202"/>
      <c r="J135" s="197"/>
      <c r="K135" s="197"/>
      <c r="L135" s="203"/>
      <c r="M135" s="204"/>
      <c r="N135" s="205"/>
      <c r="O135" s="205"/>
      <c r="P135" s="205"/>
      <c r="Q135" s="205"/>
      <c r="R135" s="205"/>
      <c r="S135" s="205"/>
      <c r="T135" s="206"/>
      <c r="AT135" s="207" t="s">
        <v>179</v>
      </c>
      <c r="AU135" s="207" t="s">
        <v>83</v>
      </c>
      <c r="AV135" s="13" t="s">
        <v>83</v>
      </c>
      <c r="AW135" s="13" t="s">
        <v>36</v>
      </c>
      <c r="AX135" s="13" t="s">
        <v>79</v>
      </c>
      <c r="AY135" s="207" t="s">
        <v>164</v>
      </c>
    </row>
    <row r="136" spans="1:65" s="12" customFormat="1" ht="22.9" customHeight="1">
      <c r="B136" s="162"/>
      <c r="C136" s="163"/>
      <c r="D136" s="164" t="s">
        <v>74</v>
      </c>
      <c r="E136" s="176" t="s">
        <v>165</v>
      </c>
      <c r="F136" s="176" t="s">
        <v>166</v>
      </c>
      <c r="G136" s="163"/>
      <c r="H136" s="163"/>
      <c r="I136" s="166"/>
      <c r="J136" s="177">
        <f>BK136</f>
        <v>0</v>
      </c>
      <c r="K136" s="163"/>
      <c r="L136" s="168"/>
      <c r="M136" s="169"/>
      <c r="N136" s="170"/>
      <c r="O136" s="170"/>
      <c r="P136" s="171">
        <f>SUM(P137:P182)</f>
        <v>0</v>
      </c>
      <c r="Q136" s="170"/>
      <c r="R136" s="171">
        <f>SUM(R137:R182)</f>
        <v>1.0888150200000002</v>
      </c>
      <c r="S136" s="170"/>
      <c r="T136" s="172">
        <f>SUM(T137:T182)</f>
        <v>33.864980000000003</v>
      </c>
      <c r="AR136" s="173" t="s">
        <v>79</v>
      </c>
      <c r="AT136" s="174" t="s">
        <v>74</v>
      </c>
      <c r="AU136" s="174" t="s">
        <v>79</v>
      </c>
      <c r="AY136" s="173" t="s">
        <v>164</v>
      </c>
      <c r="BK136" s="175">
        <f>SUM(BK137:BK182)</f>
        <v>0</v>
      </c>
    </row>
    <row r="137" spans="1:65" s="2" customFormat="1" ht="37.9" customHeight="1">
      <c r="A137" s="34"/>
      <c r="B137" s="35"/>
      <c r="C137" s="178" t="s">
        <v>239</v>
      </c>
      <c r="D137" s="178" t="s">
        <v>167</v>
      </c>
      <c r="E137" s="179" t="s">
        <v>545</v>
      </c>
      <c r="F137" s="180" t="s">
        <v>546</v>
      </c>
      <c r="G137" s="181" t="s">
        <v>170</v>
      </c>
      <c r="H137" s="182">
        <v>145</v>
      </c>
      <c r="I137" s="183"/>
      <c r="J137" s="184">
        <f>ROUND(I137*H137,2)</f>
        <v>0</v>
      </c>
      <c r="K137" s="180" t="s">
        <v>19</v>
      </c>
      <c r="L137" s="39"/>
      <c r="M137" s="185" t="s">
        <v>19</v>
      </c>
      <c r="N137" s="186" t="s">
        <v>46</v>
      </c>
      <c r="O137" s="64"/>
      <c r="P137" s="187">
        <f>O137*H137</f>
        <v>0</v>
      </c>
      <c r="Q137" s="187">
        <v>0</v>
      </c>
      <c r="R137" s="187">
        <f>Q137*H137</f>
        <v>0</v>
      </c>
      <c r="S137" s="187">
        <v>0</v>
      </c>
      <c r="T137" s="188">
        <f>S137*H137</f>
        <v>0</v>
      </c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  <c r="AR137" s="189" t="s">
        <v>112</v>
      </c>
      <c r="AT137" s="189" t="s">
        <v>167</v>
      </c>
      <c r="AU137" s="189" t="s">
        <v>83</v>
      </c>
      <c r="AY137" s="17" t="s">
        <v>164</v>
      </c>
      <c r="BE137" s="190">
        <f>IF(N137="základní",J137,0)</f>
        <v>0</v>
      </c>
      <c r="BF137" s="190">
        <f>IF(N137="snížená",J137,0)</f>
        <v>0</v>
      </c>
      <c r="BG137" s="190">
        <f>IF(N137="zákl. přenesená",J137,0)</f>
        <v>0</v>
      </c>
      <c r="BH137" s="190">
        <f>IF(N137="sníž. přenesená",J137,0)</f>
        <v>0</v>
      </c>
      <c r="BI137" s="190">
        <f>IF(N137="nulová",J137,0)</f>
        <v>0</v>
      </c>
      <c r="BJ137" s="17" t="s">
        <v>79</v>
      </c>
      <c r="BK137" s="190">
        <f>ROUND(I137*H137,2)</f>
        <v>0</v>
      </c>
      <c r="BL137" s="17" t="s">
        <v>112</v>
      </c>
      <c r="BM137" s="189" t="s">
        <v>1648</v>
      </c>
    </row>
    <row r="138" spans="1:65" s="2" customFormat="1" ht="37.9" customHeight="1">
      <c r="A138" s="34"/>
      <c r="B138" s="35"/>
      <c r="C138" s="178" t="s">
        <v>244</v>
      </c>
      <c r="D138" s="178" t="s">
        <v>167</v>
      </c>
      <c r="E138" s="179" t="s">
        <v>551</v>
      </c>
      <c r="F138" s="180" t="s">
        <v>552</v>
      </c>
      <c r="G138" s="181" t="s">
        <v>170</v>
      </c>
      <c r="H138" s="182">
        <v>42.67</v>
      </c>
      <c r="I138" s="183"/>
      <c r="J138" s="184">
        <f>ROUND(I138*H138,2)</f>
        <v>0</v>
      </c>
      <c r="K138" s="180" t="s">
        <v>19</v>
      </c>
      <c r="L138" s="39"/>
      <c r="M138" s="185" t="s">
        <v>19</v>
      </c>
      <c r="N138" s="186" t="s">
        <v>46</v>
      </c>
      <c r="O138" s="64"/>
      <c r="P138" s="187">
        <f>O138*H138</f>
        <v>0</v>
      </c>
      <c r="Q138" s="187">
        <v>4.0000000000000003E-5</v>
      </c>
      <c r="R138" s="187">
        <f>Q138*H138</f>
        <v>1.7068000000000003E-3</v>
      </c>
      <c r="S138" s="187">
        <v>0</v>
      </c>
      <c r="T138" s="188">
        <f>S138*H138</f>
        <v>0</v>
      </c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  <c r="AR138" s="189" t="s">
        <v>112</v>
      </c>
      <c r="AT138" s="189" t="s">
        <v>167</v>
      </c>
      <c r="AU138" s="189" t="s">
        <v>83</v>
      </c>
      <c r="AY138" s="17" t="s">
        <v>164</v>
      </c>
      <c r="BE138" s="190">
        <f>IF(N138="základní",J138,0)</f>
        <v>0</v>
      </c>
      <c r="BF138" s="190">
        <f>IF(N138="snížená",J138,0)</f>
        <v>0</v>
      </c>
      <c r="BG138" s="190">
        <f>IF(N138="zákl. přenesená",J138,0)</f>
        <v>0</v>
      </c>
      <c r="BH138" s="190">
        <f>IF(N138="sníž. přenesená",J138,0)</f>
        <v>0</v>
      </c>
      <c r="BI138" s="190">
        <f>IF(N138="nulová",J138,0)</f>
        <v>0</v>
      </c>
      <c r="BJ138" s="17" t="s">
        <v>79</v>
      </c>
      <c r="BK138" s="190">
        <f>ROUND(I138*H138,2)</f>
        <v>0</v>
      </c>
      <c r="BL138" s="17" t="s">
        <v>112</v>
      </c>
      <c r="BM138" s="189" t="s">
        <v>1649</v>
      </c>
    </row>
    <row r="139" spans="1:65" s="13" customFormat="1" ht="11.25">
      <c r="B139" s="196"/>
      <c r="C139" s="197"/>
      <c r="D139" s="198" t="s">
        <v>179</v>
      </c>
      <c r="E139" s="199" t="s">
        <v>19</v>
      </c>
      <c r="F139" s="200" t="s">
        <v>1600</v>
      </c>
      <c r="G139" s="197"/>
      <c r="H139" s="201">
        <v>42.67</v>
      </c>
      <c r="I139" s="202"/>
      <c r="J139" s="197"/>
      <c r="K139" s="197"/>
      <c r="L139" s="203"/>
      <c r="M139" s="204"/>
      <c r="N139" s="205"/>
      <c r="O139" s="205"/>
      <c r="P139" s="205"/>
      <c r="Q139" s="205"/>
      <c r="R139" s="205"/>
      <c r="S139" s="205"/>
      <c r="T139" s="206"/>
      <c r="AT139" s="207" t="s">
        <v>179</v>
      </c>
      <c r="AU139" s="207" t="s">
        <v>83</v>
      </c>
      <c r="AV139" s="13" t="s">
        <v>83</v>
      </c>
      <c r="AW139" s="13" t="s">
        <v>36</v>
      </c>
      <c r="AX139" s="13" t="s">
        <v>79</v>
      </c>
      <c r="AY139" s="207" t="s">
        <v>164</v>
      </c>
    </row>
    <row r="140" spans="1:65" s="2" customFormat="1" ht="24.2" customHeight="1">
      <c r="A140" s="34"/>
      <c r="B140" s="35"/>
      <c r="C140" s="178" t="s">
        <v>250</v>
      </c>
      <c r="D140" s="178" t="s">
        <v>167</v>
      </c>
      <c r="E140" s="179" t="s">
        <v>181</v>
      </c>
      <c r="F140" s="180" t="s">
        <v>182</v>
      </c>
      <c r="G140" s="181" t="s">
        <v>183</v>
      </c>
      <c r="H140" s="182">
        <v>8.5340000000000007</v>
      </c>
      <c r="I140" s="183"/>
      <c r="J140" s="184">
        <f>ROUND(I140*H140,2)</f>
        <v>0</v>
      </c>
      <c r="K140" s="180" t="s">
        <v>171</v>
      </c>
      <c r="L140" s="39"/>
      <c r="M140" s="185" t="s">
        <v>19</v>
      </c>
      <c r="N140" s="186" t="s">
        <v>46</v>
      </c>
      <c r="O140" s="64"/>
      <c r="P140" s="187">
        <f>O140*H140</f>
        <v>0</v>
      </c>
      <c r="Q140" s="187">
        <v>0</v>
      </c>
      <c r="R140" s="187">
        <f>Q140*H140</f>
        <v>0</v>
      </c>
      <c r="S140" s="187">
        <v>2.2000000000000002</v>
      </c>
      <c r="T140" s="188">
        <f>S140*H140</f>
        <v>18.774800000000003</v>
      </c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  <c r="AR140" s="189" t="s">
        <v>112</v>
      </c>
      <c r="AT140" s="189" t="s">
        <v>167</v>
      </c>
      <c r="AU140" s="189" t="s">
        <v>83</v>
      </c>
      <c r="AY140" s="17" t="s">
        <v>164</v>
      </c>
      <c r="BE140" s="190">
        <f>IF(N140="základní",J140,0)</f>
        <v>0</v>
      </c>
      <c r="BF140" s="190">
        <f>IF(N140="snížená",J140,0)</f>
        <v>0</v>
      </c>
      <c r="BG140" s="190">
        <f>IF(N140="zákl. přenesená",J140,0)</f>
        <v>0</v>
      </c>
      <c r="BH140" s="190">
        <f>IF(N140="sníž. přenesená",J140,0)</f>
        <v>0</v>
      </c>
      <c r="BI140" s="190">
        <f>IF(N140="nulová",J140,0)</f>
        <v>0</v>
      </c>
      <c r="BJ140" s="17" t="s">
        <v>79</v>
      </c>
      <c r="BK140" s="190">
        <f>ROUND(I140*H140,2)</f>
        <v>0</v>
      </c>
      <c r="BL140" s="17" t="s">
        <v>112</v>
      </c>
      <c r="BM140" s="189" t="s">
        <v>1650</v>
      </c>
    </row>
    <row r="141" spans="1:65" s="2" customFormat="1" ht="11.25">
      <c r="A141" s="34"/>
      <c r="B141" s="35"/>
      <c r="C141" s="36"/>
      <c r="D141" s="191" t="s">
        <v>173</v>
      </c>
      <c r="E141" s="36"/>
      <c r="F141" s="192" t="s">
        <v>185</v>
      </c>
      <c r="G141" s="36"/>
      <c r="H141" s="36"/>
      <c r="I141" s="193"/>
      <c r="J141" s="36"/>
      <c r="K141" s="36"/>
      <c r="L141" s="39"/>
      <c r="M141" s="194"/>
      <c r="N141" s="195"/>
      <c r="O141" s="64"/>
      <c r="P141" s="64"/>
      <c r="Q141" s="64"/>
      <c r="R141" s="64"/>
      <c r="S141" s="64"/>
      <c r="T141" s="65"/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  <c r="AT141" s="17" t="s">
        <v>173</v>
      </c>
      <c r="AU141" s="17" t="s">
        <v>83</v>
      </c>
    </row>
    <row r="142" spans="1:65" s="13" customFormat="1" ht="11.25">
      <c r="B142" s="196"/>
      <c r="C142" s="197"/>
      <c r="D142" s="198" t="s">
        <v>179</v>
      </c>
      <c r="E142" s="199" t="s">
        <v>19</v>
      </c>
      <c r="F142" s="200" t="s">
        <v>1651</v>
      </c>
      <c r="G142" s="197"/>
      <c r="H142" s="201">
        <v>8.5340000000000007</v>
      </c>
      <c r="I142" s="202"/>
      <c r="J142" s="197"/>
      <c r="K142" s="197"/>
      <c r="L142" s="203"/>
      <c r="M142" s="204"/>
      <c r="N142" s="205"/>
      <c r="O142" s="205"/>
      <c r="P142" s="205"/>
      <c r="Q142" s="205"/>
      <c r="R142" s="205"/>
      <c r="S142" s="205"/>
      <c r="T142" s="206"/>
      <c r="AT142" s="207" t="s">
        <v>179</v>
      </c>
      <c r="AU142" s="207" t="s">
        <v>83</v>
      </c>
      <c r="AV142" s="13" t="s">
        <v>83</v>
      </c>
      <c r="AW142" s="13" t="s">
        <v>36</v>
      </c>
      <c r="AX142" s="13" t="s">
        <v>79</v>
      </c>
      <c r="AY142" s="207" t="s">
        <v>164</v>
      </c>
    </row>
    <row r="143" spans="1:65" s="2" customFormat="1" ht="44.25" customHeight="1">
      <c r="A143" s="34"/>
      <c r="B143" s="35"/>
      <c r="C143" s="178" t="s">
        <v>255</v>
      </c>
      <c r="D143" s="178" t="s">
        <v>167</v>
      </c>
      <c r="E143" s="179" t="s">
        <v>206</v>
      </c>
      <c r="F143" s="180" t="s">
        <v>207</v>
      </c>
      <c r="G143" s="181" t="s">
        <v>170</v>
      </c>
      <c r="H143" s="182">
        <v>251.50299999999999</v>
      </c>
      <c r="I143" s="183"/>
      <c r="J143" s="184">
        <f>ROUND(I143*H143,2)</f>
        <v>0</v>
      </c>
      <c r="K143" s="180" t="s">
        <v>171</v>
      </c>
      <c r="L143" s="39"/>
      <c r="M143" s="185" t="s">
        <v>19</v>
      </c>
      <c r="N143" s="186" t="s">
        <v>46</v>
      </c>
      <c r="O143" s="64"/>
      <c r="P143" s="187">
        <f>O143*H143</f>
        <v>0</v>
      </c>
      <c r="Q143" s="187">
        <v>0</v>
      </c>
      <c r="R143" s="187">
        <f>Q143*H143</f>
        <v>0</v>
      </c>
      <c r="S143" s="187">
        <v>4.5999999999999999E-2</v>
      </c>
      <c r="T143" s="188">
        <f>S143*H143</f>
        <v>11.569137999999999</v>
      </c>
      <c r="U143" s="34"/>
      <c r="V143" s="34"/>
      <c r="W143" s="34"/>
      <c r="X143" s="34"/>
      <c r="Y143" s="34"/>
      <c r="Z143" s="34"/>
      <c r="AA143" s="34"/>
      <c r="AB143" s="34"/>
      <c r="AC143" s="34"/>
      <c r="AD143" s="34"/>
      <c r="AE143" s="34"/>
      <c r="AR143" s="189" t="s">
        <v>112</v>
      </c>
      <c r="AT143" s="189" t="s">
        <v>167</v>
      </c>
      <c r="AU143" s="189" t="s">
        <v>83</v>
      </c>
      <c r="AY143" s="17" t="s">
        <v>164</v>
      </c>
      <c r="BE143" s="190">
        <f>IF(N143="základní",J143,0)</f>
        <v>0</v>
      </c>
      <c r="BF143" s="190">
        <f>IF(N143="snížená",J143,0)</f>
        <v>0</v>
      </c>
      <c r="BG143" s="190">
        <f>IF(N143="zákl. přenesená",J143,0)</f>
        <v>0</v>
      </c>
      <c r="BH143" s="190">
        <f>IF(N143="sníž. přenesená",J143,0)</f>
        <v>0</v>
      </c>
      <c r="BI143" s="190">
        <f>IF(N143="nulová",J143,0)</f>
        <v>0</v>
      </c>
      <c r="BJ143" s="17" t="s">
        <v>79</v>
      </c>
      <c r="BK143" s="190">
        <f>ROUND(I143*H143,2)</f>
        <v>0</v>
      </c>
      <c r="BL143" s="17" t="s">
        <v>112</v>
      </c>
      <c r="BM143" s="189" t="s">
        <v>1652</v>
      </c>
    </row>
    <row r="144" spans="1:65" s="2" customFormat="1" ht="11.25">
      <c r="A144" s="34"/>
      <c r="B144" s="35"/>
      <c r="C144" s="36"/>
      <c r="D144" s="191" t="s">
        <v>173</v>
      </c>
      <c r="E144" s="36"/>
      <c r="F144" s="192" t="s">
        <v>209</v>
      </c>
      <c r="G144" s="36"/>
      <c r="H144" s="36"/>
      <c r="I144" s="193"/>
      <c r="J144" s="36"/>
      <c r="K144" s="36"/>
      <c r="L144" s="39"/>
      <c r="M144" s="194"/>
      <c r="N144" s="195"/>
      <c r="O144" s="64"/>
      <c r="P144" s="64"/>
      <c r="Q144" s="64"/>
      <c r="R144" s="64"/>
      <c r="S144" s="64"/>
      <c r="T144" s="65"/>
      <c r="U144" s="34"/>
      <c r="V144" s="34"/>
      <c r="W144" s="34"/>
      <c r="X144" s="34"/>
      <c r="Y144" s="34"/>
      <c r="Z144" s="34"/>
      <c r="AA144" s="34"/>
      <c r="AB144" s="34"/>
      <c r="AC144" s="34"/>
      <c r="AD144" s="34"/>
      <c r="AE144" s="34"/>
      <c r="AT144" s="17" t="s">
        <v>173</v>
      </c>
      <c r="AU144" s="17" t="s">
        <v>83</v>
      </c>
    </row>
    <row r="145" spans="1:65" s="15" customFormat="1" ht="11.25">
      <c r="B145" s="240"/>
      <c r="C145" s="241"/>
      <c r="D145" s="198" t="s">
        <v>179</v>
      </c>
      <c r="E145" s="242" t="s">
        <v>19</v>
      </c>
      <c r="F145" s="243" t="s">
        <v>1653</v>
      </c>
      <c r="G145" s="241"/>
      <c r="H145" s="242" t="s">
        <v>19</v>
      </c>
      <c r="I145" s="244"/>
      <c r="J145" s="241"/>
      <c r="K145" s="241"/>
      <c r="L145" s="245"/>
      <c r="M145" s="246"/>
      <c r="N145" s="247"/>
      <c r="O145" s="247"/>
      <c r="P145" s="247"/>
      <c r="Q145" s="247"/>
      <c r="R145" s="247"/>
      <c r="S145" s="247"/>
      <c r="T145" s="248"/>
      <c r="AT145" s="249" t="s">
        <v>179</v>
      </c>
      <c r="AU145" s="249" t="s">
        <v>83</v>
      </c>
      <c r="AV145" s="15" t="s">
        <v>79</v>
      </c>
      <c r="AW145" s="15" t="s">
        <v>36</v>
      </c>
      <c r="AX145" s="15" t="s">
        <v>75</v>
      </c>
      <c r="AY145" s="249" t="s">
        <v>164</v>
      </c>
    </row>
    <row r="146" spans="1:65" s="13" customFormat="1" ht="22.5">
      <c r="B146" s="196"/>
      <c r="C146" s="197"/>
      <c r="D146" s="198" t="s">
        <v>179</v>
      </c>
      <c r="E146" s="199" t="s">
        <v>19</v>
      </c>
      <c r="F146" s="200" t="s">
        <v>1615</v>
      </c>
      <c r="G146" s="197"/>
      <c r="H146" s="201">
        <v>114.625</v>
      </c>
      <c r="I146" s="202"/>
      <c r="J146" s="197"/>
      <c r="K146" s="197"/>
      <c r="L146" s="203"/>
      <c r="M146" s="204"/>
      <c r="N146" s="205"/>
      <c r="O146" s="205"/>
      <c r="P146" s="205"/>
      <c r="Q146" s="205"/>
      <c r="R146" s="205"/>
      <c r="S146" s="205"/>
      <c r="T146" s="206"/>
      <c r="AT146" s="207" t="s">
        <v>179</v>
      </c>
      <c r="AU146" s="207" t="s">
        <v>83</v>
      </c>
      <c r="AV146" s="13" t="s">
        <v>83</v>
      </c>
      <c r="AW146" s="13" t="s">
        <v>36</v>
      </c>
      <c r="AX146" s="13" t="s">
        <v>75</v>
      </c>
      <c r="AY146" s="207" t="s">
        <v>164</v>
      </c>
    </row>
    <row r="147" spans="1:65" s="15" customFormat="1" ht="11.25">
      <c r="B147" s="240"/>
      <c r="C147" s="241"/>
      <c r="D147" s="198" t="s">
        <v>179</v>
      </c>
      <c r="E147" s="242" t="s">
        <v>19</v>
      </c>
      <c r="F147" s="243" t="s">
        <v>1654</v>
      </c>
      <c r="G147" s="241"/>
      <c r="H147" s="242" t="s">
        <v>19</v>
      </c>
      <c r="I147" s="244"/>
      <c r="J147" s="241"/>
      <c r="K147" s="241"/>
      <c r="L147" s="245"/>
      <c r="M147" s="246"/>
      <c r="N147" s="247"/>
      <c r="O147" s="247"/>
      <c r="P147" s="247"/>
      <c r="Q147" s="247"/>
      <c r="R147" s="247"/>
      <c r="S147" s="247"/>
      <c r="T147" s="248"/>
      <c r="AT147" s="249" t="s">
        <v>179</v>
      </c>
      <c r="AU147" s="249" t="s">
        <v>83</v>
      </c>
      <c r="AV147" s="15" t="s">
        <v>79</v>
      </c>
      <c r="AW147" s="15" t="s">
        <v>36</v>
      </c>
      <c r="AX147" s="15" t="s">
        <v>75</v>
      </c>
      <c r="AY147" s="249" t="s">
        <v>164</v>
      </c>
    </row>
    <row r="148" spans="1:65" s="13" customFormat="1" ht="11.25">
      <c r="B148" s="196"/>
      <c r="C148" s="197"/>
      <c r="D148" s="198" t="s">
        <v>179</v>
      </c>
      <c r="E148" s="199" t="s">
        <v>19</v>
      </c>
      <c r="F148" s="200" t="s">
        <v>1655</v>
      </c>
      <c r="G148" s="197"/>
      <c r="H148" s="201">
        <v>136.87799999999999</v>
      </c>
      <c r="I148" s="202"/>
      <c r="J148" s="197"/>
      <c r="K148" s="197"/>
      <c r="L148" s="203"/>
      <c r="M148" s="204"/>
      <c r="N148" s="205"/>
      <c r="O148" s="205"/>
      <c r="P148" s="205"/>
      <c r="Q148" s="205"/>
      <c r="R148" s="205"/>
      <c r="S148" s="205"/>
      <c r="T148" s="206"/>
      <c r="AT148" s="207" t="s">
        <v>179</v>
      </c>
      <c r="AU148" s="207" t="s">
        <v>83</v>
      </c>
      <c r="AV148" s="13" t="s">
        <v>83</v>
      </c>
      <c r="AW148" s="13" t="s">
        <v>36</v>
      </c>
      <c r="AX148" s="13" t="s">
        <v>75</v>
      </c>
      <c r="AY148" s="207" t="s">
        <v>164</v>
      </c>
    </row>
    <row r="149" spans="1:65" s="14" customFormat="1" ht="11.25">
      <c r="B149" s="212"/>
      <c r="C149" s="213"/>
      <c r="D149" s="198" t="s">
        <v>179</v>
      </c>
      <c r="E149" s="214" t="s">
        <v>19</v>
      </c>
      <c r="F149" s="215" t="s">
        <v>438</v>
      </c>
      <c r="G149" s="213"/>
      <c r="H149" s="216">
        <v>251.50299999999999</v>
      </c>
      <c r="I149" s="217"/>
      <c r="J149" s="213"/>
      <c r="K149" s="213"/>
      <c r="L149" s="218"/>
      <c r="M149" s="219"/>
      <c r="N149" s="220"/>
      <c r="O149" s="220"/>
      <c r="P149" s="220"/>
      <c r="Q149" s="220"/>
      <c r="R149" s="220"/>
      <c r="S149" s="220"/>
      <c r="T149" s="221"/>
      <c r="AT149" s="222" t="s">
        <v>179</v>
      </c>
      <c r="AU149" s="222" t="s">
        <v>83</v>
      </c>
      <c r="AV149" s="14" t="s">
        <v>112</v>
      </c>
      <c r="AW149" s="14" t="s">
        <v>36</v>
      </c>
      <c r="AX149" s="14" t="s">
        <v>79</v>
      </c>
      <c r="AY149" s="222" t="s">
        <v>164</v>
      </c>
    </row>
    <row r="150" spans="1:65" s="2" customFormat="1" ht="24.2" customHeight="1">
      <c r="A150" s="34"/>
      <c r="B150" s="35"/>
      <c r="C150" s="178" t="s">
        <v>261</v>
      </c>
      <c r="D150" s="178" t="s">
        <v>167</v>
      </c>
      <c r="E150" s="179" t="s">
        <v>1656</v>
      </c>
      <c r="F150" s="180" t="s">
        <v>1657</v>
      </c>
      <c r="G150" s="181" t="s">
        <v>170</v>
      </c>
      <c r="H150" s="182">
        <v>251.50299999999999</v>
      </c>
      <c r="I150" s="183"/>
      <c r="J150" s="184">
        <f>ROUND(I150*H150,2)</f>
        <v>0</v>
      </c>
      <c r="K150" s="180" t="s">
        <v>171</v>
      </c>
      <c r="L150" s="39"/>
      <c r="M150" s="185" t="s">
        <v>19</v>
      </c>
      <c r="N150" s="186" t="s">
        <v>46</v>
      </c>
      <c r="O150" s="64"/>
      <c r="P150" s="187">
        <f>O150*H150</f>
        <v>0</v>
      </c>
      <c r="Q150" s="187">
        <v>0</v>
      </c>
      <c r="R150" s="187">
        <f>Q150*H150</f>
        <v>0</v>
      </c>
      <c r="S150" s="187">
        <v>1.4E-2</v>
      </c>
      <c r="T150" s="188">
        <f>S150*H150</f>
        <v>3.521042</v>
      </c>
      <c r="U150" s="34"/>
      <c r="V150" s="34"/>
      <c r="W150" s="34"/>
      <c r="X150" s="34"/>
      <c r="Y150" s="34"/>
      <c r="Z150" s="34"/>
      <c r="AA150" s="34"/>
      <c r="AB150" s="34"/>
      <c r="AC150" s="34"/>
      <c r="AD150" s="34"/>
      <c r="AE150" s="34"/>
      <c r="AR150" s="189" t="s">
        <v>112</v>
      </c>
      <c r="AT150" s="189" t="s">
        <v>167</v>
      </c>
      <c r="AU150" s="189" t="s">
        <v>83</v>
      </c>
      <c r="AY150" s="17" t="s">
        <v>164</v>
      </c>
      <c r="BE150" s="190">
        <f>IF(N150="základní",J150,0)</f>
        <v>0</v>
      </c>
      <c r="BF150" s="190">
        <f>IF(N150="snížená",J150,0)</f>
        <v>0</v>
      </c>
      <c r="BG150" s="190">
        <f>IF(N150="zákl. přenesená",J150,0)</f>
        <v>0</v>
      </c>
      <c r="BH150" s="190">
        <f>IF(N150="sníž. přenesená",J150,0)</f>
        <v>0</v>
      </c>
      <c r="BI150" s="190">
        <f>IF(N150="nulová",J150,0)</f>
        <v>0</v>
      </c>
      <c r="BJ150" s="17" t="s">
        <v>79</v>
      </c>
      <c r="BK150" s="190">
        <f>ROUND(I150*H150,2)</f>
        <v>0</v>
      </c>
      <c r="BL150" s="17" t="s">
        <v>112</v>
      </c>
      <c r="BM150" s="189" t="s">
        <v>1658</v>
      </c>
    </row>
    <row r="151" spans="1:65" s="2" customFormat="1" ht="11.25">
      <c r="A151" s="34"/>
      <c r="B151" s="35"/>
      <c r="C151" s="36"/>
      <c r="D151" s="191" t="s">
        <v>173</v>
      </c>
      <c r="E151" s="36"/>
      <c r="F151" s="192" t="s">
        <v>1659</v>
      </c>
      <c r="G151" s="36"/>
      <c r="H151" s="36"/>
      <c r="I151" s="193"/>
      <c r="J151" s="36"/>
      <c r="K151" s="36"/>
      <c r="L151" s="39"/>
      <c r="M151" s="194"/>
      <c r="N151" s="195"/>
      <c r="O151" s="64"/>
      <c r="P151" s="64"/>
      <c r="Q151" s="64"/>
      <c r="R151" s="64"/>
      <c r="S151" s="64"/>
      <c r="T151" s="65"/>
      <c r="U151" s="34"/>
      <c r="V151" s="34"/>
      <c r="W151" s="34"/>
      <c r="X151" s="34"/>
      <c r="Y151" s="34"/>
      <c r="Z151" s="34"/>
      <c r="AA151" s="34"/>
      <c r="AB151" s="34"/>
      <c r="AC151" s="34"/>
      <c r="AD151" s="34"/>
      <c r="AE151" s="34"/>
      <c r="AT151" s="17" t="s">
        <v>173</v>
      </c>
      <c r="AU151" s="17" t="s">
        <v>83</v>
      </c>
    </row>
    <row r="152" spans="1:65" s="15" customFormat="1" ht="11.25">
      <c r="B152" s="240"/>
      <c r="C152" s="241"/>
      <c r="D152" s="198" t="s">
        <v>179</v>
      </c>
      <c r="E152" s="242" t="s">
        <v>19</v>
      </c>
      <c r="F152" s="243" t="s">
        <v>1653</v>
      </c>
      <c r="G152" s="241"/>
      <c r="H152" s="242" t="s">
        <v>19</v>
      </c>
      <c r="I152" s="244"/>
      <c r="J152" s="241"/>
      <c r="K152" s="241"/>
      <c r="L152" s="245"/>
      <c r="M152" s="246"/>
      <c r="N152" s="247"/>
      <c r="O152" s="247"/>
      <c r="P152" s="247"/>
      <c r="Q152" s="247"/>
      <c r="R152" s="247"/>
      <c r="S152" s="247"/>
      <c r="T152" s="248"/>
      <c r="AT152" s="249" t="s">
        <v>179</v>
      </c>
      <c r="AU152" s="249" t="s">
        <v>83</v>
      </c>
      <c r="AV152" s="15" t="s">
        <v>79</v>
      </c>
      <c r="AW152" s="15" t="s">
        <v>36</v>
      </c>
      <c r="AX152" s="15" t="s">
        <v>75</v>
      </c>
      <c r="AY152" s="249" t="s">
        <v>164</v>
      </c>
    </row>
    <row r="153" spans="1:65" s="13" customFormat="1" ht="22.5">
      <c r="B153" s="196"/>
      <c r="C153" s="197"/>
      <c r="D153" s="198" t="s">
        <v>179</v>
      </c>
      <c r="E153" s="199" t="s">
        <v>19</v>
      </c>
      <c r="F153" s="200" t="s">
        <v>1615</v>
      </c>
      <c r="G153" s="197"/>
      <c r="H153" s="201">
        <v>114.625</v>
      </c>
      <c r="I153" s="202"/>
      <c r="J153" s="197"/>
      <c r="K153" s="197"/>
      <c r="L153" s="203"/>
      <c r="M153" s="204"/>
      <c r="N153" s="205"/>
      <c r="O153" s="205"/>
      <c r="P153" s="205"/>
      <c r="Q153" s="205"/>
      <c r="R153" s="205"/>
      <c r="S153" s="205"/>
      <c r="T153" s="206"/>
      <c r="AT153" s="207" t="s">
        <v>179</v>
      </c>
      <c r="AU153" s="207" t="s">
        <v>83</v>
      </c>
      <c r="AV153" s="13" t="s">
        <v>83</v>
      </c>
      <c r="AW153" s="13" t="s">
        <v>36</v>
      </c>
      <c r="AX153" s="13" t="s">
        <v>75</v>
      </c>
      <c r="AY153" s="207" t="s">
        <v>164</v>
      </c>
    </row>
    <row r="154" spans="1:65" s="15" customFormat="1" ht="11.25">
      <c r="B154" s="240"/>
      <c r="C154" s="241"/>
      <c r="D154" s="198" t="s">
        <v>179</v>
      </c>
      <c r="E154" s="242" t="s">
        <v>19</v>
      </c>
      <c r="F154" s="243" t="s">
        <v>1654</v>
      </c>
      <c r="G154" s="241"/>
      <c r="H154" s="242" t="s">
        <v>19</v>
      </c>
      <c r="I154" s="244"/>
      <c r="J154" s="241"/>
      <c r="K154" s="241"/>
      <c r="L154" s="245"/>
      <c r="M154" s="246"/>
      <c r="N154" s="247"/>
      <c r="O154" s="247"/>
      <c r="P154" s="247"/>
      <c r="Q154" s="247"/>
      <c r="R154" s="247"/>
      <c r="S154" s="247"/>
      <c r="T154" s="248"/>
      <c r="AT154" s="249" t="s">
        <v>179</v>
      </c>
      <c r="AU154" s="249" t="s">
        <v>83</v>
      </c>
      <c r="AV154" s="15" t="s">
        <v>79</v>
      </c>
      <c r="AW154" s="15" t="s">
        <v>36</v>
      </c>
      <c r="AX154" s="15" t="s">
        <v>75</v>
      </c>
      <c r="AY154" s="249" t="s">
        <v>164</v>
      </c>
    </row>
    <row r="155" spans="1:65" s="13" customFormat="1" ht="11.25">
      <c r="B155" s="196"/>
      <c r="C155" s="197"/>
      <c r="D155" s="198" t="s">
        <v>179</v>
      </c>
      <c r="E155" s="199" t="s">
        <v>19</v>
      </c>
      <c r="F155" s="200" t="s">
        <v>1655</v>
      </c>
      <c r="G155" s="197"/>
      <c r="H155" s="201">
        <v>136.87799999999999</v>
      </c>
      <c r="I155" s="202"/>
      <c r="J155" s="197"/>
      <c r="K155" s="197"/>
      <c r="L155" s="203"/>
      <c r="M155" s="204"/>
      <c r="N155" s="205"/>
      <c r="O155" s="205"/>
      <c r="P155" s="205"/>
      <c r="Q155" s="205"/>
      <c r="R155" s="205"/>
      <c r="S155" s="205"/>
      <c r="T155" s="206"/>
      <c r="AT155" s="207" t="s">
        <v>179</v>
      </c>
      <c r="AU155" s="207" t="s">
        <v>83</v>
      </c>
      <c r="AV155" s="13" t="s">
        <v>83</v>
      </c>
      <c r="AW155" s="13" t="s">
        <v>36</v>
      </c>
      <c r="AX155" s="13" t="s">
        <v>75</v>
      </c>
      <c r="AY155" s="207" t="s">
        <v>164</v>
      </c>
    </row>
    <row r="156" spans="1:65" s="14" customFormat="1" ht="11.25">
      <c r="B156" s="212"/>
      <c r="C156" s="213"/>
      <c r="D156" s="198" t="s">
        <v>179</v>
      </c>
      <c r="E156" s="214" t="s">
        <v>19</v>
      </c>
      <c r="F156" s="215" t="s">
        <v>438</v>
      </c>
      <c r="G156" s="213"/>
      <c r="H156" s="216">
        <v>251.50299999999999</v>
      </c>
      <c r="I156" s="217"/>
      <c r="J156" s="213"/>
      <c r="K156" s="213"/>
      <c r="L156" s="218"/>
      <c r="M156" s="219"/>
      <c r="N156" s="220"/>
      <c r="O156" s="220"/>
      <c r="P156" s="220"/>
      <c r="Q156" s="220"/>
      <c r="R156" s="220"/>
      <c r="S156" s="220"/>
      <c r="T156" s="221"/>
      <c r="AT156" s="222" t="s">
        <v>179</v>
      </c>
      <c r="AU156" s="222" t="s">
        <v>83</v>
      </c>
      <c r="AV156" s="14" t="s">
        <v>112</v>
      </c>
      <c r="AW156" s="14" t="s">
        <v>36</v>
      </c>
      <c r="AX156" s="14" t="s">
        <v>79</v>
      </c>
      <c r="AY156" s="222" t="s">
        <v>164</v>
      </c>
    </row>
    <row r="157" spans="1:65" s="2" customFormat="1" ht="24.2" customHeight="1">
      <c r="A157" s="34"/>
      <c r="B157" s="35"/>
      <c r="C157" s="178" t="s">
        <v>267</v>
      </c>
      <c r="D157" s="178" t="s">
        <v>167</v>
      </c>
      <c r="E157" s="179" t="s">
        <v>1660</v>
      </c>
      <c r="F157" s="180" t="s">
        <v>1661</v>
      </c>
      <c r="G157" s="181" t="s">
        <v>170</v>
      </c>
      <c r="H157" s="182">
        <v>251.50299999999999</v>
      </c>
      <c r="I157" s="183"/>
      <c r="J157" s="184">
        <f>ROUND(I157*H157,2)</f>
        <v>0</v>
      </c>
      <c r="K157" s="180" t="s">
        <v>171</v>
      </c>
      <c r="L157" s="39"/>
      <c r="M157" s="185" t="s">
        <v>19</v>
      </c>
      <c r="N157" s="186" t="s">
        <v>46</v>
      </c>
      <c r="O157" s="64"/>
      <c r="P157" s="187">
        <f>O157*H157</f>
        <v>0</v>
      </c>
      <c r="Q157" s="187">
        <v>0</v>
      </c>
      <c r="R157" s="187">
        <f>Q157*H157</f>
        <v>0</v>
      </c>
      <c r="S157" s="187">
        <v>0</v>
      </c>
      <c r="T157" s="188">
        <f>S157*H157</f>
        <v>0</v>
      </c>
      <c r="U157" s="34"/>
      <c r="V157" s="34"/>
      <c r="W157" s="34"/>
      <c r="X157" s="34"/>
      <c r="Y157" s="34"/>
      <c r="Z157" s="34"/>
      <c r="AA157" s="34"/>
      <c r="AB157" s="34"/>
      <c r="AC157" s="34"/>
      <c r="AD157" s="34"/>
      <c r="AE157" s="34"/>
      <c r="AR157" s="189" t="s">
        <v>112</v>
      </c>
      <c r="AT157" s="189" t="s">
        <v>167</v>
      </c>
      <c r="AU157" s="189" t="s">
        <v>83</v>
      </c>
      <c r="AY157" s="17" t="s">
        <v>164</v>
      </c>
      <c r="BE157" s="190">
        <f>IF(N157="základní",J157,0)</f>
        <v>0</v>
      </c>
      <c r="BF157" s="190">
        <f>IF(N157="snížená",J157,0)</f>
        <v>0</v>
      </c>
      <c r="BG157" s="190">
        <f>IF(N157="zákl. přenesená",J157,0)</f>
        <v>0</v>
      </c>
      <c r="BH157" s="190">
        <f>IF(N157="sníž. přenesená",J157,0)</f>
        <v>0</v>
      </c>
      <c r="BI157" s="190">
        <f>IF(N157="nulová",J157,0)</f>
        <v>0</v>
      </c>
      <c r="BJ157" s="17" t="s">
        <v>79</v>
      </c>
      <c r="BK157" s="190">
        <f>ROUND(I157*H157,2)</f>
        <v>0</v>
      </c>
      <c r="BL157" s="17" t="s">
        <v>112</v>
      </c>
      <c r="BM157" s="189" t="s">
        <v>1662</v>
      </c>
    </row>
    <row r="158" spans="1:65" s="2" customFormat="1" ht="11.25">
      <c r="A158" s="34"/>
      <c r="B158" s="35"/>
      <c r="C158" s="36"/>
      <c r="D158" s="191" t="s">
        <v>173</v>
      </c>
      <c r="E158" s="36"/>
      <c r="F158" s="192" t="s">
        <v>1663</v>
      </c>
      <c r="G158" s="36"/>
      <c r="H158" s="36"/>
      <c r="I158" s="193"/>
      <c r="J158" s="36"/>
      <c r="K158" s="36"/>
      <c r="L158" s="39"/>
      <c r="M158" s="194"/>
      <c r="N158" s="195"/>
      <c r="O158" s="64"/>
      <c r="P158" s="64"/>
      <c r="Q158" s="64"/>
      <c r="R158" s="64"/>
      <c r="S158" s="64"/>
      <c r="T158" s="65"/>
      <c r="U158" s="34"/>
      <c r="V158" s="34"/>
      <c r="W158" s="34"/>
      <c r="X158" s="34"/>
      <c r="Y158" s="34"/>
      <c r="Z158" s="34"/>
      <c r="AA158" s="34"/>
      <c r="AB158" s="34"/>
      <c r="AC158" s="34"/>
      <c r="AD158" s="34"/>
      <c r="AE158" s="34"/>
      <c r="AT158" s="17" t="s">
        <v>173</v>
      </c>
      <c r="AU158" s="17" t="s">
        <v>83</v>
      </c>
    </row>
    <row r="159" spans="1:65" s="15" customFormat="1" ht="11.25">
      <c r="B159" s="240"/>
      <c r="C159" s="241"/>
      <c r="D159" s="198" t="s">
        <v>179</v>
      </c>
      <c r="E159" s="242" t="s">
        <v>19</v>
      </c>
      <c r="F159" s="243" t="s">
        <v>1653</v>
      </c>
      <c r="G159" s="241"/>
      <c r="H159" s="242" t="s">
        <v>19</v>
      </c>
      <c r="I159" s="244"/>
      <c r="J159" s="241"/>
      <c r="K159" s="241"/>
      <c r="L159" s="245"/>
      <c r="M159" s="246"/>
      <c r="N159" s="247"/>
      <c r="O159" s="247"/>
      <c r="P159" s="247"/>
      <c r="Q159" s="247"/>
      <c r="R159" s="247"/>
      <c r="S159" s="247"/>
      <c r="T159" s="248"/>
      <c r="AT159" s="249" t="s">
        <v>179</v>
      </c>
      <c r="AU159" s="249" t="s">
        <v>83</v>
      </c>
      <c r="AV159" s="15" t="s">
        <v>79</v>
      </c>
      <c r="AW159" s="15" t="s">
        <v>36</v>
      </c>
      <c r="AX159" s="15" t="s">
        <v>75</v>
      </c>
      <c r="AY159" s="249" t="s">
        <v>164</v>
      </c>
    </row>
    <row r="160" spans="1:65" s="13" customFormat="1" ht="22.5">
      <c r="B160" s="196"/>
      <c r="C160" s="197"/>
      <c r="D160" s="198" t="s">
        <v>179</v>
      </c>
      <c r="E160" s="199" t="s">
        <v>19</v>
      </c>
      <c r="F160" s="200" t="s">
        <v>1615</v>
      </c>
      <c r="G160" s="197"/>
      <c r="H160" s="201">
        <v>114.625</v>
      </c>
      <c r="I160" s="202"/>
      <c r="J160" s="197"/>
      <c r="K160" s="197"/>
      <c r="L160" s="203"/>
      <c r="M160" s="204"/>
      <c r="N160" s="205"/>
      <c r="O160" s="205"/>
      <c r="P160" s="205"/>
      <c r="Q160" s="205"/>
      <c r="R160" s="205"/>
      <c r="S160" s="205"/>
      <c r="T160" s="206"/>
      <c r="AT160" s="207" t="s">
        <v>179</v>
      </c>
      <c r="AU160" s="207" t="s">
        <v>83</v>
      </c>
      <c r="AV160" s="13" t="s">
        <v>83</v>
      </c>
      <c r="AW160" s="13" t="s">
        <v>36</v>
      </c>
      <c r="AX160" s="13" t="s">
        <v>75</v>
      </c>
      <c r="AY160" s="207" t="s">
        <v>164</v>
      </c>
    </row>
    <row r="161" spans="1:65" s="15" customFormat="1" ht="11.25">
      <c r="B161" s="240"/>
      <c r="C161" s="241"/>
      <c r="D161" s="198" t="s">
        <v>179</v>
      </c>
      <c r="E161" s="242" t="s">
        <v>19</v>
      </c>
      <c r="F161" s="243" t="s">
        <v>1654</v>
      </c>
      <c r="G161" s="241"/>
      <c r="H161" s="242" t="s">
        <v>19</v>
      </c>
      <c r="I161" s="244"/>
      <c r="J161" s="241"/>
      <c r="K161" s="241"/>
      <c r="L161" s="245"/>
      <c r="M161" s="246"/>
      <c r="N161" s="247"/>
      <c r="O161" s="247"/>
      <c r="P161" s="247"/>
      <c r="Q161" s="247"/>
      <c r="R161" s="247"/>
      <c r="S161" s="247"/>
      <c r="T161" s="248"/>
      <c r="AT161" s="249" t="s">
        <v>179</v>
      </c>
      <c r="AU161" s="249" t="s">
        <v>83</v>
      </c>
      <c r="AV161" s="15" t="s">
        <v>79</v>
      </c>
      <c r="AW161" s="15" t="s">
        <v>36</v>
      </c>
      <c r="AX161" s="15" t="s">
        <v>75</v>
      </c>
      <c r="AY161" s="249" t="s">
        <v>164</v>
      </c>
    </row>
    <row r="162" spans="1:65" s="13" customFormat="1" ht="11.25">
      <c r="B162" s="196"/>
      <c r="C162" s="197"/>
      <c r="D162" s="198" t="s">
        <v>179</v>
      </c>
      <c r="E162" s="199" t="s">
        <v>19</v>
      </c>
      <c r="F162" s="200" t="s">
        <v>1655</v>
      </c>
      <c r="G162" s="197"/>
      <c r="H162" s="201">
        <v>136.87799999999999</v>
      </c>
      <c r="I162" s="202"/>
      <c r="J162" s="197"/>
      <c r="K162" s="197"/>
      <c r="L162" s="203"/>
      <c r="M162" s="204"/>
      <c r="N162" s="205"/>
      <c r="O162" s="205"/>
      <c r="P162" s="205"/>
      <c r="Q162" s="205"/>
      <c r="R162" s="205"/>
      <c r="S162" s="205"/>
      <c r="T162" s="206"/>
      <c r="AT162" s="207" t="s">
        <v>179</v>
      </c>
      <c r="AU162" s="207" t="s">
        <v>83</v>
      </c>
      <c r="AV162" s="13" t="s">
        <v>83</v>
      </c>
      <c r="AW162" s="13" t="s">
        <v>36</v>
      </c>
      <c r="AX162" s="13" t="s">
        <v>75</v>
      </c>
      <c r="AY162" s="207" t="s">
        <v>164</v>
      </c>
    </row>
    <row r="163" spans="1:65" s="14" customFormat="1" ht="11.25">
      <c r="B163" s="212"/>
      <c r="C163" s="213"/>
      <c r="D163" s="198" t="s">
        <v>179</v>
      </c>
      <c r="E163" s="214" t="s">
        <v>19</v>
      </c>
      <c r="F163" s="215" t="s">
        <v>438</v>
      </c>
      <c r="G163" s="213"/>
      <c r="H163" s="216">
        <v>251.50299999999999</v>
      </c>
      <c r="I163" s="217"/>
      <c r="J163" s="213"/>
      <c r="K163" s="213"/>
      <c r="L163" s="218"/>
      <c r="M163" s="219"/>
      <c r="N163" s="220"/>
      <c r="O163" s="220"/>
      <c r="P163" s="220"/>
      <c r="Q163" s="220"/>
      <c r="R163" s="220"/>
      <c r="S163" s="220"/>
      <c r="T163" s="221"/>
      <c r="AT163" s="222" t="s">
        <v>179</v>
      </c>
      <c r="AU163" s="222" t="s">
        <v>83</v>
      </c>
      <c r="AV163" s="14" t="s">
        <v>112</v>
      </c>
      <c r="AW163" s="14" t="s">
        <v>36</v>
      </c>
      <c r="AX163" s="14" t="s">
        <v>79</v>
      </c>
      <c r="AY163" s="222" t="s">
        <v>164</v>
      </c>
    </row>
    <row r="164" spans="1:65" s="2" customFormat="1" ht="24.2" customHeight="1">
      <c r="A164" s="34"/>
      <c r="B164" s="35"/>
      <c r="C164" s="178" t="s">
        <v>273</v>
      </c>
      <c r="D164" s="178" t="s">
        <v>167</v>
      </c>
      <c r="E164" s="179" t="s">
        <v>1664</v>
      </c>
      <c r="F164" s="180" t="s">
        <v>1665</v>
      </c>
      <c r="G164" s="181" t="s">
        <v>170</v>
      </c>
      <c r="H164" s="182">
        <v>251.50299999999999</v>
      </c>
      <c r="I164" s="183"/>
      <c r="J164" s="184">
        <f>ROUND(I164*H164,2)</f>
        <v>0</v>
      </c>
      <c r="K164" s="180" t="s">
        <v>171</v>
      </c>
      <c r="L164" s="39"/>
      <c r="M164" s="185" t="s">
        <v>19</v>
      </c>
      <c r="N164" s="186" t="s">
        <v>46</v>
      </c>
      <c r="O164" s="64"/>
      <c r="P164" s="187">
        <f>O164*H164</f>
        <v>0</v>
      </c>
      <c r="Q164" s="187">
        <v>0</v>
      </c>
      <c r="R164" s="187">
        <f>Q164*H164</f>
        <v>0</v>
      </c>
      <c r="S164" s="187">
        <v>0</v>
      </c>
      <c r="T164" s="188">
        <f>S164*H164</f>
        <v>0</v>
      </c>
      <c r="U164" s="34"/>
      <c r="V164" s="34"/>
      <c r="W164" s="34"/>
      <c r="X164" s="34"/>
      <c r="Y164" s="34"/>
      <c r="Z164" s="34"/>
      <c r="AA164" s="34"/>
      <c r="AB164" s="34"/>
      <c r="AC164" s="34"/>
      <c r="AD164" s="34"/>
      <c r="AE164" s="34"/>
      <c r="AR164" s="189" t="s">
        <v>112</v>
      </c>
      <c r="AT164" s="189" t="s">
        <v>167</v>
      </c>
      <c r="AU164" s="189" t="s">
        <v>83</v>
      </c>
      <c r="AY164" s="17" t="s">
        <v>164</v>
      </c>
      <c r="BE164" s="190">
        <f>IF(N164="základní",J164,0)</f>
        <v>0</v>
      </c>
      <c r="BF164" s="190">
        <f>IF(N164="snížená",J164,0)</f>
        <v>0</v>
      </c>
      <c r="BG164" s="190">
        <f>IF(N164="zákl. přenesená",J164,0)</f>
        <v>0</v>
      </c>
      <c r="BH164" s="190">
        <f>IF(N164="sníž. přenesená",J164,0)</f>
        <v>0</v>
      </c>
      <c r="BI164" s="190">
        <f>IF(N164="nulová",J164,0)</f>
        <v>0</v>
      </c>
      <c r="BJ164" s="17" t="s">
        <v>79</v>
      </c>
      <c r="BK164" s="190">
        <f>ROUND(I164*H164,2)</f>
        <v>0</v>
      </c>
      <c r="BL164" s="17" t="s">
        <v>112</v>
      </c>
      <c r="BM164" s="189" t="s">
        <v>1666</v>
      </c>
    </row>
    <row r="165" spans="1:65" s="2" customFormat="1" ht="11.25">
      <c r="A165" s="34"/>
      <c r="B165" s="35"/>
      <c r="C165" s="36"/>
      <c r="D165" s="191" t="s">
        <v>173</v>
      </c>
      <c r="E165" s="36"/>
      <c r="F165" s="192" t="s">
        <v>1667</v>
      </c>
      <c r="G165" s="36"/>
      <c r="H165" s="36"/>
      <c r="I165" s="193"/>
      <c r="J165" s="36"/>
      <c r="K165" s="36"/>
      <c r="L165" s="39"/>
      <c r="M165" s="194"/>
      <c r="N165" s="195"/>
      <c r="O165" s="64"/>
      <c r="P165" s="64"/>
      <c r="Q165" s="64"/>
      <c r="R165" s="64"/>
      <c r="S165" s="64"/>
      <c r="T165" s="65"/>
      <c r="U165" s="34"/>
      <c r="V165" s="34"/>
      <c r="W165" s="34"/>
      <c r="X165" s="34"/>
      <c r="Y165" s="34"/>
      <c r="Z165" s="34"/>
      <c r="AA165" s="34"/>
      <c r="AB165" s="34"/>
      <c r="AC165" s="34"/>
      <c r="AD165" s="34"/>
      <c r="AE165" s="34"/>
      <c r="AT165" s="17" t="s">
        <v>173</v>
      </c>
      <c r="AU165" s="17" t="s">
        <v>83</v>
      </c>
    </row>
    <row r="166" spans="1:65" s="15" customFormat="1" ht="11.25">
      <c r="B166" s="240"/>
      <c r="C166" s="241"/>
      <c r="D166" s="198" t="s">
        <v>179</v>
      </c>
      <c r="E166" s="242" t="s">
        <v>19</v>
      </c>
      <c r="F166" s="243" t="s">
        <v>1653</v>
      </c>
      <c r="G166" s="241"/>
      <c r="H166" s="242" t="s">
        <v>19</v>
      </c>
      <c r="I166" s="244"/>
      <c r="J166" s="241"/>
      <c r="K166" s="241"/>
      <c r="L166" s="245"/>
      <c r="M166" s="246"/>
      <c r="N166" s="247"/>
      <c r="O166" s="247"/>
      <c r="P166" s="247"/>
      <c r="Q166" s="247"/>
      <c r="R166" s="247"/>
      <c r="S166" s="247"/>
      <c r="T166" s="248"/>
      <c r="AT166" s="249" t="s">
        <v>179</v>
      </c>
      <c r="AU166" s="249" t="s">
        <v>83</v>
      </c>
      <c r="AV166" s="15" t="s">
        <v>79</v>
      </c>
      <c r="AW166" s="15" t="s">
        <v>36</v>
      </c>
      <c r="AX166" s="15" t="s">
        <v>75</v>
      </c>
      <c r="AY166" s="249" t="s">
        <v>164</v>
      </c>
    </row>
    <row r="167" spans="1:65" s="13" customFormat="1" ht="22.5">
      <c r="B167" s="196"/>
      <c r="C167" s="197"/>
      <c r="D167" s="198" t="s">
        <v>179</v>
      </c>
      <c r="E167" s="199" t="s">
        <v>19</v>
      </c>
      <c r="F167" s="200" t="s">
        <v>1615</v>
      </c>
      <c r="G167" s="197"/>
      <c r="H167" s="201">
        <v>114.625</v>
      </c>
      <c r="I167" s="202"/>
      <c r="J167" s="197"/>
      <c r="K167" s="197"/>
      <c r="L167" s="203"/>
      <c r="M167" s="204"/>
      <c r="N167" s="205"/>
      <c r="O167" s="205"/>
      <c r="P167" s="205"/>
      <c r="Q167" s="205"/>
      <c r="R167" s="205"/>
      <c r="S167" s="205"/>
      <c r="T167" s="206"/>
      <c r="AT167" s="207" t="s">
        <v>179</v>
      </c>
      <c r="AU167" s="207" t="s">
        <v>83</v>
      </c>
      <c r="AV167" s="13" t="s">
        <v>83</v>
      </c>
      <c r="AW167" s="13" t="s">
        <v>36</v>
      </c>
      <c r="AX167" s="13" t="s">
        <v>75</v>
      </c>
      <c r="AY167" s="207" t="s">
        <v>164</v>
      </c>
    </row>
    <row r="168" spans="1:65" s="15" customFormat="1" ht="11.25">
      <c r="B168" s="240"/>
      <c r="C168" s="241"/>
      <c r="D168" s="198" t="s">
        <v>179</v>
      </c>
      <c r="E168" s="242" t="s">
        <v>19</v>
      </c>
      <c r="F168" s="243" t="s">
        <v>1654</v>
      </c>
      <c r="G168" s="241"/>
      <c r="H168" s="242" t="s">
        <v>19</v>
      </c>
      <c r="I168" s="244"/>
      <c r="J168" s="241"/>
      <c r="K168" s="241"/>
      <c r="L168" s="245"/>
      <c r="M168" s="246"/>
      <c r="N168" s="247"/>
      <c r="O168" s="247"/>
      <c r="P168" s="247"/>
      <c r="Q168" s="247"/>
      <c r="R168" s="247"/>
      <c r="S168" s="247"/>
      <c r="T168" s="248"/>
      <c r="AT168" s="249" t="s">
        <v>179</v>
      </c>
      <c r="AU168" s="249" t="s">
        <v>83</v>
      </c>
      <c r="AV168" s="15" t="s">
        <v>79</v>
      </c>
      <c r="AW168" s="15" t="s">
        <v>36</v>
      </c>
      <c r="AX168" s="15" t="s">
        <v>75</v>
      </c>
      <c r="AY168" s="249" t="s">
        <v>164</v>
      </c>
    </row>
    <row r="169" spans="1:65" s="13" customFormat="1" ht="11.25">
      <c r="B169" s="196"/>
      <c r="C169" s="197"/>
      <c r="D169" s="198" t="s">
        <v>179</v>
      </c>
      <c r="E169" s="199" t="s">
        <v>19</v>
      </c>
      <c r="F169" s="200" t="s">
        <v>1655</v>
      </c>
      <c r="G169" s="197"/>
      <c r="H169" s="201">
        <v>136.87799999999999</v>
      </c>
      <c r="I169" s="202"/>
      <c r="J169" s="197"/>
      <c r="K169" s="197"/>
      <c r="L169" s="203"/>
      <c r="M169" s="204"/>
      <c r="N169" s="205"/>
      <c r="O169" s="205"/>
      <c r="P169" s="205"/>
      <c r="Q169" s="205"/>
      <c r="R169" s="205"/>
      <c r="S169" s="205"/>
      <c r="T169" s="206"/>
      <c r="AT169" s="207" t="s">
        <v>179</v>
      </c>
      <c r="AU169" s="207" t="s">
        <v>83</v>
      </c>
      <c r="AV169" s="13" t="s">
        <v>83</v>
      </c>
      <c r="AW169" s="13" t="s">
        <v>36</v>
      </c>
      <c r="AX169" s="13" t="s">
        <v>75</v>
      </c>
      <c r="AY169" s="207" t="s">
        <v>164</v>
      </c>
    </row>
    <row r="170" spans="1:65" s="14" customFormat="1" ht="11.25">
      <c r="B170" s="212"/>
      <c r="C170" s="213"/>
      <c r="D170" s="198" t="s">
        <v>179</v>
      </c>
      <c r="E170" s="214" t="s">
        <v>19</v>
      </c>
      <c r="F170" s="215" t="s">
        <v>438</v>
      </c>
      <c r="G170" s="213"/>
      <c r="H170" s="216">
        <v>251.50299999999999</v>
      </c>
      <c r="I170" s="217"/>
      <c r="J170" s="213"/>
      <c r="K170" s="213"/>
      <c r="L170" s="218"/>
      <c r="M170" s="219"/>
      <c r="N170" s="220"/>
      <c r="O170" s="220"/>
      <c r="P170" s="220"/>
      <c r="Q170" s="220"/>
      <c r="R170" s="220"/>
      <c r="S170" s="220"/>
      <c r="T170" s="221"/>
      <c r="AT170" s="222" t="s">
        <v>179</v>
      </c>
      <c r="AU170" s="222" t="s">
        <v>83</v>
      </c>
      <c r="AV170" s="14" t="s">
        <v>112</v>
      </c>
      <c r="AW170" s="14" t="s">
        <v>36</v>
      </c>
      <c r="AX170" s="14" t="s">
        <v>79</v>
      </c>
      <c r="AY170" s="222" t="s">
        <v>164</v>
      </c>
    </row>
    <row r="171" spans="1:65" s="2" customFormat="1" ht="24.2" customHeight="1">
      <c r="A171" s="34"/>
      <c r="B171" s="35"/>
      <c r="C171" s="178" t="s">
        <v>7</v>
      </c>
      <c r="D171" s="178" t="s">
        <v>167</v>
      </c>
      <c r="E171" s="179" t="s">
        <v>1668</v>
      </c>
      <c r="F171" s="180" t="s">
        <v>1669</v>
      </c>
      <c r="G171" s="181" t="s">
        <v>170</v>
      </c>
      <c r="H171" s="182">
        <v>44.066000000000003</v>
      </c>
      <c r="I171" s="183"/>
      <c r="J171" s="184">
        <f>ROUND(I171*H171,2)</f>
        <v>0</v>
      </c>
      <c r="K171" s="180" t="s">
        <v>171</v>
      </c>
      <c r="L171" s="39"/>
      <c r="M171" s="185" t="s">
        <v>19</v>
      </c>
      <c r="N171" s="186" t="s">
        <v>46</v>
      </c>
      <c r="O171" s="64"/>
      <c r="P171" s="187">
        <f>O171*H171</f>
        <v>0</v>
      </c>
      <c r="Q171" s="187">
        <v>2.0140000000000002E-2</v>
      </c>
      <c r="R171" s="187">
        <f>Q171*H171</f>
        <v>0.88748924000000007</v>
      </c>
      <c r="S171" s="187">
        <v>0</v>
      </c>
      <c r="T171" s="188">
        <f>S171*H171</f>
        <v>0</v>
      </c>
      <c r="U171" s="34"/>
      <c r="V171" s="34"/>
      <c r="W171" s="34"/>
      <c r="X171" s="34"/>
      <c r="Y171" s="34"/>
      <c r="Z171" s="34"/>
      <c r="AA171" s="34"/>
      <c r="AB171" s="34"/>
      <c r="AC171" s="34"/>
      <c r="AD171" s="34"/>
      <c r="AE171" s="34"/>
      <c r="AR171" s="189" t="s">
        <v>112</v>
      </c>
      <c r="AT171" s="189" t="s">
        <v>167</v>
      </c>
      <c r="AU171" s="189" t="s">
        <v>83</v>
      </c>
      <c r="AY171" s="17" t="s">
        <v>164</v>
      </c>
      <c r="BE171" s="190">
        <f>IF(N171="základní",J171,0)</f>
        <v>0</v>
      </c>
      <c r="BF171" s="190">
        <f>IF(N171="snížená",J171,0)</f>
        <v>0</v>
      </c>
      <c r="BG171" s="190">
        <f>IF(N171="zákl. přenesená",J171,0)</f>
        <v>0</v>
      </c>
      <c r="BH171" s="190">
        <f>IF(N171="sníž. přenesená",J171,0)</f>
        <v>0</v>
      </c>
      <c r="BI171" s="190">
        <f>IF(N171="nulová",J171,0)</f>
        <v>0</v>
      </c>
      <c r="BJ171" s="17" t="s">
        <v>79</v>
      </c>
      <c r="BK171" s="190">
        <f>ROUND(I171*H171,2)</f>
        <v>0</v>
      </c>
      <c r="BL171" s="17" t="s">
        <v>112</v>
      </c>
      <c r="BM171" s="189" t="s">
        <v>1670</v>
      </c>
    </row>
    <row r="172" spans="1:65" s="2" customFormat="1" ht="11.25">
      <c r="A172" s="34"/>
      <c r="B172" s="35"/>
      <c r="C172" s="36"/>
      <c r="D172" s="191" t="s">
        <v>173</v>
      </c>
      <c r="E172" s="36"/>
      <c r="F172" s="192" t="s">
        <v>1671</v>
      </c>
      <c r="G172" s="36"/>
      <c r="H172" s="36"/>
      <c r="I172" s="193"/>
      <c r="J172" s="36"/>
      <c r="K172" s="36"/>
      <c r="L172" s="39"/>
      <c r="M172" s="194"/>
      <c r="N172" s="195"/>
      <c r="O172" s="64"/>
      <c r="P172" s="64"/>
      <c r="Q172" s="64"/>
      <c r="R172" s="64"/>
      <c r="S172" s="64"/>
      <c r="T172" s="65"/>
      <c r="U172" s="34"/>
      <c r="V172" s="34"/>
      <c r="W172" s="34"/>
      <c r="X172" s="34"/>
      <c r="Y172" s="34"/>
      <c r="Z172" s="34"/>
      <c r="AA172" s="34"/>
      <c r="AB172" s="34"/>
      <c r="AC172" s="34"/>
      <c r="AD172" s="34"/>
      <c r="AE172" s="34"/>
      <c r="AT172" s="17" t="s">
        <v>173</v>
      </c>
      <c r="AU172" s="17" t="s">
        <v>83</v>
      </c>
    </row>
    <row r="173" spans="1:65" s="15" customFormat="1" ht="11.25">
      <c r="B173" s="240"/>
      <c r="C173" s="241"/>
      <c r="D173" s="198" t="s">
        <v>179</v>
      </c>
      <c r="E173" s="242" t="s">
        <v>19</v>
      </c>
      <c r="F173" s="243" t="s">
        <v>1654</v>
      </c>
      <c r="G173" s="241"/>
      <c r="H173" s="242" t="s">
        <v>19</v>
      </c>
      <c r="I173" s="244"/>
      <c r="J173" s="241"/>
      <c r="K173" s="241"/>
      <c r="L173" s="245"/>
      <c r="M173" s="246"/>
      <c r="N173" s="247"/>
      <c r="O173" s="247"/>
      <c r="P173" s="247"/>
      <c r="Q173" s="247"/>
      <c r="R173" s="247"/>
      <c r="S173" s="247"/>
      <c r="T173" s="248"/>
      <c r="AT173" s="249" t="s">
        <v>179</v>
      </c>
      <c r="AU173" s="249" t="s">
        <v>83</v>
      </c>
      <c r="AV173" s="15" t="s">
        <v>79</v>
      </c>
      <c r="AW173" s="15" t="s">
        <v>36</v>
      </c>
      <c r="AX173" s="15" t="s">
        <v>75</v>
      </c>
      <c r="AY173" s="249" t="s">
        <v>164</v>
      </c>
    </row>
    <row r="174" spans="1:65" s="13" customFormat="1" ht="11.25">
      <c r="B174" s="196"/>
      <c r="C174" s="197"/>
      <c r="D174" s="198" t="s">
        <v>179</v>
      </c>
      <c r="E174" s="199" t="s">
        <v>19</v>
      </c>
      <c r="F174" s="200" t="s">
        <v>1672</v>
      </c>
      <c r="G174" s="197"/>
      <c r="H174" s="201">
        <v>44.066000000000003</v>
      </c>
      <c r="I174" s="202"/>
      <c r="J174" s="197"/>
      <c r="K174" s="197"/>
      <c r="L174" s="203"/>
      <c r="M174" s="204"/>
      <c r="N174" s="205"/>
      <c r="O174" s="205"/>
      <c r="P174" s="205"/>
      <c r="Q174" s="205"/>
      <c r="R174" s="205"/>
      <c r="S174" s="205"/>
      <c r="T174" s="206"/>
      <c r="AT174" s="207" t="s">
        <v>179</v>
      </c>
      <c r="AU174" s="207" t="s">
        <v>83</v>
      </c>
      <c r="AV174" s="13" t="s">
        <v>83</v>
      </c>
      <c r="AW174" s="13" t="s">
        <v>36</v>
      </c>
      <c r="AX174" s="13" t="s">
        <v>79</v>
      </c>
      <c r="AY174" s="207" t="s">
        <v>164</v>
      </c>
    </row>
    <row r="175" spans="1:65" s="2" customFormat="1" ht="24.2" customHeight="1">
      <c r="A175" s="34"/>
      <c r="B175" s="35"/>
      <c r="C175" s="178" t="s">
        <v>282</v>
      </c>
      <c r="D175" s="178" t="s">
        <v>167</v>
      </c>
      <c r="E175" s="179" t="s">
        <v>1673</v>
      </c>
      <c r="F175" s="180" t="s">
        <v>1674</v>
      </c>
      <c r="G175" s="181" t="s">
        <v>170</v>
      </c>
      <c r="H175" s="182">
        <v>44.066000000000003</v>
      </c>
      <c r="I175" s="183"/>
      <c r="J175" s="184">
        <f>ROUND(I175*H175,2)</f>
        <v>0</v>
      </c>
      <c r="K175" s="180" t="s">
        <v>171</v>
      </c>
      <c r="L175" s="39"/>
      <c r="M175" s="185" t="s">
        <v>19</v>
      </c>
      <c r="N175" s="186" t="s">
        <v>46</v>
      </c>
      <c r="O175" s="64"/>
      <c r="P175" s="187">
        <f>O175*H175</f>
        <v>0</v>
      </c>
      <c r="Q175" s="187">
        <v>1.5E-3</v>
      </c>
      <c r="R175" s="187">
        <f>Q175*H175</f>
        <v>6.6099000000000005E-2</v>
      </c>
      <c r="S175" s="187">
        <v>0</v>
      </c>
      <c r="T175" s="188">
        <f>S175*H175</f>
        <v>0</v>
      </c>
      <c r="U175" s="34"/>
      <c r="V175" s="34"/>
      <c r="W175" s="34"/>
      <c r="X175" s="34"/>
      <c r="Y175" s="34"/>
      <c r="Z175" s="34"/>
      <c r="AA175" s="34"/>
      <c r="AB175" s="34"/>
      <c r="AC175" s="34"/>
      <c r="AD175" s="34"/>
      <c r="AE175" s="34"/>
      <c r="AR175" s="189" t="s">
        <v>112</v>
      </c>
      <c r="AT175" s="189" t="s">
        <v>167</v>
      </c>
      <c r="AU175" s="189" t="s">
        <v>83</v>
      </c>
      <c r="AY175" s="17" t="s">
        <v>164</v>
      </c>
      <c r="BE175" s="190">
        <f>IF(N175="základní",J175,0)</f>
        <v>0</v>
      </c>
      <c r="BF175" s="190">
        <f>IF(N175="snížená",J175,0)</f>
        <v>0</v>
      </c>
      <c r="BG175" s="190">
        <f>IF(N175="zákl. přenesená",J175,0)</f>
        <v>0</v>
      </c>
      <c r="BH175" s="190">
        <f>IF(N175="sníž. přenesená",J175,0)</f>
        <v>0</v>
      </c>
      <c r="BI175" s="190">
        <f>IF(N175="nulová",J175,0)</f>
        <v>0</v>
      </c>
      <c r="BJ175" s="17" t="s">
        <v>79</v>
      </c>
      <c r="BK175" s="190">
        <f>ROUND(I175*H175,2)</f>
        <v>0</v>
      </c>
      <c r="BL175" s="17" t="s">
        <v>112</v>
      </c>
      <c r="BM175" s="189" t="s">
        <v>1675</v>
      </c>
    </row>
    <row r="176" spans="1:65" s="2" customFormat="1" ht="11.25">
      <c r="A176" s="34"/>
      <c r="B176" s="35"/>
      <c r="C176" s="36"/>
      <c r="D176" s="191" t="s">
        <v>173</v>
      </c>
      <c r="E176" s="36"/>
      <c r="F176" s="192" t="s">
        <v>1676</v>
      </c>
      <c r="G176" s="36"/>
      <c r="H176" s="36"/>
      <c r="I176" s="193"/>
      <c r="J176" s="36"/>
      <c r="K176" s="36"/>
      <c r="L176" s="39"/>
      <c r="M176" s="194"/>
      <c r="N176" s="195"/>
      <c r="O176" s="64"/>
      <c r="P176" s="64"/>
      <c r="Q176" s="64"/>
      <c r="R176" s="64"/>
      <c r="S176" s="64"/>
      <c r="T176" s="65"/>
      <c r="U176" s="34"/>
      <c r="V176" s="34"/>
      <c r="W176" s="34"/>
      <c r="X176" s="34"/>
      <c r="Y176" s="34"/>
      <c r="Z176" s="34"/>
      <c r="AA176" s="34"/>
      <c r="AB176" s="34"/>
      <c r="AC176" s="34"/>
      <c r="AD176" s="34"/>
      <c r="AE176" s="34"/>
      <c r="AT176" s="17" t="s">
        <v>173</v>
      </c>
      <c r="AU176" s="17" t="s">
        <v>83</v>
      </c>
    </row>
    <row r="177" spans="1:65" s="15" customFormat="1" ht="11.25">
      <c r="B177" s="240"/>
      <c r="C177" s="241"/>
      <c r="D177" s="198" t="s">
        <v>179</v>
      </c>
      <c r="E177" s="242" t="s">
        <v>19</v>
      </c>
      <c r="F177" s="243" t="s">
        <v>1654</v>
      </c>
      <c r="G177" s="241"/>
      <c r="H177" s="242" t="s">
        <v>19</v>
      </c>
      <c r="I177" s="244"/>
      <c r="J177" s="241"/>
      <c r="K177" s="241"/>
      <c r="L177" s="245"/>
      <c r="M177" s="246"/>
      <c r="N177" s="247"/>
      <c r="O177" s="247"/>
      <c r="P177" s="247"/>
      <c r="Q177" s="247"/>
      <c r="R177" s="247"/>
      <c r="S177" s="247"/>
      <c r="T177" s="248"/>
      <c r="AT177" s="249" t="s">
        <v>179</v>
      </c>
      <c r="AU177" s="249" t="s">
        <v>83</v>
      </c>
      <c r="AV177" s="15" t="s">
        <v>79</v>
      </c>
      <c r="AW177" s="15" t="s">
        <v>36</v>
      </c>
      <c r="AX177" s="15" t="s">
        <v>75</v>
      </c>
      <c r="AY177" s="249" t="s">
        <v>164</v>
      </c>
    </row>
    <row r="178" spans="1:65" s="13" customFormat="1" ht="11.25">
      <c r="B178" s="196"/>
      <c r="C178" s="197"/>
      <c r="D178" s="198" t="s">
        <v>179</v>
      </c>
      <c r="E178" s="199" t="s">
        <v>19</v>
      </c>
      <c r="F178" s="200" t="s">
        <v>1672</v>
      </c>
      <c r="G178" s="197"/>
      <c r="H178" s="201">
        <v>44.066000000000003</v>
      </c>
      <c r="I178" s="202"/>
      <c r="J178" s="197"/>
      <c r="K178" s="197"/>
      <c r="L178" s="203"/>
      <c r="M178" s="204"/>
      <c r="N178" s="205"/>
      <c r="O178" s="205"/>
      <c r="P178" s="205"/>
      <c r="Q178" s="205"/>
      <c r="R178" s="205"/>
      <c r="S178" s="205"/>
      <c r="T178" s="206"/>
      <c r="AT178" s="207" t="s">
        <v>179</v>
      </c>
      <c r="AU178" s="207" t="s">
        <v>83</v>
      </c>
      <c r="AV178" s="13" t="s">
        <v>83</v>
      </c>
      <c r="AW178" s="13" t="s">
        <v>36</v>
      </c>
      <c r="AX178" s="13" t="s">
        <v>79</v>
      </c>
      <c r="AY178" s="207" t="s">
        <v>164</v>
      </c>
    </row>
    <row r="179" spans="1:65" s="2" customFormat="1" ht="16.5" customHeight="1">
      <c r="A179" s="34"/>
      <c r="B179" s="35"/>
      <c r="C179" s="178" t="s">
        <v>287</v>
      </c>
      <c r="D179" s="178" t="s">
        <v>167</v>
      </c>
      <c r="E179" s="179" t="s">
        <v>1677</v>
      </c>
      <c r="F179" s="180" t="s">
        <v>1678</v>
      </c>
      <c r="G179" s="181" t="s">
        <v>170</v>
      </c>
      <c r="H179" s="182">
        <v>44.066000000000003</v>
      </c>
      <c r="I179" s="183"/>
      <c r="J179" s="184">
        <f>ROUND(I179*H179,2)</f>
        <v>0</v>
      </c>
      <c r="K179" s="180" t="s">
        <v>171</v>
      </c>
      <c r="L179" s="39"/>
      <c r="M179" s="185" t="s">
        <v>19</v>
      </c>
      <c r="N179" s="186" t="s">
        <v>46</v>
      </c>
      <c r="O179" s="64"/>
      <c r="P179" s="187">
        <f>O179*H179</f>
        <v>0</v>
      </c>
      <c r="Q179" s="187">
        <v>3.0300000000000001E-3</v>
      </c>
      <c r="R179" s="187">
        <f>Q179*H179</f>
        <v>0.13351998000000001</v>
      </c>
      <c r="S179" s="187">
        <v>0</v>
      </c>
      <c r="T179" s="188">
        <f>S179*H179</f>
        <v>0</v>
      </c>
      <c r="U179" s="34"/>
      <c r="V179" s="34"/>
      <c r="W179" s="34"/>
      <c r="X179" s="34"/>
      <c r="Y179" s="34"/>
      <c r="Z179" s="34"/>
      <c r="AA179" s="34"/>
      <c r="AB179" s="34"/>
      <c r="AC179" s="34"/>
      <c r="AD179" s="34"/>
      <c r="AE179" s="34"/>
      <c r="AR179" s="189" t="s">
        <v>112</v>
      </c>
      <c r="AT179" s="189" t="s">
        <v>167</v>
      </c>
      <c r="AU179" s="189" t="s">
        <v>83</v>
      </c>
      <c r="AY179" s="17" t="s">
        <v>164</v>
      </c>
      <c r="BE179" s="190">
        <f>IF(N179="základní",J179,0)</f>
        <v>0</v>
      </c>
      <c r="BF179" s="190">
        <f>IF(N179="snížená",J179,0)</f>
        <v>0</v>
      </c>
      <c r="BG179" s="190">
        <f>IF(N179="zákl. přenesená",J179,0)</f>
        <v>0</v>
      </c>
      <c r="BH179" s="190">
        <f>IF(N179="sníž. přenesená",J179,0)</f>
        <v>0</v>
      </c>
      <c r="BI179" s="190">
        <f>IF(N179="nulová",J179,0)</f>
        <v>0</v>
      </c>
      <c r="BJ179" s="17" t="s">
        <v>79</v>
      </c>
      <c r="BK179" s="190">
        <f>ROUND(I179*H179,2)</f>
        <v>0</v>
      </c>
      <c r="BL179" s="17" t="s">
        <v>112</v>
      </c>
      <c r="BM179" s="189" t="s">
        <v>1679</v>
      </c>
    </row>
    <row r="180" spans="1:65" s="2" customFormat="1" ht="11.25">
      <c r="A180" s="34"/>
      <c r="B180" s="35"/>
      <c r="C180" s="36"/>
      <c r="D180" s="191" t="s">
        <v>173</v>
      </c>
      <c r="E180" s="36"/>
      <c r="F180" s="192" t="s">
        <v>1680</v>
      </c>
      <c r="G180" s="36"/>
      <c r="H180" s="36"/>
      <c r="I180" s="193"/>
      <c r="J180" s="36"/>
      <c r="K180" s="36"/>
      <c r="L180" s="39"/>
      <c r="M180" s="194"/>
      <c r="N180" s="195"/>
      <c r="O180" s="64"/>
      <c r="P180" s="64"/>
      <c r="Q180" s="64"/>
      <c r="R180" s="64"/>
      <c r="S180" s="64"/>
      <c r="T180" s="65"/>
      <c r="U180" s="34"/>
      <c r="V180" s="34"/>
      <c r="W180" s="34"/>
      <c r="X180" s="34"/>
      <c r="Y180" s="34"/>
      <c r="Z180" s="34"/>
      <c r="AA180" s="34"/>
      <c r="AB180" s="34"/>
      <c r="AC180" s="34"/>
      <c r="AD180" s="34"/>
      <c r="AE180" s="34"/>
      <c r="AT180" s="17" t="s">
        <v>173</v>
      </c>
      <c r="AU180" s="17" t="s">
        <v>83</v>
      </c>
    </row>
    <row r="181" spans="1:65" s="2" customFormat="1" ht="24.2" customHeight="1">
      <c r="A181" s="34"/>
      <c r="B181" s="35"/>
      <c r="C181" s="178" t="s">
        <v>292</v>
      </c>
      <c r="D181" s="178" t="s">
        <v>167</v>
      </c>
      <c r="E181" s="179" t="s">
        <v>1681</v>
      </c>
      <c r="F181" s="180" t="s">
        <v>1682</v>
      </c>
      <c r="G181" s="181" t="s">
        <v>170</v>
      </c>
      <c r="H181" s="182">
        <v>44.066000000000003</v>
      </c>
      <c r="I181" s="183"/>
      <c r="J181" s="184">
        <f>ROUND(I181*H181,2)</f>
        <v>0</v>
      </c>
      <c r="K181" s="180" t="s">
        <v>171</v>
      </c>
      <c r="L181" s="39"/>
      <c r="M181" s="185" t="s">
        <v>19</v>
      </c>
      <c r="N181" s="186" t="s">
        <v>46</v>
      </c>
      <c r="O181" s="64"/>
      <c r="P181" s="187">
        <f>O181*H181</f>
        <v>0</v>
      </c>
      <c r="Q181" s="187">
        <v>0</v>
      </c>
      <c r="R181" s="187">
        <f>Q181*H181</f>
        <v>0</v>
      </c>
      <c r="S181" s="187">
        <v>0</v>
      </c>
      <c r="T181" s="188">
        <f>S181*H181</f>
        <v>0</v>
      </c>
      <c r="U181" s="34"/>
      <c r="V181" s="34"/>
      <c r="W181" s="34"/>
      <c r="X181" s="34"/>
      <c r="Y181" s="34"/>
      <c r="Z181" s="34"/>
      <c r="AA181" s="34"/>
      <c r="AB181" s="34"/>
      <c r="AC181" s="34"/>
      <c r="AD181" s="34"/>
      <c r="AE181" s="34"/>
      <c r="AR181" s="189" t="s">
        <v>112</v>
      </c>
      <c r="AT181" s="189" t="s">
        <v>167</v>
      </c>
      <c r="AU181" s="189" t="s">
        <v>83</v>
      </c>
      <c r="AY181" s="17" t="s">
        <v>164</v>
      </c>
      <c r="BE181" s="190">
        <f>IF(N181="základní",J181,0)</f>
        <v>0</v>
      </c>
      <c r="BF181" s="190">
        <f>IF(N181="snížená",J181,0)</f>
        <v>0</v>
      </c>
      <c r="BG181" s="190">
        <f>IF(N181="zákl. přenesená",J181,0)</f>
        <v>0</v>
      </c>
      <c r="BH181" s="190">
        <f>IF(N181="sníž. přenesená",J181,0)</f>
        <v>0</v>
      </c>
      <c r="BI181" s="190">
        <f>IF(N181="nulová",J181,0)</f>
        <v>0</v>
      </c>
      <c r="BJ181" s="17" t="s">
        <v>79</v>
      </c>
      <c r="BK181" s="190">
        <f>ROUND(I181*H181,2)</f>
        <v>0</v>
      </c>
      <c r="BL181" s="17" t="s">
        <v>112</v>
      </c>
      <c r="BM181" s="189" t="s">
        <v>1683</v>
      </c>
    </row>
    <row r="182" spans="1:65" s="2" customFormat="1" ht="11.25">
      <c r="A182" s="34"/>
      <c r="B182" s="35"/>
      <c r="C182" s="36"/>
      <c r="D182" s="191" t="s">
        <v>173</v>
      </c>
      <c r="E182" s="36"/>
      <c r="F182" s="192" t="s">
        <v>1684</v>
      </c>
      <c r="G182" s="36"/>
      <c r="H182" s="36"/>
      <c r="I182" s="193"/>
      <c r="J182" s="36"/>
      <c r="K182" s="36"/>
      <c r="L182" s="39"/>
      <c r="M182" s="194"/>
      <c r="N182" s="195"/>
      <c r="O182" s="64"/>
      <c r="P182" s="64"/>
      <c r="Q182" s="64"/>
      <c r="R182" s="64"/>
      <c r="S182" s="64"/>
      <c r="T182" s="65"/>
      <c r="U182" s="34"/>
      <c r="V182" s="34"/>
      <c r="W182" s="34"/>
      <c r="X182" s="34"/>
      <c r="Y182" s="34"/>
      <c r="Z182" s="34"/>
      <c r="AA182" s="34"/>
      <c r="AB182" s="34"/>
      <c r="AC182" s="34"/>
      <c r="AD182" s="34"/>
      <c r="AE182" s="34"/>
      <c r="AT182" s="17" t="s">
        <v>173</v>
      </c>
      <c r="AU182" s="17" t="s">
        <v>83</v>
      </c>
    </row>
    <row r="183" spans="1:65" s="12" customFormat="1" ht="22.9" customHeight="1">
      <c r="B183" s="162"/>
      <c r="C183" s="163"/>
      <c r="D183" s="164" t="s">
        <v>74</v>
      </c>
      <c r="E183" s="176" t="s">
        <v>216</v>
      </c>
      <c r="F183" s="176" t="s">
        <v>217</v>
      </c>
      <c r="G183" s="163"/>
      <c r="H183" s="163"/>
      <c r="I183" s="166"/>
      <c r="J183" s="177">
        <f>BK183</f>
        <v>0</v>
      </c>
      <c r="K183" s="163"/>
      <c r="L183" s="168"/>
      <c r="M183" s="169"/>
      <c r="N183" s="170"/>
      <c r="O183" s="170"/>
      <c r="P183" s="171">
        <f>SUM(P184:P217)</f>
        <v>0</v>
      </c>
      <c r="Q183" s="170"/>
      <c r="R183" s="171">
        <f>SUM(R184:R217)</f>
        <v>0</v>
      </c>
      <c r="S183" s="170"/>
      <c r="T183" s="172">
        <f>SUM(T184:T217)</f>
        <v>0</v>
      </c>
      <c r="AR183" s="173" t="s">
        <v>79</v>
      </c>
      <c r="AT183" s="174" t="s">
        <v>74</v>
      </c>
      <c r="AU183" s="174" t="s">
        <v>79</v>
      </c>
      <c r="AY183" s="173" t="s">
        <v>164</v>
      </c>
      <c r="BK183" s="175">
        <f>SUM(BK184:BK217)</f>
        <v>0</v>
      </c>
    </row>
    <row r="184" spans="1:65" s="2" customFormat="1" ht="24.2" customHeight="1">
      <c r="A184" s="34"/>
      <c r="B184" s="35"/>
      <c r="C184" s="178" t="s">
        <v>298</v>
      </c>
      <c r="D184" s="178" t="s">
        <v>167</v>
      </c>
      <c r="E184" s="179" t="s">
        <v>219</v>
      </c>
      <c r="F184" s="180" t="s">
        <v>220</v>
      </c>
      <c r="G184" s="181" t="s">
        <v>221</v>
      </c>
      <c r="H184" s="182">
        <v>35.902999999999999</v>
      </c>
      <c r="I184" s="183"/>
      <c r="J184" s="184">
        <f>ROUND(I184*H184,2)</f>
        <v>0</v>
      </c>
      <c r="K184" s="180" t="s">
        <v>19</v>
      </c>
      <c r="L184" s="39"/>
      <c r="M184" s="185" t="s">
        <v>19</v>
      </c>
      <c r="N184" s="186" t="s">
        <v>46</v>
      </c>
      <c r="O184" s="64"/>
      <c r="P184" s="187">
        <f>O184*H184</f>
        <v>0</v>
      </c>
      <c r="Q184" s="187">
        <v>0</v>
      </c>
      <c r="R184" s="187">
        <f>Q184*H184</f>
        <v>0</v>
      </c>
      <c r="S184" s="187">
        <v>0</v>
      </c>
      <c r="T184" s="188">
        <f>S184*H184</f>
        <v>0</v>
      </c>
      <c r="U184" s="34"/>
      <c r="V184" s="34"/>
      <c r="W184" s="34"/>
      <c r="X184" s="34"/>
      <c r="Y184" s="34"/>
      <c r="Z184" s="34"/>
      <c r="AA184" s="34"/>
      <c r="AB184" s="34"/>
      <c r="AC184" s="34"/>
      <c r="AD184" s="34"/>
      <c r="AE184" s="34"/>
      <c r="AR184" s="189" t="s">
        <v>112</v>
      </c>
      <c r="AT184" s="189" t="s">
        <v>167</v>
      </c>
      <c r="AU184" s="189" t="s">
        <v>83</v>
      </c>
      <c r="AY184" s="17" t="s">
        <v>164</v>
      </c>
      <c r="BE184" s="190">
        <f>IF(N184="základní",J184,0)</f>
        <v>0</v>
      </c>
      <c r="BF184" s="190">
        <f>IF(N184="snížená",J184,0)</f>
        <v>0</v>
      </c>
      <c r="BG184" s="190">
        <f>IF(N184="zákl. přenesená",J184,0)</f>
        <v>0</v>
      </c>
      <c r="BH184" s="190">
        <f>IF(N184="sníž. přenesená",J184,0)</f>
        <v>0</v>
      </c>
      <c r="BI184" s="190">
        <f>IF(N184="nulová",J184,0)</f>
        <v>0</v>
      </c>
      <c r="BJ184" s="17" t="s">
        <v>79</v>
      </c>
      <c r="BK184" s="190">
        <f>ROUND(I184*H184,2)</f>
        <v>0</v>
      </c>
      <c r="BL184" s="17" t="s">
        <v>112</v>
      </c>
      <c r="BM184" s="189" t="s">
        <v>1685</v>
      </c>
    </row>
    <row r="185" spans="1:65" s="13" customFormat="1" ht="11.25">
      <c r="B185" s="196"/>
      <c r="C185" s="197"/>
      <c r="D185" s="198" t="s">
        <v>179</v>
      </c>
      <c r="E185" s="199" t="s">
        <v>19</v>
      </c>
      <c r="F185" s="200" t="s">
        <v>1686</v>
      </c>
      <c r="G185" s="197"/>
      <c r="H185" s="201">
        <v>21.335000000000001</v>
      </c>
      <c r="I185" s="202"/>
      <c r="J185" s="197"/>
      <c r="K185" s="197"/>
      <c r="L185" s="203"/>
      <c r="M185" s="204"/>
      <c r="N185" s="205"/>
      <c r="O185" s="205"/>
      <c r="P185" s="205"/>
      <c r="Q185" s="205"/>
      <c r="R185" s="205"/>
      <c r="S185" s="205"/>
      <c r="T185" s="206"/>
      <c r="AT185" s="207" t="s">
        <v>179</v>
      </c>
      <c r="AU185" s="207" t="s">
        <v>83</v>
      </c>
      <c r="AV185" s="13" t="s">
        <v>83</v>
      </c>
      <c r="AW185" s="13" t="s">
        <v>36</v>
      </c>
      <c r="AX185" s="13" t="s">
        <v>75</v>
      </c>
      <c r="AY185" s="207" t="s">
        <v>164</v>
      </c>
    </row>
    <row r="186" spans="1:65" s="13" customFormat="1" ht="11.25">
      <c r="B186" s="196"/>
      <c r="C186" s="197"/>
      <c r="D186" s="198" t="s">
        <v>179</v>
      </c>
      <c r="E186" s="199" t="s">
        <v>19</v>
      </c>
      <c r="F186" s="200" t="s">
        <v>1687</v>
      </c>
      <c r="G186" s="197"/>
      <c r="H186" s="201">
        <v>12.161</v>
      </c>
      <c r="I186" s="202"/>
      <c r="J186" s="197"/>
      <c r="K186" s="197"/>
      <c r="L186" s="203"/>
      <c r="M186" s="204"/>
      <c r="N186" s="205"/>
      <c r="O186" s="205"/>
      <c r="P186" s="205"/>
      <c r="Q186" s="205"/>
      <c r="R186" s="205"/>
      <c r="S186" s="205"/>
      <c r="T186" s="206"/>
      <c r="AT186" s="207" t="s">
        <v>179</v>
      </c>
      <c r="AU186" s="207" t="s">
        <v>83</v>
      </c>
      <c r="AV186" s="13" t="s">
        <v>83</v>
      </c>
      <c r="AW186" s="13" t="s">
        <v>36</v>
      </c>
      <c r="AX186" s="13" t="s">
        <v>75</v>
      </c>
      <c r="AY186" s="207" t="s">
        <v>164</v>
      </c>
    </row>
    <row r="187" spans="1:65" s="13" customFormat="1" ht="22.5">
      <c r="B187" s="196"/>
      <c r="C187" s="197"/>
      <c r="D187" s="198" t="s">
        <v>179</v>
      </c>
      <c r="E187" s="199" t="s">
        <v>19</v>
      </c>
      <c r="F187" s="200" t="s">
        <v>1688</v>
      </c>
      <c r="G187" s="197"/>
      <c r="H187" s="201">
        <v>2.407</v>
      </c>
      <c r="I187" s="202"/>
      <c r="J187" s="197"/>
      <c r="K187" s="197"/>
      <c r="L187" s="203"/>
      <c r="M187" s="204"/>
      <c r="N187" s="205"/>
      <c r="O187" s="205"/>
      <c r="P187" s="205"/>
      <c r="Q187" s="205"/>
      <c r="R187" s="205"/>
      <c r="S187" s="205"/>
      <c r="T187" s="206"/>
      <c r="AT187" s="207" t="s">
        <v>179</v>
      </c>
      <c r="AU187" s="207" t="s">
        <v>83</v>
      </c>
      <c r="AV187" s="13" t="s">
        <v>83</v>
      </c>
      <c r="AW187" s="13" t="s">
        <v>36</v>
      </c>
      <c r="AX187" s="13" t="s">
        <v>75</v>
      </c>
      <c r="AY187" s="207" t="s">
        <v>164</v>
      </c>
    </row>
    <row r="188" spans="1:65" s="14" customFormat="1" ht="11.25">
      <c r="B188" s="212"/>
      <c r="C188" s="213"/>
      <c r="D188" s="198" t="s">
        <v>179</v>
      </c>
      <c r="E188" s="214" t="s">
        <v>19</v>
      </c>
      <c r="F188" s="215" t="s">
        <v>438</v>
      </c>
      <c r="G188" s="213"/>
      <c r="H188" s="216">
        <v>35.903000000000006</v>
      </c>
      <c r="I188" s="217"/>
      <c r="J188" s="213"/>
      <c r="K188" s="213"/>
      <c r="L188" s="218"/>
      <c r="M188" s="219"/>
      <c r="N188" s="220"/>
      <c r="O188" s="220"/>
      <c r="P188" s="220"/>
      <c r="Q188" s="220"/>
      <c r="R188" s="220"/>
      <c r="S188" s="220"/>
      <c r="T188" s="221"/>
      <c r="AT188" s="222" t="s">
        <v>179</v>
      </c>
      <c r="AU188" s="222" t="s">
        <v>83</v>
      </c>
      <c r="AV188" s="14" t="s">
        <v>112</v>
      </c>
      <c r="AW188" s="14" t="s">
        <v>36</v>
      </c>
      <c r="AX188" s="14" t="s">
        <v>79</v>
      </c>
      <c r="AY188" s="222" t="s">
        <v>164</v>
      </c>
    </row>
    <row r="189" spans="1:65" s="2" customFormat="1" ht="37.9" customHeight="1">
      <c r="A189" s="34"/>
      <c r="B189" s="35"/>
      <c r="C189" s="178" t="s">
        <v>307</v>
      </c>
      <c r="D189" s="178" t="s">
        <v>167</v>
      </c>
      <c r="E189" s="179" t="s">
        <v>229</v>
      </c>
      <c r="F189" s="180" t="s">
        <v>230</v>
      </c>
      <c r="G189" s="181" t="s">
        <v>221</v>
      </c>
      <c r="H189" s="182">
        <v>35.902999999999999</v>
      </c>
      <c r="I189" s="183"/>
      <c r="J189" s="184">
        <f>ROUND(I189*H189,2)</f>
        <v>0</v>
      </c>
      <c r="K189" s="180" t="s">
        <v>171</v>
      </c>
      <c r="L189" s="39"/>
      <c r="M189" s="185" t="s">
        <v>19</v>
      </c>
      <c r="N189" s="186" t="s">
        <v>46</v>
      </c>
      <c r="O189" s="64"/>
      <c r="P189" s="187">
        <f>O189*H189</f>
        <v>0</v>
      </c>
      <c r="Q189" s="187">
        <v>0</v>
      </c>
      <c r="R189" s="187">
        <f>Q189*H189</f>
        <v>0</v>
      </c>
      <c r="S189" s="187">
        <v>0</v>
      </c>
      <c r="T189" s="188">
        <f>S189*H189</f>
        <v>0</v>
      </c>
      <c r="U189" s="34"/>
      <c r="V189" s="34"/>
      <c r="W189" s="34"/>
      <c r="X189" s="34"/>
      <c r="Y189" s="34"/>
      <c r="Z189" s="34"/>
      <c r="AA189" s="34"/>
      <c r="AB189" s="34"/>
      <c r="AC189" s="34"/>
      <c r="AD189" s="34"/>
      <c r="AE189" s="34"/>
      <c r="AR189" s="189" t="s">
        <v>112</v>
      </c>
      <c r="AT189" s="189" t="s">
        <v>167</v>
      </c>
      <c r="AU189" s="189" t="s">
        <v>83</v>
      </c>
      <c r="AY189" s="17" t="s">
        <v>164</v>
      </c>
      <c r="BE189" s="190">
        <f>IF(N189="základní",J189,0)</f>
        <v>0</v>
      </c>
      <c r="BF189" s="190">
        <f>IF(N189="snížená",J189,0)</f>
        <v>0</v>
      </c>
      <c r="BG189" s="190">
        <f>IF(N189="zákl. přenesená",J189,0)</f>
        <v>0</v>
      </c>
      <c r="BH189" s="190">
        <f>IF(N189="sníž. přenesená",J189,0)</f>
        <v>0</v>
      </c>
      <c r="BI189" s="190">
        <f>IF(N189="nulová",J189,0)</f>
        <v>0</v>
      </c>
      <c r="BJ189" s="17" t="s">
        <v>79</v>
      </c>
      <c r="BK189" s="190">
        <f>ROUND(I189*H189,2)</f>
        <v>0</v>
      </c>
      <c r="BL189" s="17" t="s">
        <v>112</v>
      </c>
      <c r="BM189" s="189" t="s">
        <v>1689</v>
      </c>
    </row>
    <row r="190" spans="1:65" s="2" customFormat="1" ht="11.25">
      <c r="A190" s="34"/>
      <c r="B190" s="35"/>
      <c r="C190" s="36"/>
      <c r="D190" s="191" t="s">
        <v>173</v>
      </c>
      <c r="E190" s="36"/>
      <c r="F190" s="192" t="s">
        <v>232</v>
      </c>
      <c r="G190" s="36"/>
      <c r="H190" s="36"/>
      <c r="I190" s="193"/>
      <c r="J190" s="36"/>
      <c r="K190" s="36"/>
      <c r="L190" s="39"/>
      <c r="M190" s="194"/>
      <c r="N190" s="195"/>
      <c r="O190" s="64"/>
      <c r="P190" s="64"/>
      <c r="Q190" s="64"/>
      <c r="R190" s="64"/>
      <c r="S190" s="64"/>
      <c r="T190" s="65"/>
      <c r="U190" s="34"/>
      <c r="V190" s="34"/>
      <c r="W190" s="34"/>
      <c r="X190" s="34"/>
      <c r="Y190" s="34"/>
      <c r="Z190" s="34"/>
      <c r="AA190" s="34"/>
      <c r="AB190" s="34"/>
      <c r="AC190" s="34"/>
      <c r="AD190" s="34"/>
      <c r="AE190" s="34"/>
      <c r="AT190" s="17" t="s">
        <v>173</v>
      </c>
      <c r="AU190" s="17" t="s">
        <v>83</v>
      </c>
    </row>
    <row r="191" spans="1:65" s="13" customFormat="1" ht="11.25">
      <c r="B191" s="196"/>
      <c r="C191" s="197"/>
      <c r="D191" s="198" t="s">
        <v>179</v>
      </c>
      <c r="E191" s="199" t="s">
        <v>19</v>
      </c>
      <c r="F191" s="200" t="s">
        <v>1686</v>
      </c>
      <c r="G191" s="197"/>
      <c r="H191" s="201">
        <v>21.335000000000001</v>
      </c>
      <c r="I191" s="202"/>
      <c r="J191" s="197"/>
      <c r="K191" s="197"/>
      <c r="L191" s="203"/>
      <c r="M191" s="204"/>
      <c r="N191" s="205"/>
      <c r="O191" s="205"/>
      <c r="P191" s="205"/>
      <c r="Q191" s="205"/>
      <c r="R191" s="205"/>
      <c r="S191" s="205"/>
      <c r="T191" s="206"/>
      <c r="AT191" s="207" t="s">
        <v>179</v>
      </c>
      <c r="AU191" s="207" t="s">
        <v>83</v>
      </c>
      <c r="AV191" s="13" t="s">
        <v>83</v>
      </c>
      <c r="AW191" s="13" t="s">
        <v>36</v>
      </c>
      <c r="AX191" s="13" t="s">
        <v>75</v>
      </c>
      <c r="AY191" s="207" t="s">
        <v>164</v>
      </c>
    </row>
    <row r="192" spans="1:65" s="13" customFormat="1" ht="11.25">
      <c r="B192" s="196"/>
      <c r="C192" s="197"/>
      <c r="D192" s="198" t="s">
        <v>179</v>
      </c>
      <c r="E192" s="199" t="s">
        <v>19</v>
      </c>
      <c r="F192" s="200" t="s">
        <v>1687</v>
      </c>
      <c r="G192" s="197"/>
      <c r="H192" s="201">
        <v>12.161</v>
      </c>
      <c r="I192" s="202"/>
      <c r="J192" s="197"/>
      <c r="K192" s="197"/>
      <c r="L192" s="203"/>
      <c r="M192" s="204"/>
      <c r="N192" s="205"/>
      <c r="O192" s="205"/>
      <c r="P192" s="205"/>
      <c r="Q192" s="205"/>
      <c r="R192" s="205"/>
      <c r="S192" s="205"/>
      <c r="T192" s="206"/>
      <c r="AT192" s="207" t="s">
        <v>179</v>
      </c>
      <c r="AU192" s="207" t="s">
        <v>83</v>
      </c>
      <c r="AV192" s="13" t="s">
        <v>83</v>
      </c>
      <c r="AW192" s="13" t="s">
        <v>36</v>
      </c>
      <c r="AX192" s="13" t="s">
        <v>75</v>
      </c>
      <c r="AY192" s="207" t="s">
        <v>164</v>
      </c>
    </row>
    <row r="193" spans="1:65" s="13" customFormat="1" ht="22.5">
      <c r="B193" s="196"/>
      <c r="C193" s="197"/>
      <c r="D193" s="198" t="s">
        <v>179</v>
      </c>
      <c r="E193" s="199" t="s">
        <v>19</v>
      </c>
      <c r="F193" s="200" t="s">
        <v>1688</v>
      </c>
      <c r="G193" s="197"/>
      <c r="H193" s="201">
        <v>2.407</v>
      </c>
      <c r="I193" s="202"/>
      <c r="J193" s="197"/>
      <c r="K193" s="197"/>
      <c r="L193" s="203"/>
      <c r="M193" s="204"/>
      <c r="N193" s="205"/>
      <c r="O193" s="205"/>
      <c r="P193" s="205"/>
      <c r="Q193" s="205"/>
      <c r="R193" s="205"/>
      <c r="S193" s="205"/>
      <c r="T193" s="206"/>
      <c r="AT193" s="207" t="s">
        <v>179</v>
      </c>
      <c r="AU193" s="207" t="s">
        <v>83</v>
      </c>
      <c r="AV193" s="13" t="s">
        <v>83</v>
      </c>
      <c r="AW193" s="13" t="s">
        <v>36</v>
      </c>
      <c r="AX193" s="13" t="s">
        <v>75</v>
      </c>
      <c r="AY193" s="207" t="s">
        <v>164</v>
      </c>
    </row>
    <row r="194" spans="1:65" s="14" customFormat="1" ht="11.25">
      <c r="B194" s="212"/>
      <c r="C194" s="213"/>
      <c r="D194" s="198" t="s">
        <v>179</v>
      </c>
      <c r="E194" s="214" t="s">
        <v>19</v>
      </c>
      <c r="F194" s="215" t="s">
        <v>438</v>
      </c>
      <c r="G194" s="213"/>
      <c r="H194" s="216">
        <v>35.903000000000006</v>
      </c>
      <c r="I194" s="217"/>
      <c r="J194" s="213"/>
      <c r="K194" s="213"/>
      <c r="L194" s="218"/>
      <c r="M194" s="219"/>
      <c r="N194" s="220"/>
      <c r="O194" s="220"/>
      <c r="P194" s="220"/>
      <c r="Q194" s="220"/>
      <c r="R194" s="220"/>
      <c r="S194" s="220"/>
      <c r="T194" s="221"/>
      <c r="AT194" s="222" t="s">
        <v>179</v>
      </c>
      <c r="AU194" s="222" t="s">
        <v>83</v>
      </c>
      <c r="AV194" s="14" t="s">
        <v>112</v>
      </c>
      <c r="AW194" s="14" t="s">
        <v>36</v>
      </c>
      <c r="AX194" s="14" t="s">
        <v>79</v>
      </c>
      <c r="AY194" s="222" t="s">
        <v>164</v>
      </c>
    </row>
    <row r="195" spans="1:65" s="2" customFormat="1" ht="62.65" customHeight="1">
      <c r="A195" s="34"/>
      <c r="B195" s="35"/>
      <c r="C195" s="178" t="s">
        <v>313</v>
      </c>
      <c r="D195" s="178" t="s">
        <v>167</v>
      </c>
      <c r="E195" s="179" t="s">
        <v>234</v>
      </c>
      <c r="F195" s="180" t="s">
        <v>235</v>
      </c>
      <c r="G195" s="181" t="s">
        <v>221</v>
      </c>
      <c r="H195" s="182">
        <v>179.51499999999999</v>
      </c>
      <c r="I195" s="183"/>
      <c r="J195" s="184">
        <f>ROUND(I195*H195,2)</f>
        <v>0</v>
      </c>
      <c r="K195" s="180" t="s">
        <v>171</v>
      </c>
      <c r="L195" s="39"/>
      <c r="M195" s="185" t="s">
        <v>19</v>
      </c>
      <c r="N195" s="186" t="s">
        <v>46</v>
      </c>
      <c r="O195" s="64"/>
      <c r="P195" s="187">
        <f>O195*H195</f>
        <v>0</v>
      </c>
      <c r="Q195" s="187">
        <v>0</v>
      </c>
      <c r="R195" s="187">
        <f>Q195*H195</f>
        <v>0</v>
      </c>
      <c r="S195" s="187">
        <v>0</v>
      </c>
      <c r="T195" s="188">
        <f>S195*H195</f>
        <v>0</v>
      </c>
      <c r="U195" s="34"/>
      <c r="V195" s="34"/>
      <c r="W195" s="34"/>
      <c r="X195" s="34"/>
      <c r="Y195" s="34"/>
      <c r="Z195" s="34"/>
      <c r="AA195" s="34"/>
      <c r="AB195" s="34"/>
      <c r="AC195" s="34"/>
      <c r="AD195" s="34"/>
      <c r="AE195" s="34"/>
      <c r="AR195" s="189" t="s">
        <v>112</v>
      </c>
      <c r="AT195" s="189" t="s">
        <v>167</v>
      </c>
      <c r="AU195" s="189" t="s">
        <v>83</v>
      </c>
      <c r="AY195" s="17" t="s">
        <v>164</v>
      </c>
      <c r="BE195" s="190">
        <f>IF(N195="základní",J195,0)</f>
        <v>0</v>
      </c>
      <c r="BF195" s="190">
        <f>IF(N195="snížená",J195,0)</f>
        <v>0</v>
      </c>
      <c r="BG195" s="190">
        <f>IF(N195="zákl. přenesená",J195,0)</f>
        <v>0</v>
      </c>
      <c r="BH195" s="190">
        <f>IF(N195="sníž. přenesená",J195,0)</f>
        <v>0</v>
      </c>
      <c r="BI195" s="190">
        <f>IF(N195="nulová",J195,0)</f>
        <v>0</v>
      </c>
      <c r="BJ195" s="17" t="s">
        <v>79</v>
      </c>
      <c r="BK195" s="190">
        <f>ROUND(I195*H195,2)</f>
        <v>0</v>
      </c>
      <c r="BL195" s="17" t="s">
        <v>112</v>
      </c>
      <c r="BM195" s="189" t="s">
        <v>1690</v>
      </c>
    </row>
    <row r="196" spans="1:65" s="2" customFormat="1" ht="11.25">
      <c r="A196" s="34"/>
      <c r="B196" s="35"/>
      <c r="C196" s="36"/>
      <c r="D196" s="191" t="s">
        <v>173</v>
      </c>
      <c r="E196" s="36"/>
      <c r="F196" s="192" t="s">
        <v>237</v>
      </c>
      <c r="G196" s="36"/>
      <c r="H196" s="36"/>
      <c r="I196" s="193"/>
      <c r="J196" s="36"/>
      <c r="K196" s="36"/>
      <c r="L196" s="39"/>
      <c r="M196" s="194"/>
      <c r="N196" s="195"/>
      <c r="O196" s="64"/>
      <c r="P196" s="64"/>
      <c r="Q196" s="64"/>
      <c r="R196" s="64"/>
      <c r="S196" s="64"/>
      <c r="T196" s="65"/>
      <c r="U196" s="34"/>
      <c r="V196" s="34"/>
      <c r="W196" s="34"/>
      <c r="X196" s="34"/>
      <c r="Y196" s="34"/>
      <c r="Z196" s="34"/>
      <c r="AA196" s="34"/>
      <c r="AB196" s="34"/>
      <c r="AC196" s="34"/>
      <c r="AD196" s="34"/>
      <c r="AE196" s="34"/>
      <c r="AT196" s="17" t="s">
        <v>173</v>
      </c>
      <c r="AU196" s="17" t="s">
        <v>83</v>
      </c>
    </row>
    <row r="197" spans="1:65" s="13" customFormat="1" ht="11.25">
      <c r="B197" s="196"/>
      <c r="C197" s="197"/>
      <c r="D197" s="198" t="s">
        <v>179</v>
      </c>
      <c r="E197" s="199" t="s">
        <v>19</v>
      </c>
      <c r="F197" s="200" t="s">
        <v>1691</v>
      </c>
      <c r="G197" s="197"/>
      <c r="H197" s="201">
        <v>179.51499999999999</v>
      </c>
      <c r="I197" s="202"/>
      <c r="J197" s="197"/>
      <c r="K197" s="197"/>
      <c r="L197" s="203"/>
      <c r="M197" s="204"/>
      <c r="N197" s="205"/>
      <c r="O197" s="205"/>
      <c r="P197" s="205"/>
      <c r="Q197" s="205"/>
      <c r="R197" s="205"/>
      <c r="S197" s="205"/>
      <c r="T197" s="206"/>
      <c r="AT197" s="207" t="s">
        <v>179</v>
      </c>
      <c r="AU197" s="207" t="s">
        <v>83</v>
      </c>
      <c r="AV197" s="13" t="s">
        <v>83</v>
      </c>
      <c r="AW197" s="13" t="s">
        <v>36</v>
      </c>
      <c r="AX197" s="13" t="s">
        <v>79</v>
      </c>
      <c r="AY197" s="207" t="s">
        <v>164</v>
      </c>
    </row>
    <row r="198" spans="1:65" s="2" customFormat="1" ht="33" customHeight="1">
      <c r="A198" s="34"/>
      <c r="B198" s="35"/>
      <c r="C198" s="178" t="s">
        <v>318</v>
      </c>
      <c r="D198" s="178" t="s">
        <v>167</v>
      </c>
      <c r="E198" s="179" t="s">
        <v>240</v>
      </c>
      <c r="F198" s="180" t="s">
        <v>241</v>
      </c>
      <c r="G198" s="181" t="s">
        <v>221</v>
      </c>
      <c r="H198" s="182">
        <v>35.902999999999999</v>
      </c>
      <c r="I198" s="183"/>
      <c r="J198" s="184">
        <f>ROUND(I198*H198,2)</f>
        <v>0</v>
      </c>
      <c r="K198" s="180" t="s">
        <v>19</v>
      </c>
      <c r="L198" s="39"/>
      <c r="M198" s="185" t="s">
        <v>19</v>
      </c>
      <c r="N198" s="186" t="s">
        <v>46</v>
      </c>
      <c r="O198" s="64"/>
      <c r="P198" s="187">
        <f>O198*H198</f>
        <v>0</v>
      </c>
      <c r="Q198" s="187">
        <v>0</v>
      </c>
      <c r="R198" s="187">
        <f>Q198*H198</f>
        <v>0</v>
      </c>
      <c r="S198" s="187">
        <v>0</v>
      </c>
      <c r="T198" s="188">
        <f>S198*H198</f>
        <v>0</v>
      </c>
      <c r="U198" s="34"/>
      <c r="V198" s="34"/>
      <c r="W198" s="34"/>
      <c r="X198" s="34"/>
      <c r="Y198" s="34"/>
      <c r="Z198" s="34"/>
      <c r="AA198" s="34"/>
      <c r="AB198" s="34"/>
      <c r="AC198" s="34"/>
      <c r="AD198" s="34"/>
      <c r="AE198" s="34"/>
      <c r="AR198" s="189" t="s">
        <v>112</v>
      </c>
      <c r="AT198" s="189" t="s">
        <v>167</v>
      </c>
      <c r="AU198" s="189" t="s">
        <v>83</v>
      </c>
      <c r="AY198" s="17" t="s">
        <v>164</v>
      </c>
      <c r="BE198" s="190">
        <f>IF(N198="základní",J198,0)</f>
        <v>0</v>
      </c>
      <c r="BF198" s="190">
        <f>IF(N198="snížená",J198,0)</f>
        <v>0</v>
      </c>
      <c r="BG198" s="190">
        <f>IF(N198="zákl. přenesená",J198,0)</f>
        <v>0</v>
      </c>
      <c r="BH198" s="190">
        <f>IF(N198="sníž. přenesená",J198,0)</f>
        <v>0</v>
      </c>
      <c r="BI198" s="190">
        <f>IF(N198="nulová",J198,0)</f>
        <v>0</v>
      </c>
      <c r="BJ198" s="17" t="s">
        <v>79</v>
      </c>
      <c r="BK198" s="190">
        <f>ROUND(I198*H198,2)</f>
        <v>0</v>
      </c>
      <c r="BL198" s="17" t="s">
        <v>112</v>
      </c>
      <c r="BM198" s="189" t="s">
        <v>1692</v>
      </c>
    </row>
    <row r="199" spans="1:65" s="13" customFormat="1" ht="11.25">
      <c r="B199" s="196"/>
      <c r="C199" s="197"/>
      <c r="D199" s="198" t="s">
        <v>179</v>
      </c>
      <c r="E199" s="199" t="s">
        <v>19</v>
      </c>
      <c r="F199" s="200" t="s">
        <v>1686</v>
      </c>
      <c r="G199" s="197"/>
      <c r="H199" s="201">
        <v>21.335000000000001</v>
      </c>
      <c r="I199" s="202"/>
      <c r="J199" s="197"/>
      <c r="K199" s="197"/>
      <c r="L199" s="203"/>
      <c r="M199" s="204"/>
      <c r="N199" s="205"/>
      <c r="O199" s="205"/>
      <c r="P199" s="205"/>
      <c r="Q199" s="205"/>
      <c r="R199" s="205"/>
      <c r="S199" s="205"/>
      <c r="T199" s="206"/>
      <c r="AT199" s="207" t="s">
        <v>179</v>
      </c>
      <c r="AU199" s="207" t="s">
        <v>83</v>
      </c>
      <c r="AV199" s="13" t="s">
        <v>83</v>
      </c>
      <c r="AW199" s="13" t="s">
        <v>36</v>
      </c>
      <c r="AX199" s="13" t="s">
        <v>75</v>
      </c>
      <c r="AY199" s="207" t="s">
        <v>164</v>
      </c>
    </row>
    <row r="200" spans="1:65" s="13" customFormat="1" ht="11.25">
      <c r="B200" s="196"/>
      <c r="C200" s="197"/>
      <c r="D200" s="198" t="s">
        <v>179</v>
      </c>
      <c r="E200" s="199" t="s">
        <v>19</v>
      </c>
      <c r="F200" s="200" t="s">
        <v>1687</v>
      </c>
      <c r="G200" s="197"/>
      <c r="H200" s="201">
        <v>12.161</v>
      </c>
      <c r="I200" s="202"/>
      <c r="J200" s="197"/>
      <c r="K200" s="197"/>
      <c r="L200" s="203"/>
      <c r="M200" s="204"/>
      <c r="N200" s="205"/>
      <c r="O200" s="205"/>
      <c r="P200" s="205"/>
      <c r="Q200" s="205"/>
      <c r="R200" s="205"/>
      <c r="S200" s="205"/>
      <c r="T200" s="206"/>
      <c r="AT200" s="207" t="s">
        <v>179</v>
      </c>
      <c r="AU200" s="207" t="s">
        <v>83</v>
      </c>
      <c r="AV200" s="13" t="s">
        <v>83</v>
      </c>
      <c r="AW200" s="13" t="s">
        <v>36</v>
      </c>
      <c r="AX200" s="13" t="s">
        <v>75</v>
      </c>
      <c r="AY200" s="207" t="s">
        <v>164</v>
      </c>
    </row>
    <row r="201" spans="1:65" s="13" customFormat="1" ht="22.5">
      <c r="B201" s="196"/>
      <c r="C201" s="197"/>
      <c r="D201" s="198" t="s">
        <v>179</v>
      </c>
      <c r="E201" s="199" t="s">
        <v>19</v>
      </c>
      <c r="F201" s="200" t="s">
        <v>1688</v>
      </c>
      <c r="G201" s="197"/>
      <c r="H201" s="201">
        <v>2.407</v>
      </c>
      <c r="I201" s="202"/>
      <c r="J201" s="197"/>
      <c r="K201" s="197"/>
      <c r="L201" s="203"/>
      <c r="M201" s="204"/>
      <c r="N201" s="205"/>
      <c r="O201" s="205"/>
      <c r="P201" s="205"/>
      <c r="Q201" s="205"/>
      <c r="R201" s="205"/>
      <c r="S201" s="205"/>
      <c r="T201" s="206"/>
      <c r="AT201" s="207" t="s">
        <v>179</v>
      </c>
      <c r="AU201" s="207" t="s">
        <v>83</v>
      </c>
      <c r="AV201" s="13" t="s">
        <v>83</v>
      </c>
      <c r="AW201" s="13" t="s">
        <v>36</v>
      </c>
      <c r="AX201" s="13" t="s">
        <v>75</v>
      </c>
      <c r="AY201" s="207" t="s">
        <v>164</v>
      </c>
    </row>
    <row r="202" spans="1:65" s="14" customFormat="1" ht="11.25">
      <c r="B202" s="212"/>
      <c r="C202" s="213"/>
      <c r="D202" s="198" t="s">
        <v>179</v>
      </c>
      <c r="E202" s="214" t="s">
        <v>19</v>
      </c>
      <c r="F202" s="215" t="s">
        <v>438</v>
      </c>
      <c r="G202" s="213"/>
      <c r="H202" s="216">
        <v>35.903000000000006</v>
      </c>
      <c r="I202" s="217"/>
      <c r="J202" s="213"/>
      <c r="K202" s="213"/>
      <c r="L202" s="218"/>
      <c r="M202" s="219"/>
      <c r="N202" s="220"/>
      <c r="O202" s="220"/>
      <c r="P202" s="220"/>
      <c r="Q202" s="220"/>
      <c r="R202" s="220"/>
      <c r="S202" s="220"/>
      <c r="T202" s="221"/>
      <c r="AT202" s="222" t="s">
        <v>179</v>
      </c>
      <c r="AU202" s="222" t="s">
        <v>83</v>
      </c>
      <c r="AV202" s="14" t="s">
        <v>112</v>
      </c>
      <c r="AW202" s="14" t="s">
        <v>36</v>
      </c>
      <c r="AX202" s="14" t="s">
        <v>79</v>
      </c>
      <c r="AY202" s="222" t="s">
        <v>164</v>
      </c>
    </row>
    <row r="203" spans="1:65" s="2" customFormat="1" ht="44.25" customHeight="1">
      <c r="A203" s="34"/>
      <c r="B203" s="35"/>
      <c r="C203" s="178" t="s">
        <v>323</v>
      </c>
      <c r="D203" s="178" t="s">
        <v>167</v>
      </c>
      <c r="E203" s="179" t="s">
        <v>245</v>
      </c>
      <c r="F203" s="180" t="s">
        <v>246</v>
      </c>
      <c r="G203" s="181" t="s">
        <v>221</v>
      </c>
      <c r="H203" s="182">
        <v>502.642</v>
      </c>
      <c r="I203" s="183"/>
      <c r="J203" s="184">
        <f>ROUND(I203*H203,2)</f>
        <v>0</v>
      </c>
      <c r="K203" s="180" t="s">
        <v>19</v>
      </c>
      <c r="L203" s="39"/>
      <c r="M203" s="185" t="s">
        <v>19</v>
      </c>
      <c r="N203" s="186" t="s">
        <v>46</v>
      </c>
      <c r="O203" s="64"/>
      <c r="P203" s="187">
        <f>O203*H203</f>
        <v>0</v>
      </c>
      <c r="Q203" s="187">
        <v>0</v>
      </c>
      <c r="R203" s="187">
        <f>Q203*H203</f>
        <v>0</v>
      </c>
      <c r="S203" s="187">
        <v>0</v>
      </c>
      <c r="T203" s="188">
        <f>S203*H203</f>
        <v>0</v>
      </c>
      <c r="U203" s="34"/>
      <c r="V203" s="34"/>
      <c r="W203" s="34"/>
      <c r="X203" s="34"/>
      <c r="Y203" s="34"/>
      <c r="Z203" s="34"/>
      <c r="AA203" s="34"/>
      <c r="AB203" s="34"/>
      <c r="AC203" s="34"/>
      <c r="AD203" s="34"/>
      <c r="AE203" s="34"/>
      <c r="AR203" s="189" t="s">
        <v>112</v>
      </c>
      <c r="AT203" s="189" t="s">
        <v>167</v>
      </c>
      <c r="AU203" s="189" t="s">
        <v>83</v>
      </c>
      <c r="AY203" s="17" t="s">
        <v>164</v>
      </c>
      <c r="BE203" s="190">
        <f>IF(N203="základní",J203,0)</f>
        <v>0</v>
      </c>
      <c r="BF203" s="190">
        <f>IF(N203="snížená",J203,0)</f>
        <v>0</v>
      </c>
      <c r="BG203" s="190">
        <f>IF(N203="zákl. přenesená",J203,0)</f>
        <v>0</v>
      </c>
      <c r="BH203" s="190">
        <f>IF(N203="sníž. přenesená",J203,0)</f>
        <v>0</v>
      </c>
      <c r="BI203" s="190">
        <f>IF(N203="nulová",J203,0)</f>
        <v>0</v>
      </c>
      <c r="BJ203" s="17" t="s">
        <v>79</v>
      </c>
      <c r="BK203" s="190">
        <f>ROUND(I203*H203,2)</f>
        <v>0</v>
      </c>
      <c r="BL203" s="17" t="s">
        <v>112</v>
      </c>
      <c r="BM203" s="189" t="s">
        <v>1693</v>
      </c>
    </row>
    <row r="204" spans="1:65" s="13" customFormat="1" ht="11.25">
      <c r="B204" s="196"/>
      <c r="C204" s="197"/>
      <c r="D204" s="198" t="s">
        <v>179</v>
      </c>
      <c r="E204" s="199" t="s">
        <v>19</v>
      </c>
      <c r="F204" s="200" t="s">
        <v>1694</v>
      </c>
      <c r="G204" s="197"/>
      <c r="H204" s="201">
        <v>502.642</v>
      </c>
      <c r="I204" s="202"/>
      <c r="J204" s="197"/>
      <c r="K204" s="197"/>
      <c r="L204" s="203"/>
      <c r="M204" s="204"/>
      <c r="N204" s="205"/>
      <c r="O204" s="205"/>
      <c r="P204" s="205"/>
      <c r="Q204" s="205"/>
      <c r="R204" s="205"/>
      <c r="S204" s="205"/>
      <c r="T204" s="206"/>
      <c r="AT204" s="207" t="s">
        <v>179</v>
      </c>
      <c r="AU204" s="207" t="s">
        <v>83</v>
      </c>
      <c r="AV204" s="13" t="s">
        <v>83</v>
      </c>
      <c r="AW204" s="13" t="s">
        <v>36</v>
      </c>
      <c r="AX204" s="13" t="s">
        <v>79</v>
      </c>
      <c r="AY204" s="207" t="s">
        <v>164</v>
      </c>
    </row>
    <row r="205" spans="1:65" s="2" customFormat="1" ht="37.9" customHeight="1">
      <c r="A205" s="34"/>
      <c r="B205" s="35"/>
      <c r="C205" s="178" t="s">
        <v>330</v>
      </c>
      <c r="D205" s="178" t="s">
        <v>167</v>
      </c>
      <c r="E205" s="179" t="s">
        <v>251</v>
      </c>
      <c r="F205" s="180" t="s">
        <v>252</v>
      </c>
      <c r="G205" s="181" t="s">
        <v>221</v>
      </c>
      <c r="H205" s="182">
        <v>35.902999999999999</v>
      </c>
      <c r="I205" s="183"/>
      <c r="J205" s="184">
        <f>ROUND(I205*H205,2)</f>
        <v>0</v>
      </c>
      <c r="K205" s="180" t="s">
        <v>19</v>
      </c>
      <c r="L205" s="39"/>
      <c r="M205" s="185" t="s">
        <v>19</v>
      </c>
      <c r="N205" s="186" t="s">
        <v>46</v>
      </c>
      <c r="O205" s="64"/>
      <c r="P205" s="187">
        <f>O205*H205</f>
        <v>0</v>
      </c>
      <c r="Q205" s="187">
        <v>0</v>
      </c>
      <c r="R205" s="187">
        <f>Q205*H205</f>
        <v>0</v>
      </c>
      <c r="S205" s="187">
        <v>0</v>
      </c>
      <c r="T205" s="188">
        <f>S205*H205</f>
        <v>0</v>
      </c>
      <c r="U205" s="34"/>
      <c r="V205" s="34"/>
      <c r="W205" s="34"/>
      <c r="X205" s="34"/>
      <c r="Y205" s="34"/>
      <c r="Z205" s="34"/>
      <c r="AA205" s="34"/>
      <c r="AB205" s="34"/>
      <c r="AC205" s="34"/>
      <c r="AD205" s="34"/>
      <c r="AE205" s="34"/>
      <c r="AR205" s="189" t="s">
        <v>112</v>
      </c>
      <c r="AT205" s="189" t="s">
        <v>167</v>
      </c>
      <c r="AU205" s="189" t="s">
        <v>83</v>
      </c>
      <c r="AY205" s="17" t="s">
        <v>164</v>
      </c>
      <c r="BE205" s="190">
        <f>IF(N205="základní",J205,0)</f>
        <v>0</v>
      </c>
      <c r="BF205" s="190">
        <f>IF(N205="snížená",J205,0)</f>
        <v>0</v>
      </c>
      <c r="BG205" s="190">
        <f>IF(N205="zákl. přenesená",J205,0)</f>
        <v>0</v>
      </c>
      <c r="BH205" s="190">
        <f>IF(N205="sníž. přenesená",J205,0)</f>
        <v>0</v>
      </c>
      <c r="BI205" s="190">
        <f>IF(N205="nulová",J205,0)</f>
        <v>0</v>
      </c>
      <c r="BJ205" s="17" t="s">
        <v>79</v>
      </c>
      <c r="BK205" s="190">
        <f>ROUND(I205*H205,2)</f>
        <v>0</v>
      </c>
      <c r="BL205" s="17" t="s">
        <v>112</v>
      </c>
      <c r="BM205" s="189" t="s">
        <v>1695</v>
      </c>
    </row>
    <row r="206" spans="1:65" s="13" customFormat="1" ht="11.25">
      <c r="B206" s="196"/>
      <c r="C206" s="197"/>
      <c r="D206" s="198" t="s">
        <v>179</v>
      </c>
      <c r="E206" s="199" t="s">
        <v>19</v>
      </c>
      <c r="F206" s="200" t="s">
        <v>1686</v>
      </c>
      <c r="G206" s="197"/>
      <c r="H206" s="201">
        <v>21.335000000000001</v>
      </c>
      <c r="I206" s="202"/>
      <c r="J206" s="197"/>
      <c r="K206" s="197"/>
      <c r="L206" s="203"/>
      <c r="M206" s="204"/>
      <c r="N206" s="205"/>
      <c r="O206" s="205"/>
      <c r="P206" s="205"/>
      <c r="Q206" s="205"/>
      <c r="R206" s="205"/>
      <c r="S206" s="205"/>
      <c r="T206" s="206"/>
      <c r="AT206" s="207" t="s">
        <v>179</v>
      </c>
      <c r="AU206" s="207" t="s">
        <v>83</v>
      </c>
      <c r="AV206" s="13" t="s">
        <v>83</v>
      </c>
      <c r="AW206" s="13" t="s">
        <v>36</v>
      </c>
      <c r="AX206" s="13" t="s">
        <v>75</v>
      </c>
      <c r="AY206" s="207" t="s">
        <v>164</v>
      </c>
    </row>
    <row r="207" spans="1:65" s="13" customFormat="1" ht="11.25">
      <c r="B207" s="196"/>
      <c r="C207" s="197"/>
      <c r="D207" s="198" t="s">
        <v>179</v>
      </c>
      <c r="E207" s="199" t="s">
        <v>19</v>
      </c>
      <c r="F207" s="200" t="s">
        <v>1687</v>
      </c>
      <c r="G207" s="197"/>
      <c r="H207" s="201">
        <v>12.161</v>
      </c>
      <c r="I207" s="202"/>
      <c r="J207" s="197"/>
      <c r="K207" s="197"/>
      <c r="L207" s="203"/>
      <c r="M207" s="204"/>
      <c r="N207" s="205"/>
      <c r="O207" s="205"/>
      <c r="P207" s="205"/>
      <c r="Q207" s="205"/>
      <c r="R207" s="205"/>
      <c r="S207" s="205"/>
      <c r="T207" s="206"/>
      <c r="AT207" s="207" t="s">
        <v>179</v>
      </c>
      <c r="AU207" s="207" t="s">
        <v>83</v>
      </c>
      <c r="AV207" s="13" t="s">
        <v>83</v>
      </c>
      <c r="AW207" s="13" t="s">
        <v>36</v>
      </c>
      <c r="AX207" s="13" t="s">
        <v>75</v>
      </c>
      <c r="AY207" s="207" t="s">
        <v>164</v>
      </c>
    </row>
    <row r="208" spans="1:65" s="13" customFormat="1" ht="22.5">
      <c r="B208" s="196"/>
      <c r="C208" s="197"/>
      <c r="D208" s="198" t="s">
        <v>179</v>
      </c>
      <c r="E208" s="199" t="s">
        <v>19</v>
      </c>
      <c r="F208" s="200" t="s">
        <v>1688</v>
      </c>
      <c r="G208" s="197"/>
      <c r="H208" s="201">
        <v>2.407</v>
      </c>
      <c r="I208" s="202"/>
      <c r="J208" s="197"/>
      <c r="K208" s="197"/>
      <c r="L208" s="203"/>
      <c r="M208" s="204"/>
      <c r="N208" s="205"/>
      <c r="O208" s="205"/>
      <c r="P208" s="205"/>
      <c r="Q208" s="205"/>
      <c r="R208" s="205"/>
      <c r="S208" s="205"/>
      <c r="T208" s="206"/>
      <c r="AT208" s="207" t="s">
        <v>179</v>
      </c>
      <c r="AU208" s="207" t="s">
        <v>83</v>
      </c>
      <c r="AV208" s="13" t="s">
        <v>83</v>
      </c>
      <c r="AW208" s="13" t="s">
        <v>36</v>
      </c>
      <c r="AX208" s="13" t="s">
        <v>75</v>
      </c>
      <c r="AY208" s="207" t="s">
        <v>164</v>
      </c>
    </row>
    <row r="209" spans="1:65" s="14" customFormat="1" ht="11.25">
      <c r="B209" s="212"/>
      <c r="C209" s="213"/>
      <c r="D209" s="198" t="s">
        <v>179</v>
      </c>
      <c r="E209" s="214" t="s">
        <v>19</v>
      </c>
      <c r="F209" s="215" t="s">
        <v>438</v>
      </c>
      <c r="G209" s="213"/>
      <c r="H209" s="216">
        <v>35.903000000000006</v>
      </c>
      <c r="I209" s="217"/>
      <c r="J209" s="213"/>
      <c r="K209" s="213"/>
      <c r="L209" s="218"/>
      <c r="M209" s="219"/>
      <c r="N209" s="220"/>
      <c r="O209" s="220"/>
      <c r="P209" s="220"/>
      <c r="Q209" s="220"/>
      <c r="R209" s="220"/>
      <c r="S209" s="220"/>
      <c r="T209" s="221"/>
      <c r="AT209" s="222" t="s">
        <v>179</v>
      </c>
      <c r="AU209" s="222" t="s">
        <v>83</v>
      </c>
      <c r="AV209" s="14" t="s">
        <v>112</v>
      </c>
      <c r="AW209" s="14" t="s">
        <v>36</v>
      </c>
      <c r="AX209" s="14" t="s">
        <v>79</v>
      </c>
      <c r="AY209" s="222" t="s">
        <v>164</v>
      </c>
    </row>
    <row r="210" spans="1:65" s="2" customFormat="1" ht="44.25" customHeight="1">
      <c r="A210" s="34"/>
      <c r="B210" s="35"/>
      <c r="C210" s="178" t="s">
        <v>337</v>
      </c>
      <c r="D210" s="178" t="s">
        <v>167</v>
      </c>
      <c r="E210" s="179" t="s">
        <v>288</v>
      </c>
      <c r="F210" s="180" t="s">
        <v>289</v>
      </c>
      <c r="G210" s="181" t="s">
        <v>221</v>
      </c>
      <c r="H210" s="182">
        <v>21.335000000000001</v>
      </c>
      <c r="I210" s="183"/>
      <c r="J210" s="184">
        <f>ROUND(I210*H210,2)</f>
        <v>0</v>
      </c>
      <c r="K210" s="180" t="s">
        <v>171</v>
      </c>
      <c r="L210" s="39"/>
      <c r="M210" s="185" t="s">
        <v>19</v>
      </c>
      <c r="N210" s="186" t="s">
        <v>46</v>
      </c>
      <c r="O210" s="64"/>
      <c r="P210" s="187">
        <f>O210*H210</f>
        <v>0</v>
      </c>
      <c r="Q210" s="187">
        <v>0</v>
      </c>
      <c r="R210" s="187">
        <f>Q210*H210</f>
        <v>0</v>
      </c>
      <c r="S210" s="187">
        <v>0</v>
      </c>
      <c r="T210" s="188">
        <f>S210*H210</f>
        <v>0</v>
      </c>
      <c r="U210" s="34"/>
      <c r="V210" s="34"/>
      <c r="W210" s="34"/>
      <c r="X210" s="34"/>
      <c r="Y210" s="34"/>
      <c r="Z210" s="34"/>
      <c r="AA210" s="34"/>
      <c r="AB210" s="34"/>
      <c r="AC210" s="34"/>
      <c r="AD210" s="34"/>
      <c r="AE210" s="34"/>
      <c r="AR210" s="189" t="s">
        <v>112</v>
      </c>
      <c r="AT210" s="189" t="s">
        <v>167</v>
      </c>
      <c r="AU210" s="189" t="s">
        <v>83</v>
      </c>
      <c r="AY210" s="17" t="s">
        <v>164</v>
      </c>
      <c r="BE210" s="190">
        <f>IF(N210="základní",J210,0)</f>
        <v>0</v>
      </c>
      <c r="BF210" s="190">
        <f>IF(N210="snížená",J210,0)</f>
        <v>0</v>
      </c>
      <c r="BG210" s="190">
        <f>IF(N210="zákl. přenesená",J210,0)</f>
        <v>0</v>
      </c>
      <c r="BH210" s="190">
        <f>IF(N210="sníž. přenesená",J210,0)</f>
        <v>0</v>
      </c>
      <c r="BI210" s="190">
        <f>IF(N210="nulová",J210,0)</f>
        <v>0</v>
      </c>
      <c r="BJ210" s="17" t="s">
        <v>79</v>
      </c>
      <c r="BK210" s="190">
        <f>ROUND(I210*H210,2)</f>
        <v>0</v>
      </c>
      <c r="BL210" s="17" t="s">
        <v>112</v>
      </c>
      <c r="BM210" s="189" t="s">
        <v>1696</v>
      </c>
    </row>
    <row r="211" spans="1:65" s="2" customFormat="1" ht="11.25">
      <c r="A211" s="34"/>
      <c r="B211" s="35"/>
      <c r="C211" s="36"/>
      <c r="D211" s="191" t="s">
        <v>173</v>
      </c>
      <c r="E211" s="36"/>
      <c r="F211" s="192" t="s">
        <v>291</v>
      </c>
      <c r="G211" s="36"/>
      <c r="H211" s="36"/>
      <c r="I211" s="193"/>
      <c r="J211" s="36"/>
      <c r="K211" s="36"/>
      <c r="L211" s="39"/>
      <c r="M211" s="194"/>
      <c r="N211" s="195"/>
      <c r="O211" s="64"/>
      <c r="P211" s="64"/>
      <c r="Q211" s="64"/>
      <c r="R211" s="64"/>
      <c r="S211" s="64"/>
      <c r="T211" s="65"/>
      <c r="U211" s="34"/>
      <c r="V211" s="34"/>
      <c r="W211" s="34"/>
      <c r="X211" s="34"/>
      <c r="Y211" s="34"/>
      <c r="Z211" s="34"/>
      <c r="AA211" s="34"/>
      <c r="AB211" s="34"/>
      <c r="AC211" s="34"/>
      <c r="AD211" s="34"/>
      <c r="AE211" s="34"/>
      <c r="AT211" s="17" t="s">
        <v>173</v>
      </c>
      <c r="AU211" s="17" t="s">
        <v>83</v>
      </c>
    </row>
    <row r="212" spans="1:65" s="13" customFormat="1" ht="11.25">
      <c r="B212" s="196"/>
      <c r="C212" s="197"/>
      <c r="D212" s="198" t="s">
        <v>179</v>
      </c>
      <c r="E212" s="199" t="s">
        <v>19</v>
      </c>
      <c r="F212" s="200" t="s">
        <v>1686</v>
      </c>
      <c r="G212" s="197"/>
      <c r="H212" s="201">
        <v>21.335000000000001</v>
      </c>
      <c r="I212" s="202"/>
      <c r="J212" s="197"/>
      <c r="K212" s="197"/>
      <c r="L212" s="203"/>
      <c r="M212" s="204"/>
      <c r="N212" s="205"/>
      <c r="O212" s="205"/>
      <c r="P212" s="205"/>
      <c r="Q212" s="205"/>
      <c r="R212" s="205"/>
      <c r="S212" s="205"/>
      <c r="T212" s="206"/>
      <c r="AT212" s="207" t="s">
        <v>179</v>
      </c>
      <c r="AU212" s="207" t="s">
        <v>83</v>
      </c>
      <c r="AV212" s="13" t="s">
        <v>83</v>
      </c>
      <c r="AW212" s="13" t="s">
        <v>36</v>
      </c>
      <c r="AX212" s="13" t="s">
        <v>79</v>
      </c>
      <c r="AY212" s="207" t="s">
        <v>164</v>
      </c>
    </row>
    <row r="213" spans="1:65" s="2" customFormat="1" ht="44.25" customHeight="1">
      <c r="A213" s="34"/>
      <c r="B213" s="35"/>
      <c r="C213" s="178" t="s">
        <v>344</v>
      </c>
      <c r="D213" s="178" t="s">
        <v>167</v>
      </c>
      <c r="E213" s="179" t="s">
        <v>293</v>
      </c>
      <c r="F213" s="180" t="s">
        <v>294</v>
      </c>
      <c r="G213" s="181" t="s">
        <v>221</v>
      </c>
      <c r="H213" s="182">
        <v>2.407</v>
      </c>
      <c r="I213" s="183"/>
      <c r="J213" s="184">
        <f>ROUND(I213*H213,2)</f>
        <v>0</v>
      </c>
      <c r="K213" s="180" t="s">
        <v>171</v>
      </c>
      <c r="L213" s="39"/>
      <c r="M213" s="185" t="s">
        <v>19</v>
      </c>
      <c r="N213" s="186" t="s">
        <v>46</v>
      </c>
      <c r="O213" s="64"/>
      <c r="P213" s="187">
        <f>O213*H213</f>
        <v>0</v>
      </c>
      <c r="Q213" s="187">
        <v>0</v>
      </c>
      <c r="R213" s="187">
        <f>Q213*H213</f>
        <v>0</v>
      </c>
      <c r="S213" s="187">
        <v>0</v>
      </c>
      <c r="T213" s="188">
        <f>S213*H213</f>
        <v>0</v>
      </c>
      <c r="U213" s="34"/>
      <c r="V213" s="34"/>
      <c r="W213" s="34"/>
      <c r="X213" s="34"/>
      <c r="Y213" s="34"/>
      <c r="Z213" s="34"/>
      <c r="AA213" s="34"/>
      <c r="AB213" s="34"/>
      <c r="AC213" s="34"/>
      <c r="AD213" s="34"/>
      <c r="AE213" s="34"/>
      <c r="AR213" s="189" t="s">
        <v>112</v>
      </c>
      <c r="AT213" s="189" t="s">
        <v>167</v>
      </c>
      <c r="AU213" s="189" t="s">
        <v>83</v>
      </c>
      <c r="AY213" s="17" t="s">
        <v>164</v>
      </c>
      <c r="BE213" s="190">
        <f>IF(N213="základní",J213,0)</f>
        <v>0</v>
      </c>
      <c r="BF213" s="190">
        <f>IF(N213="snížená",J213,0)</f>
        <v>0</v>
      </c>
      <c r="BG213" s="190">
        <f>IF(N213="zákl. přenesená",J213,0)</f>
        <v>0</v>
      </c>
      <c r="BH213" s="190">
        <f>IF(N213="sníž. přenesená",J213,0)</f>
        <v>0</v>
      </c>
      <c r="BI213" s="190">
        <f>IF(N213="nulová",J213,0)</f>
        <v>0</v>
      </c>
      <c r="BJ213" s="17" t="s">
        <v>79</v>
      </c>
      <c r="BK213" s="190">
        <f>ROUND(I213*H213,2)</f>
        <v>0</v>
      </c>
      <c r="BL213" s="17" t="s">
        <v>112</v>
      </c>
      <c r="BM213" s="189" t="s">
        <v>1697</v>
      </c>
    </row>
    <row r="214" spans="1:65" s="2" customFormat="1" ht="11.25">
      <c r="A214" s="34"/>
      <c r="B214" s="35"/>
      <c r="C214" s="36"/>
      <c r="D214" s="191" t="s">
        <v>173</v>
      </c>
      <c r="E214" s="36"/>
      <c r="F214" s="192" t="s">
        <v>296</v>
      </c>
      <c r="G214" s="36"/>
      <c r="H214" s="36"/>
      <c r="I214" s="193"/>
      <c r="J214" s="36"/>
      <c r="K214" s="36"/>
      <c r="L214" s="39"/>
      <c r="M214" s="194"/>
      <c r="N214" s="195"/>
      <c r="O214" s="64"/>
      <c r="P214" s="64"/>
      <c r="Q214" s="64"/>
      <c r="R214" s="64"/>
      <c r="S214" s="64"/>
      <c r="T214" s="65"/>
      <c r="U214" s="34"/>
      <c r="V214" s="34"/>
      <c r="W214" s="34"/>
      <c r="X214" s="34"/>
      <c r="Y214" s="34"/>
      <c r="Z214" s="34"/>
      <c r="AA214" s="34"/>
      <c r="AB214" s="34"/>
      <c r="AC214" s="34"/>
      <c r="AD214" s="34"/>
      <c r="AE214" s="34"/>
      <c r="AT214" s="17" t="s">
        <v>173</v>
      </c>
      <c r="AU214" s="17" t="s">
        <v>83</v>
      </c>
    </row>
    <row r="215" spans="1:65" s="13" customFormat="1" ht="22.5">
      <c r="B215" s="196"/>
      <c r="C215" s="197"/>
      <c r="D215" s="198" t="s">
        <v>179</v>
      </c>
      <c r="E215" s="199" t="s">
        <v>19</v>
      </c>
      <c r="F215" s="200" t="s">
        <v>1688</v>
      </c>
      <c r="G215" s="197"/>
      <c r="H215" s="201">
        <v>2.407</v>
      </c>
      <c r="I215" s="202"/>
      <c r="J215" s="197"/>
      <c r="K215" s="197"/>
      <c r="L215" s="203"/>
      <c r="M215" s="204"/>
      <c r="N215" s="205"/>
      <c r="O215" s="205"/>
      <c r="P215" s="205"/>
      <c r="Q215" s="205"/>
      <c r="R215" s="205"/>
      <c r="S215" s="205"/>
      <c r="T215" s="206"/>
      <c r="AT215" s="207" t="s">
        <v>179</v>
      </c>
      <c r="AU215" s="207" t="s">
        <v>83</v>
      </c>
      <c r="AV215" s="13" t="s">
        <v>83</v>
      </c>
      <c r="AW215" s="13" t="s">
        <v>36</v>
      </c>
      <c r="AX215" s="13" t="s">
        <v>79</v>
      </c>
      <c r="AY215" s="207" t="s">
        <v>164</v>
      </c>
    </row>
    <row r="216" spans="1:65" s="2" customFormat="1" ht="49.15" customHeight="1">
      <c r="A216" s="34"/>
      <c r="B216" s="35"/>
      <c r="C216" s="178" t="s">
        <v>353</v>
      </c>
      <c r="D216" s="178" t="s">
        <v>167</v>
      </c>
      <c r="E216" s="179" t="s">
        <v>299</v>
      </c>
      <c r="F216" s="180" t="s">
        <v>300</v>
      </c>
      <c r="G216" s="181" t="s">
        <v>221</v>
      </c>
      <c r="H216" s="182">
        <v>12.16</v>
      </c>
      <c r="I216" s="183"/>
      <c r="J216" s="184">
        <f>ROUND(I216*H216,2)</f>
        <v>0</v>
      </c>
      <c r="K216" s="180" t="s">
        <v>19</v>
      </c>
      <c r="L216" s="39"/>
      <c r="M216" s="185" t="s">
        <v>19</v>
      </c>
      <c r="N216" s="186" t="s">
        <v>46</v>
      </c>
      <c r="O216" s="64"/>
      <c r="P216" s="187">
        <f>O216*H216</f>
        <v>0</v>
      </c>
      <c r="Q216" s="187">
        <v>0</v>
      </c>
      <c r="R216" s="187">
        <f>Q216*H216</f>
        <v>0</v>
      </c>
      <c r="S216" s="187">
        <v>0</v>
      </c>
      <c r="T216" s="188">
        <f>S216*H216</f>
        <v>0</v>
      </c>
      <c r="U216" s="34"/>
      <c r="V216" s="34"/>
      <c r="W216" s="34"/>
      <c r="X216" s="34"/>
      <c r="Y216" s="34"/>
      <c r="Z216" s="34"/>
      <c r="AA216" s="34"/>
      <c r="AB216" s="34"/>
      <c r="AC216" s="34"/>
      <c r="AD216" s="34"/>
      <c r="AE216" s="34"/>
      <c r="AR216" s="189" t="s">
        <v>112</v>
      </c>
      <c r="AT216" s="189" t="s">
        <v>167</v>
      </c>
      <c r="AU216" s="189" t="s">
        <v>83</v>
      </c>
      <c r="AY216" s="17" t="s">
        <v>164</v>
      </c>
      <c r="BE216" s="190">
        <f>IF(N216="základní",J216,0)</f>
        <v>0</v>
      </c>
      <c r="BF216" s="190">
        <f>IF(N216="snížená",J216,0)</f>
        <v>0</v>
      </c>
      <c r="BG216" s="190">
        <f>IF(N216="zákl. přenesená",J216,0)</f>
        <v>0</v>
      </c>
      <c r="BH216" s="190">
        <f>IF(N216="sníž. přenesená",J216,0)</f>
        <v>0</v>
      </c>
      <c r="BI216" s="190">
        <f>IF(N216="nulová",J216,0)</f>
        <v>0</v>
      </c>
      <c r="BJ216" s="17" t="s">
        <v>79</v>
      </c>
      <c r="BK216" s="190">
        <f>ROUND(I216*H216,2)</f>
        <v>0</v>
      </c>
      <c r="BL216" s="17" t="s">
        <v>112</v>
      </c>
      <c r="BM216" s="189" t="s">
        <v>1698</v>
      </c>
    </row>
    <row r="217" spans="1:65" s="13" customFormat="1" ht="11.25">
      <c r="B217" s="196"/>
      <c r="C217" s="197"/>
      <c r="D217" s="198" t="s">
        <v>179</v>
      </c>
      <c r="E217" s="199" t="s">
        <v>19</v>
      </c>
      <c r="F217" s="200" t="s">
        <v>1699</v>
      </c>
      <c r="G217" s="197"/>
      <c r="H217" s="201">
        <v>12.16</v>
      </c>
      <c r="I217" s="202"/>
      <c r="J217" s="197"/>
      <c r="K217" s="197"/>
      <c r="L217" s="203"/>
      <c r="M217" s="204"/>
      <c r="N217" s="205"/>
      <c r="O217" s="205"/>
      <c r="P217" s="205"/>
      <c r="Q217" s="205"/>
      <c r="R217" s="205"/>
      <c r="S217" s="205"/>
      <c r="T217" s="206"/>
      <c r="AT217" s="207" t="s">
        <v>179</v>
      </c>
      <c r="AU217" s="207" t="s">
        <v>83</v>
      </c>
      <c r="AV217" s="13" t="s">
        <v>83</v>
      </c>
      <c r="AW217" s="13" t="s">
        <v>36</v>
      </c>
      <c r="AX217" s="13" t="s">
        <v>79</v>
      </c>
      <c r="AY217" s="207" t="s">
        <v>164</v>
      </c>
    </row>
    <row r="218" spans="1:65" s="12" customFormat="1" ht="22.9" customHeight="1">
      <c r="B218" s="162"/>
      <c r="C218" s="163"/>
      <c r="D218" s="164" t="s">
        <v>74</v>
      </c>
      <c r="E218" s="176" t="s">
        <v>555</v>
      </c>
      <c r="F218" s="176" t="s">
        <v>556</v>
      </c>
      <c r="G218" s="163"/>
      <c r="H218" s="163"/>
      <c r="I218" s="166"/>
      <c r="J218" s="177">
        <f>BK218</f>
        <v>0</v>
      </c>
      <c r="K218" s="163"/>
      <c r="L218" s="168"/>
      <c r="M218" s="169"/>
      <c r="N218" s="170"/>
      <c r="O218" s="170"/>
      <c r="P218" s="171">
        <f>P219</f>
        <v>0</v>
      </c>
      <c r="Q218" s="170"/>
      <c r="R218" s="171">
        <f>R219</f>
        <v>0</v>
      </c>
      <c r="S218" s="170"/>
      <c r="T218" s="172">
        <f>T219</f>
        <v>0</v>
      </c>
      <c r="AR218" s="173" t="s">
        <v>79</v>
      </c>
      <c r="AT218" s="174" t="s">
        <v>74</v>
      </c>
      <c r="AU218" s="174" t="s">
        <v>79</v>
      </c>
      <c r="AY218" s="173" t="s">
        <v>164</v>
      </c>
      <c r="BK218" s="175">
        <f>BK219</f>
        <v>0</v>
      </c>
    </row>
    <row r="219" spans="1:65" s="2" customFormat="1" ht="66.75" customHeight="1">
      <c r="A219" s="34"/>
      <c r="B219" s="35"/>
      <c r="C219" s="178" t="s">
        <v>359</v>
      </c>
      <c r="D219" s="178" t="s">
        <v>167</v>
      </c>
      <c r="E219" s="179" t="s">
        <v>557</v>
      </c>
      <c r="F219" s="180" t="s">
        <v>558</v>
      </c>
      <c r="G219" s="181" t="s">
        <v>221</v>
      </c>
      <c r="H219" s="182">
        <v>206.18600000000001</v>
      </c>
      <c r="I219" s="183"/>
      <c r="J219" s="184">
        <f>ROUND(I219*H219,2)</f>
        <v>0</v>
      </c>
      <c r="K219" s="180" t="s">
        <v>19</v>
      </c>
      <c r="L219" s="39"/>
      <c r="M219" s="185" t="s">
        <v>19</v>
      </c>
      <c r="N219" s="186" t="s">
        <v>46</v>
      </c>
      <c r="O219" s="64"/>
      <c r="P219" s="187">
        <f>O219*H219</f>
        <v>0</v>
      </c>
      <c r="Q219" s="187">
        <v>0</v>
      </c>
      <c r="R219" s="187">
        <f>Q219*H219</f>
        <v>0</v>
      </c>
      <c r="S219" s="187">
        <v>0</v>
      </c>
      <c r="T219" s="188">
        <f>S219*H219</f>
        <v>0</v>
      </c>
      <c r="U219" s="34"/>
      <c r="V219" s="34"/>
      <c r="W219" s="34"/>
      <c r="X219" s="34"/>
      <c r="Y219" s="34"/>
      <c r="Z219" s="34"/>
      <c r="AA219" s="34"/>
      <c r="AB219" s="34"/>
      <c r="AC219" s="34"/>
      <c r="AD219" s="34"/>
      <c r="AE219" s="34"/>
      <c r="AR219" s="189" t="s">
        <v>112</v>
      </c>
      <c r="AT219" s="189" t="s">
        <v>167</v>
      </c>
      <c r="AU219" s="189" t="s">
        <v>83</v>
      </c>
      <c r="AY219" s="17" t="s">
        <v>164</v>
      </c>
      <c r="BE219" s="190">
        <f>IF(N219="základní",J219,0)</f>
        <v>0</v>
      </c>
      <c r="BF219" s="190">
        <f>IF(N219="snížená",J219,0)</f>
        <v>0</v>
      </c>
      <c r="BG219" s="190">
        <f>IF(N219="zákl. přenesená",J219,0)</f>
        <v>0</v>
      </c>
      <c r="BH219" s="190">
        <f>IF(N219="sníž. přenesená",J219,0)</f>
        <v>0</v>
      </c>
      <c r="BI219" s="190">
        <f>IF(N219="nulová",J219,0)</f>
        <v>0</v>
      </c>
      <c r="BJ219" s="17" t="s">
        <v>79</v>
      </c>
      <c r="BK219" s="190">
        <f>ROUND(I219*H219,2)</f>
        <v>0</v>
      </c>
      <c r="BL219" s="17" t="s">
        <v>112</v>
      </c>
      <c r="BM219" s="189" t="s">
        <v>1700</v>
      </c>
    </row>
    <row r="220" spans="1:65" s="12" customFormat="1" ht="25.9" customHeight="1">
      <c r="B220" s="162"/>
      <c r="C220" s="163"/>
      <c r="D220" s="164" t="s">
        <v>74</v>
      </c>
      <c r="E220" s="165" t="s">
        <v>303</v>
      </c>
      <c r="F220" s="165" t="s">
        <v>304</v>
      </c>
      <c r="G220" s="163"/>
      <c r="H220" s="163"/>
      <c r="I220" s="166"/>
      <c r="J220" s="167">
        <f>BK220</f>
        <v>0</v>
      </c>
      <c r="K220" s="163"/>
      <c r="L220" s="168"/>
      <c r="M220" s="169"/>
      <c r="N220" s="170"/>
      <c r="O220" s="170"/>
      <c r="P220" s="171">
        <f>P221+P234+P242</f>
        <v>0</v>
      </c>
      <c r="Q220" s="170"/>
      <c r="R220" s="171">
        <f>R221+R234+R242</f>
        <v>1.8851935</v>
      </c>
      <c r="S220" s="170"/>
      <c r="T220" s="172">
        <f>T221+T234+T242</f>
        <v>0</v>
      </c>
      <c r="AR220" s="173" t="s">
        <v>83</v>
      </c>
      <c r="AT220" s="174" t="s">
        <v>74</v>
      </c>
      <c r="AU220" s="174" t="s">
        <v>75</v>
      </c>
      <c r="AY220" s="173" t="s">
        <v>164</v>
      </c>
      <c r="BK220" s="175">
        <f>BK221+BK234+BK242</f>
        <v>0</v>
      </c>
    </row>
    <row r="221" spans="1:65" s="12" customFormat="1" ht="22.9" customHeight="1">
      <c r="B221" s="162"/>
      <c r="C221" s="163"/>
      <c r="D221" s="164" t="s">
        <v>74</v>
      </c>
      <c r="E221" s="176" t="s">
        <v>1701</v>
      </c>
      <c r="F221" s="176" t="s">
        <v>1702</v>
      </c>
      <c r="G221" s="163"/>
      <c r="H221" s="163"/>
      <c r="I221" s="166"/>
      <c r="J221" s="177">
        <f>BK221</f>
        <v>0</v>
      </c>
      <c r="K221" s="163"/>
      <c r="L221" s="168"/>
      <c r="M221" s="169"/>
      <c r="N221" s="170"/>
      <c r="O221" s="170"/>
      <c r="P221" s="171">
        <f>SUM(P222:P233)</f>
        <v>0</v>
      </c>
      <c r="Q221" s="170"/>
      <c r="R221" s="171">
        <f>SUM(R222:R233)</f>
        <v>0.26878159999999995</v>
      </c>
      <c r="S221" s="170"/>
      <c r="T221" s="172">
        <f>SUM(T222:T233)</f>
        <v>0</v>
      </c>
      <c r="AR221" s="173" t="s">
        <v>83</v>
      </c>
      <c r="AT221" s="174" t="s">
        <v>74</v>
      </c>
      <c r="AU221" s="174" t="s">
        <v>79</v>
      </c>
      <c r="AY221" s="173" t="s">
        <v>164</v>
      </c>
      <c r="BK221" s="175">
        <f>SUM(BK222:BK233)</f>
        <v>0</v>
      </c>
    </row>
    <row r="222" spans="1:65" s="2" customFormat="1" ht="37.9" customHeight="1">
      <c r="A222" s="34"/>
      <c r="B222" s="35"/>
      <c r="C222" s="178" t="s">
        <v>367</v>
      </c>
      <c r="D222" s="178" t="s">
        <v>167</v>
      </c>
      <c r="E222" s="179" t="s">
        <v>1703</v>
      </c>
      <c r="F222" s="180" t="s">
        <v>1704</v>
      </c>
      <c r="G222" s="181" t="s">
        <v>170</v>
      </c>
      <c r="H222" s="182">
        <v>42.67</v>
      </c>
      <c r="I222" s="183"/>
      <c r="J222" s="184">
        <f>ROUND(I222*H222,2)</f>
        <v>0</v>
      </c>
      <c r="K222" s="180" t="s">
        <v>171</v>
      </c>
      <c r="L222" s="39"/>
      <c r="M222" s="185" t="s">
        <v>19</v>
      </c>
      <c r="N222" s="186" t="s">
        <v>46</v>
      </c>
      <c r="O222" s="64"/>
      <c r="P222" s="187">
        <f>O222*H222</f>
        <v>0</v>
      </c>
      <c r="Q222" s="187">
        <v>0</v>
      </c>
      <c r="R222" s="187">
        <f>Q222*H222</f>
        <v>0</v>
      </c>
      <c r="S222" s="187">
        <v>0</v>
      </c>
      <c r="T222" s="188">
        <f>S222*H222</f>
        <v>0</v>
      </c>
      <c r="U222" s="34"/>
      <c r="V222" s="34"/>
      <c r="W222" s="34"/>
      <c r="X222" s="34"/>
      <c r="Y222" s="34"/>
      <c r="Z222" s="34"/>
      <c r="AA222" s="34"/>
      <c r="AB222" s="34"/>
      <c r="AC222" s="34"/>
      <c r="AD222" s="34"/>
      <c r="AE222" s="34"/>
      <c r="AR222" s="189" t="s">
        <v>250</v>
      </c>
      <c r="AT222" s="189" t="s">
        <v>167</v>
      </c>
      <c r="AU222" s="189" t="s">
        <v>83</v>
      </c>
      <c r="AY222" s="17" t="s">
        <v>164</v>
      </c>
      <c r="BE222" s="190">
        <f>IF(N222="základní",J222,0)</f>
        <v>0</v>
      </c>
      <c r="BF222" s="190">
        <f>IF(N222="snížená",J222,0)</f>
        <v>0</v>
      </c>
      <c r="BG222" s="190">
        <f>IF(N222="zákl. přenesená",J222,0)</f>
        <v>0</v>
      </c>
      <c r="BH222" s="190">
        <f>IF(N222="sníž. přenesená",J222,0)</f>
        <v>0</v>
      </c>
      <c r="BI222" s="190">
        <f>IF(N222="nulová",J222,0)</f>
        <v>0</v>
      </c>
      <c r="BJ222" s="17" t="s">
        <v>79</v>
      </c>
      <c r="BK222" s="190">
        <f>ROUND(I222*H222,2)</f>
        <v>0</v>
      </c>
      <c r="BL222" s="17" t="s">
        <v>250</v>
      </c>
      <c r="BM222" s="189" t="s">
        <v>1705</v>
      </c>
    </row>
    <row r="223" spans="1:65" s="2" customFormat="1" ht="11.25">
      <c r="A223" s="34"/>
      <c r="B223" s="35"/>
      <c r="C223" s="36"/>
      <c r="D223" s="191" t="s">
        <v>173</v>
      </c>
      <c r="E223" s="36"/>
      <c r="F223" s="192" t="s">
        <v>1706</v>
      </c>
      <c r="G223" s="36"/>
      <c r="H223" s="36"/>
      <c r="I223" s="193"/>
      <c r="J223" s="36"/>
      <c r="K223" s="36"/>
      <c r="L223" s="39"/>
      <c r="M223" s="194"/>
      <c r="N223" s="195"/>
      <c r="O223" s="64"/>
      <c r="P223" s="64"/>
      <c r="Q223" s="64"/>
      <c r="R223" s="64"/>
      <c r="S223" s="64"/>
      <c r="T223" s="65"/>
      <c r="U223" s="34"/>
      <c r="V223" s="34"/>
      <c r="W223" s="34"/>
      <c r="X223" s="34"/>
      <c r="Y223" s="34"/>
      <c r="Z223" s="34"/>
      <c r="AA223" s="34"/>
      <c r="AB223" s="34"/>
      <c r="AC223" s="34"/>
      <c r="AD223" s="34"/>
      <c r="AE223" s="34"/>
      <c r="AT223" s="17" t="s">
        <v>173</v>
      </c>
      <c r="AU223" s="17" t="s">
        <v>83</v>
      </c>
    </row>
    <row r="224" spans="1:65" s="13" customFormat="1" ht="11.25">
      <c r="B224" s="196"/>
      <c r="C224" s="197"/>
      <c r="D224" s="198" t="s">
        <v>179</v>
      </c>
      <c r="E224" s="199" t="s">
        <v>19</v>
      </c>
      <c r="F224" s="200" t="s">
        <v>1600</v>
      </c>
      <c r="G224" s="197"/>
      <c r="H224" s="201">
        <v>42.67</v>
      </c>
      <c r="I224" s="202"/>
      <c r="J224" s="197"/>
      <c r="K224" s="197"/>
      <c r="L224" s="203"/>
      <c r="M224" s="204"/>
      <c r="N224" s="205"/>
      <c r="O224" s="205"/>
      <c r="P224" s="205"/>
      <c r="Q224" s="205"/>
      <c r="R224" s="205"/>
      <c r="S224" s="205"/>
      <c r="T224" s="206"/>
      <c r="AT224" s="207" t="s">
        <v>179</v>
      </c>
      <c r="AU224" s="207" t="s">
        <v>83</v>
      </c>
      <c r="AV224" s="13" t="s">
        <v>83</v>
      </c>
      <c r="AW224" s="13" t="s">
        <v>36</v>
      </c>
      <c r="AX224" s="13" t="s">
        <v>79</v>
      </c>
      <c r="AY224" s="207" t="s">
        <v>164</v>
      </c>
    </row>
    <row r="225" spans="1:65" s="2" customFormat="1" ht="16.5" customHeight="1">
      <c r="A225" s="34"/>
      <c r="B225" s="35"/>
      <c r="C225" s="223" t="s">
        <v>374</v>
      </c>
      <c r="D225" s="223" t="s">
        <v>457</v>
      </c>
      <c r="E225" s="224" t="s">
        <v>1707</v>
      </c>
      <c r="F225" s="225" t="s">
        <v>1708</v>
      </c>
      <c r="G225" s="226" t="s">
        <v>221</v>
      </c>
      <c r="H225" s="227">
        <v>1.2999999999999999E-2</v>
      </c>
      <c r="I225" s="228"/>
      <c r="J225" s="229">
        <f>ROUND(I225*H225,2)</f>
        <v>0</v>
      </c>
      <c r="K225" s="225" t="s">
        <v>171</v>
      </c>
      <c r="L225" s="230"/>
      <c r="M225" s="231" t="s">
        <v>19</v>
      </c>
      <c r="N225" s="232" t="s">
        <v>46</v>
      </c>
      <c r="O225" s="64"/>
      <c r="P225" s="187">
        <f>O225*H225</f>
        <v>0</v>
      </c>
      <c r="Q225" s="187">
        <v>1</v>
      </c>
      <c r="R225" s="187">
        <f>Q225*H225</f>
        <v>1.2999999999999999E-2</v>
      </c>
      <c r="S225" s="187">
        <v>0</v>
      </c>
      <c r="T225" s="188">
        <f>S225*H225</f>
        <v>0</v>
      </c>
      <c r="U225" s="34"/>
      <c r="V225" s="34"/>
      <c r="W225" s="34"/>
      <c r="X225" s="34"/>
      <c r="Y225" s="34"/>
      <c r="Z225" s="34"/>
      <c r="AA225" s="34"/>
      <c r="AB225" s="34"/>
      <c r="AC225" s="34"/>
      <c r="AD225" s="34"/>
      <c r="AE225" s="34"/>
      <c r="AR225" s="189" t="s">
        <v>344</v>
      </c>
      <c r="AT225" s="189" t="s">
        <v>457</v>
      </c>
      <c r="AU225" s="189" t="s">
        <v>83</v>
      </c>
      <c r="AY225" s="17" t="s">
        <v>164</v>
      </c>
      <c r="BE225" s="190">
        <f>IF(N225="základní",J225,0)</f>
        <v>0</v>
      </c>
      <c r="BF225" s="190">
        <f>IF(N225="snížená",J225,0)</f>
        <v>0</v>
      </c>
      <c r="BG225" s="190">
        <f>IF(N225="zákl. přenesená",J225,0)</f>
        <v>0</v>
      </c>
      <c r="BH225" s="190">
        <f>IF(N225="sníž. přenesená",J225,0)</f>
        <v>0</v>
      </c>
      <c r="BI225" s="190">
        <f>IF(N225="nulová",J225,0)</f>
        <v>0</v>
      </c>
      <c r="BJ225" s="17" t="s">
        <v>79</v>
      </c>
      <c r="BK225" s="190">
        <f>ROUND(I225*H225,2)</f>
        <v>0</v>
      </c>
      <c r="BL225" s="17" t="s">
        <v>250</v>
      </c>
      <c r="BM225" s="189" t="s">
        <v>1709</v>
      </c>
    </row>
    <row r="226" spans="1:65" s="13" customFormat="1" ht="11.25">
      <c r="B226" s="196"/>
      <c r="C226" s="197"/>
      <c r="D226" s="198" t="s">
        <v>179</v>
      </c>
      <c r="E226" s="199" t="s">
        <v>19</v>
      </c>
      <c r="F226" s="200" t="s">
        <v>1710</v>
      </c>
      <c r="G226" s="197"/>
      <c r="H226" s="201">
        <v>1.2999999999999999E-2</v>
      </c>
      <c r="I226" s="202"/>
      <c r="J226" s="197"/>
      <c r="K226" s="197"/>
      <c r="L226" s="203"/>
      <c r="M226" s="204"/>
      <c r="N226" s="205"/>
      <c r="O226" s="205"/>
      <c r="P226" s="205"/>
      <c r="Q226" s="205"/>
      <c r="R226" s="205"/>
      <c r="S226" s="205"/>
      <c r="T226" s="206"/>
      <c r="AT226" s="207" t="s">
        <v>179</v>
      </c>
      <c r="AU226" s="207" t="s">
        <v>83</v>
      </c>
      <c r="AV226" s="13" t="s">
        <v>83</v>
      </c>
      <c r="AW226" s="13" t="s">
        <v>36</v>
      </c>
      <c r="AX226" s="13" t="s">
        <v>79</v>
      </c>
      <c r="AY226" s="207" t="s">
        <v>164</v>
      </c>
    </row>
    <row r="227" spans="1:65" s="2" customFormat="1" ht="24.2" customHeight="1">
      <c r="A227" s="34"/>
      <c r="B227" s="35"/>
      <c r="C227" s="178" t="s">
        <v>381</v>
      </c>
      <c r="D227" s="178" t="s">
        <v>167</v>
      </c>
      <c r="E227" s="179" t="s">
        <v>1711</v>
      </c>
      <c r="F227" s="180" t="s">
        <v>1712</v>
      </c>
      <c r="G227" s="181" t="s">
        <v>170</v>
      </c>
      <c r="H227" s="182">
        <v>42.67</v>
      </c>
      <c r="I227" s="183"/>
      <c r="J227" s="184">
        <f>ROUND(I227*H227,2)</f>
        <v>0</v>
      </c>
      <c r="K227" s="180" t="s">
        <v>171</v>
      </c>
      <c r="L227" s="39"/>
      <c r="M227" s="185" t="s">
        <v>19</v>
      </c>
      <c r="N227" s="186" t="s">
        <v>46</v>
      </c>
      <c r="O227" s="64"/>
      <c r="P227" s="187">
        <f>O227*H227</f>
        <v>0</v>
      </c>
      <c r="Q227" s="187">
        <v>4.0000000000000002E-4</v>
      </c>
      <c r="R227" s="187">
        <f>Q227*H227</f>
        <v>1.7068E-2</v>
      </c>
      <c r="S227" s="187">
        <v>0</v>
      </c>
      <c r="T227" s="188">
        <f>S227*H227</f>
        <v>0</v>
      </c>
      <c r="U227" s="34"/>
      <c r="V227" s="34"/>
      <c r="W227" s="34"/>
      <c r="X227" s="34"/>
      <c r="Y227" s="34"/>
      <c r="Z227" s="34"/>
      <c r="AA227" s="34"/>
      <c r="AB227" s="34"/>
      <c r="AC227" s="34"/>
      <c r="AD227" s="34"/>
      <c r="AE227" s="34"/>
      <c r="AR227" s="189" t="s">
        <v>250</v>
      </c>
      <c r="AT227" s="189" t="s">
        <v>167</v>
      </c>
      <c r="AU227" s="189" t="s">
        <v>83</v>
      </c>
      <c r="AY227" s="17" t="s">
        <v>164</v>
      </c>
      <c r="BE227" s="190">
        <f>IF(N227="základní",J227,0)</f>
        <v>0</v>
      </c>
      <c r="BF227" s="190">
        <f>IF(N227="snížená",J227,0)</f>
        <v>0</v>
      </c>
      <c r="BG227" s="190">
        <f>IF(N227="zákl. přenesená",J227,0)</f>
        <v>0</v>
      </c>
      <c r="BH227" s="190">
        <f>IF(N227="sníž. přenesená",J227,0)</f>
        <v>0</v>
      </c>
      <c r="BI227" s="190">
        <f>IF(N227="nulová",J227,0)</f>
        <v>0</v>
      </c>
      <c r="BJ227" s="17" t="s">
        <v>79</v>
      </c>
      <c r="BK227" s="190">
        <f>ROUND(I227*H227,2)</f>
        <v>0</v>
      </c>
      <c r="BL227" s="17" t="s">
        <v>250</v>
      </c>
      <c r="BM227" s="189" t="s">
        <v>1713</v>
      </c>
    </row>
    <row r="228" spans="1:65" s="2" customFormat="1" ht="11.25">
      <c r="A228" s="34"/>
      <c r="B228" s="35"/>
      <c r="C228" s="36"/>
      <c r="D228" s="191" t="s">
        <v>173</v>
      </c>
      <c r="E228" s="36"/>
      <c r="F228" s="192" t="s">
        <v>1714</v>
      </c>
      <c r="G228" s="36"/>
      <c r="H228" s="36"/>
      <c r="I228" s="193"/>
      <c r="J228" s="36"/>
      <c r="K228" s="36"/>
      <c r="L228" s="39"/>
      <c r="M228" s="194"/>
      <c r="N228" s="195"/>
      <c r="O228" s="64"/>
      <c r="P228" s="64"/>
      <c r="Q228" s="64"/>
      <c r="R228" s="64"/>
      <c r="S228" s="64"/>
      <c r="T228" s="65"/>
      <c r="U228" s="34"/>
      <c r="V228" s="34"/>
      <c r="W228" s="34"/>
      <c r="X228" s="34"/>
      <c r="Y228" s="34"/>
      <c r="Z228" s="34"/>
      <c r="AA228" s="34"/>
      <c r="AB228" s="34"/>
      <c r="AC228" s="34"/>
      <c r="AD228" s="34"/>
      <c r="AE228" s="34"/>
      <c r="AT228" s="17" t="s">
        <v>173</v>
      </c>
      <c r="AU228" s="17" t="s">
        <v>83</v>
      </c>
    </row>
    <row r="229" spans="1:65" s="13" customFormat="1" ht="11.25">
      <c r="B229" s="196"/>
      <c r="C229" s="197"/>
      <c r="D229" s="198" t="s">
        <v>179</v>
      </c>
      <c r="E229" s="199" t="s">
        <v>19</v>
      </c>
      <c r="F229" s="200" t="s">
        <v>1600</v>
      </c>
      <c r="G229" s="197"/>
      <c r="H229" s="201">
        <v>42.67</v>
      </c>
      <c r="I229" s="202"/>
      <c r="J229" s="197"/>
      <c r="K229" s="197"/>
      <c r="L229" s="203"/>
      <c r="M229" s="204"/>
      <c r="N229" s="205"/>
      <c r="O229" s="205"/>
      <c r="P229" s="205"/>
      <c r="Q229" s="205"/>
      <c r="R229" s="205"/>
      <c r="S229" s="205"/>
      <c r="T229" s="206"/>
      <c r="AT229" s="207" t="s">
        <v>179</v>
      </c>
      <c r="AU229" s="207" t="s">
        <v>83</v>
      </c>
      <c r="AV229" s="13" t="s">
        <v>83</v>
      </c>
      <c r="AW229" s="13" t="s">
        <v>36</v>
      </c>
      <c r="AX229" s="13" t="s">
        <v>79</v>
      </c>
      <c r="AY229" s="207" t="s">
        <v>164</v>
      </c>
    </row>
    <row r="230" spans="1:65" s="2" customFormat="1" ht="37.9" customHeight="1">
      <c r="A230" s="34"/>
      <c r="B230" s="35"/>
      <c r="C230" s="223" t="s">
        <v>388</v>
      </c>
      <c r="D230" s="223" t="s">
        <v>457</v>
      </c>
      <c r="E230" s="224" t="s">
        <v>1715</v>
      </c>
      <c r="F230" s="225" t="s">
        <v>1716</v>
      </c>
      <c r="G230" s="226" t="s">
        <v>170</v>
      </c>
      <c r="H230" s="227">
        <v>49.731999999999999</v>
      </c>
      <c r="I230" s="228"/>
      <c r="J230" s="229">
        <f>ROUND(I230*H230,2)</f>
        <v>0</v>
      </c>
      <c r="K230" s="225" t="s">
        <v>171</v>
      </c>
      <c r="L230" s="230"/>
      <c r="M230" s="231" t="s">
        <v>19</v>
      </c>
      <c r="N230" s="232" t="s">
        <v>46</v>
      </c>
      <c r="O230" s="64"/>
      <c r="P230" s="187">
        <f>O230*H230</f>
        <v>0</v>
      </c>
      <c r="Q230" s="187">
        <v>4.7999999999999996E-3</v>
      </c>
      <c r="R230" s="187">
        <f>Q230*H230</f>
        <v>0.23871359999999997</v>
      </c>
      <c r="S230" s="187">
        <v>0</v>
      </c>
      <c r="T230" s="188">
        <f>S230*H230</f>
        <v>0</v>
      </c>
      <c r="U230" s="34"/>
      <c r="V230" s="34"/>
      <c r="W230" s="34"/>
      <c r="X230" s="34"/>
      <c r="Y230" s="34"/>
      <c r="Z230" s="34"/>
      <c r="AA230" s="34"/>
      <c r="AB230" s="34"/>
      <c r="AC230" s="34"/>
      <c r="AD230" s="34"/>
      <c r="AE230" s="34"/>
      <c r="AR230" s="189" t="s">
        <v>344</v>
      </c>
      <c r="AT230" s="189" t="s">
        <v>457</v>
      </c>
      <c r="AU230" s="189" t="s">
        <v>83</v>
      </c>
      <c r="AY230" s="17" t="s">
        <v>164</v>
      </c>
      <c r="BE230" s="190">
        <f>IF(N230="základní",J230,0)</f>
        <v>0</v>
      </c>
      <c r="BF230" s="190">
        <f>IF(N230="snížená",J230,0)</f>
        <v>0</v>
      </c>
      <c r="BG230" s="190">
        <f>IF(N230="zákl. přenesená",J230,0)</f>
        <v>0</v>
      </c>
      <c r="BH230" s="190">
        <f>IF(N230="sníž. přenesená",J230,0)</f>
        <v>0</v>
      </c>
      <c r="BI230" s="190">
        <f>IF(N230="nulová",J230,0)</f>
        <v>0</v>
      </c>
      <c r="BJ230" s="17" t="s">
        <v>79</v>
      </c>
      <c r="BK230" s="190">
        <f>ROUND(I230*H230,2)</f>
        <v>0</v>
      </c>
      <c r="BL230" s="17" t="s">
        <v>250</v>
      </c>
      <c r="BM230" s="189" t="s">
        <v>1717</v>
      </c>
    </row>
    <row r="231" spans="1:65" s="13" customFormat="1" ht="11.25">
      <c r="B231" s="196"/>
      <c r="C231" s="197"/>
      <c r="D231" s="198" t="s">
        <v>179</v>
      </c>
      <c r="E231" s="199" t="s">
        <v>19</v>
      </c>
      <c r="F231" s="200" t="s">
        <v>1718</v>
      </c>
      <c r="G231" s="197"/>
      <c r="H231" s="201">
        <v>49.731999999999999</v>
      </c>
      <c r="I231" s="202"/>
      <c r="J231" s="197"/>
      <c r="K231" s="197"/>
      <c r="L231" s="203"/>
      <c r="M231" s="204"/>
      <c r="N231" s="205"/>
      <c r="O231" s="205"/>
      <c r="P231" s="205"/>
      <c r="Q231" s="205"/>
      <c r="R231" s="205"/>
      <c r="S231" s="205"/>
      <c r="T231" s="206"/>
      <c r="AT231" s="207" t="s">
        <v>179</v>
      </c>
      <c r="AU231" s="207" t="s">
        <v>83</v>
      </c>
      <c r="AV231" s="13" t="s">
        <v>83</v>
      </c>
      <c r="AW231" s="13" t="s">
        <v>36</v>
      </c>
      <c r="AX231" s="13" t="s">
        <v>79</v>
      </c>
      <c r="AY231" s="207" t="s">
        <v>164</v>
      </c>
    </row>
    <row r="232" spans="1:65" s="2" customFormat="1" ht="49.15" customHeight="1">
      <c r="A232" s="34"/>
      <c r="B232" s="35"/>
      <c r="C232" s="178" t="s">
        <v>393</v>
      </c>
      <c r="D232" s="178" t="s">
        <v>167</v>
      </c>
      <c r="E232" s="179" t="s">
        <v>1719</v>
      </c>
      <c r="F232" s="180" t="s">
        <v>1720</v>
      </c>
      <c r="G232" s="181" t="s">
        <v>221</v>
      </c>
      <c r="H232" s="182">
        <v>0.26900000000000002</v>
      </c>
      <c r="I232" s="183"/>
      <c r="J232" s="184">
        <f>ROUND(I232*H232,2)</f>
        <v>0</v>
      </c>
      <c r="K232" s="180" t="s">
        <v>171</v>
      </c>
      <c r="L232" s="39"/>
      <c r="M232" s="185" t="s">
        <v>19</v>
      </c>
      <c r="N232" s="186" t="s">
        <v>46</v>
      </c>
      <c r="O232" s="64"/>
      <c r="P232" s="187">
        <f>O232*H232</f>
        <v>0</v>
      </c>
      <c r="Q232" s="187">
        <v>0</v>
      </c>
      <c r="R232" s="187">
        <f>Q232*H232</f>
        <v>0</v>
      </c>
      <c r="S232" s="187">
        <v>0</v>
      </c>
      <c r="T232" s="188">
        <f>S232*H232</f>
        <v>0</v>
      </c>
      <c r="U232" s="34"/>
      <c r="V232" s="34"/>
      <c r="W232" s="34"/>
      <c r="X232" s="34"/>
      <c r="Y232" s="34"/>
      <c r="Z232" s="34"/>
      <c r="AA232" s="34"/>
      <c r="AB232" s="34"/>
      <c r="AC232" s="34"/>
      <c r="AD232" s="34"/>
      <c r="AE232" s="34"/>
      <c r="AR232" s="189" t="s">
        <v>250</v>
      </c>
      <c r="AT232" s="189" t="s">
        <v>167</v>
      </c>
      <c r="AU232" s="189" t="s">
        <v>83</v>
      </c>
      <c r="AY232" s="17" t="s">
        <v>164</v>
      </c>
      <c r="BE232" s="190">
        <f>IF(N232="základní",J232,0)</f>
        <v>0</v>
      </c>
      <c r="BF232" s="190">
        <f>IF(N232="snížená",J232,0)</f>
        <v>0</v>
      </c>
      <c r="BG232" s="190">
        <f>IF(N232="zákl. přenesená",J232,0)</f>
        <v>0</v>
      </c>
      <c r="BH232" s="190">
        <f>IF(N232="sníž. přenesená",J232,0)</f>
        <v>0</v>
      </c>
      <c r="BI232" s="190">
        <f>IF(N232="nulová",J232,0)</f>
        <v>0</v>
      </c>
      <c r="BJ232" s="17" t="s">
        <v>79</v>
      </c>
      <c r="BK232" s="190">
        <f>ROUND(I232*H232,2)</f>
        <v>0</v>
      </c>
      <c r="BL232" s="17" t="s">
        <v>250</v>
      </c>
      <c r="BM232" s="189" t="s">
        <v>1721</v>
      </c>
    </row>
    <row r="233" spans="1:65" s="2" customFormat="1" ht="11.25">
      <c r="A233" s="34"/>
      <c r="B233" s="35"/>
      <c r="C233" s="36"/>
      <c r="D233" s="191" t="s">
        <v>173</v>
      </c>
      <c r="E233" s="36"/>
      <c r="F233" s="192" t="s">
        <v>1722</v>
      </c>
      <c r="G233" s="36"/>
      <c r="H233" s="36"/>
      <c r="I233" s="193"/>
      <c r="J233" s="36"/>
      <c r="K233" s="36"/>
      <c r="L233" s="39"/>
      <c r="M233" s="194"/>
      <c r="N233" s="195"/>
      <c r="O233" s="64"/>
      <c r="P233" s="64"/>
      <c r="Q233" s="64"/>
      <c r="R233" s="64"/>
      <c r="S233" s="64"/>
      <c r="T233" s="65"/>
      <c r="U233" s="34"/>
      <c r="V233" s="34"/>
      <c r="W233" s="34"/>
      <c r="X233" s="34"/>
      <c r="Y233" s="34"/>
      <c r="Z233" s="34"/>
      <c r="AA233" s="34"/>
      <c r="AB233" s="34"/>
      <c r="AC233" s="34"/>
      <c r="AD233" s="34"/>
      <c r="AE233" s="34"/>
      <c r="AT233" s="17" t="s">
        <v>173</v>
      </c>
      <c r="AU233" s="17" t="s">
        <v>83</v>
      </c>
    </row>
    <row r="234" spans="1:65" s="12" customFormat="1" ht="22.9" customHeight="1">
      <c r="B234" s="162"/>
      <c r="C234" s="163"/>
      <c r="D234" s="164" t="s">
        <v>74</v>
      </c>
      <c r="E234" s="176" t="s">
        <v>1723</v>
      </c>
      <c r="F234" s="176" t="s">
        <v>1724</v>
      </c>
      <c r="G234" s="163"/>
      <c r="H234" s="163"/>
      <c r="I234" s="166"/>
      <c r="J234" s="177">
        <f>BK234</f>
        <v>0</v>
      </c>
      <c r="K234" s="163"/>
      <c r="L234" s="168"/>
      <c r="M234" s="169"/>
      <c r="N234" s="170"/>
      <c r="O234" s="170"/>
      <c r="P234" s="171">
        <f>SUM(P235:P241)</f>
        <v>0</v>
      </c>
      <c r="Q234" s="170"/>
      <c r="R234" s="171">
        <f>SUM(R235:R241)</f>
        <v>0.11201000000000001</v>
      </c>
      <c r="S234" s="170"/>
      <c r="T234" s="172">
        <f>SUM(T235:T241)</f>
        <v>0</v>
      </c>
      <c r="AR234" s="173" t="s">
        <v>83</v>
      </c>
      <c r="AT234" s="174" t="s">
        <v>74</v>
      </c>
      <c r="AU234" s="174" t="s">
        <v>79</v>
      </c>
      <c r="AY234" s="173" t="s">
        <v>164</v>
      </c>
      <c r="BK234" s="175">
        <f>SUM(BK235:BK241)</f>
        <v>0</v>
      </c>
    </row>
    <row r="235" spans="1:65" s="2" customFormat="1" ht="37.9" customHeight="1">
      <c r="A235" s="34"/>
      <c r="B235" s="35"/>
      <c r="C235" s="178" t="s">
        <v>616</v>
      </c>
      <c r="D235" s="178" t="s">
        <v>167</v>
      </c>
      <c r="E235" s="179" t="s">
        <v>1725</v>
      </c>
      <c r="F235" s="180" t="s">
        <v>1726</v>
      </c>
      <c r="G235" s="181" t="s">
        <v>170</v>
      </c>
      <c r="H235" s="182">
        <v>42.67</v>
      </c>
      <c r="I235" s="183"/>
      <c r="J235" s="184">
        <f>ROUND(I235*H235,2)</f>
        <v>0</v>
      </c>
      <c r="K235" s="180" t="s">
        <v>171</v>
      </c>
      <c r="L235" s="39"/>
      <c r="M235" s="185" t="s">
        <v>19</v>
      </c>
      <c r="N235" s="186" t="s">
        <v>46</v>
      </c>
      <c r="O235" s="64"/>
      <c r="P235" s="187">
        <f>O235*H235</f>
        <v>0</v>
      </c>
      <c r="Q235" s="187">
        <v>0</v>
      </c>
      <c r="R235" s="187">
        <f>Q235*H235</f>
        <v>0</v>
      </c>
      <c r="S235" s="187">
        <v>0</v>
      </c>
      <c r="T235" s="188">
        <f>S235*H235</f>
        <v>0</v>
      </c>
      <c r="U235" s="34"/>
      <c r="V235" s="34"/>
      <c r="W235" s="34"/>
      <c r="X235" s="34"/>
      <c r="Y235" s="34"/>
      <c r="Z235" s="34"/>
      <c r="AA235" s="34"/>
      <c r="AB235" s="34"/>
      <c r="AC235" s="34"/>
      <c r="AD235" s="34"/>
      <c r="AE235" s="34"/>
      <c r="AR235" s="189" t="s">
        <v>250</v>
      </c>
      <c r="AT235" s="189" t="s">
        <v>167</v>
      </c>
      <c r="AU235" s="189" t="s">
        <v>83</v>
      </c>
      <c r="AY235" s="17" t="s">
        <v>164</v>
      </c>
      <c r="BE235" s="190">
        <f>IF(N235="základní",J235,0)</f>
        <v>0</v>
      </c>
      <c r="BF235" s="190">
        <f>IF(N235="snížená",J235,0)</f>
        <v>0</v>
      </c>
      <c r="BG235" s="190">
        <f>IF(N235="zákl. přenesená",J235,0)</f>
        <v>0</v>
      </c>
      <c r="BH235" s="190">
        <f>IF(N235="sníž. přenesená",J235,0)</f>
        <v>0</v>
      </c>
      <c r="BI235" s="190">
        <f>IF(N235="nulová",J235,0)</f>
        <v>0</v>
      </c>
      <c r="BJ235" s="17" t="s">
        <v>79</v>
      </c>
      <c r="BK235" s="190">
        <f>ROUND(I235*H235,2)</f>
        <v>0</v>
      </c>
      <c r="BL235" s="17" t="s">
        <v>250</v>
      </c>
      <c r="BM235" s="189" t="s">
        <v>1727</v>
      </c>
    </row>
    <row r="236" spans="1:65" s="2" customFormat="1" ht="11.25">
      <c r="A236" s="34"/>
      <c r="B236" s="35"/>
      <c r="C236" s="36"/>
      <c r="D236" s="191" t="s">
        <v>173</v>
      </c>
      <c r="E236" s="36"/>
      <c r="F236" s="192" t="s">
        <v>1728</v>
      </c>
      <c r="G236" s="36"/>
      <c r="H236" s="36"/>
      <c r="I236" s="193"/>
      <c r="J236" s="36"/>
      <c r="K236" s="36"/>
      <c r="L236" s="39"/>
      <c r="M236" s="194"/>
      <c r="N236" s="195"/>
      <c r="O236" s="64"/>
      <c r="P236" s="64"/>
      <c r="Q236" s="64"/>
      <c r="R236" s="64"/>
      <c r="S236" s="64"/>
      <c r="T236" s="65"/>
      <c r="U236" s="34"/>
      <c r="V236" s="34"/>
      <c r="W236" s="34"/>
      <c r="X236" s="34"/>
      <c r="Y236" s="34"/>
      <c r="Z236" s="34"/>
      <c r="AA236" s="34"/>
      <c r="AB236" s="34"/>
      <c r="AC236" s="34"/>
      <c r="AD236" s="34"/>
      <c r="AE236" s="34"/>
      <c r="AT236" s="17" t="s">
        <v>173</v>
      </c>
      <c r="AU236" s="17" t="s">
        <v>83</v>
      </c>
    </row>
    <row r="237" spans="1:65" s="13" customFormat="1" ht="11.25">
      <c r="B237" s="196"/>
      <c r="C237" s="197"/>
      <c r="D237" s="198" t="s">
        <v>179</v>
      </c>
      <c r="E237" s="199" t="s">
        <v>19</v>
      </c>
      <c r="F237" s="200" t="s">
        <v>1600</v>
      </c>
      <c r="G237" s="197"/>
      <c r="H237" s="201">
        <v>42.67</v>
      </c>
      <c r="I237" s="202"/>
      <c r="J237" s="197"/>
      <c r="K237" s="197"/>
      <c r="L237" s="203"/>
      <c r="M237" s="204"/>
      <c r="N237" s="205"/>
      <c r="O237" s="205"/>
      <c r="P237" s="205"/>
      <c r="Q237" s="205"/>
      <c r="R237" s="205"/>
      <c r="S237" s="205"/>
      <c r="T237" s="206"/>
      <c r="AT237" s="207" t="s">
        <v>179</v>
      </c>
      <c r="AU237" s="207" t="s">
        <v>83</v>
      </c>
      <c r="AV237" s="13" t="s">
        <v>83</v>
      </c>
      <c r="AW237" s="13" t="s">
        <v>36</v>
      </c>
      <c r="AX237" s="13" t="s">
        <v>79</v>
      </c>
      <c r="AY237" s="207" t="s">
        <v>164</v>
      </c>
    </row>
    <row r="238" spans="1:65" s="2" customFormat="1" ht="24.2" customHeight="1">
      <c r="A238" s="34"/>
      <c r="B238" s="35"/>
      <c r="C238" s="223" t="s">
        <v>626</v>
      </c>
      <c r="D238" s="223" t="s">
        <v>457</v>
      </c>
      <c r="E238" s="224" t="s">
        <v>1729</v>
      </c>
      <c r="F238" s="225" t="s">
        <v>1730</v>
      </c>
      <c r="G238" s="226" t="s">
        <v>170</v>
      </c>
      <c r="H238" s="227">
        <v>44.804000000000002</v>
      </c>
      <c r="I238" s="228"/>
      <c r="J238" s="229">
        <f>ROUND(I238*H238,2)</f>
        <v>0</v>
      </c>
      <c r="K238" s="225" t="s">
        <v>171</v>
      </c>
      <c r="L238" s="230"/>
      <c r="M238" s="231" t="s">
        <v>19</v>
      </c>
      <c r="N238" s="232" t="s">
        <v>46</v>
      </c>
      <c r="O238" s="64"/>
      <c r="P238" s="187">
        <f>O238*H238</f>
        <v>0</v>
      </c>
      <c r="Q238" s="187">
        <v>2.5000000000000001E-3</v>
      </c>
      <c r="R238" s="187">
        <f>Q238*H238</f>
        <v>0.11201000000000001</v>
      </c>
      <c r="S238" s="187">
        <v>0</v>
      </c>
      <c r="T238" s="188">
        <f>S238*H238</f>
        <v>0</v>
      </c>
      <c r="U238" s="34"/>
      <c r="V238" s="34"/>
      <c r="W238" s="34"/>
      <c r="X238" s="34"/>
      <c r="Y238" s="34"/>
      <c r="Z238" s="34"/>
      <c r="AA238" s="34"/>
      <c r="AB238" s="34"/>
      <c r="AC238" s="34"/>
      <c r="AD238" s="34"/>
      <c r="AE238" s="34"/>
      <c r="AR238" s="189" t="s">
        <v>344</v>
      </c>
      <c r="AT238" s="189" t="s">
        <v>457</v>
      </c>
      <c r="AU238" s="189" t="s">
        <v>83</v>
      </c>
      <c r="AY238" s="17" t="s">
        <v>164</v>
      </c>
      <c r="BE238" s="190">
        <f>IF(N238="základní",J238,0)</f>
        <v>0</v>
      </c>
      <c r="BF238" s="190">
        <f>IF(N238="snížená",J238,0)</f>
        <v>0</v>
      </c>
      <c r="BG238" s="190">
        <f>IF(N238="zákl. přenesená",J238,0)</f>
        <v>0</v>
      </c>
      <c r="BH238" s="190">
        <f>IF(N238="sníž. přenesená",J238,0)</f>
        <v>0</v>
      </c>
      <c r="BI238" s="190">
        <f>IF(N238="nulová",J238,0)</f>
        <v>0</v>
      </c>
      <c r="BJ238" s="17" t="s">
        <v>79</v>
      </c>
      <c r="BK238" s="190">
        <f>ROUND(I238*H238,2)</f>
        <v>0</v>
      </c>
      <c r="BL238" s="17" t="s">
        <v>250</v>
      </c>
      <c r="BM238" s="189" t="s">
        <v>1731</v>
      </c>
    </row>
    <row r="239" spans="1:65" s="13" customFormat="1" ht="11.25">
      <c r="B239" s="196"/>
      <c r="C239" s="197"/>
      <c r="D239" s="198" t="s">
        <v>179</v>
      </c>
      <c r="E239" s="199" t="s">
        <v>19</v>
      </c>
      <c r="F239" s="200" t="s">
        <v>1732</v>
      </c>
      <c r="G239" s="197"/>
      <c r="H239" s="201">
        <v>44.804000000000002</v>
      </c>
      <c r="I239" s="202"/>
      <c r="J239" s="197"/>
      <c r="K239" s="197"/>
      <c r="L239" s="203"/>
      <c r="M239" s="204"/>
      <c r="N239" s="205"/>
      <c r="O239" s="205"/>
      <c r="P239" s="205"/>
      <c r="Q239" s="205"/>
      <c r="R239" s="205"/>
      <c r="S239" s="205"/>
      <c r="T239" s="206"/>
      <c r="AT239" s="207" t="s">
        <v>179</v>
      </c>
      <c r="AU239" s="207" t="s">
        <v>83</v>
      </c>
      <c r="AV239" s="13" t="s">
        <v>83</v>
      </c>
      <c r="AW239" s="13" t="s">
        <v>36</v>
      </c>
      <c r="AX239" s="13" t="s">
        <v>79</v>
      </c>
      <c r="AY239" s="207" t="s">
        <v>164</v>
      </c>
    </row>
    <row r="240" spans="1:65" s="2" customFormat="1" ht="55.5" customHeight="1">
      <c r="A240" s="34"/>
      <c r="B240" s="35"/>
      <c r="C240" s="178" t="s">
        <v>631</v>
      </c>
      <c r="D240" s="178" t="s">
        <v>167</v>
      </c>
      <c r="E240" s="179" t="s">
        <v>1733</v>
      </c>
      <c r="F240" s="180" t="s">
        <v>1734</v>
      </c>
      <c r="G240" s="181" t="s">
        <v>221</v>
      </c>
      <c r="H240" s="182">
        <v>0.112</v>
      </c>
      <c r="I240" s="183"/>
      <c r="J240" s="184">
        <f>ROUND(I240*H240,2)</f>
        <v>0</v>
      </c>
      <c r="K240" s="180" t="s">
        <v>171</v>
      </c>
      <c r="L240" s="39"/>
      <c r="M240" s="185" t="s">
        <v>19</v>
      </c>
      <c r="N240" s="186" t="s">
        <v>46</v>
      </c>
      <c r="O240" s="64"/>
      <c r="P240" s="187">
        <f>O240*H240</f>
        <v>0</v>
      </c>
      <c r="Q240" s="187">
        <v>0</v>
      </c>
      <c r="R240" s="187">
        <f>Q240*H240</f>
        <v>0</v>
      </c>
      <c r="S240" s="187">
        <v>0</v>
      </c>
      <c r="T240" s="188">
        <f>S240*H240</f>
        <v>0</v>
      </c>
      <c r="U240" s="34"/>
      <c r="V240" s="34"/>
      <c r="W240" s="34"/>
      <c r="X240" s="34"/>
      <c r="Y240" s="34"/>
      <c r="Z240" s="34"/>
      <c r="AA240" s="34"/>
      <c r="AB240" s="34"/>
      <c r="AC240" s="34"/>
      <c r="AD240" s="34"/>
      <c r="AE240" s="34"/>
      <c r="AR240" s="189" t="s">
        <v>250</v>
      </c>
      <c r="AT240" s="189" t="s">
        <v>167</v>
      </c>
      <c r="AU240" s="189" t="s">
        <v>83</v>
      </c>
      <c r="AY240" s="17" t="s">
        <v>164</v>
      </c>
      <c r="BE240" s="190">
        <f>IF(N240="základní",J240,0)</f>
        <v>0</v>
      </c>
      <c r="BF240" s="190">
        <f>IF(N240="snížená",J240,0)</f>
        <v>0</v>
      </c>
      <c r="BG240" s="190">
        <f>IF(N240="zákl. přenesená",J240,0)</f>
        <v>0</v>
      </c>
      <c r="BH240" s="190">
        <f>IF(N240="sníž. přenesená",J240,0)</f>
        <v>0</v>
      </c>
      <c r="BI240" s="190">
        <f>IF(N240="nulová",J240,0)</f>
        <v>0</v>
      </c>
      <c r="BJ240" s="17" t="s">
        <v>79</v>
      </c>
      <c r="BK240" s="190">
        <f>ROUND(I240*H240,2)</f>
        <v>0</v>
      </c>
      <c r="BL240" s="17" t="s">
        <v>250</v>
      </c>
      <c r="BM240" s="189" t="s">
        <v>1735</v>
      </c>
    </row>
    <row r="241" spans="1:65" s="2" customFormat="1" ht="11.25">
      <c r="A241" s="34"/>
      <c r="B241" s="35"/>
      <c r="C241" s="36"/>
      <c r="D241" s="191" t="s">
        <v>173</v>
      </c>
      <c r="E241" s="36"/>
      <c r="F241" s="192" t="s">
        <v>1736</v>
      </c>
      <c r="G241" s="36"/>
      <c r="H241" s="36"/>
      <c r="I241" s="193"/>
      <c r="J241" s="36"/>
      <c r="K241" s="36"/>
      <c r="L241" s="39"/>
      <c r="M241" s="194"/>
      <c r="N241" s="195"/>
      <c r="O241" s="64"/>
      <c r="P241" s="64"/>
      <c r="Q241" s="64"/>
      <c r="R241" s="64"/>
      <c r="S241" s="64"/>
      <c r="T241" s="65"/>
      <c r="U241" s="34"/>
      <c r="V241" s="34"/>
      <c r="W241" s="34"/>
      <c r="X241" s="34"/>
      <c r="Y241" s="34"/>
      <c r="Z241" s="34"/>
      <c r="AA241" s="34"/>
      <c r="AB241" s="34"/>
      <c r="AC241" s="34"/>
      <c r="AD241" s="34"/>
      <c r="AE241" s="34"/>
      <c r="AT241" s="17" t="s">
        <v>173</v>
      </c>
      <c r="AU241" s="17" t="s">
        <v>83</v>
      </c>
    </row>
    <row r="242" spans="1:65" s="12" customFormat="1" ht="22.9" customHeight="1">
      <c r="B242" s="162"/>
      <c r="C242" s="163"/>
      <c r="D242" s="164" t="s">
        <v>74</v>
      </c>
      <c r="E242" s="176" t="s">
        <v>372</v>
      </c>
      <c r="F242" s="176" t="s">
        <v>373</v>
      </c>
      <c r="G242" s="163"/>
      <c r="H242" s="163"/>
      <c r="I242" s="166"/>
      <c r="J242" s="177">
        <f>BK242</f>
        <v>0</v>
      </c>
      <c r="K242" s="163"/>
      <c r="L242" s="168"/>
      <c r="M242" s="169"/>
      <c r="N242" s="170"/>
      <c r="O242" s="170"/>
      <c r="P242" s="171">
        <f>SUM(P243:P259)</f>
        <v>0</v>
      </c>
      <c r="Q242" s="170"/>
      <c r="R242" s="171">
        <f>SUM(R243:R259)</f>
        <v>1.5044019</v>
      </c>
      <c r="S242" s="170"/>
      <c r="T242" s="172">
        <f>SUM(T243:T259)</f>
        <v>0</v>
      </c>
      <c r="AR242" s="173" t="s">
        <v>83</v>
      </c>
      <c r="AT242" s="174" t="s">
        <v>74</v>
      </c>
      <c r="AU242" s="174" t="s">
        <v>79</v>
      </c>
      <c r="AY242" s="173" t="s">
        <v>164</v>
      </c>
      <c r="BK242" s="175">
        <f>SUM(BK243:BK259)</f>
        <v>0</v>
      </c>
    </row>
    <row r="243" spans="1:65" s="2" customFormat="1" ht="24.2" customHeight="1">
      <c r="A243" s="34"/>
      <c r="B243" s="35"/>
      <c r="C243" s="178" t="s">
        <v>636</v>
      </c>
      <c r="D243" s="178" t="s">
        <v>167</v>
      </c>
      <c r="E243" s="179" t="s">
        <v>514</v>
      </c>
      <c r="F243" s="180" t="s">
        <v>515</v>
      </c>
      <c r="G243" s="181" t="s">
        <v>170</v>
      </c>
      <c r="H243" s="182">
        <v>42.67</v>
      </c>
      <c r="I243" s="183"/>
      <c r="J243" s="184">
        <f>ROUND(I243*H243,2)</f>
        <v>0</v>
      </c>
      <c r="K243" s="180" t="s">
        <v>19</v>
      </c>
      <c r="L243" s="39"/>
      <c r="M243" s="185" t="s">
        <v>19</v>
      </c>
      <c r="N243" s="186" t="s">
        <v>46</v>
      </c>
      <c r="O243" s="64"/>
      <c r="P243" s="187">
        <f>O243*H243</f>
        <v>0</v>
      </c>
      <c r="Q243" s="187">
        <v>2.9999999999999997E-4</v>
      </c>
      <c r="R243" s="187">
        <f>Q243*H243</f>
        <v>1.2801E-2</v>
      </c>
      <c r="S243" s="187">
        <v>0</v>
      </c>
      <c r="T243" s="188">
        <f>S243*H243</f>
        <v>0</v>
      </c>
      <c r="U243" s="34"/>
      <c r="V243" s="34"/>
      <c r="W243" s="34"/>
      <c r="X243" s="34"/>
      <c r="Y243" s="34"/>
      <c r="Z243" s="34"/>
      <c r="AA243" s="34"/>
      <c r="AB243" s="34"/>
      <c r="AC243" s="34"/>
      <c r="AD243" s="34"/>
      <c r="AE243" s="34"/>
      <c r="AR243" s="189" t="s">
        <v>250</v>
      </c>
      <c r="AT243" s="189" t="s">
        <v>167</v>
      </c>
      <c r="AU243" s="189" t="s">
        <v>83</v>
      </c>
      <c r="AY243" s="17" t="s">
        <v>164</v>
      </c>
      <c r="BE243" s="190">
        <f>IF(N243="základní",J243,0)</f>
        <v>0</v>
      </c>
      <c r="BF243" s="190">
        <f>IF(N243="snížená",J243,0)</f>
        <v>0</v>
      </c>
      <c r="BG243" s="190">
        <f>IF(N243="zákl. přenesená",J243,0)</f>
        <v>0</v>
      </c>
      <c r="BH243" s="190">
        <f>IF(N243="sníž. přenesená",J243,0)</f>
        <v>0</v>
      </c>
      <c r="BI243" s="190">
        <f>IF(N243="nulová",J243,0)</f>
        <v>0</v>
      </c>
      <c r="BJ243" s="17" t="s">
        <v>79</v>
      </c>
      <c r="BK243" s="190">
        <f>ROUND(I243*H243,2)</f>
        <v>0</v>
      </c>
      <c r="BL243" s="17" t="s">
        <v>250</v>
      </c>
      <c r="BM243" s="189" t="s">
        <v>1737</v>
      </c>
    </row>
    <row r="244" spans="1:65" s="13" customFormat="1" ht="11.25">
      <c r="B244" s="196"/>
      <c r="C244" s="197"/>
      <c r="D244" s="198" t="s">
        <v>179</v>
      </c>
      <c r="E244" s="199" t="s">
        <v>19</v>
      </c>
      <c r="F244" s="200" t="s">
        <v>1600</v>
      </c>
      <c r="G244" s="197"/>
      <c r="H244" s="201">
        <v>42.67</v>
      </c>
      <c r="I244" s="202"/>
      <c r="J244" s="197"/>
      <c r="K244" s="197"/>
      <c r="L244" s="203"/>
      <c r="M244" s="204"/>
      <c r="N244" s="205"/>
      <c r="O244" s="205"/>
      <c r="P244" s="205"/>
      <c r="Q244" s="205"/>
      <c r="R244" s="205"/>
      <c r="S244" s="205"/>
      <c r="T244" s="206"/>
      <c r="AT244" s="207" t="s">
        <v>179</v>
      </c>
      <c r="AU244" s="207" t="s">
        <v>83</v>
      </c>
      <c r="AV244" s="13" t="s">
        <v>83</v>
      </c>
      <c r="AW244" s="13" t="s">
        <v>36</v>
      </c>
      <c r="AX244" s="13" t="s">
        <v>79</v>
      </c>
      <c r="AY244" s="207" t="s">
        <v>164</v>
      </c>
    </row>
    <row r="245" spans="1:65" s="2" customFormat="1" ht="37.9" customHeight="1">
      <c r="A245" s="34"/>
      <c r="B245" s="35"/>
      <c r="C245" s="178" t="s">
        <v>641</v>
      </c>
      <c r="D245" s="178" t="s">
        <v>167</v>
      </c>
      <c r="E245" s="179" t="s">
        <v>528</v>
      </c>
      <c r="F245" s="180" t="s">
        <v>529</v>
      </c>
      <c r="G245" s="181" t="s">
        <v>347</v>
      </c>
      <c r="H245" s="182">
        <v>67.760000000000005</v>
      </c>
      <c r="I245" s="183"/>
      <c r="J245" s="184">
        <f>ROUND(I245*H245,2)</f>
        <v>0</v>
      </c>
      <c r="K245" s="180" t="s">
        <v>171</v>
      </c>
      <c r="L245" s="39"/>
      <c r="M245" s="185" t="s">
        <v>19</v>
      </c>
      <c r="N245" s="186" t="s">
        <v>46</v>
      </c>
      <c r="O245" s="64"/>
      <c r="P245" s="187">
        <f>O245*H245</f>
        <v>0</v>
      </c>
      <c r="Q245" s="187">
        <v>4.2999999999999999E-4</v>
      </c>
      <c r="R245" s="187">
        <f>Q245*H245</f>
        <v>2.9136800000000001E-2</v>
      </c>
      <c r="S245" s="187">
        <v>0</v>
      </c>
      <c r="T245" s="188">
        <f>S245*H245</f>
        <v>0</v>
      </c>
      <c r="U245" s="34"/>
      <c r="V245" s="34"/>
      <c r="W245" s="34"/>
      <c r="X245" s="34"/>
      <c r="Y245" s="34"/>
      <c r="Z245" s="34"/>
      <c r="AA245" s="34"/>
      <c r="AB245" s="34"/>
      <c r="AC245" s="34"/>
      <c r="AD245" s="34"/>
      <c r="AE245" s="34"/>
      <c r="AR245" s="189" t="s">
        <v>250</v>
      </c>
      <c r="AT245" s="189" t="s">
        <v>167</v>
      </c>
      <c r="AU245" s="189" t="s">
        <v>83</v>
      </c>
      <c r="AY245" s="17" t="s">
        <v>164</v>
      </c>
      <c r="BE245" s="190">
        <f>IF(N245="základní",J245,0)</f>
        <v>0</v>
      </c>
      <c r="BF245" s="190">
        <f>IF(N245="snížená",J245,0)</f>
        <v>0</v>
      </c>
      <c r="BG245" s="190">
        <f>IF(N245="zákl. přenesená",J245,0)</f>
        <v>0</v>
      </c>
      <c r="BH245" s="190">
        <f>IF(N245="sníž. přenesená",J245,0)</f>
        <v>0</v>
      </c>
      <c r="BI245" s="190">
        <f>IF(N245="nulová",J245,0)</f>
        <v>0</v>
      </c>
      <c r="BJ245" s="17" t="s">
        <v>79</v>
      </c>
      <c r="BK245" s="190">
        <f>ROUND(I245*H245,2)</f>
        <v>0</v>
      </c>
      <c r="BL245" s="17" t="s">
        <v>250</v>
      </c>
      <c r="BM245" s="189" t="s">
        <v>1738</v>
      </c>
    </row>
    <row r="246" spans="1:65" s="2" customFormat="1" ht="11.25">
      <c r="A246" s="34"/>
      <c r="B246" s="35"/>
      <c r="C246" s="36"/>
      <c r="D246" s="191" t="s">
        <v>173</v>
      </c>
      <c r="E246" s="36"/>
      <c r="F246" s="192" t="s">
        <v>531</v>
      </c>
      <c r="G246" s="36"/>
      <c r="H246" s="36"/>
      <c r="I246" s="193"/>
      <c r="J246" s="36"/>
      <c r="K246" s="36"/>
      <c r="L246" s="39"/>
      <c r="M246" s="194"/>
      <c r="N246" s="195"/>
      <c r="O246" s="64"/>
      <c r="P246" s="64"/>
      <c r="Q246" s="64"/>
      <c r="R246" s="64"/>
      <c r="S246" s="64"/>
      <c r="T246" s="65"/>
      <c r="U246" s="34"/>
      <c r="V246" s="34"/>
      <c r="W246" s="34"/>
      <c r="X246" s="34"/>
      <c r="Y246" s="34"/>
      <c r="Z246" s="34"/>
      <c r="AA246" s="34"/>
      <c r="AB246" s="34"/>
      <c r="AC246" s="34"/>
      <c r="AD246" s="34"/>
      <c r="AE246" s="34"/>
      <c r="AT246" s="17" t="s">
        <v>173</v>
      </c>
      <c r="AU246" s="17" t="s">
        <v>83</v>
      </c>
    </row>
    <row r="247" spans="1:65" s="13" customFormat="1" ht="11.25">
      <c r="B247" s="196"/>
      <c r="C247" s="197"/>
      <c r="D247" s="198" t="s">
        <v>179</v>
      </c>
      <c r="E247" s="199" t="s">
        <v>19</v>
      </c>
      <c r="F247" s="200" t="s">
        <v>1739</v>
      </c>
      <c r="G247" s="197"/>
      <c r="H247" s="201">
        <v>67.760000000000005</v>
      </c>
      <c r="I247" s="202"/>
      <c r="J247" s="197"/>
      <c r="K247" s="197"/>
      <c r="L247" s="203"/>
      <c r="M247" s="204"/>
      <c r="N247" s="205"/>
      <c r="O247" s="205"/>
      <c r="P247" s="205"/>
      <c r="Q247" s="205"/>
      <c r="R247" s="205"/>
      <c r="S247" s="205"/>
      <c r="T247" s="206"/>
      <c r="AT247" s="207" t="s">
        <v>179</v>
      </c>
      <c r="AU247" s="207" t="s">
        <v>83</v>
      </c>
      <c r="AV247" s="13" t="s">
        <v>83</v>
      </c>
      <c r="AW247" s="13" t="s">
        <v>36</v>
      </c>
      <c r="AX247" s="13" t="s">
        <v>79</v>
      </c>
      <c r="AY247" s="207" t="s">
        <v>164</v>
      </c>
    </row>
    <row r="248" spans="1:65" s="2" customFormat="1" ht="33" customHeight="1">
      <c r="A248" s="34"/>
      <c r="B248" s="35"/>
      <c r="C248" s="223" t="s">
        <v>647</v>
      </c>
      <c r="D248" s="223" t="s">
        <v>457</v>
      </c>
      <c r="E248" s="224" t="s">
        <v>541</v>
      </c>
      <c r="F248" s="225" t="s">
        <v>542</v>
      </c>
      <c r="G248" s="226" t="s">
        <v>170</v>
      </c>
      <c r="H248" s="227">
        <v>7.7919999999999998</v>
      </c>
      <c r="I248" s="228"/>
      <c r="J248" s="229">
        <f>ROUND(I248*H248,2)</f>
        <v>0</v>
      </c>
      <c r="K248" s="225" t="s">
        <v>19</v>
      </c>
      <c r="L248" s="230"/>
      <c r="M248" s="231" t="s">
        <v>19</v>
      </c>
      <c r="N248" s="232" t="s">
        <v>46</v>
      </c>
      <c r="O248" s="64"/>
      <c r="P248" s="187">
        <f>O248*H248</f>
        <v>0</v>
      </c>
      <c r="Q248" s="187">
        <v>2.1999999999999999E-2</v>
      </c>
      <c r="R248" s="187">
        <f>Q248*H248</f>
        <v>0.17142399999999999</v>
      </c>
      <c r="S248" s="187">
        <v>0</v>
      </c>
      <c r="T248" s="188">
        <f>S248*H248</f>
        <v>0</v>
      </c>
      <c r="U248" s="34"/>
      <c r="V248" s="34"/>
      <c r="W248" s="34"/>
      <c r="X248" s="34"/>
      <c r="Y248" s="34"/>
      <c r="Z248" s="34"/>
      <c r="AA248" s="34"/>
      <c r="AB248" s="34"/>
      <c r="AC248" s="34"/>
      <c r="AD248" s="34"/>
      <c r="AE248" s="34"/>
      <c r="AR248" s="189" t="s">
        <v>344</v>
      </c>
      <c r="AT248" s="189" t="s">
        <v>457</v>
      </c>
      <c r="AU248" s="189" t="s">
        <v>83</v>
      </c>
      <c r="AY248" s="17" t="s">
        <v>164</v>
      </c>
      <c r="BE248" s="190">
        <f>IF(N248="základní",J248,0)</f>
        <v>0</v>
      </c>
      <c r="BF248" s="190">
        <f>IF(N248="snížená",J248,0)</f>
        <v>0</v>
      </c>
      <c r="BG248" s="190">
        <f>IF(N248="zákl. přenesená",J248,0)</f>
        <v>0</v>
      </c>
      <c r="BH248" s="190">
        <f>IF(N248="sníž. přenesená",J248,0)</f>
        <v>0</v>
      </c>
      <c r="BI248" s="190">
        <f>IF(N248="nulová",J248,0)</f>
        <v>0</v>
      </c>
      <c r="BJ248" s="17" t="s">
        <v>79</v>
      </c>
      <c r="BK248" s="190">
        <f>ROUND(I248*H248,2)</f>
        <v>0</v>
      </c>
      <c r="BL248" s="17" t="s">
        <v>250</v>
      </c>
      <c r="BM248" s="189" t="s">
        <v>1740</v>
      </c>
    </row>
    <row r="249" spans="1:65" s="13" customFormat="1" ht="11.25">
      <c r="B249" s="196"/>
      <c r="C249" s="197"/>
      <c r="D249" s="198" t="s">
        <v>179</v>
      </c>
      <c r="E249" s="199" t="s">
        <v>19</v>
      </c>
      <c r="F249" s="200" t="s">
        <v>1741</v>
      </c>
      <c r="G249" s="197"/>
      <c r="H249" s="201">
        <v>7.7919999999999998</v>
      </c>
      <c r="I249" s="202"/>
      <c r="J249" s="197"/>
      <c r="K249" s="197"/>
      <c r="L249" s="203"/>
      <c r="M249" s="204"/>
      <c r="N249" s="205"/>
      <c r="O249" s="205"/>
      <c r="P249" s="205"/>
      <c r="Q249" s="205"/>
      <c r="R249" s="205"/>
      <c r="S249" s="205"/>
      <c r="T249" s="206"/>
      <c r="AT249" s="207" t="s">
        <v>179</v>
      </c>
      <c r="AU249" s="207" t="s">
        <v>83</v>
      </c>
      <c r="AV249" s="13" t="s">
        <v>83</v>
      </c>
      <c r="AW249" s="13" t="s">
        <v>36</v>
      </c>
      <c r="AX249" s="13" t="s">
        <v>79</v>
      </c>
      <c r="AY249" s="207" t="s">
        <v>164</v>
      </c>
    </row>
    <row r="250" spans="1:65" s="2" customFormat="1" ht="49.15" customHeight="1">
      <c r="A250" s="34"/>
      <c r="B250" s="35"/>
      <c r="C250" s="178" t="s">
        <v>652</v>
      </c>
      <c r="D250" s="178" t="s">
        <v>167</v>
      </c>
      <c r="E250" s="179" t="s">
        <v>611</v>
      </c>
      <c r="F250" s="180" t="s">
        <v>612</v>
      </c>
      <c r="G250" s="181" t="s">
        <v>170</v>
      </c>
      <c r="H250" s="182">
        <v>42.67</v>
      </c>
      <c r="I250" s="183"/>
      <c r="J250" s="184">
        <f>ROUND(I250*H250,2)</f>
        <v>0</v>
      </c>
      <c r="K250" s="180" t="s">
        <v>19</v>
      </c>
      <c r="L250" s="39"/>
      <c r="M250" s="185" t="s">
        <v>19</v>
      </c>
      <c r="N250" s="186" t="s">
        <v>46</v>
      </c>
      <c r="O250" s="64"/>
      <c r="P250" s="187">
        <f>O250*H250</f>
        <v>0</v>
      </c>
      <c r="Q250" s="187">
        <v>5.8300000000000001E-3</v>
      </c>
      <c r="R250" s="187">
        <f>Q250*H250</f>
        <v>0.24876610000000002</v>
      </c>
      <c r="S250" s="187">
        <v>0</v>
      </c>
      <c r="T250" s="188">
        <f>S250*H250</f>
        <v>0</v>
      </c>
      <c r="U250" s="34"/>
      <c r="V250" s="34"/>
      <c r="W250" s="34"/>
      <c r="X250" s="34"/>
      <c r="Y250" s="34"/>
      <c r="Z250" s="34"/>
      <c r="AA250" s="34"/>
      <c r="AB250" s="34"/>
      <c r="AC250" s="34"/>
      <c r="AD250" s="34"/>
      <c r="AE250" s="34"/>
      <c r="AR250" s="189" t="s">
        <v>250</v>
      </c>
      <c r="AT250" s="189" t="s">
        <v>167</v>
      </c>
      <c r="AU250" s="189" t="s">
        <v>83</v>
      </c>
      <c r="AY250" s="17" t="s">
        <v>164</v>
      </c>
      <c r="BE250" s="190">
        <f>IF(N250="základní",J250,0)</f>
        <v>0</v>
      </c>
      <c r="BF250" s="190">
        <f>IF(N250="snížená",J250,0)</f>
        <v>0</v>
      </c>
      <c r="BG250" s="190">
        <f>IF(N250="zákl. přenesená",J250,0)</f>
        <v>0</v>
      </c>
      <c r="BH250" s="190">
        <f>IF(N250="sníž. přenesená",J250,0)</f>
        <v>0</v>
      </c>
      <c r="BI250" s="190">
        <f>IF(N250="nulová",J250,0)</f>
        <v>0</v>
      </c>
      <c r="BJ250" s="17" t="s">
        <v>79</v>
      </c>
      <c r="BK250" s="190">
        <f>ROUND(I250*H250,2)</f>
        <v>0</v>
      </c>
      <c r="BL250" s="17" t="s">
        <v>250</v>
      </c>
      <c r="BM250" s="189" t="s">
        <v>1742</v>
      </c>
    </row>
    <row r="251" spans="1:65" s="13" customFormat="1" ht="11.25">
      <c r="B251" s="196"/>
      <c r="C251" s="197"/>
      <c r="D251" s="198" t="s">
        <v>179</v>
      </c>
      <c r="E251" s="199" t="s">
        <v>19</v>
      </c>
      <c r="F251" s="200" t="s">
        <v>1600</v>
      </c>
      <c r="G251" s="197"/>
      <c r="H251" s="201">
        <v>42.67</v>
      </c>
      <c r="I251" s="202"/>
      <c r="J251" s="197"/>
      <c r="K251" s="197"/>
      <c r="L251" s="203"/>
      <c r="M251" s="204"/>
      <c r="N251" s="205"/>
      <c r="O251" s="205"/>
      <c r="P251" s="205"/>
      <c r="Q251" s="205"/>
      <c r="R251" s="205"/>
      <c r="S251" s="205"/>
      <c r="T251" s="206"/>
      <c r="AT251" s="207" t="s">
        <v>179</v>
      </c>
      <c r="AU251" s="207" t="s">
        <v>83</v>
      </c>
      <c r="AV251" s="13" t="s">
        <v>83</v>
      </c>
      <c r="AW251" s="13" t="s">
        <v>36</v>
      </c>
      <c r="AX251" s="13" t="s">
        <v>79</v>
      </c>
      <c r="AY251" s="207" t="s">
        <v>164</v>
      </c>
    </row>
    <row r="252" spans="1:65" s="2" customFormat="1" ht="33" customHeight="1">
      <c r="A252" s="34"/>
      <c r="B252" s="35"/>
      <c r="C252" s="223" t="s">
        <v>657</v>
      </c>
      <c r="D252" s="223" t="s">
        <v>457</v>
      </c>
      <c r="E252" s="224" t="s">
        <v>541</v>
      </c>
      <c r="F252" s="225" t="s">
        <v>542</v>
      </c>
      <c r="G252" s="226" t="s">
        <v>170</v>
      </c>
      <c r="H252" s="227">
        <v>46.936999999999998</v>
      </c>
      <c r="I252" s="228"/>
      <c r="J252" s="229">
        <f>ROUND(I252*H252,2)</f>
        <v>0</v>
      </c>
      <c r="K252" s="225" t="s">
        <v>19</v>
      </c>
      <c r="L252" s="230"/>
      <c r="M252" s="231" t="s">
        <v>19</v>
      </c>
      <c r="N252" s="232" t="s">
        <v>46</v>
      </c>
      <c r="O252" s="64"/>
      <c r="P252" s="187">
        <f>O252*H252</f>
        <v>0</v>
      </c>
      <c r="Q252" s="187">
        <v>2.1999999999999999E-2</v>
      </c>
      <c r="R252" s="187">
        <f>Q252*H252</f>
        <v>1.0326139999999999</v>
      </c>
      <c r="S252" s="187">
        <v>0</v>
      </c>
      <c r="T252" s="188">
        <f>S252*H252</f>
        <v>0</v>
      </c>
      <c r="U252" s="34"/>
      <c r="V252" s="34"/>
      <c r="W252" s="34"/>
      <c r="X252" s="34"/>
      <c r="Y252" s="34"/>
      <c r="Z252" s="34"/>
      <c r="AA252" s="34"/>
      <c r="AB252" s="34"/>
      <c r="AC252" s="34"/>
      <c r="AD252" s="34"/>
      <c r="AE252" s="34"/>
      <c r="AR252" s="189" t="s">
        <v>344</v>
      </c>
      <c r="AT252" s="189" t="s">
        <v>457</v>
      </c>
      <c r="AU252" s="189" t="s">
        <v>83</v>
      </c>
      <c r="AY252" s="17" t="s">
        <v>164</v>
      </c>
      <c r="BE252" s="190">
        <f>IF(N252="základní",J252,0)</f>
        <v>0</v>
      </c>
      <c r="BF252" s="190">
        <f>IF(N252="snížená",J252,0)</f>
        <v>0</v>
      </c>
      <c r="BG252" s="190">
        <f>IF(N252="zákl. přenesená",J252,0)</f>
        <v>0</v>
      </c>
      <c r="BH252" s="190">
        <f>IF(N252="sníž. přenesená",J252,0)</f>
        <v>0</v>
      </c>
      <c r="BI252" s="190">
        <f>IF(N252="nulová",J252,0)</f>
        <v>0</v>
      </c>
      <c r="BJ252" s="17" t="s">
        <v>79</v>
      </c>
      <c r="BK252" s="190">
        <f>ROUND(I252*H252,2)</f>
        <v>0</v>
      </c>
      <c r="BL252" s="17" t="s">
        <v>250</v>
      </c>
      <c r="BM252" s="189" t="s">
        <v>1743</v>
      </c>
    </row>
    <row r="253" spans="1:65" s="13" customFormat="1" ht="11.25">
      <c r="B253" s="196"/>
      <c r="C253" s="197"/>
      <c r="D253" s="198" t="s">
        <v>179</v>
      </c>
      <c r="E253" s="199" t="s">
        <v>19</v>
      </c>
      <c r="F253" s="200" t="s">
        <v>1744</v>
      </c>
      <c r="G253" s="197"/>
      <c r="H253" s="201">
        <v>46.936999999999998</v>
      </c>
      <c r="I253" s="202"/>
      <c r="J253" s="197"/>
      <c r="K253" s="197"/>
      <c r="L253" s="203"/>
      <c r="M253" s="204"/>
      <c r="N253" s="205"/>
      <c r="O253" s="205"/>
      <c r="P253" s="205"/>
      <c r="Q253" s="205"/>
      <c r="R253" s="205"/>
      <c r="S253" s="205"/>
      <c r="T253" s="206"/>
      <c r="AT253" s="207" t="s">
        <v>179</v>
      </c>
      <c r="AU253" s="207" t="s">
        <v>83</v>
      </c>
      <c r="AV253" s="13" t="s">
        <v>83</v>
      </c>
      <c r="AW253" s="13" t="s">
        <v>36</v>
      </c>
      <c r="AX253" s="13" t="s">
        <v>79</v>
      </c>
      <c r="AY253" s="207" t="s">
        <v>164</v>
      </c>
    </row>
    <row r="254" spans="1:65" s="2" customFormat="1" ht="16.5" customHeight="1">
      <c r="A254" s="34"/>
      <c r="B254" s="35"/>
      <c r="C254" s="178" t="s">
        <v>662</v>
      </c>
      <c r="D254" s="178" t="s">
        <v>167</v>
      </c>
      <c r="E254" s="179" t="s">
        <v>622</v>
      </c>
      <c r="F254" s="180" t="s">
        <v>623</v>
      </c>
      <c r="G254" s="181" t="s">
        <v>347</v>
      </c>
      <c r="H254" s="182">
        <v>96</v>
      </c>
      <c r="I254" s="183"/>
      <c r="J254" s="184">
        <f>ROUND(I254*H254,2)</f>
        <v>0</v>
      </c>
      <c r="K254" s="180" t="s">
        <v>171</v>
      </c>
      <c r="L254" s="39"/>
      <c r="M254" s="185" t="s">
        <v>19</v>
      </c>
      <c r="N254" s="186" t="s">
        <v>46</v>
      </c>
      <c r="O254" s="64"/>
      <c r="P254" s="187">
        <f>O254*H254</f>
        <v>0</v>
      </c>
      <c r="Q254" s="187">
        <v>9.0000000000000006E-5</v>
      </c>
      <c r="R254" s="187">
        <f>Q254*H254</f>
        <v>8.6400000000000001E-3</v>
      </c>
      <c r="S254" s="187">
        <v>0</v>
      </c>
      <c r="T254" s="188">
        <f>S254*H254</f>
        <v>0</v>
      </c>
      <c r="U254" s="34"/>
      <c r="V254" s="34"/>
      <c r="W254" s="34"/>
      <c r="X254" s="34"/>
      <c r="Y254" s="34"/>
      <c r="Z254" s="34"/>
      <c r="AA254" s="34"/>
      <c r="AB254" s="34"/>
      <c r="AC254" s="34"/>
      <c r="AD254" s="34"/>
      <c r="AE254" s="34"/>
      <c r="AR254" s="189" t="s">
        <v>112</v>
      </c>
      <c r="AT254" s="189" t="s">
        <v>167</v>
      </c>
      <c r="AU254" s="189" t="s">
        <v>83</v>
      </c>
      <c r="AY254" s="17" t="s">
        <v>164</v>
      </c>
      <c r="BE254" s="190">
        <f>IF(N254="základní",J254,0)</f>
        <v>0</v>
      </c>
      <c r="BF254" s="190">
        <f>IF(N254="snížená",J254,0)</f>
        <v>0</v>
      </c>
      <c r="BG254" s="190">
        <f>IF(N254="zákl. přenesená",J254,0)</f>
        <v>0</v>
      </c>
      <c r="BH254" s="190">
        <f>IF(N254="sníž. přenesená",J254,0)</f>
        <v>0</v>
      </c>
      <c r="BI254" s="190">
        <f>IF(N254="nulová",J254,0)</f>
        <v>0</v>
      </c>
      <c r="BJ254" s="17" t="s">
        <v>79</v>
      </c>
      <c r="BK254" s="190">
        <f>ROUND(I254*H254,2)</f>
        <v>0</v>
      </c>
      <c r="BL254" s="17" t="s">
        <v>112</v>
      </c>
      <c r="BM254" s="189" t="s">
        <v>1745</v>
      </c>
    </row>
    <row r="255" spans="1:65" s="2" customFormat="1" ht="11.25">
      <c r="A255" s="34"/>
      <c r="B255" s="35"/>
      <c r="C255" s="36"/>
      <c r="D255" s="191" t="s">
        <v>173</v>
      </c>
      <c r="E255" s="36"/>
      <c r="F255" s="192" t="s">
        <v>625</v>
      </c>
      <c r="G255" s="36"/>
      <c r="H255" s="36"/>
      <c r="I255" s="193"/>
      <c r="J255" s="36"/>
      <c r="K255" s="36"/>
      <c r="L255" s="39"/>
      <c r="M255" s="194"/>
      <c r="N255" s="195"/>
      <c r="O255" s="64"/>
      <c r="P255" s="64"/>
      <c r="Q255" s="64"/>
      <c r="R255" s="64"/>
      <c r="S255" s="64"/>
      <c r="T255" s="65"/>
      <c r="U255" s="34"/>
      <c r="V255" s="34"/>
      <c r="W255" s="34"/>
      <c r="X255" s="34"/>
      <c r="Y255" s="34"/>
      <c r="Z255" s="34"/>
      <c r="AA255" s="34"/>
      <c r="AB255" s="34"/>
      <c r="AC255" s="34"/>
      <c r="AD255" s="34"/>
      <c r="AE255" s="34"/>
      <c r="AT255" s="17" t="s">
        <v>173</v>
      </c>
      <c r="AU255" s="17" t="s">
        <v>83</v>
      </c>
    </row>
    <row r="256" spans="1:65" s="2" customFormat="1" ht="16.5" customHeight="1">
      <c r="A256" s="34"/>
      <c r="B256" s="35"/>
      <c r="C256" s="178" t="s">
        <v>667</v>
      </c>
      <c r="D256" s="178" t="s">
        <v>167</v>
      </c>
      <c r="E256" s="179" t="s">
        <v>627</v>
      </c>
      <c r="F256" s="180" t="s">
        <v>628</v>
      </c>
      <c r="G256" s="181" t="s">
        <v>347</v>
      </c>
      <c r="H256" s="182">
        <v>6</v>
      </c>
      <c r="I256" s="183"/>
      <c r="J256" s="184">
        <f>ROUND(I256*H256,2)</f>
        <v>0</v>
      </c>
      <c r="K256" s="180" t="s">
        <v>19</v>
      </c>
      <c r="L256" s="39"/>
      <c r="M256" s="185" t="s">
        <v>19</v>
      </c>
      <c r="N256" s="186" t="s">
        <v>46</v>
      </c>
      <c r="O256" s="64"/>
      <c r="P256" s="187">
        <f>O256*H256</f>
        <v>0</v>
      </c>
      <c r="Q256" s="187">
        <v>0</v>
      </c>
      <c r="R256" s="187">
        <f>Q256*H256</f>
        <v>0</v>
      </c>
      <c r="S256" s="187">
        <v>0</v>
      </c>
      <c r="T256" s="188">
        <f>S256*H256</f>
        <v>0</v>
      </c>
      <c r="U256" s="34"/>
      <c r="V256" s="34"/>
      <c r="W256" s="34"/>
      <c r="X256" s="34"/>
      <c r="Y256" s="34"/>
      <c r="Z256" s="34"/>
      <c r="AA256" s="34"/>
      <c r="AB256" s="34"/>
      <c r="AC256" s="34"/>
      <c r="AD256" s="34"/>
      <c r="AE256" s="34"/>
      <c r="AR256" s="189" t="s">
        <v>250</v>
      </c>
      <c r="AT256" s="189" t="s">
        <v>167</v>
      </c>
      <c r="AU256" s="189" t="s">
        <v>83</v>
      </c>
      <c r="AY256" s="17" t="s">
        <v>164</v>
      </c>
      <c r="BE256" s="190">
        <f>IF(N256="základní",J256,0)</f>
        <v>0</v>
      </c>
      <c r="BF256" s="190">
        <f>IF(N256="snížená",J256,0)</f>
        <v>0</v>
      </c>
      <c r="BG256" s="190">
        <f>IF(N256="zákl. přenesená",J256,0)</f>
        <v>0</v>
      </c>
      <c r="BH256" s="190">
        <f>IF(N256="sníž. přenesená",J256,0)</f>
        <v>0</v>
      </c>
      <c r="BI256" s="190">
        <f>IF(N256="nulová",J256,0)</f>
        <v>0</v>
      </c>
      <c r="BJ256" s="17" t="s">
        <v>79</v>
      </c>
      <c r="BK256" s="190">
        <f>ROUND(I256*H256,2)</f>
        <v>0</v>
      </c>
      <c r="BL256" s="17" t="s">
        <v>250</v>
      </c>
      <c r="BM256" s="189" t="s">
        <v>1746</v>
      </c>
    </row>
    <row r="257" spans="1:65" s="2" customFormat="1" ht="16.5" customHeight="1">
      <c r="A257" s="34"/>
      <c r="B257" s="35"/>
      <c r="C257" s="223" t="s">
        <v>674</v>
      </c>
      <c r="D257" s="223" t="s">
        <v>457</v>
      </c>
      <c r="E257" s="224" t="s">
        <v>632</v>
      </c>
      <c r="F257" s="225" t="s">
        <v>633</v>
      </c>
      <c r="G257" s="226" t="s">
        <v>347</v>
      </c>
      <c r="H257" s="227">
        <v>6</v>
      </c>
      <c r="I257" s="228"/>
      <c r="J257" s="229">
        <f>ROUND(I257*H257,2)</f>
        <v>0</v>
      </c>
      <c r="K257" s="225" t="s">
        <v>19</v>
      </c>
      <c r="L257" s="230"/>
      <c r="M257" s="231" t="s">
        <v>19</v>
      </c>
      <c r="N257" s="232" t="s">
        <v>46</v>
      </c>
      <c r="O257" s="64"/>
      <c r="P257" s="187">
        <f>O257*H257</f>
        <v>0</v>
      </c>
      <c r="Q257" s="187">
        <v>1.7000000000000001E-4</v>
      </c>
      <c r="R257" s="187">
        <f>Q257*H257</f>
        <v>1.0200000000000001E-3</v>
      </c>
      <c r="S257" s="187">
        <v>0</v>
      </c>
      <c r="T257" s="188">
        <f>S257*H257</f>
        <v>0</v>
      </c>
      <c r="U257" s="34"/>
      <c r="V257" s="34"/>
      <c r="W257" s="34"/>
      <c r="X257" s="34"/>
      <c r="Y257" s="34"/>
      <c r="Z257" s="34"/>
      <c r="AA257" s="34"/>
      <c r="AB257" s="34"/>
      <c r="AC257" s="34"/>
      <c r="AD257" s="34"/>
      <c r="AE257" s="34"/>
      <c r="AR257" s="189" t="s">
        <v>344</v>
      </c>
      <c r="AT257" s="189" t="s">
        <v>457</v>
      </c>
      <c r="AU257" s="189" t="s">
        <v>83</v>
      </c>
      <c r="AY257" s="17" t="s">
        <v>164</v>
      </c>
      <c r="BE257" s="190">
        <f>IF(N257="základní",J257,0)</f>
        <v>0</v>
      </c>
      <c r="BF257" s="190">
        <f>IF(N257="snížená",J257,0)</f>
        <v>0</v>
      </c>
      <c r="BG257" s="190">
        <f>IF(N257="zákl. přenesená",J257,0)</f>
        <v>0</v>
      </c>
      <c r="BH257" s="190">
        <f>IF(N257="sníž. přenesená",J257,0)</f>
        <v>0</v>
      </c>
      <c r="BI257" s="190">
        <f>IF(N257="nulová",J257,0)</f>
        <v>0</v>
      </c>
      <c r="BJ257" s="17" t="s">
        <v>79</v>
      </c>
      <c r="BK257" s="190">
        <f>ROUND(I257*H257,2)</f>
        <v>0</v>
      </c>
      <c r="BL257" s="17" t="s">
        <v>250</v>
      </c>
      <c r="BM257" s="189" t="s">
        <v>1747</v>
      </c>
    </row>
    <row r="258" spans="1:65" s="2" customFormat="1" ht="55.5" customHeight="1">
      <c r="A258" s="34"/>
      <c r="B258" s="35"/>
      <c r="C258" s="178" t="s">
        <v>681</v>
      </c>
      <c r="D258" s="178" t="s">
        <v>167</v>
      </c>
      <c r="E258" s="179" t="s">
        <v>637</v>
      </c>
      <c r="F258" s="180" t="s">
        <v>638</v>
      </c>
      <c r="G258" s="181" t="s">
        <v>221</v>
      </c>
      <c r="H258" s="182">
        <v>1.4379999999999999</v>
      </c>
      <c r="I258" s="183"/>
      <c r="J258" s="184">
        <f>ROUND(I258*H258,2)</f>
        <v>0</v>
      </c>
      <c r="K258" s="180" t="s">
        <v>19</v>
      </c>
      <c r="L258" s="39"/>
      <c r="M258" s="185" t="s">
        <v>19</v>
      </c>
      <c r="N258" s="186" t="s">
        <v>46</v>
      </c>
      <c r="O258" s="64"/>
      <c r="P258" s="187">
        <f>O258*H258</f>
        <v>0</v>
      </c>
      <c r="Q258" s="187">
        <v>0</v>
      </c>
      <c r="R258" s="187">
        <f>Q258*H258</f>
        <v>0</v>
      </c>
      <c r="S258" s="187">
        <v>0</v>
      </c>
      <c r="T258" s="188">
        <f>S258*H258</f>
        <v>0</v>
      </c>
      <c r="U258" s="34"/>
      <c r="V258" s="34"/>
      <c r="W258" s="34"/>
      <c r="X258" s="34"/>
      <c r="Y258" s="34"/>
      <c r="Z258" s="34"/>
      <c r="AA258" s="34"/>
      <c r="AB258" s="34"/>
      <c r="AC258" s="34"/>
      <c r="AD258" s="34"/>
      <c r="AE258" s="34"/>
      <c r="AR258" s="189" t="s">
        <v>250</v>
      </c>
      <c r="AT258" s="189" t="s">
        <v>167</v>
      </c>
      <c r="AU258" s="189" t="s">
        <v>83</v>
      </c>
      <c r="AY258" s="17" t="s">
        <v>164</v>
      </c>
      <c r="BE258" s="190">
        <f>IF(N258="základní",J258,0)</f>
        <v>0</v>
      </c>
      <c r="BF258" s="190">
        <f>IF(N258="snížená",J258,0)</f>
        <v>0</v>
      </c>
      <c r="BG258" s="190">
        <f>IF(N258="zákl. přenesená",J258,0)</f>
        <v>0</v>
      </c>
      <c r="BH258" s="190">
        <f>IF(N258="sníž. přenesená",J258,0)</f>
        <v>0</v>
      </c>
      <c r="BI258" s="190">
        <f>IF(N258="nulová",J258,0)</f>
        <v>0</v>
      </c>
      <c r="BJ258" s="17" t="s">
        <v>79</v>
      </c>
      <c r="BK258" s="190">
        <f>ROUND(I258*H258,2)</f>
        <v>0</v>
      </c>
      <c r="BL258" s="17" t="s">
        <v>250</v>
      </c>
      <c r="BM258" s="189" t="s">
        <v>1748</v>
      </c>
    </row>
    <row r="259" spans="1:65" s="13" customFormat="1" ht="11.25">
      <c r="B259" s="196"/>
      <c r="C259" s="197"/>
      <c r="D259" s="198" t="s">
        <v>179</v>
      </c>
      <c r="E259" s="199" t="s">
        <v>19</v>
      </c>
      <c r="F259" s="200" t="s">
        <v>1749</v>
      </c>
      <c r="G259" s="197"/>
      <c r="H259" s="201">
        <v>1.4379999999999999</v>
      </c>
      <c r="I259" s="202"/>
      <c r="J259" s="197"/>
      <c r="K259" s="197"/>
      <c r="L259" s="203"/>
      <c r="M259" s="233"/>
      <c r="N259" s="234"/>
      <c r="O259" s="234"/>
      <c r="P259" s="234"/>
      <c r="Q259" s="234"/>
      <c r="R259" s="234"/>
      <c r="S259" s="234"/>
      <c r="T259" s="235"/>
      <c r="AT259" s="207" t="s">
        <v>179</v>
      </c>
      <c r="AU259" s="207" t="s">
        <v>83</v>
      </c>
      <c r="AV259" s="13" t="s">
        <v>83</v>
      </c>
      <c r="AW259" s="13" t="s">
        <v>36</v>
      </c>
      <c r="AX259" s="13" t="s">
        <v>79</v>
      </c>
      <c r="AY259" s="207" t="s">
        <v>164</v>
      </c>
    </row>
    <row r="260" spans="1:65" s="2" customFormat="1" ht="6.95" customHeight="1">
      <c r="A260" s="34"/>
      <c r="B260" s="47"/>
      <c r="C260" s="48"/>
      <c r="D260" s="48"/>
      <c r="E260" s="48"/>
      <c r="F260" s="48"/>
      <c r="G260" s="48"/>
      <c r="H260" s="48"/>
      <c r="I260" s="48"/>
      <c r="J260" s="48"/>
      <c r="K260" s="48"/>
      <c r="L260" s="39"/>
      <c r="M260" s="34"/>
      <c r="O260" s="34"/>
      <c r="P260" s="34"/>
      <c r="Q260" s="34"/>
      <c r="R260" s="34"/>
      <c r="S260" s="34"/>
      <c r="T260" s="34"/>
      <c r="U260" s="34"/>
      <c r="V260" s="34"/>
      <c r="W260" s="34"/>
      <c r="X260" s="34"/>
      <c r="Y260" s="34"/>
      <c r="Z260" s="34"/>
      <c r="AA260" s="34"/>
      <c r="AB260" s="34"/>
      <c r="AC260" s="34"/>
      <c r="AD260" s="34"/>
      <c r="AE260" s="34"/>
    </row>
  </sheetData>
  <sheetProtection algorithmName="SHA-512" hashValue="4NJ3tkcXgfXT2Lf1eVXUhxCskdeDQic3TWKiaF5L9wrr7SeFgZbqijvnPG7pviFEmOYG2vLBBMOY0bXDJTJnZA==" saltValue="Arj4gjyreTsdrTAxkdaeSqKnsJqR4EDYuEEwOzklybCvdQim8vVxSVO2OMuc8+a+Q9b60UQxoPPZlNkv1rUI4g==" spinCount="100000" sheet="1" objects="1" scenarios="1" formatColumns="0" formatRows="0" autoFilter="0"/>
  <autoFilter ref="C90:K259" xr:uid="{00000000-0009-0000-0000-00000C000000}"/>
  <mergeCells count="9">
    <mergeCell ref="E50:H50"/>
    <mergeCell ref="E81:H81"/>
    <mergeCell ref="E83:H83"/>
    <mergeCell ref="L2:V2"/>
    <mergeCell ref="E7:H7"/>
    <mergeCell ref="E9:H9"/>
    <mergeCell ref="E18:H18"/>
    <mergeCell ref="E27:H27"/>
    <mergeCell ref="E48:H48"/>
  </mergeCells>
  <hyperlinks>
    <hyperlink ref="F95" r:id="rId1" xr:uid="{00000000-0004-0000-0C00-000000000000}"/>
    <hyperlink ref="F99" r:id="rId2" xr:uid="{00000000-0004-0000-0C00-000001000000}"/>
    <hyperlink ref="F102" r:id="rId3" xr:uid="{00000000-0004-0000-0C00-000002000000}"/>
    <hyperlink ref="F107" r:id="rId4" xr:uid="{00000000-0004-0000-0C00-000003000000}"/>
    <hyperlink ref="F111" r:id="rId5" xr:uid="{00000000-0004-0000-0C00-000004000000}"/>
    <hyperlink ref="F114" r:id="rId6" xr:uid="{00000000-0004-0000-0C00-000005000000}"/>
    <hyperlink ref="F117" r:id="rId7" xr:uid="{00000000-0004-0000-0C00-000006000000}"/>
    <hyperlink ref="F120" r:id="rId8" xr:uid="{00000000-0004-0000-0C00-000007000000}"/>
    <hyperlink ref="F123" r:id="rId9" xr:uid="{00000000-0004-0000-0C00-000008000000}"/>
    <hyperlink ref="F128" r:id="rId10" xr:uid="{00000000-0004-0000-0C00-000009000000}"/>
    <hyperlink ref="F131" r:id="rId11" xr:uid="{00000000-0004-0000-0C00-00000A000000}"/>
    <hyperlink ref="F134" r:id="rId12" xr:uid="{00000000-0004-0000-0C00-00000B000000}"/>
    <hyperlink ref="F141" r:id="rId13" xr:uid="{00000000-0004-0000-0C00-00000C000000}"/>
    <hyperlink ref="F144" r:id="rId14" xr:uid="{00000000-0004-0000-0C00-00000D000000}"/>
    <hyperlink ref="F151" r:id="rId15" xr:uid="{00000000-0004-0000-0C00-00000E000000}"/>
    <hyperlink ref="F158" r:id="rId16" xr:uid="{00000000-0004-0000-0C00-00000F000000}"/>
    <hyperlink ref="F165" r:id="rId17" xr:uid="{00000000-0004-0000-0C00-000010000000}"/>
    <hyperlink ref="F172" r:id="rId18" xr:uid="{00000000-0004-0000-0C00-000011000000}"/>
    <hyperlink ref="F176" r:id="rId19" xr:uid="{00000000-0004-0000-0C00-000012000000}"/>
    <hyperlink ref="F180" r:id="rId20" xr:uid="{00000000-0004-0000-0C00-000013000000}"/>
    <hyperlink ref="F182" r:id="rId21" xr:uid="{00000000-0004-0000-0C00-000014000000}"/>
    <hyperlink ref="F190" r:id="rId22" xr:uid="{00000000-0004-0000-0C00-000015000000}"/>
    <hyperlink ref="F196" r:id="rId23" xr:uid="{00000000-0004-0000-0C00-000016000000}"/>
    <hyperlink ref="F211" r:id="rId24" xr:uid="{00000000-0004-0000-0C00-000017000000}"/>
    <hyperlink ref="F214" r:id="rId25" xr:uid="{00000000-0004-0000-0C00-000018000000}"/>
    <hyperlink ref="F223" r:id="rId26" xr:uid="{00000000-0004-0000-0C00-000019000000}"/>
    <hyperlink ref="F228" r:id="rId27" xr:uid="{00000000-0004-0000-0C00-00001A000000}"/>
    <hyperlink ref="F233" r:id="rId28" xr:uid="{00000000-0004-0000-0C00-00001B000000}"/>
    <hyperlink ref="F236" r:id="rId29" xr:uid="{00000000-0004-0000-0C00-00001C000000}"/>
    <hyperlink ref="F241" r:id="rId30" xr:uid="{00000000-0004-0000-0C00-00001D000000}"/>
    <hyperlink ref="F246" r:id="rId31" xr:uid="{00000000-0004-0000-0C00-00001E000000}"/>
    <hyperlink ref="F255" r:id="rId32" xr:uid="{00000000-0004-0000-0C00-00001F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3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2:BM124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80"/>
      <c r="M2" s="280"/>
      <c r="N2" s="280"/>
      <c r="O2" s="280"/>
      <c r="P2" s="280"/>
      <c r="Q2" s="280"/>
      <c r="R2" s="280"/>
      <c r="S2" s="280"/>
      <c r="T2" s="280"/>
      <c r="U2" s="280"/>
      <c r="V2" s="280"/>
      <c r="AT2" s="17" t="s">
        <v>123</v>
      </c>
    </row>
    <row r="3" spans="1:46" s="1" customFormat="1" ht="6.95" customHeight="1">
      <c r="B3" s="108"/>
      <c r="C3" s="109"/>
      <c r="D3" s="109"/>
      <c r="E3" s="109"/>
      <c r="F3" s="109"/>
      <c r="G3" s="109"/>
      <c r="H3" s="109"/>
      <c r="I3" s="109"/>
      <c r="J3" s="109"/>
      <c r="K3" s="109"/>
      <c r="L3" s="20"/>
      <c r="AT3" s="17" t="s">
        <v>83</v>
      </c>
    </row>
    <row r="4" spans="1:46" s="1" customFormat="1" ht="24.95" customHeight="1">
      <c r="B4" s="20"/>
      <c r="D4" s="110" t="s">
        <v>127</v>
      </c>
      <c r="L4" s="20"/>
      <c r="M4" s="111" t="s">
        <v>10</v>
      </c>
      <c r="AT4" s="17" t="s">
        <v>4</v>
      </c>
    </row>
    <row r="5" spans="1:46" s="1" customFormat="1" ht="6.95" customHeight="1">
      <c r="B5" s="20"/>
      <c r="L5" s="20"/>
    </row>
    <row r="6" spans="1:46" s="1" customFormat="1" ht="12" customHeight="1">
      <c r="B6" s="20"/>
      <c r="D6" s="112" t="s">
        <v>16</v>
      </c>
      <c r="L6" s="20"/>
    </row>
    <row r="7" spans="1:46" s="1" customFormat="1" ht="16.5" customHeight="1">
      <c r="B7" s="20"/>
      <c r="E7" s="297" t="str">
        <f>'Rekapitulace stavby'!K6</f>
        <v>Domov mládeže, Čelakovského 789 1, Plzeň</v>
      </c>
      <c r="F7" s="298"/>
      <c r="G7" s="298"/>
      <c r="H7" s="298"/>
      <c r="L7" s="20"/>
    </row>
    <row r="8" spans="1:46" s="2" customFormat="1" ht="12" customHeight="1">
      <c r="A8" s="34"/>
      <c r="B8" s="39"/>
      <c r="C8" s="34"/>
      <c r="D8" s="112" t="s">
        <v>128</v>
      </c>
      <c r="E8" s="34"/>
      <c r="F8" s="34"/>
      <c r="G8" s="34"/>
      <c r="H8" s="34"/>
      <c r="I8" s="34"/>
      <c r="J8" s="34"/>
      <c r="K8" s="34"/>
      <c r="L8" s="113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</row>
    <row r="9" spans="1:46" s="2" customFormat="1" ht="16.5" customHeight="1">
      <c r="A9" s="34"/>
      <c r="B9" s="39"/>
      <c r="C9" s="34"/>
      <c r="D9" s="34"/>
      <c r="E9" s="300" t="s">
        <v>1750</v>
      </c>
      <c r="F9" s="299"/>
      <c r="G9" s="299"/>
      <c r="H9" s="299"/>
      <c r="I9" s="34"/>
      <c r="J9" s="34"/>
      <c r="K9" s="34"/>
      <c r="L9" s="113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pans="1:46" s="2" customFormat="1" ht="11.25">
      <c r="A10" s="34"/>
      <c r="B10" s="39"/>
      <c r="C10" s="34"/>
      <c r="D10" s="34"/>
      <c r="E10" s="34"/>
      <c r="F10" s="34"/>
      <c r="G10" s="34"/>
      <c r="H10" s="34"/>
      <c r="I10" s="34"/>
      <c r="J10" s="34"/>
      <c r="K10" s="34"/>
      <c r="L10" s="113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pans="1:46" s="2" customFormat="1" ht="12" customHeight="1">
      <c r="A11" s="34"/>
      <c r="B11" s="39"/>
      <c r="C11" s="34"/>
      <c r="D11" s="112" t="s">
        <v>18</v>
      </c>
      <c r="E11" s="34"/>
      <c r="F11" s="103" t="s">
        <v>19</v>
      </c>
      <c r="G11" s="34"/>
      <c r="H11" s="34"/>
      <c r="I11" s="112" t="s">
        <v>20</v>
      </c>
      <c r="J11" s="103" t="s">
        <v>19</v>
      </c>
      <c r="K11" s="34"/>
      <c r="L11" s="113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pans="1:46" s="2" customFormat="1" ht="12" customHeight="1">
      <c r="A12" s="34"/>
      <c r="B12" s="39"/>
      <c r="C12" s="34"/>
      <c r="D12" s="112" t="s">
        <v>21</v>
      </c>
      <c r="E12" s="34"/>
      <c r="F12" s="103" t="s">
        <v>1751</v>
      </c>
      <c r="G12" s="34"/>
      <c r="H12" s="34"/>
      <c r="I12" s="112" t="s">
        <v>23</v>
      </c>
      <c r="J12" s="114" t="str">
        <f>'Rekapitulace stavby'!AN8</f>
        <v>20. 3. 2025</v>
      </c>
      <c r="K12" s="34"/>
      <c r="L12" s="113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pans="1:46" s="2" customFormat="1" ht="10.9" customHeight="1">
      <c r="A13" s="34"/>
      <c r="B13" s="39"/>
      <c r="C13" s="34"/>
      <c r="D13" s="34"/>
      <c r="E13" s="34"/>
      <c r="F13" s="34"/>
      <c r="G13" s="34"/>
      <c r="H13" s="34"/>
      <c r="I13" s="34"/>
      <c r="J13" s="34"/>
      <c r="K13" s="34"/>
      <c r="L13" s="113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pans="1:46" s="2" customFormat="1" ht="12" customHeight="1">
      <c r="A14" s="34"/>
      <c r="B14" s="39"/>
      <c r="C14" s="34"/>
      <c r="D14" s="112" t="s">
        <v>25</v>
      </c>
      <c r="E14" s="34"/>
      <c r="F14" s="34"/>
      <c r="G14" s="34"/>
      <c r="H14" s="34"/>
      <c r="I14" s="112" t="s">
        <v>26</v>
      </c>
      <c r="J14" s="103" t="s">
        <v>27</v>
      </c>
      <c r="K14" s="34"/>
      <c r="L14" s="113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pans="1:46" s="2" customFormat="1" ht="18" customHeight="1">
      <c r="A15" s="34"/>
      <c r="B15" s="39"/>
      <c r="C15" s="34"/>
      <c r="D15" s="34"/>
      <c r="E15" s="103" t="s">
        <v>28</v>
      </c>
      <c r="F15" s="34"/>
      <c r="G15" s="34"/>
      <c r="H15" s="34"/>
      <c r="I15" s="112" t="s">
        <v>29</v>
      </c>
      <c r="J15" s="103" t="s">
        <v>30</v>
      </c>
      <c r="K15" s="34"/>
      <c r="L15" s="113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pans="1:46" s="2" customFormat="1" ht="6.95" customHeight="1">
      <c r="A16" s="34"/>
      <c r="B16" s="39"/>
      <c r="C16" s="34"/>
      <c r="D16" s="34"/>
      <c r="E16" s="34"/>
      <c r="F16" s="34"/>
      <c r="G16" s="34"/>
      <c r="H16" s="34"/>
      <c r="I16" s="34"/>
      <c r="J16" s="34"/>
      <c r="K16" s="34"/>
      <c r="L16" s="113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pans="1:31" s="2" customFormat="1" ht="12" customHeight="1">
      <c r="A17" s="34"/>
      <c r="B17" s="39"/>
      <c r="C17" s="34"/>
      <c r="D17" s="112" t="s">
        <v>31</v>
      </c>
      <c r="E17" s="34"/>
      <c r="F17" s="34"/>
      <c r="G17" s="34"/>
      <c r="H17" s="34"/>
      <c r="I17" s="112" t="s">
        <v>26</v>
      </c>
      <c r="J17" s="30" t="str">
        <f>'Rekapitulace stavby'!AN13</f>
        <v>Vyplň údaj</v>
      </c>
      <c r="K17" s="34"/>
      <c r="L17" s="113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pans="1:31" s="2" customFormat="1" ht="18" customHeight="1">
      <c r="A18" s="34"/>
      <c r="B18" s="39"/>
      <c r="C18" s="34"/>
      <c r="D18" s="34"/>
      <c r="E18" s="301" t="str">
        <f>'Rekapitulace stavby'!E14</f>
        <v>Vyplň údaj</v>
      </c>
      <c r="F18" s="302"/>
      <c r="G18" s="302"/>
      <c r="H18" s="302"/>
      <c r="I18" s="112" t="s">
        <v>29</v>
      </c>
      <c r="J18" s="30" t="str">
        <f>'Rekapitulace stavby'!AN14</f>
        <v>Vyplň údaj</v>
      </c>
      <c r="K18" s="34"/>
      <c r="L18" s="113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pans="1:31" s="2" customFormat="1" ht="6.95" customHeight="1">
      <c r="A19" s="34"/>
      <c r="B19" s="39"/>
      <c r="C19" s="34"/>
      <c r="D19" s="34"/>
      <c r="E19" s="34"/>
      <c r="F19" s="34"/>
      <c r="G19" s="34"/>
      <c r="H19" s="34"/>
      <c r="I19" s="34"/>
      <c r="J19" s="34"/>
      <c r="K19" s="34"/>
      <c r="L19" s="113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pans="1:31" s="2" customFormat="1" ht="12" customHeight="1">
      <c r="A20" s="34"/>
      <c r="B20" s="39"/>
      <c r="C20" s="34"/>
      <c r="D20" s="112" t="s">
        <v>33</v>
      </c>
      <c r="E20" s="34"/>
      <c r="F20" s="34"/>
      <c r="G20" s="34"/>
      <c r="H20" s="34"/>
      <c r="I20" s="112" t="s">
        <v>26</v>
      </c>
      <c r="J20" s="103" t="s">
        <v>34</v>
      </c>
      <c r="K20" s="34"/>
      <c r="L20" s="113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pans="1:31" s="2" customFormat="1" ht="18" customHeight="1">
      <c r="A21" s="34"/>
      <c r="B21" s="39"/>
      <c r="C21" s="34"/>
      <c r="D21" s="34"/>
      <c r="E21" s="103" t="s">
        <v>35</v>
      </c>
      <c r="F21" s="34"/>
      <c r="G21" s="34"/>
      <c r="H21" s="34"/>
      <c r="I21" s="112" t="s">
        <v>29</v>
      </c>
      <c r="J21" s="103" t="s">
        <v>19</v>
      </c>
      <c r="K21" s="34"/>
      <c r="L21" s="113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pans="1:31" s="2" customFormat="1" ht="6.95" customHeight="1">
      <c r="A22" s="34"/>
      <c r="B22" s="39"/>
      <c r="C22" s="34"/>
      <c r="D22" s="34"/>
      <c r="E22" s="34"/>
      <c r="F22" s="34"/>
      <c r="G22" s="34"/>
      <c r="H22" s="34"/>
      <c r="I22" s="34"/>
      <c r="J22" s="34"/>
      <c r="K22" s="34"/>
      <c r="L22" s="113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pans="1:31" s="2" customFormat="1" ht="12" customHeight="1">
      <c r="A23" s="34"/>
      <c r="B23" s="39"/>
      <c r="C23" s="34"/>
      <c r="D23" s="112" t="s">
        <v>37</v>
      </c>
      <c r="E23" s="34"/>
      <c r="F23" s="34"/>
      <c r="G23" s="34"/>
      <c r="H23" s="34"/>
      <c r="I23" s="112" t="s">
        <v>26</v>
      </c>
      <c r="J23" s="103" t="s">
        <v>19</v>
      </c>
      <c r="K23" s="34"/>
      <c r="L23" s="113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pans="1:31" s="2" customFormat="1" ht="18" customHeight="1">
      <c r="A24" s="34"/>
      <c r="B24" s="39"/>
      <c r="C24" s="34"/>
      <c r="D24" s="34"/>
      <c r="E24" s="103" t="s">
        <v>38</v>
      </c>
      <c r="F24" s="34"/>
      <c r="G24" s="34"/>
      <c r="H24" s="34"/>
      <c r="I24" s="112" t="s">
        <v>29</v>
      </c>
      <c r="J24" s="103" t="s">
        <v>19</v>
      </c>
      <c r="K24" s="34"/>
      <c r="L24" s="113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pans="1:31" s="2" customFormat="1" ht="6.95" customHeight="1">
      <c r="A25" s="34"/>
      <c r="B25" s="39"/>
      <c r="C25" s="34"/>
      <c r="D25" s="34"/>
      <c r="E25" s="34"/>
      <c r="F25" s="34"/>
      <c r="G25" s="34"/>
      <c r="H25" s="34"/>
      <c r="I25" s="34"/>
      <c r="J25" s="34"/>
      <c r="K25" s="34"/>
      <c r="L25" s="113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pans="1:31" s="2" customFormat="1" ht="12" customHeight="1">
      <c r="A26" s="34"/>
      <c r="B26" s="39"/>
      <c r="C26" s="34"/>
      <c r="D26" s="112" t="s">
        <v>39</v>
      </c>
      <c r="E26" s="34"/>
      <c r="F26" s="34"/>
      <c r="G26" s="34"/>
      <c r="H26" s="34"/>
      <c r="I26" s="34"/>
      <c r="J26" s="34"/>
      <c r="K26" s="34"/>
      <c r="L26" s="113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pans="1:31" s="8" customFormat="1" ht="16.5" customHeight="1">
      <c r="A27" s="115"/>
      <c r="B27" s="116"/>
      <c r="C27" s="115"/>
      <c r="D27" s="115"/>
      <c r="E27" s="303" t="s">
        <v>19</v>
      </c>
      <c r="F27" s="303"/>
      <c r="G27" s="303"/>
      <c r="H27" s="303"/>
      <c r="I27" s="115"/>
      <c r="J27" s="115"/>
      <c r="K27" s="115"/>
      <c r="L27" s="117"/>
      <c r="S27" s="115"/>
      <c r="T27" s="115"/>
      <c r="U27" s="115"/>
      <c r="V27" s="115"/>
      <c r="W27" s="115"/>
      <c r="X27" s="115"/>
      <c r="Y27" s="115"/>
      <c r="Z27" s="115"/>
      <c r="AA27" s="115"/>
      <c r="AB27" s="115"/>
      <c r="AC27" s="115"/>
      <c r="AD27" s="115"/>
      <c r="AE27" s="115"/>
    </row>
    <row r="28" spans="1:31" s="2" customFormat="1" ht="6.95" customHeight="1">
      <c r="A28" s="34"/>
      <c r="B28" s="39"/>
      <c r="C28" s="34"/>
      <c r="D28" s="34"/>
      <c r="E28" s="34"/>
      <c r="F28" s="34"/>
      <c r="G28" s="34"/>
      <c r="H28" s="34"/>
      <c r="I28" s="34"/>
      <c r="J28" s="34"/>
      <c r="K28" s="34"/>
      <c r="L28" s="113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pans="1:31" s="2" customFormat="1" ht="6.95" customHeight="1">
      <c r="A29" s="34"/>
      <c r="B29" s="39"/>
      <c r="C29" s="34"/>
      <c r="D29" s="118"/>
      <c r="E29" s="118"/>
      <c r="F29" s="118"/>
      <c r="G29" s="118"/>
      <c r="H29" s="118"/>
      <c r="I29" s="118"/>
      <c r="J29" s="118"/>
      <c r="K29" s="118"/>
      <c r="L29" s="113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spans="1:31" s="2" customFormat="1" ht="25.35" customHeight="1">
      <c r="A30" s="34"/>
      <c r="B30" s="39"/>
      <c r="C30" s="34"/>
      <c r="D30" s="119" t="s">
        <v>41</v>
      </c>
      <c r="E30" s="34"/>
      <c r="F30" s="34"/>
      <c r="G30" s="34"/>
      <c r="H30" s="34"/>
      <c r="I30" s="34"/>
      <c r="J30" s="120">
        <f>ROUND(J81, 2)</f>
        <v>0</v>
      </c>
      <c r="K30" s="34"/>
      <c r="L30" s="113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pans="1:31" s="2" customFormat="1" ht="6.95" customHeight="1">
      <c r="A31" s="34"/>
      <c r="B31" s="39"/>
      <c r="C31" s="34"/>
      <c r="D31" s="118"/>
      <c r="E31" s="118"/>
      <c r="F31" s="118"/>
      <c r="G31" s="118"/>
      <c r="H31" s="118"/>
      <c r="I31" s="118"/>
      <c r="J31" s="118"/>
      <c r="K31" s="118"/>
      <c r="L31" s="113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pans="1:31" s="2" customFormat="1" ht="14.45" customHeight="1">
      <c r="A32" s="34"/>
      <c r="B32" s="39"/>
      <c r="C32" s="34"/>
      <c r="D32" s="34"/>
      <c r="E32" s="34"/>
      <c r="F32" s="121" t="s">
        <v>43</v>
      </c>
      <c r="G32" s="34"/>
      <c r="H32" s="34"/>
      <c r="I32" s="121" t="s">
        <v>42</v>
      </c>
      <c r="J32" s="121" t="s">
        <v>44</v>
      </c>
      <c r="K32" s="34"/>
      <c r="L32" s="113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pans="1:31" s="2" customFormat="1" ht="14.45" customHeight="1">
      <c r="A33" s="34"/>
      <c r="B33" s="39"/>
      <c r="C33" s="34"/>
      <c r="D33" s="122" t="s">
        <v>45</v>
      </c>
      <c r="E33" s="112" t="s">
        <v>46</v>
      </c>
      <c r="F33" s="123">
        <f>ROUND((SUM(BE81:BE123)),  2)</f>
        <v>0</v>
      </c>
      <c r="G33" s="34"/>
      <c r="H33" s="34"/>
      <c r="I33" s="124">
        <v>0.21</v>
      </c>
      <c r="J33" s="123">
        <f>ROUND(((SUM(BE81:BE123))*I33),  2)</f>
        <v>0</v>
      </c>
      <c r="K33" s="34"/>
      <c r="L33" s="113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pans="1:31" s="2" customFormat="1" ht="14.45" customHeight="1">
      <c r="A34" s="34"/>
      <c r="B34" s="39"/>
      <c r="C34" s="34"/>
      <c r="D34" s="34"/>
      <c r="E34" s="112" t="s">
        <v>47</v>
      </c>
      <c r="F34" s="123">
        <f>ROUND((SUM(BF81:BF123)),  2)</f>
        <v>0</v>
      </c>
      <c r="G34" s="34"/>
      <c r="H34" s="34"/>
      <c r="I34" s="124">
        <v>0.12</v>
      </c>
      <c r="J34" s="123">
        <f>ROUND(((SUM(BF81:BF123))*I34),  2)</f>
        <v>0</v>
      </c>
      <c r="K34" s="34"/>
      <c r="L34" s="113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spans="1:31" s="2" customFormat="1" ht="14.45" hidden="1" customHeight="1">
      <c r="A35" s="34"/>
      <c r="B35" s="39"/>
      <c r="C35" s="34"/>
      <c r="D35" s="34"/>
      <c r="E35" s="112" t="s">
        <v>48</v>
      </c>
      <c r="F35" s="123">
        <f>ROUND((SUM(BG81:BG123)),  2)</f>
        <v>0</v>
      </c>
      <c r="G35" s="34"/>
      <c r="H35" s="34"/>
      <c r="I35" s="124">
        <v>0.21</v>
      </c>
      <c r="J35" s="123">
        <f>0</f>
        <v>0</v>
      </c>
      <c r="K35" s="34"/>
      <c r="L35" s="113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spans="1:31" s="2" customFormat="1" ht="14.45" hidden="1" customHeight="1">
      <c r="A36" s="34"/>
      <c r="B36" s="39"/>
      <c r="C36" s="34"/>
      <c r="D36" s="34"/>
      <c r="E36" s="112" t="s">
        <v>49</v>
      </c>
      <c r="F36" s="123">
        <f>ROUND((SUM(BH81:BH123)),  2)</f>
        <v>0</v>
      </c>
      <c r="G36" s="34"/>
      <c r="H36" s="34"/>
      <c r="I36" s="124">
        <v>0.12</v>
      </c>
      <c r="J36" s="123">
        <f>0</f>
        <v>0</v>
      </c>
      <c r="K36" s="34"/>
      <c r="L36" s="113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spans="1:31" s="2" customFormat="1" ht="14.45" hidden="1" customHeight="1">
      <c r="A37" s="34"/>
      <c r="B37" s="39"/>
      <c r="C37" s="34"/>
      <c r="D37" s="34"/>
      <c r="E37" s="112" t="s">
        <v>50</v>
      </c>
      <c r="F37" s="123">
        <f>ROUND((SUM(BI81:BI123)),  2)</f>
        <v>0</v>
      </c>
      <c r="G37" s="34"/>
      <c r="H37" s="34"/>
      <c r="I37" s="124">
        <v>0</v>
      </c>
      <c r="J37" s="123">
        <f>0</f>
        <v>0</v>
      </c>
      <c r="K37" s="34"/>
      <c r="L37" s="113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spans="1:31" s="2" customFormat="1" ht="6.95" customHeight="1">
      <c r="A38" s="34"/>
      <c r="B38" s="39"/>
      <c r="C38" s="34"/>
      <c r="D38" s="34"/>
      <c r="E38" s="34"/>
      <c r="F38" s="34"/>
      <c r="G38" s="34"/>
      <c r="H38" s="34"/>
      <c r="I38" s="34"/>
      <c r="J38" s="34"/>
      <c r="K38" s="34"/>
      <c r="L38" s="113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spans="1:31" s="2" customFormat="1" ht="25.35" customHeight="1">
      <c r="A39" s="34"/>
      <c r="B39" s="39"/>
      <c r="C39" s="125"/>
      <c r="D39" s="126" t="s">
        <v>51</v>
      </c>
      <c r="E39" s="127"/>
      <c r="F39" s="127"/>
      <c r="G39" s="128" t="s">
        <v>52</v>
      </c>
      <c r="H39" s="129" t="s">
        <v>53</v>
      </c>
      <c r="I39" s="127"/>
      <c r="J39" s="130">
        <f>SUM(J30:J37)</f>
        <v>0</v>
      </c>
      <c r="K39" s="131"/>
      <c r="L39" s="113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spans="1:31" s="2" customFormat="1" ht="14.45" customHeight="1">
      <c r="A40" s="34"/>
      <c r="B40" s="132"/>
      <c r="C40" s="133"/>
      <c r="D40" s="133"/>
      <c r="E40" s="133"/>
      <c r="F40" s="133"/>
      <c r="G40" s="133"/>
      <c r="H40" s="133"/>
      <c r="I40" s="133"/>
      <c r="J40" s="133"/>
      <c r="K40" s="133"/>
      <c r="L40" s="113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4" spans="1:31" s="2" customFormat="1" ht="6.95" hidden="1" customHeight="1">
      <c r="A44" s="34"/>
      <c r="B44" s="134"/>
      <c r="C44" s="135"/>
      <c r="D44" s="135"/>
      <c r="E44" s="135"/>
      <c r="F44" s="135"/>
      <c r="G44" s="135"/>
      <c r="H44" s="135"/>
      <c r="I44" s="135"/>
      <c r="J44" s="135"/>
      <c r="K44" s="135"/>
      <c r="L44" s="113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</row>
    <row r="45" spans="1:31" s="2" customFormat="1" ht="24.95" hidden="1" customHeight="1">
      <c r="A45" s="34"/>
      <c r="B45" s="35"/>
      <c r="C45" s="23" t="s">
        <v>132</v>
      </c>
      <c r="D45" s="36"/>
      <c r="E45" s="36"/>
      <c r="F45" s="36"/>
      <c r="G45" s="36"/>
      <c r="H45" s="36"/>
      <c r="I45" s="36"/>
      <c r="J45" s="36"/>
      <c r="K45" s="36"/>
      <c r="L45" s="113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</row>
    <row r="46" spans="1:31" s="2" customFormat="1" ht="6.95" hidden="1" customHeight="1">
      <c r="A46" s="34"/>
      <c r="B46" s="35"/>
      <c r="C46" s="36"/>
      <c r="D46" s="36"/>
      <c r="E46" s="36"/>
      <c r="F46" s="36"/>
      <c r="G46" s="36"/>
      <c r="H46" s="36"/>
      <c r="I46" s="36"/>
      <c r="J46" s="36"/>
      <c r="K46" s="36"/>
      <c r="L46" s="113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</row>
    <row r="47" spans="1:31" s="2" customFormat="1" ht="12" hidden="1" customHeight="1">
      <c r="A47" s="34"/>
      <c r="B47" s="35"/>
      <c r="C47" s="29" t="s">
        <v>16</v>
      </c>
      <c r="D47" s="36"/>
      <c r="E47" s="36"/>
      <c r="F47" s="36"/>
      <c r="G47" s="36"/>
      <c r="H47" s="36"/>
      <c r="I47" s="36"/>
      <c r="J47" s="36"/>
      <c r="K47" s="36"/>
      <c r="L47" s="113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</row>
    <row r="48" spans="1:31" s="2" customFormat="1" ht="16.5" hidden="1" customHeight="1">
      <c r="A48" s="34"/>
      <c r="B48" s="35"/>
      <c r="C48" s="36"/>
      <c r="D48" s="36"/>
      <c r="E48" s="304" t="str">
        <f>E7</f>
        <v>Domov mládeže, Čelakovského 789 1, Plzeň</v>
      </c>
      <c r="F48" s="305"/>
      <c r="G48" s="305"/>
      <c r="H48" s="305"/>
      <c r="I48" s="36"/>
      <c r="J48" s="36"/>
      <c r="K48" s="36"/>
      <c r="L48" s="113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</row>
    <row r="49" spans="1:47" s="2" customFormat="1" ht="12" hidden="1" customHeight="1">
      <c r="A49" s="34"/>
      <c r="B49" s="35"/>
      <c r="C49" s="29" t="s">
        <v>128</v>
      </c>
      <c r="D49" s="36"/>
      <c r="E49" s="36"/>
      <c r="F49" s="36"/>
      <c r="G49" s="36"/>
      <c r="H49" s="36"/>
      <c r="I49" s="36"/>
      <c r="J49" s="36"/>
      <c r="K49" s="36"/>
      <c r="L49" s="113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</row>
    <row r="50" spans="1:47" s="2" customFormat="1" ht="16.5" hidden="1" customHeight="1">
      <c r="A50" s="34"/>
      <c r="B50" s="35"/>
      <c r="C50" s="36"/>
      <c r="D50" s="36"/>
      <c r="E50" s="258" t="str">
        <f>E9</f>
        <v>7 - Vzduchotechnika</v>
      </c>
      <c r="F50" s="306"/>
      <c r="G50" s="306"/>
      <c r="H50" s="306"/>
      <c r="I50" s="36"/>
      <c r="J50" s="36"/>
      <c r="K50" s="36"/>
      <c r="L50" s="113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</row>
    <row r="51" spans="1:47" s="2" customFormat="1" ht="6.95" hidden="1" customHeight="1">
      <c r="A51" s="34"/>
      <c r="B51" s="35"/>
      <c r="C51" s="36"/>
      <c r="D51" s="36"/>
      <c r="E51" s="36"/>
      <c r="F51" s="36"/>
      <c r="G51" s="36"/>
      <c r="H51" s="36"/>
      <c r="I51" s="36"/>
      <c r="J51" s="36"/>
      <c r="K51" s="36"/>
      <c r="L51" s="113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</row>
    <row r="52" spans="1:47" s="2" customFormat="1" ht="12" hidden="1" customHeight="1">
      <c r="A52" s="34"/>
      <c r="B52" s="35"/>
      <c r="C52" s="29" t="s">
        <v>21</v>
      </c>
      <c r="D52" s="36"/>
      <c r="E52" s="36"/>
      <c r="F52" s="27" t="str">
        <f>F12</f>
        <v xml:space="preserve"> </v>
      </c>
      <c r="G52" s="36"/>
      <c r="H52" s="36"/>
      <c r="I52" s="29" t="s">
        <v>23</v>
      </c>
      <c r="J52" s="59" t="str">
        <f>IF(J12="","",J12)</f>
        <v>20. 3. 2025</v>
      </c>
      <c r="K52" s="36"/>
      <c r="L52" s="113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</row>
    <row r="53" spans="1:47" s="2" customFormat="1" ht="6.95" hidden="1" customHeight="1">
      <c r="A53" s="34"/>
      <c r="B53" s="35"/>
      <c r="C53" s="36"/>
      <c r="D53" s="36"/>
      <c r="E53" s="36"/>
      <c r="F53" s="36"/>
      <c r="G53" s="36"/>
      <c r="H53" s="36"/>
      <c r="I53" s="36"/>
      <c r="J53" s="36"/>
      <c r="K53" s="36"/>
      <c r="L53" s="113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</row>
    <row r="54" spans="1:47" s="2" customFormat="1" ht="25.7" hidden="1" customHeight="1">
      <c r="A54" s="34"/>
      <c r="B54" s="35"/>
      <c r="C54" s="29" t="s">
        <v>25</v>
      </c>
      <c r="D54" s="36"/>
      <c r="E54" s="36"/>
      <c r="F54" s="27" t="str">
        <f>E15</f>
        <v>Střední škola informatiky a finančních služeb</v>
      </c>
      <c r="G54" s="36"/>
      <c r="H54" s="36"/>
      <c r="I54" s="29" t="s">
        <v>33</v>
      </c>
      <c r="J54" s="32" t="str">
        <f>E21</f>
        <v>Planteam, Na Výsluní 630, Líně - Sulkov</v>
      </c>
      <c r="K54" s="36"/>
      <c r="L54" s="113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</row>
    <row r="55" spans="1:47" s="2" customFormat="1" ht="15.2" hidden="1" customHeight="1">
      <c r="A55" s="34"/>
      <c r="B55" s="35"/>
      <c r="C55" s="29" t="s">
        <v>31</v>
      </c>
      <c r="D55" s="36"/>
      <c r="E55" s="36"/>
      <c r="F55" s="27" t="str">
        <f>IF(E18="","",E18)</f>
        <v>Vyplň údaj</v>
      </c>
      <c r="G55" s="36"/>
      <c r="H55" s="36"/>
      <c r="I55" s="29" t="s">
        <v>37</v>
      </c>
      <c r="J55" s="32" t="str">
        <f>E24</f>
        <v>Ing. Irena Potužáková</v>
      </c>
      <c r="K55" s="36"/>
      <c r="L55" s="113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</row>
    <row r="56" spans="1:47" s="2" customFormat="1" ht="10.35" hidden="1" customHeight="1">
      <c r="A56" s="34"/>
      <c r="B56" s="35"/>
      <c r="C56" s="36"/>
      <c r="D56" s="36"/>
      <c r="E56" s="36"/>
      <c r="F56" s="36"/>
      <c r="G56" s="36"/>
      <c r="H56" s="36"/>
      <c r="I56" s="36"/>
      <c r="J56" s="36"/>
      <c r="K56" s="36"/>
      <c r="L56" s="113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</row>
    <row r="57" spans="1:47" s="2" customFormat="1" ht="29.25" hidden="1" customHeight="1">
      <c r="A57" s="34"/>
      <c r="B57" s="35"/>
      <c r="C57" s="136" t="s">
        <v>133</v>
      </c>
      <c r="D57" s="137"/>
      <c r="E57" s="137"/>
      <c r="F57" s="137"/>
      <c r="G57" s="137"/>
      <c r="H57" s="137"/>
      <c r="I57" s="137"/>
      <c r="J57" s="138" t="s">
        <v>134</v>
      </c>
      <c r="K57" s="137"/>
      <c r="L57" s="113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</row>
    <row r="58" spans="1:47" s="2" customFormat="1" ht="10.35" hidden="1" customHeight="1">
      <c r="A58" s="34"/>
      <c r="B58" s="35"/>
      <c r="C58" s="36"/>
      <c r="D58" s="36"/>
      <c r="E58" s="36"/>
      <c r="F58" s="36"/>
      <c r="G58" s="36"/>
      <c r="H58" s="36"/>
      <c r="I58" s="36"/>
      <c r="J58" s="36"/>
      <c r="K58" s="36"/>
      <c r="L58" s="113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</row>
    <row r="59" spans="1:47" s="2" customFormat="1" ht="22.9" hidden="1" customHeight="1">
      <c r="A59" s="34"/>
      <c r="B59" s="35"/>
      <c r="C59" s="139" t="s">
        <v>73</v>
      </c>
      <c r="D59" s="36"/>
      <c r="E59" s="36"/>
      <c r="F59" s="36"/>
      <c r="G59" s="36"/>
      <c r="H59" s="36"/>
      <c r="I59" s="36"/>
      <c r="J59" s="77">
        <f>J81</f>
        <v>0</v>
      </c>
      <c r="K59" s="36"/>
      <c r="L59" s="113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U59" s="17" t="s">
        <v>135</v>
      </c>
    </row>
    <row r="60" spans="1:47" s="9" customFormat="1" ht="24.95" hidden="1" customHeight="1">
      <c r="B60" s="140"/>
      <c r="C60" s="141"/>
      <c r="D60" s="142" t="s">
        <v>1752</v>
      </c>
      <c r="E60" s="143"/>
      <c r="F60" s="143"/>
      <c r="G60" s="143"/>
      <c r="H60" s="143"/>
      <c r="I60" s="143"/>
      <c r="J60" s="144">
        <f>J82</f>
        <v>0</v>
      </c>
      <c r="K60" s="141"/>
      <c r="L60" s="145"/>
    </row>
    <row r="61" spans="1:47" s="9" customFormat="1" ht="24.95" hidden="1" customHeight="1">
      <c r="B61" s="140"/>
      <c r="C61" s="141"/>
      <c r="D61" s="142" t="s">
        <v>1753</v>
      </c>
      <c r="E61" s="143"/>
      <c r="F61" s="143"/>
      <c r="G61" s="143"/>
      <c r="H61" s="143"/>
      <c r="I61" s="143"/>
      <c r="J61" s="144">
        <f>J111</f>
        <v>0</v>
      </c>
      <c r="K61" s="141"/>
      <c r="L61" s="145"/>
    </row>
    <row r="62" spans="1:47" s="2" customFormat="1" ht="21.75" hidden="1" customHeight="1">
      <c r="A62" s="34"/>
      <c r="B62" s="35"/>
      <c r="C62" s="36"/>
      <c r="D62" s="36"/>
      <c r="E62" s="36"/>
      <c r="F62" s="36"/>
      <c r="G62" s="36"/>
      <c r="H62" s="36"/>
      <c r="I62" s="36"/>
      <c r="J62" s="36"/>
      <c r="K62" s="36"/>
      <c r="L62" s="113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</row>
    <row r="63" spans="1:47" s="2" customFormat="1" ht="6.95" hidden="1" customHeight="1">
      <c r="A63" s="34"/>
      <c r="B63" s="47"/>
      <c r="C63" s="48"/>
      <c r="D63" s="48"/>
      <c r="E63" s="48"/>
      <c r="F63" s="48"/>
      <c r="G63" s="48"/>
      <c r="H63" s="48"/>
      <c r="I63" s="48"/>
      <c r="J63" s="48"/>
      <c r="K63" s="48"/>
      <c r="L63" s="113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</row>
    <row r="64" spans="1:47" ht="11.25" hidden="1"/>
    <row r="65" spans="1:31" ht="11.25" hidden="1"/>
    <row r="66" spans="1:31" ht="11.25" hidden="1"/>
    <row r="67" spans="1:31" s="2" customFormat="1" ht="6.95" customHeight="1">
      <c r="A67" s="34"/>
      <c r="B67" s="49"/>
      <c r="C67" s="50"/>
      <c r="D67" s="50"/>
      <c r="E67" s="50"/>
      <c r="F67" s="50"/>
      <c r="G67" s="50"/>
      <c r="H67" s="50"/>
      <c r="I67" s="50"/>
      <c r="J67" s="50"/>
      <c r="K67" s="50"/>
      <c r="L67" s="113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</row>
    <row r="68" spans="1:31" s="2" customFormat="1" ht="24.95" customHeight="1">
      <c r="A68" s="34"/>
      <c r="B68" s="35"/>
      <c r="C68" s="23" t="s">
        <v>149</v>
      </c>
      <c r="D68" s="36"/>
      <c r="E68" s="36"/>
      <c r="F68" s="36"/>
      <c r="G68" s="36"/>
      <c r="H68" s="36"/>
      <c r="I68" s="36"/>
      <c r="J68" s="36"/>
      <c r="K68" s="36"/>
      <c r="L68" s="113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</row>
    <row r="69" spans="1:31" s="2" customFormat="1" ht="6.95" customHeight="1">
      <c r="A69" s="34"/>
      <c r="B69" s="35"/>
      <c r="C69" s="36"/>
      <c r="D69" s="36"/>
      <c r="E69" s="36"/>
      <c r="F69" s="36"/>
      <c r="G69" s="36"/>
      <c r="H69" s="36"/>
      <c r="I69" s="36"/>
      <c r="J69" s="36"/>
      <c r="K69" s="36"/>
      <c r="L69" s="113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</row>
    <row r="70" spans="1:31" s="2" customFormat="1" ht="12" customHeight="1">
      <c r="A70" s="34"/>
      <c r="B70" s="35"/>
      <c r="C70" s="29" t="s">
        <v>16</v>
      </c>
      <c r="D70" s="36"/>
      <c r="E70" s="36"/>
      <c r="F70" s="36"/>
      <c r="G70" s="36"/>
      <c r="H70" s="36"/>
      <c r="I70" s="36"/>
      <c r="J70" s="36"/>
      <c r="K70" s="36"/>
      <c r="L70" s="113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</row>
    <row r="71" spans="1:31" s="2" customFormat="1" ht="16.5" customHeight="1">
      <c r="A71" s="34"/>
      <c r="B71" s="35"/>
      <c r="C71" s="36"/>
      <c r="D71" s="36"/>
      <c r="E71" s="304" t="str">
        <f>E7</f>
        <v>Domov mládeže, Čelakovského 789 1, Plzeň</v>
      </c>
      <c r="F71" s="305"/>
      <c r="G71" s="305"/>
      <c r="H71" s="305"/>
      <c r="I71" s="36"/>
      <c r="J71" s="36"/>
      <c r="K71" s="36"/>
      <c r="L71" s="113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</row>
    <row r="72" spans="1:31" s="2" customFormat="1" ht="12" customHeight="1">
      <c r="A72" s="34"/>
      <c r="B72" s="35"/>
      <c r="C72" s="29" t="s">
        <v>128</v>
      </c>
      <c r="D72" s="36"/>
      <c r="E72" s="36"/>
      <c r="F72" s="36"/>
      <c r="G72" s="36"/>
      <c r="H72" s="36"/>
      <c r="I72" s="36"/>
      <c r="J72" s="36"/>
      <c r="K72" s="36"/>
      <c r="L72" s="113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</row>
    <row r="73" spans="1:31" s="2" customFormat="1" ht="16.5" customHeight="1">
      <c r="A73" s="34"/>
      <c r="B73" s="35"/>
      <c r="C73" s="36"/>
      <c r="D73" s="36"/>
      <c r="E73" s="258" t="str">
        <f>E9</f>
        <v>7 - Vzduchotechnika</v>
      </c>
      <c r="F73" s="306"/>
      <c r="G73" s="306"/>
      <c r="H73" s="306"/>
      <c r="I73" s="36"/>
      <c r="J73" s="36"/>
      <c r="K73" s="36"/>
      <c r="L73" s="113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</row>
    <row r="74" spans="1:31" s="2" customFormat="1" ht="6.95" customHeight="1">
      <c r="A74" s="34"/>
      <c r="B74" s="35"/>
      <c r="C74" s="36"/>
      <c r="D74" s="36"/>
      <c r="E74" s="36"/>
      <c r="F74" s="36"/>
      <c r="G74" s="36"/>
      <c r="H74" s="36"/>
      <c r="I74" s="36"/>
      <c r="J74" s="36"/>
      <c r="K74" s="36"/>
      <c r="L74" s="113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</row>
    <row r="75" spans="1:31" s="2" customFormat="1" ht="12" customHeight="1">
      <c r="A75" s="34"/>
      <c r="B75" s="35"/>
      <c r="C75" s="29" t="s">
        <v>21</v>
      </c>
      <c r="D75" s="36"/>
      <c r="E75" s="36"/>
      <c r="F75" s="27" t="str">
        <f>F12</f>
        <v xml:space="preserve"> </v>
      </c>
      <c r="G75" s="36"/>
      <c r="H75" s="36"/>
      <c r="I75" s="29" t="s">
        <v>23</v>
      </c>
      <c r="J75" s="59" t="str">
        <f>IF(J12="","",J12)</f>
        <v>20. 3. 2025</v>
      </c>
      <c r="K75" s="36"/>
      <c r="L75" s="113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</row>
    <row r="76" spans="1:31" s="2" customFormat="1" ht="6.95" customHeight="1">
      <c r="A76" s="34"/>
      <c r="B76" s="35"/>
      <c r="C76" s="36"/>
      <c r="D76" s="36"/>
      <c r="E76" s="36"/>
      <c r="F76" s="36"/>
      <c r="G76" s="36"/>
      <c r="H76" s="36"/>
      <c r="I76" s="36"/>
      <c r="J76" s="36"/>
      <c r="K76" s="36"/>
      <c r="L76" s="113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pans="1:31" s="2" customFormat="1" ht="25.7" customHeight="1">
      <c r="A77" s="34"/>
      <c r="B77" s="35"/>
      <c r="C77" s="29" t="s">
        <v>25</v>
      </c>
      <c r="D77" s="36"/>
      <c r="E77" s="36"/>
      <c r="F77" s="27" t="str">
        <f>E15</f>
        <v>Střední škola informatiky a finančních služeb</v>
      </c>
      <c r="G77" s="36"/>
      <c r="H77" s="36"/>
      <c r="I77" s="29" t="s">
        <v>33</v>
      </c>
      <c r="J77" s="32" t="str">
        <f>E21</f>
        <v>Planteam, Na Výsluní 630, Líně - Sulkov</v>
      </c>
      <c r="K77" s="36"/>
      <c r="L77" s="113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78" spans="1:31" s="2" customFormat="1" ht="15.2" customHeight="1">
      <c r="A78" s="34"/>
      <c r="B78" s="35"/>
      <c r="C78" s="29" t="s">
        <v>31</v>
      </c>
      <c r="D78" s="36"/>
      <c r="E78" s="36"/>
      <c r="F78" s="27" t="str">
        <f>IF(E18="","",E18)</f>
        <v>Vyplň údaj</v>
      </c>
      <c r="G78" s="36"/>
      <c r="H78" s="36"/>
      <c r="I78" s="29" t="s">
        <v>37</v>
      </c>
      <c r="J78" s="32" t="str">
        <f>E24</f>
        <v>Ing. Irena Potužáková</v>
      </c>
      <c r="K78" s="36"/>
      <c r="L78" s="113"/>
      <c r="S78" s="34"/>
      <c r="T78" s="34"/>
      <c r="U78" s="34"/>
      <c r="V78" s="34"/>
      <c r="W78" s="34"/>
      <c r="X78" s="34"/>
      <c r="Y78" s="34"/>
      <c r="Z78" s="34"/>
      <c r="AA78" s="34"/>
      <c r="AB78" s="34"/>
      <c r="AC78" s="34"/>
      <c r="AD78" s="34"/>
      <c r="AE78" s="34"/>
    </row>
    <row r="79" spans="1:31" s="2" customFormat="1" ht="10.35" customHeight="1">
      <c r="A79" s="34"/>
      <c r="B79" s="35"/>
      <c r="C79" s="36"/>
      <c r="D79" s="36"/>
      <c r="E79" s="36"/>
      <c r="F79" s="36"/>
      <c r="G79" s="36"/>
      <c r="H79" s="36"/>
      <c r="I79" s="36"/>
      <c r="J79" s="36"/>
      <c r="K79" s="36"/>
      <c r="L79" s="113"/>
      <c r="S79" s="34"/>
      <c r="T79" s="34"/>
      <c r="U79" s="34"/>
      <c r="V79" s="34"/>
      <c r="W79" s="34"/>
      <c r="X79" s="34"/>
      <c r="Y79" s="34"/>
      <c r="Z79" s="34"/>
      <c r="AA79" s="34"/>
      <c r="AB79" s="34"/>
      <c r="AC79" s="34"/>
      <c r="AD79" s="34"/>
      <c r="AE79" s="34"/>
    </row>
    <row r="80" spans="1:31" s="11" customFormat="1" ht="29.25" customHeight="1">
      <c r="A80" s="151"/>
      <c r="B80" s="152"/>
      <c r="C80" s="153" t="s">
        <v>150</v>
      </c>
      <c r="D80" s="154" t="s">
        <v>60</v>
      </c>
      <c r="E80" s="154" t="s">
        <v>56</v>
      </c>
      <c r="F80" s="154" t="s">
        <v>57</v>
      </c>
      <c r="G80" s="154" t="s">
        <v>151</v>
      </c>
      <c r="H80" s="154" t="s">
        <v>152</v>
      </c>
      <c r="I80" s="154" t="s">
        <v>153</v>
      </c>
      <c r="J80" s="154" t="s">
        <v>134</v>
      </c>
      <c r="K80" s="155" t="s">
        <v>154</v>
      </c>
      <c r="L80" s="156"/>
      <c r="M80" s="68" t="s">
        <v>19</v>
      </c>
      <c r="N80" s="69" t="s">
        <v>45</v>
      </c>
      <c r="O80" s="69" t="s">
        <v>155</v>
      </c>
      <c r="P80" s="69" t="s">
        <v>156</v>
      </c>
      <c r="Q80" s="69" t="s">
        <v>157</v>
      </c>
      <c r="R80" s="69" t="s">
        <v>158</v>
      </c>
      <c r="S80" s="69" t="s">
        <v>159</v>
      </c>
      <c r="T80" s="70" t="s">
        <v>160</v>
      </c>
      <c r="U80" s="151"/>
      <c r="V80" s="151"/>
      <c r="W80" s="151"/>
      <c r="X80" s="151"/>
      <c r="Y80" s="151"/>
      <c r="Z80" s="151"/>
      <c r="AA80" s="151"/>
      <c r="AB80" s="151"/>
      <c r="AC80" s="151"/>
      <c r="AD80" s="151"/>
      <c r="AE80" s="151"/>
    </row>
    <row r="81" spans="1:65" s="2" customFormat="1" ht="22.9" customHeight="1">
      <c r="A81" s="34"/>
      <c r="B81" s="35"/>
      <c r="C81" s="75" t="s">
        <v>161</v>
      </c>
      <c r="D81" s="36"/>
      <c r="E81" s="36"/>
      <c r="F81" s="36"/>
      <c r="G81" s="36"/>
      <c r="H81" s="36"/>
      <c r="I81" s="36"/>
      <c r="J81" s="157">
        <f>BK81</f>
        <v>0</v>
      </c>
      <c r="K81" s="36"/>
      <c r="L81" s="39"/>
      <c r="M81" s="71"/>
      <c r="N81" s="158"/>
      <c r="O81" s="72"/>
      <c r="P81" s="159">
        <f>P82+P111</f>
        <v>0</v>
      </c>
      <c r="Q81" s="72"/>
      <c r="R81" s="159">
        <f>R82+R111</f>
        <v>0</v>
      </c>
      <c r="S81" s="72"/>
      <c r="T81" s="160">
        <f>T82+T111</f>
        <v>0</v>
      </c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  <c r="AT81" s="17" t="s">
        <v>74</v>
      </c>
      <c r="AU81" s="17" t="s">
        <v>135</v>
      </c>
      <c r="BK81" s="161">
        <f>BK82+BK111</f>
        <v>0</v>
      </c>
    </row>
    <row r="82" spans="1:65" s="12" customFormat="1" ht="25.9" customHeight="1">
      <c r="B82" s="162"/>
      <c r="C82" s="163"/>
      <c r="D82" s="164" t="s">
        <v>74</v>
      </c>
      <c r="E82" s="165" t="s">
        <v>56</v>
      </c>
      <c r="F82" s="165" t="s">
        <v>57</v>
      </c>
      <c r="G82" s="163"/>
      <c r="H82" s="163"/>
      <c r="I82" s="166"/>
      <c r="J82" s="167">
        <f>BK82</f>
        <v>0</v>
      </c>
      <c r="K82" s="163"/>
      <c r="L82" s="168"/>
      <c r="M82" s="169"/>
      <c r="N82" s="170"/>
      <c r="O82" s="170"/>
      <c r="P82" s="171">
        <f>SUM(P83:P110)</f>
        <v>0</v>
      </c>
      <c r="Q82" s="170"/>
      <c r="R82" s="171">
        <f>SUM(R83:R110)</f>
        <v>0</v>
      </c>
      <c r="S82" s="170"/>
      <c r="T82" s="172">
        <f>SUM(T83:T110)</f>
        <v>0</v>
      </c>
      <c r="AR82" s="173" t="s">
        <v>79</v>
      </c>
      <c r="AT82" s="174" t="s">
        <v>74</v>
      </c>
      <c r="AU82" s="174" t="s">
        <v>75</v>
      </c>
      <c r="AY82" s="173" t="s">
        <v>164</v>
      </c>
      <c r="BK82" s="175">
        <f>SUM(BK83:BK110)</f>
        <v>0</v>
      </c>
    </row>
    <row r="83" spans="1:65" s="2" customFormat="1" ht="24.2" customHeight="1">
      <c r="A83" s="34"/>
      <c r="B83" s="35"/>
      <c r="C83" s="178" t="s">
        <v>79</v>
      </c>
      <c r="D83" s="178" t="s">
        <v>167</v>
      </c>
      <c r="E83" s="179" t="s">
        <v>79</v>
      </c>
      <c r="F83" s="180" t="s">
        <v>1754</v>
      </c>
      <c r="G83" s="181" t="s">
        <v>1755</v>
      </c>
      <c r="H83" s="182">
        <v>1</v>
      </c>
      <c r="I83" s="183"/>
      <c r="J83" s="184">
        <f>ROUND(I83*H83,2)</f>
        <v>0</v>
      </c>
      <c r="K83" s="180" t="s">
        <v>19</v>
      </c>
      <c r="L83" s="39"/>
      <c r="M83" s="185" t="s">
        <v>19</v>
      </c>
      <c r="N83" s="186" t="s">
        <v>46</v>
      </c>
      <c r="O83" s="64"/>
      <c r="P83" s="187">
        <f>O83*H83</f>
        <v>0</v>
      </c>
      <c r="Q83" s="187">
        <v>0</v>
      </c>
      <c r="R83" s="187">
        <f>Q83*H83</f>
        <v>0</v>
      </c>
      <c r="S83" s="187">
        <v>0</v>
      </c>
      <c r="T83" s="188">
        <f>S83*H83</f>
        <v>0</v>
      </c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  <c r="AR83" s="189" t="s">
        <v>112</v>
      </c>
      <c r="AT83" s="189" t="s">
        <v>167</v>
      </c>
      <c r="AU83" s="189" t="s">
        <v>79</v>
      </c>
      <c r="AY83" s="17" t="s">
        <v>164</v>
      </c>
      <c r="BE83" s="190">
        <f>IF(N83="základní",J83,0)</f>
        <v>0</v>
      </c>
      <c r="BF83" s="190">
        <f>IF(N83="snížená",J83,0)</f>
        <v>0</v>
      </c>
      <c r="BG83" s="190">
        <f>IF(N83="zákl. přenesená",J83,0)</f>
        <v>0</v>
      </c>
      <c r="BH83" s="190">
        <f>IF(N83="sníž. přenesená",J83,0)</f>
        <v>0</v>
      </c>
      <c r="BI83" s="190">
        <f>IF(N83="nulová",J83,0)</f>
        <v>0</v>
      </c>
      <c r="BJ83" s="17" t="s">
        <v>79</v>
      </c>
      <c r="BK83" s="190">
        <f>ROUND(I83*H83,2)</f>
        <v>0</v>
      </c>
      <c r="BL83" s="17" t="s">
        <v>112</v>
      </c>
      <c r="BM83" s="189" t="s">
        <v>1756</v>
      </c>
    </row>
    <row r="84" spans="1:65" s="2" customFormat="1" ht="68.25">
      <c r="A84" s="34"/>
      <c r="B84" s="35"/>
      <c r="C84" s="36"/>
      <c r="D84" s="198" t="s">
        <v>1757</v>
      </c>
      <c r="E84" s="36"/>
      <c r="F84" s="252" t="s">
        <v>1758</v>
      </c>
      <c r="G84" s="36"/>
      <c r="H84" s="36"/>
      <c r="I84" s="193"/>
      <c r="J84" s="36"/>
      <c r="K84" s="36"/>
      <c r="L84" s="39"/>
      <c r="M84" s="194"/>
      <c r="N84" s="195"/>
      <c r="O84" s="64"/>
      <c r="P84" s="64"/>
      <c r="Q84" s="64"/>
      <c r="R84" s="64"/>
      <c r="S84" s="64"/>
      <c r="T84" s="65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  <c r="AT84" s="17" t="s">
        <v>1757</v>
      </c>
      <c r="AU84" s="17" t="s">
        <v>79</v>
      </c>
    </row>
    <row r="85" spans="1:65" s="2" customFormat="1" ht="24.2" customHeight="1">
      <c r="A85" s="34"/>
      <c r="B85" s="35"/>
      <c r="C85" s="178" t="s">
        <v>83</v>
      </c>
      <c r="D85" s="178" t="s">
        <v>167</v>
      </c>
      <c r="E85" s="179" t="s">
        <v>118</v>
      </c>
      <c r="F85" s="180" t="s">
        <v>1759</v>
      </c>
      <c r="G85" s="181" t="s">
        <v>1755</v>
      </c>
      <c r="H85" s="182">
        <v>1</v>
      </c>
      <c r="I85" s="183"/>
      <c r="J85" s="184">
        <f t="shared" ref="J85:J110" si="0">ROUND(I85*H85,2)</f>
        <v>0</v>
      </c>
      <c r="K85" s="180" t="s">
        <v>19</v>
      </c>
      <c r="L85" s="39"/>
      <c r="M85" s="185" t="s">
        <v>19</v>
      </c>
      <c r="N85" s="186" t="s">
        <v>46</v>
      </c>
      <c r="O85" s="64"/>
      <c r="P85" s="187">
        <f t="shared" ref="P85:P110" si="1">O85*H85</f>
        <v>0</v>
      </c>
      <c r="Q85" s="187">
        <v>0</v>
      </c>
      <c r="R85" s="187">
        <f t="shared" ref="R85:R110" si="2">Q85*H85</f>
        <v>0</v>
      </c>
      <c r="S85" s="187">
        <v>0</v>
      </c>
      <c r="T85" s="188">
        <f t="shared" ref="T85:T110" si="3">S85*H85</f>
        <v>0</v>
      </c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  <c r="AR85" s="189" t="s">
        <v>112</v>
      </c>
      <c r="AT85" s="189" t="s">
        <v>167</v>
      </c>
      <c r="AU85" s="189" t="s">
        <v>79</v>
      </c>
      <c r="AY85" s="17" t="s">
        <v>164</v>
      </c>
      <c r="BE85" s="190">
        <f t="shared" ref="BE85:BE110" si="4">IF(N85="základní",J85,0)</f>
        <v>0</v>
      </c>
      <c r="BF85" s="190">
        <f t="shared" ref="BF85:BF110" si="5">IF(N85="snížená",J85,0)</f>
        <v>0</v>
      </c>
      <c r="BG85" s="190">
        <f t="shared" ref="BG85:BG110" si="6">IF(N85="zákl. přenesená",J85,0)</f>
        <v>0</v>
      </c>
      <c r="BH85" s="190">
        <f t="shared" ref="BH85:BH110" si="7">IF(N85="sníž. přenesená",J85,0)</f>
        <v>0</v>
      </c>
      <c r="BI85" s="190">
        <f t="shared" ref="BI85:BI110" si="8">IF(N85="nulová",J85,0)</f>
        <v>0</v>
      </c>
      <c r="BJ85" s="17" t="s">
        <v>79</v>
      </c>
      <c r="BK85" s="190">
        <f t="shared" ref="BK85:BK110" si="9">ROUND(I85*H85,2)</f>
        <v>0</v>
      </c>
      <c r="BL85" s="17" t="s">
        <v>112</v>
      </c>
      <c r="BM85" s="189" t="s">
        <v>1760</v>
      </c>
    </row>
    <row r="86" spans="1:65" s="2" customFormat="1" ht="33" customHeight="1">
      <c r="A86" s="34"/>
      <c r="B86" s="35"/>
      <c r="C86" s="178" t="s">
        <v>103</v>
      </c>
      <c r="D86" s="178" t="s">
        <v>167</v>
      </c>
      <c r="E86" s="179" t="s">
        <v>121</v>
      </c>
      <c r="F86" s="180" t="s">
        <v>1761</v>
      </c>
      <c r="G86" s="181" t="s">
        <v>576</v>
      </c>
      <c r="H86" s="182">
        <v>3</v>
      </c>
      <c r="I86" s="183"/>
      <c r="J86" s="184">
        <f t="shared" si="0"/>
        <v>0</v>
      </c>
      <c r="K86" s="180" t="s">
        <v>19</v>
      </c>
      <c r="L86" s="39"/>
      <c r="M86" s="185" t="s">
        <v>19</v>
      </c>
      <c r="N86" s="186" t="s">
        <v>46</v>
      </c>
      <c r="O86" s="64"/>
      <c r="P86" s="187">
        <f t="shared" si="1"/>
        <v>0</v>
      </c>
      <c r="Q86" s="187">
        <v>0</v>
      </c>
      <c r="R86" s="187">
        <f t="shared" si="2"/>
        <v>0</v>
      </c>
      <c r="S86" s="187">
        <v>0</v>
      </c>
      <c r="T86" s="188">
        <f t="shared" si="3"/>
        <v>0</v>
      </c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  <c r="AR86" s="189" t="s">
        <v>112</v>
      </c>
      <c r="AT86" s="189" t="s">
        <v>167</v>
      </c>
      <c r="AU86" s="189" t="s">
        <v>79</v>
      </c>
      <c r="AY86" s="17" t="s">
        <v>164</v>
      </c>
      <c r="BE86" s="190">
        <f t="shared" si="4"/>
        <v>0</v>
      </c>
      <c r="BF86" s="190">
        <f t="shared" si="5"/>
        <v>0</v>
      </c>
      <c r="BG86" s="190">
        <f t="shared" si="6"/>
        <v>0</v>
      </c>
      <c r="BH86" s="190">
        <f t="shared" si="7"/>
        <v>0</v>
      </c>
      <c r="BI86" s="190">
        <f t="shared" si="8"/>
        <v>0</v>
      </c>
      <c r="BJ86" s="17" t="s">
        <v>79</v>
      </c>
      <c r="BK86" s="190">
        <f t="shared" si="9"/>
        <v>0</v>
      </c>
      <c r="BL86" s="17" t="s">
        <v>112</v>
      </c>
      <c r="BM86" s="189" t="s">
        <v>1762</v>
      </c>
    </row>
    <row r="87" spans="1:65" s="2" customFormat="1" ht="16.5" customHeight="1">
      <c r="A87" s="34"/>
      <c r="B87" s="35"/>
      <c r="C87" s="178" t="s">
        <v>112</v>
      </c>
      <c r="D87" s="178" t="s">
        <v>167</v>
      </c>
      <c r="E87" s="179" t="s">
        <v>124</v>
      </c>
      <c r="F87" s="180" t="s">
        <v>1763</v>
      </c>
      <c r="G87" s="181" t="s">
        <v>576</v>
      </c>
      <c r="H87" s="182">
        <v>2</v>
      </c>
      <c r="I87" s="183"/>
      <c r="J87" s="184">
        <f t="shared" si="0"/>
        <v>0</v>
      </c>
      <c r="K87" s="180" t="s">
        <v>19</v>
      </c>
      <c r="L87" s="39"/>
      <c r="M87" s="185" t="s">
        <v>19</v>
      </c>
      <c r="N87" s="186" t="s">
        <v>46</v>
      </c>
      <c r="O87" s="64"/>
      <c r="P87" s="187">
        <f t="shared" si="1"/>
        <v>0</v>
      </c>
      <c r="Q87" s="187">
        <v>0</v>
      </c>
      <c r="R87" s="187">
        <f t="shared" si="2"/>
        <v>0</v>
      </c>
      <c r="S87" s="187">
        <v>0</v>
      </c>
      <c r="T87" s="188">
        <f t="shared" si="3"/>
        <v>0</v>
      </c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  <c r="AR87" s="189" t="s">
        <v>112</v>
      </c>
      <c r="AT87" s="189" t="s">
        <v>167</v>
      </c>
      <c r="AU87" s="189" t="s">
        <v>79</v>
      </c>
      <c r="AY87" s="17" t="s">
        <v>164</v>
      </c>
      <c r="BE87" s="190">
        <f t="shared" si="4"/>
        <v>0</v>
      </c>
      <c r="BF87" s="190">
        <f t="shared" si="5"/>
        <v>0</v>
      </c>
      <c r="BG87" s="190">
        <f t="shared" si="6"/>
        <v>0</v>
      </c>
      <c r="BH87" s="190">
        <f t="shared" si="7"/>
        <v>0</v>
      </c>
      <c r="BI87" s="190">
        <f t="shared" si="8"/>
        <v>0</v>
      </c>
      <c r="BJ87" s="17" t="s">
        <v>79</v>
      </c>
      <c r="BK87" s="190">
        <f t="shared" si="9"/>
        <v>0</v>
      </c>
      <c r="BL87" s="17" t="s">
        <v>112</v>
      </c>
      <c r="BM87" s="189" t="s">
        <v>1764</v>
      </c>
    </row>
    <row r="88" spans="1:65" s="2" customFormat="1" ht="16.5" customHeight="1">
      <c r="A88" s="34"/>
      <c r="B88" s="35"/>
      <c r="C88" s="178" t="s">
        <v>115</v>
      </c>
      <c r="D88" s="178" t="s">
        <v>167</v>
      </c>
      <c r="E88" s="179" t="s">
        <v>165</v>
      </c>
      <c r="F88" s="180" t="s">
        <v>1765</v>
      </c>
      <c r="G88" s="181" t="s">
        <v>576</v>
      </c>
      <c r="H88" s="182">
        <v>1</v>
      </c>
      <c r="I88" s="183"/>
      <c r="J88" s="184">
        <f t="shared" si="0"/>
        <v>0</v>
      </c>
      <c r="K88" s="180" t="s">
        <v>19</v>
      </c>
      <c r="L88" s="39"/>
      <c r="M88" s="185" t="s">
        <v>19</v>
      </c>
      <c r="N88" s="186" t="s">
        <v>46</v>
      </c>
      <c r="O88" s="64"/>
      <c r="P88" s="187">
        <f t="shared" si="1"/>
        <v>0</v>
      </c>
      <c r="Q88" s="187">
        <v>0</v>
      </c>
      <c r="R88" s="187">
        <f t="shared" si="2"/>
        <v>0</v>
      </c>
      <c r="S88" s="187">
        <v>0</v>
      </c>
      <c r="T88" s="188">
        <f t="shared" si="3"/>
        <v>0</v>
      </c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  <c r="AR88" s="189" t="s">
        <v>112</v>
      </c>
      <c r="AT88" s="189" t="s">
        <v>167</v>
      </c>
      <c r="AU88" s="189" t="s">
        <v>79</v>
      </c>
      <c r="AY88" s="17" t="s">
        <v>164</v>
      </c>
      <c r="BE88" s="190">
        <f t="shared" si="4"/>
        <v>0</v>
      </c>
      <c r="BF88" s="190">
        <f t="shared" si="5"/>
        <v>0</v>
      </c>
      <c r="BG88" s="190">
        <f t="shared" si="6"/>
        <v>0</v>
      </c>
      <c r="BH88" s="190">
        <f t="shared" si="7"/>
        <v>0</v>
      </c>
      <c r="BI88" s="190">
        <f t="shared" si="8"/>
        <v>0</v>
      </c>
      <c r="BJ88" s="17" t="s">
        <v>79</v>
      </c>
      <c r="BK88" s="190">
        <f t="shared" si="9"/>
        <v>0</v>
      </c>
      <c r="BL88" s="17" t="s">
        <v>112</v>
      </c>
      <c r="BM88" s="189" t="s">
        <v>1766</v>
      </c>
    </row>
    <row r="89" spans="1:65" s="2" customFormat="1" ht="16.5" customHeight="1">
      <c r="A89" s="34"/>
      <c r="B89" s="35"/>
      <c r="C89" s="178" t="s">
        <v>118</v>
      </c>
      <c r="D89" s="178" t="s">
        <v>167</v>
      </c>
      <c r="E89" s="179" t="s">
        <v>218</v>
      </c>
      <c r="F89" s="180" t="s">
        <v>1767</v>
      </c>
      <c r="G89" s="181" t="s">
        <v>576</v>
      </c>
      <c r="H89" s="182">
        <v>1</v>
      </c>
      <c r="I89" s="183"/>
      <c r="J89" s="184">
        <f t="shared" si="0"/>
        <v>0</v>
      </c>
      <c r="K89" s="180" t="s">
        <v>19</v>
      </c>
      <c r="L89" s="39"/>
      <c r="M89" s="185" t="s">
        <v>19</v>
      </c>
      <c r="N89" s="186" t="s">
        <v>46</v>
      </c>
      <c r="O89" s="64"/>
      <c r="P89" s="187">
        <f t="shared" si="1"/>
        <v>0</v>
      </c>
      <c r="Q89" s="187">
        <v>0</v>
      </c>
      <c r="R89" s="187">
        <f t="shared" si="2"/>
        <v>0</v>
      </c>
      <c r="S89" s="187">
        <v>0</v>
      </c>
      <c r="T89" s="188">
        <f t="shared" si="3"/>
        <v>0</v>
      </c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  <c r="AR89" s="189" t="s">
        <v>112</v>
      </c>
      <c r="AT89" s="189" t="s">
        <v>167</v>
      </c>
      <c r="AU89" s="189" t="s">
        <v>79</v>
      </c>
      <c r="AY89" s="17" t="s">
        <v>164</v>
      </c>
      <c r="BE89" s="190">
        <f t="shared" si="4"/>
        <v>0</v>
      </c>
      <c r="BF89" s="190">
        <f t="shared" si="5"/>
        <v>0</v>
      </c>
      <c r="BG89" s="190">
        <f t="shared" si="6"/>
        <v>0</v>
      </c>
      <c r="BH89" s="190">
        <f t="shared" si="7"/>
        <v>0</v>
      </c>
      <c r="BI89" s="190">
        <f t="shared" si="8"/>
        <v>0</v>
      </c>
      <c r="BJ89" s="17" t="s">
        <v>79</v>
      </c>
      <c r="BK89" s="190">
        <f t="shared" si="9"/>
        <v>0</v>
      </c>
      <c r="BL89" s="17" t="s">
        <v>112</v>
      </c>
      <c r="BM89" s="189" t="s">
        <v>1768</v>
      </c>
    </row>
    <row r="90" spans="1:65" s="2" customFormat="1" ht="24.2" customHeight="1">
      <c r="A90" s="34"/>
      <c r="B90" s="35"/>
      <c r="C90" s="178" t="s">
        <v>121</v>
      </c>
      <c r="D90" s="178" t="s">
        <v>167</v>
      </c>
      <c r="E90" s="179" t="s">
        <v>8</v>
      </c>
      <c r="F90" s="180" t="s">
        <v>1769</v>
      </c>
      <c r="G90" s="181" t="s">
        <v>576</v>
      </c>
      <c r="H90" s="182">
        <v>1</v>
      </c>
      <c r="I90" s="183"/>
      <c r="J90" s="184">
        <f t="shared" si="0"/>
        <v>0</v>
      </c>
      <c r="K90" s="180" t="s">
        <v>19</v>
      </c>
      <c r="L90" s="39"/>
      <c r="M90" s="185" t="s">
        <v>19</v>
      </c>
      <c r="N90" s="186" t="s">
        <v>46</v>
      </c>
      <c r="O90" s="64"/>
      <c r="P90" s="187">
        <f t="shared" si="1"/>
        <v>0</v>
      </c>
      <c r="Q90" s="187">
        <v>0</v>
      </c>
      <c r="R90" s="187">
        <f t="shared" si="2"/>
        <v>0</v>
      </c>
      <c r="S90" s="187">
        <v>0</v>
      </c>
      <c r="T90" s="188">
        <f t="shared" si="3"/>
        <v>0</v>
      </c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  <c r="AR90" s="189" t="s">
        <v>112</v>
      </c>
      <c r="AT90" s="189" t="s">
        <v>167</v>
      </c>
      <c r="AU90" s="189" t="s">
        <v>79</v>
      </c>
      <c r="AY90" s="17" t="s">
        <v>164</v>
      </c>
      <c r="BE90" s="190">
        <f t="shared" si="4"/>
        <v>0</v>
      </c>
      <c r="BF90" s="190">
        <f t="shared" si="5"/>
        <v>0</v>
      </c>
      <c r="BG90" s="190">
        <f t="shared" si="6"/>
        <v>0</v>
      </c>
      <c r="BH90" s="190">
        <f t="shared" si="7"/>
        <v>0</v>
      </c>
      <c r="BI90" s="190">
        <f t="shared" si="8"/>
        <v>0</v>
      </c>
      <c r="BJ90" s="17" t="s">
        <v>79</v>
      </c>
      <c r="BK90" s="190">
        <f t="shared" si="9"/>
        <v>0</v>
      </c>
      <c r="BL90" s="17" t="s">
        <v>112</v>
      </c>
      <c r="BM90" s="189" t="s">
        <v>1770</v>
      </c>
    </row>
    <row r="91" spans="1:65" s="2" customFormat="1" ht="24.2" customHeight="1">
      <c r="A91" s="34"/>
      <c r="B91" s="35"/>
      <c r="C91" s="178" t="s">
        <v>124</v>
      </c>
      <c r="D91" s="178" t="s">
        <v>167</v>
      </c>
      <c r="E91" s="179" t="s">
        <v>239</v>
      </c>
      <c r="F91" s="180" t="s">
        <v>1771</v>
      </c>
      <c r="G91" s="181" t="s">
        <v>576</v>
      </c>
      <c r="H91" s="182">
        <v>1</v>
      </c>
      <c r="I91" s="183"/>
      <c r="J91" s="184">
        <f t="shared" si="0"/>
        <v>0</v>
      </c>
      <c r="K91" s="180" t="s">
        <v>19</v>
      </c>
      <c r="L91" s="39"/>
      <c r="M91" s="185" t="s">
        <v>19</v>
      </c>
      <c r="N91" s="186" t="s">
        <v>46</v>
      </c>
      <c r="O91" s="64"/>
      <c r="P91" s="187">
        <f t="shared" si="1"/>
        <v>0</v>
      </c>
      <c r="Q91" s="187">
        <v>0</v>
      </c>
      <c r="R91" s="187">
        <f t="shared" si="2"/>
        <v>0</v>
      </c>
      <c r="S91" s="187">
        <v>0</v>
      </c>
      <c r="T91" s="188">
        <f t="shared" si="3"/>
        <v>0</v>
      </c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  <c r="AR91" s="189" t="s">
        <v>112</v>
      </c>
      <c r="AT91" s="189" t="s">
        <v>167</v>
      </c>
      <c r="AU91" s="189" t="s">
        <v>79</v>
      </c>
      <c r="AY91" s="17" t="s">
        <v>164</v>
      </c>
      <c r="BE91" s="190">
        <f t="shared" si="4"/>
        <v>0</v>
      </c>
      <c r="BF91" s="190">
        <f t="shared" si="5"/>
        <v>0</v>
      </c>
      <c r="BG91" s="190">
        <f t="shared" si="6"/>
        <v>0</v>
      </c>
      <c r="BH91" s="190">
        <f t="shared" si="7"/>
        <v>0</v>
      </c>
      <c r="BI91" s="190">
        <f t="shared" si="8"/>
        <v>0</v>
      </c>
      <c r="BJ91" s="17" t="s">
        <v>79</v>
      </c>
      <c r="BK91" s="190">
        <f t="shared" si="9"/>
        <v>0</v>
      </c>
      <c r="BL91" s="17" t="s">
        <v>112</v>
      </c>
      <c r="BM91" s="189" t="s">
        <v>1772</v>
      </c>
    </row>
    <row r="92" spans="1:65" s="2" customFormat="1" ht="44.25" customHeight="1">
      <c r="A92" s="34"/>
      <c r="B92" s="35"/>
      <c r="C92" s="178" t="s">
        <v>165</v>
      </c>
      <c r="D92" s="178" t="s">
        <v>167</v>
      </c>
      <c r="E92" s="179" t="s">
        <v>250</v>
      </c>
      <c r="F92" s="180" t="s">
        <v>1773</v>
      </c>
      <c r="G92" s="181" t="s">
        <v>1755</v>
      </c>
      <c r="H92" s="182">
        <v>1</v>
      </c>
      <c r="I92" s="183"/>
      <c r="J92" s="184">
        <f t="shared" si="0"/>
        <v>0</v>
      </c>
      <c r="K92" s="180" t="s">
        <v>19</v>
      </c>
      <c r="L92" s="39"/>
      <c r="M92" s="185" t="s">
        <v>19</v>
      </c>
      <c r="N92" s="186" t="s">
        <v>46</v>
      </c>
      <c r="O92" s="64"/>
      <c r="P92" s="187">
        <f t="shared" si="1"/>
        <v>0</v>
      </c>
      <c r="Q92" s="187">
        <v>0</v>
      </c>
      <c r="R92" s="187">
        <f t="shared" si="2"/>
        <v>0</v>
      </c>
      <c r="S92" s="187">
        <v>0</v>
      </c>
      <c r="T92" s="188">
        <f t="shared" si="3"/>
        <v>0</v>
      </c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  <c r="AR92" s="189" t="s">
        <v>112</v>
      </c>
      <c r="AT92" s="189" t="s">
        <v>167</v>
      </c>
      <c r="AU92" s="189" t="s">
        <v>79</v>
      </c>
      <c r="AY92" s="17" t="s">
        <v>164</v>
      </c>
      <c r="BE92" s="190">
        <f t="shared" si="4"/>
        <v>0</v>
      </c>
      <c r="BF92" s="190">
        <f t="shared" si="5"/>
        <v>0</v>
      </c>
      <c r="BG92" s="190">
        <f t="shared" si="6"/>
        <v>0</v>
      </c>
      <c r="BH92" s="190">
        <f t="shared" si="7"/>
        <v>0</v>
      </c>
      <c r="BI92" s="190">
        <f t="shared" si="8"/>
        <v>0</v>
      </c>
      <c r="BJ92" s="17" t="s">
        <v>79</v>
      </c>
      <c r="BK92" s="190">
        <f t="shared" si="9"/>
        <v>0</v>
      </c>
      <c r="BL92" s="17" t="s">
        <v>112</v>
      </c>
      <c r="BM92" s="189" t="s">
        <v>1774</v>
      </c>
    </row>
    <row r="93" spans="1:65" s="2" customFormat="1" ht="16.5" customHeight="1">
      <c r="A93" s="34"/>
      <c r="B93" s="35"/>
      <c r="C93" s="178" t="s">
        <v>218</v>
      </c>
      <c r="D93" s="178" t="s">
        <v>167</v>
      </c>
      <c r="E93" s="179" t="s">
        <v>261</v>
      </c>
      <c r="F93" s="180" t="s">
        <v>1775</v>
      </c>
      <c r="G93" s="181" t="s">
        <v>1755</v>
      </c>
      <c r="H93" s="182">
        <v>1</v>
      </c>
      <c r="I93" s="183"/>
      <c r="J93" s="184">
        <f t="shared" si="0"/>
        <v>0</v>
      </c>
      <c r="K93" s="180" t="s">
        <v>19</v>
      </c>
      <c r="L93" s="39"/>
      <c r="M93" s="185" t="s">
        <v>19</v>
      </c>
      <c r="N93" s="186" t="s">
        <v>46</v>
      </c>
      <c r="O93" s="64"/>
      <c r="P93" s="187">
        <f t="shared" si="1"/>
        <v>0</v>
      </c>
      <c r="Q93" s="187">
        <v>0</v>
      </c>
      <c r="R93" s="187">
        <f t="shared" si="2"/>
        <v>0</v>
      </c>
      <c r="S93" s="187">
        <v>0</v>
      </c>
      <c r="T93" s="188">
        <f t="shared" si="3"/>
        <v>0</v>
      </c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  <c r="AR93" s="189" t="s">
        <v>112</v>
      </c>
      <c r="AT93" s="189" t="s">
        <v>167</v>
      </c>
      <c r="AU93" s="189" t="s">
        <v>79</v>
      </c>
      <c r="AY93" s="17" t="s">
        <v>164</v>
      </c>
      <c r="BE93" s="190">
        <f t="shared" si="4"/>
        <v>0</v>
      </c>
      <c r="BF93" s="190">
        <f t="shared" si="5"/>
        <v>0</v>
      </c>
      <c r="BG93" s="190">
        <f t="shared" si="6"/>
        <v>0</v>
      </c>
      <c r="BH93" s="190">
        <f t="shared" si="7"/>
        <v>0</v>
      </c>
      <c r="BI93" s="190">
        <f t="shared" si="8"/>
        <v>0</v>
      </c>
      <c r="BJ93" s="17" t="s">
        <v>79</v>
      </c>
      <c r="BK93" s="190">
        <f t="shared" si="9"/>
        <v>0</v>
      </c>
      <c r="BL93" s="17" t="s">
        <v>112</v>
      </c>
      <c r="BM93" s="189" t="s">
        <v>1776</v>
      </c>
    </row>
    <row r="94" spans="1:65" s="2" customFormat="1" ht="16.5" customHeight="1">
      <c r="A94" s="34"/>
      <c r="B94" s="35"/>
      <c r="C94" s="178" t="s">
        <v>224</v>
      </c>
      <c r="D94" s="178" t="s">
        <v>167</v>
      </c>
      <c r="E94" s="179" t="s">
        <v>267</v>
      </c>
      <c r="F94" s="180" t="s">
        <v>1777</v>
      </c>
      <c r="G94" s="181" t="s">
        <v>1755</v>
      </c>
      <c r="H94" s="182">
        <v>1</v>
      </c>
      <c r="I94" s="183"/>
      <c r="J94" s="184">
        <f t="shared" si="0"/>
        <v>0</v>
      </c>
      <c r="K94" s="180" t="s">
        <v>19</v>
      </c>
      <c r="L94" s="39"/>
      <c r="M94" s="185" t="s">
        <v>19</v>
      </c>
      <c r="N94" s="186" t="s">
        <v>46</v>
      </c>
      <c r="O94" s="64"/>
      <c r="P94" s="187">
        <f t="shared" si="1"/>
        <v>0</v>
      </c>
      <c r="Q94" s="187">
        <v>0</v>
      </c>
      <c r="R94" s="187">
        <f t="shared" si="2"/>
        <v>0</v>
      </c>
      <c r="S94" s="187">
        <v>0</v>
      </c>
      <c r="T94" s="188">
        <f t="shared" si="3"/>
        <v>0</v>
      </c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  <c r="AR94" s="189" t="s">
        <v>112</v>
      </c>
      <c r="AT94" s="189" t="s">
        <v>167</v>
      </c>
      <c r="AU94" s="189" t="s">
        <v>79</v>
      </c>
      <c r="AY94" s="17" t="s">
        <v>164</v>
      </c>
      <c r="BE94" s="190">
        <f t="shared" si="4"/>
        <v>0</v>
      </c>
      <c r="BF94" s="190">
        <f t="shared" si="5"/>
        <v>0</v>
      </c>
      <c r="BG94" s="190">
        <f t="shared" si="6"/>
        <v>0</v>
      </c>
      <c r="BH94" s="190">
        <f t="shared" si="7"/>
        <v>0</v>
      </c>
      <c r="BI94" s="190">
        <f t="shared" si="8"/>
        <v>0</v>
      </c>
      <c r="BJ94" s="17" t="s">
        <v>79</v>
      </c>
      <c r="BK94" s="190">
        <f t="shared" si="9"/>
        <v>0</v>
      </c>
      <c r="BL94" s="17" t="s">
        <v>112</v>
      </c>
      <c r="BM94" s="189" t="s">
        <v>1778</v>
      </c>
    </row>
    <row r="95" spans="1:65" s="2" customFormat="1" ht="16.5" customHeight="1">
      <c r="A95" s="34"/>
      <c r="B95" s="35"/>
      <c r="C95" s="178" t="s">
        <v>8</v>
      </c>
      <c r="D95" s="178" t="s">
        <v>167</v>
      </c>
      <c r="E95" s="179" t="s">
        <v>273</v>
      </c>
      <c r="F95" s="180" t="s">
        <v>1779</v>
      </c>
      <c r="G95" s="181" t="s">
        <v>1755</v>
      </c>
      <c r="H95" s="182">
        <v>1</v>
      </c>
      <c r="I95" s="183"/>
      <c r="J95" s="184">
        <f t="shared" si="0"/>
        <v>0</v>
      </c>
      <c r="K95" s="180" t="s">
        <v>19</v>
      </c>
      <c r="L95" s="39"/>
      <c r="M95" s="185" t="s">
        <v>19</v>
      </c>
      <c r="N95" s="186" t="s">
        <v>46</v>
      </c>
      <c r="O95" s="64"/>
      <c r="P95" s="187">
        <f t="shared" si="1"/>
        <v>0</v>
      </c>
      <c r="Q95" s="187">
        <v>0</v>
      </c>
      <c r="R95" s="187">
        <f t="shared" si="2"/>
        <v>0</v>
      </c>
      <c r="S95" s="187">
        <v>0</v>
      </c>
      <c r="T95" s="188">
        <f t="shared" si="3"/>
        <v>0</v>
      </c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  <c r="AR95" s="189" t="s">
        <v>112</v>
      </c>
      <c r="AT95" s="189" t="s">
        <v>167</v>
      </c>
      <c r="AU95" s="189" t="s">
        <v>79</v>
      </c>
      <c r="AY95" s="17" t="s">
        <v>164</v>
      </c>
      <c r="BE95" s="190">
        <f t="shared" si="4"/>
        <v>0</v>
      </c>
      <c r="BF95" s="190">
        <f t="shared" si="5"/>
        <v>0</v>
      </c>
      <c r="BG95" s="190">
        <f t="shared" si="6"/>
        <v>0</v>
      </c>
      <c r="BH95" s="190">
        <f t="shared" si="7"/>
        <v>0</v>
      </c>
      <c r="BI95" s="190">
        <f t="shared" si="8"/>
        <v>0</v>
      </c>
      <c r="BJ95" s="17" t="s">
        <v>79</v>
      </c>
      <c r="BK95" s="190">
        <f t="shared" si="9"/>
        <v>0</v>
      </c>
      <c r="BL95" s="17" t="s">
        <v>112</v>
      </c>
      <c r="BM95" s="189" t="s">
        <v>1780</v>
      </c>
    </row>
    <row r="96" spans="1:65" s="2" customFormat="1" ht="49.15" customHeight="1">
      <c r="A96" s="34"/>
      <c r="B96" s="35"/>
      <c r="C96" s="178" t="s">
        <v>233</v>
      </c>
      <c r="D96" s="178" t="s">
        <v>167</v>
      </c>
      <c r="E96" s="179" t="s">
        <v>7</v>
      </c>
      <c r="F96" s="180" t="s">
        <v>1781</v>
      </c>
      <c r="G96" s="181" t="s">
        <v>1755</v>
      </c>
      <c r="H96" s="182">
        <v>1</v>
      </c>
      <c r="I96" s="183"/>
      <c r="J96" s="184">
        <f t="shared" si="0"/>
        <v>0</v>
      </c>
      <c r="K96" s="180" t="s">
        <v>19</v>
      </c>
      <c r="L96" s="39"/>
      <c r="M96" s="185" t="s">
        <v>19</v>
      </c>
      <c r="N96" s="186" t="s">
        <v>46</v>
      </c>
      <c r="O96" s="64"/>
      <c r="P96" s="187">
        <f t="shared" si="1"/>
        <v>0</v>
      </c>
      <c r="Q96" s="187">
        <v>0</v>
      </c>
      <c r="R96" s="187">
        <f t="shared" si="2"/>
        <v>0</v>
      </c>
      <c r="S96" s="187">
        <v>0</v>
      </c>
      <c r="T96" s="188">
        <f t="shared" si="3"/>
        <v>0</v>
      </c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R96" s="189" t="s">
        <v>112</v>
      </c>
      <c r="AT96" s="189" t="s">
        <v>167</v>
      </c>
      <c r="AU96" s="189" t="s">
        <v>79</v>
      </c>
      <c r="AY96" s="17" t="s">
        <v>164</v>
      </c>
      <c r="BE96" s="190">
        <f t="shared" si="4"/>
        <v>0</v>
      </c>
      <c r="BF96" s="190">
        <f t="shared" si="5"/>
        <v>0</v>
      </c>
      <c r="BG96" s="190">
        <f t="shared" si="6"/>
        <v>0</v>
      </c>
      <c r="BH96" s="190">
        <f t="shared" si="7"/>
        <v>0</v>
      </c>
      <c r="BI96" s="190">
        <f t="shared" si="8"/>
        <v>0</v>
      </c>
      <c r="BJ96" s="17" t="s">
        <v>79</v>
      </c>
      <c r="BK96" s="190">
        <f t="shared" si="9"/>
        <v>0</v>
      </c>
      <c r="BL96" s="17" t="s">
        <v>112</v>
      </c>
      <c r="BM96" s="189" t="s">
        <v>1782</v>
      </c>
    </row>
    <row r="97" spans="1:65" s="2" customFormat="1" ht="62.65" customHeight="1">
      <c r="A97" s="34"/>
      <c r="B97" s="35"/>
      <c r="C97" s="178" t="s">
        <v>239</v>
      </c>
      <c r="D97" s="178" t="s">
        <v>167</v>
      </c>
      <c r="E97" s="179" t="s">
        <v>292</v>
      </c>
      <c r="F97" s="180" t="s">
        <v>1783</v>
      </c>
      <c r="G97" s="181" t="s">
        <v>347</v>
      </c>
      <c r="H97" s="182">
        <v>88</v>
      </c>
      <c r="I97" s="183"/>
      <c r="J97" s="184">
        <f t="shared" si="0"/>
        <v>0</v>
      </c>
      <c r="K97" s="180" t="s">
        <v>19</v>
      </c>
      <c r="L97" s="39"/>
      <c r="M97" s="185" t="s">
        <v>19</v>
      </c>
      <c r="N97" s="186" t="s">
        <v>46</v>
      </c>
      <c r="O97" s="64"/>
      <c r="P97" s="187">
        <f t="shared" si="1"/>
        <v>0</v>
      </c>
      <c r="Q97" s="187">
        <v>0</v>
      </c>
      <c r="R97" s="187">
        <f t="shared" si="2"/>
        <v>0</v>
      </c>
      <c r="S97" s="187">
        <v>0</v>
      </c>
      <c r="T97" s="188">
        <f t="shared" si="3"/>
        <v>0</v>
      </c>
      <c r="U97" s="34"/>
      <c r="V97" s="34"/>
      <c r="W97" s="34"/>
      <c r="X97" s="34"/>
      <c r="Y97" s="34"/>
      <c r="Z97" s="34"/>
      <c r="AA97" s="34"/>
      <c r="AB97" s="34"/>
      <c r="AC97" s="34"/>
      <c r="AD97" s="34"/>
      <c r="AE97" s="34"/>
      <c r="AR97" s="189" t="s">
        <v>112</v>
      </c>
      <c r="AT97" s="189" t="s">
        <v>167</v>
      </c>
      <c r="AU97" s="189" t="s">
        <v>79</v>
      </c>
      <c r="AY97" s="17" t="s">
        <v>164</v>
      </c>
      <c r="BE97" s="190">
        <f t="shared" si="4"/>
        <v>0</v>
      </c>
      <c r="BF97" s="190">
        <f t="shared" si="5"/>
        <v>0</v>
      </c>
      <c r="BG97" s="190">
        <f t="shared" si="6"/>
        <v>0</v>
      </c>
      <c r="BH97" s="190">
        <f t="shared" si="7"/>
        <v>0</v>
      </c>
      <c r="BI97" s="190">
        <f t="shared" si="8"/>
        <v>0</v>
      </c>
      <c r="BJ97" s="17" t="s">
        <v>79</v>
      </c>
      <c r="BK97" s="190">
        <f t="shared" si="9"/>
        <v>0</v>
      </c>
      <c r="BL97" s="17" t="s">
        <v>112</v>
      </c>
      <c r="BM97" s="189" t="s">
        <v>1784</v>
      </c>
    </row>
    <row r="98" spans="1:65" s="2" customFormat="1" ht="16.5" customHeight="1">
      <c r="A98" s="34"/>
      <c r="B98" s="35"/>
      <c r="C98" s="178" t="s">
        <v>244</v>
      </c>
      <c r="D98" s="178" t="s">
        <v>167</v>
      </c>
      <c r="E98" s="179" t="s">
        <v>298</v>
      </c>
      <c r="F98" s="180" t="s">
        <v>1785</v>
      </c>
      <c r="G98" s="181" t="s">
        <v>347</v>
      </c>
      <c r="H98" s="182">
        <v>40</v>
      </c>
      <c r="I98" s="183"/>
      <c r="J98" s="184">
        <f t="shared" si="0"/>
        <v>0</v>
      </c>
      <c r="K98" s="180" t="s">
        <v>19</v>
      </c>
      <c r="L98" s="39"/>
      <c r="M98" s="185" t="s">
        <v>19</v>
      </c>
      <c r="N98" s="186" t="s">
        <v>46</v>
      </c>
      <c r="O98" s="64"/>
      <c r="P98" s="187">
        <f t="shared" si="1"/>
        <v>0</v>
      </c>
      <c r="Q98" s="187">
        <v>0</v>
      </c>
      <c r="R98" s="187">
        <f t="shared" si="2"/>
        <v>0</v>
      </c>
      <c r="S98" s="187">
        <v>0</v>
      </c>
      <c r="T98" s="188">
        <f t="shared" si="3"/>
        <v>0</v>
      </c>
      <c r="U98" s="34"/>
      <c r="V98" s="34"/>
      <c r="W98" s="34"/>
      <c r="X98" s="34"/>
      <c r="Y98" s="34"/>
      <c r="Z98" s="34"/>
      <c r="AA98" s="34"/>
      <c r="AB98" s="34"/>
      <c r="AC98" s="34"/>
      <c r="AD98" s="34"/>
      <c r="AE98" s="34"/>
      <c r="AR98" s="189" t="s">
        <v>112</v>
      </c>
      <c r="AT98" s="189" t="s">
        <v>167</v>
      </c>
      <c r="AU98" s="189" t="s">
        <v>79</v>
      </c>
      <c r="AY98" s="17" t="s">
        <v>164</v>
      </c>
      <c r="BE98" s="190">
        <f t="shared" si="4"/>
        <v>0</v>
      </c>
      <c r="BF98" s="190">
        <f t="shared" si="5"/>
        <v>0</v>
      </c>
      <c r="BG98" s="190">
        <f t="shared" si="6"/>
        <v>0</v>
      </c>
      <c r="BH98" s="190">
        <f t="shared" si="7"/>
        <v>0</v>
      </c>
      <c r="BI98" s="190">
        <f t="shared" si="8"/>
        <v>0</v>
      </c>
      <c r="BJ98" s="17" t="s">
        <v>79</v>
      </c>
      <c r="BK98" s="190">
        <f t="shared" si="9"/>
        <v>0</v>
      </c>
      <c r="BL98" s="17" t="s">
        <v>112</v>
      </c>
      <c r="BM98" s="189" t="s">
        <v>1786</v>
      </c>
    </row>
    <row r="99" spans="1:65" s="2" customFormat="1" ht="16.5" customHeight="1">
      <c r="A99" s="34"/>
      <c r="B99" s="35"/>
      <c r="C99" s="178" t="s">
        <v>250</v>
      </c>
      <c r="D99" s="178" t="s">
        <v>167</v>
      </c>
      <c r="E99" s="179" t="s">
        <v>307</v>
      </c>
      <c r="F99" s="180" t="s">
        <v>1787</v>
      </c>
      <c r="G99" s="181" t="s">
        <v>347</v>
      </c>
      <c r="H99" s="182">
        <v>20</v>
      </c>
      <c r="I99" s="183"/>
      <c r="J99" s="184">
        <f t="shared" si="0"/>
        <v>0</v>
      </c>
      <c r="K99" s="180" t="s">
        <v>19</v>
      </c>
      <c r="L99" s="39"/>
      <c r="M99" s="185" t="s">
        <v>19</v>
      </c>
      <c r="N99" s="186" t="s">
        <v>46</v>
      </c>
      <c r="O99" s="64"/>
      <c r="P99" s="187">
        <f t="shared" si="1"/>
        <v>0</v>
      </c>
      <c r="Q99" s="187">
        <v>0</v>
      </c>
      <c r="R99" s="187">
        <f t="shared" si="2"/>
        <v>0</v>
      </c>
      <c r="S99" s="187">
        <v>0</v>
      </c>
      <c r="T99" s="188">
        <f t="shared" si="3"/>
        <v>0</v>
      </c>
      <c r="U99" s="34"/>
      <c r="V99" s="34"/>
      <c r="W99" s="34"/>
      <c r="X99" s="34"/>
      <c r="Y99" s="34"/>
      <c r="Z99" s="34"/>
      <c r="AA99" s="34"/>
      <c r="AB99" s="34"/>
      <c r="AC99" s="34"/>
      <c r="AD99" s="34"/>
      <c r="AE99" s="34"/>
      <c r="AR99" s="189" t="s">
        <v>112</v>
      </c>
      <c r="AT99" s="189" t="s">
        <v>167</v>
      </c>
      <c r="AU99" s="189" t="s">
        <v>79</v>
      </c>
      <c r="AY99" s="17" t="s">
        <v>164</v>
      </c>
      <c r="BE99" s="190">
        <f t="shared" si="4"/>
        <v>0</v>
      </c>
      <c r="BF99" s="190">
        <f t="shared" si="5"/>
        <v>0</v>
      </c>
      <c r="BG99" s="190">
        <f t="shared" si="6"/>
        <v>0</v>
      </c>
      <c r="BH99" s="190">
        <f t="shared" si="7"/>
        <v>0</v>
      </c>
      <c r="BI99" s="190">
        <f t="shared" si="8"/>
        <v>0</v>
      </c>
      <c r="BJ99" s="17" t="s">
        <v>79</v>
      </c>
      <c r="BK99" s="190">
        <f t="shared" si="9"/>
        <v>0</v>
      </c>
      <c r="BL99" s="17" t="s">
        <v>112</v>
      </c>
      <c r="BM99" s="189" t="s">
        <v>1788</v>
      </c>
    </row>
    <row r="100" spans="1:65" s="2" customFormat="1" ht="16.5" customHeight="1">
      <c r="A100" s="34"/>
      <c r="B100" s="35"/>
      <c r="C100" s="178" t="s">
        <v>255</v>
      </c>
      <c r="D100" s="178" t="s">
        <v>167</v>
      </c>
      <c r="E100" s="179" t="s">
        <v>313</v>
      </c>
      <c r="F100" s="180" t="s">
        <v>1789</v>
      </c>
      <c r="G100" s="181" t="s">
        <v>347</v>
      </c>
      <c r="H100" s="182">
        <v>22</v>
      </c>
      <c r="I100" s="183"/>
      <c r="J100" s="184">
        <f t="shared" si="0"/>
        <v>0</v>
      </c>
      <c r="K100" s="180" t="s">
        <v>19</v>
      </c>
      <c r="L100" s="39"/>
      <c r="M100" s="185" t="s">
        <v>19</v>
      </c>
      <c r="N100" s="186" t="s">
        <v>46</v>
      </c>
      <c r="O100" s="64"/>
      <c r="P100" s="187">
        <f t="shared" si="1"/>
        <v>0</v>
      </c>
      <c r="Q100" s="187">
        <v>0</v>
      </c>
      <c r="R100" s="187">
        <f t="shared" si="2"/>
        <v>0</v>
      </c>
      <c r="S100" s="187">
        <v>0</v>
      </c>
      <c r="T100" s="188">
        <f t="shared" si="3"/>
        <v>0</v>
      </c>
      <c r="U100" s="34"/>
      <c r="V100" s="34"/>
      <c r="W100" s="34"/>
      <c r="X100" s="34"/>
      <c r="Y100" s="34"/>
      <c r="Z100" s="34"/>
      <c r="AA100" s="34"/>
      <c r="AB100" s="34"/>
      <c r="AC100" s="34"/>
      <c r="AD100" s="34"/>
      <c r="AE100" s="34"/>
      <c r="AR100" s="189" t="s">
        <v>112</v>
      </c>
      <c r="AT100" s="189" t="s">
        <v>167</v>
      </c>
      <c r="AU100" s="189" t="s">
        <v>79</v>
      </c>
      <c r="AY100" s="17" t="s">
        <v>164</v>
      </c>
      <c r="BE100" s="190">
        <f t="shared" si="4"/>
        <v>0</v>
      </c>
      <c r="BF100" s="190">
        <f t="shared" si="5"/>
        <v>0</v>
      </c>
      <c r="BG100" s="190">
        <f t="shared" si="6"/>
        <v>0</v>
      </c>
      <c r="BH100" s="190">
        <f t="shared" si="7"/>
        <v>0</v>
      </c>
      <c r="BI100" s="190">
        <f t="shared" si="8"/>
        <v>0</v>
      </c>
      <c r="BJ100" s="17" t="s">
        <v>79</v>
      </c>
      <c r="BK100" s="190">
        <f t="shared" si="9"/>
        <v>0</v>
      </c>
      <c r="BL100" s="17" t="s">
        <v>112</v>
      </c>
      <c r="BM100" s="189" t="s">
        <v>1790</v>
      </c>
    </row>
    <row r="101" spans="1:65" s="2" customFormat="1" ht="62.65" customHeight="1">
      <c r="A101" s="34"/>
      <c r="B101" s="35"/>
      <c r="C101" s="178" t="s">
        <v>261</v>
      </c>
      <c r="D101" s="178" t="s">
        <v>167</v>
      </c>
      <c r="E101" s="179" t="s">
        <v>318</v>
      </c>
      <c r="F101" s="180" t="s">
        <v>1791</v>
      </c>
      <c r="G101" s="181" t="s">
        <v>347</v>
      </c>
      <c r="H101" s="182">
        <v>27</v>
      </c>
      <c r="I101" s="183"/>
      <c r="J101" s="184">
        <f t="shared" si="0"/>
        <v>0</v>
      </c>
      <c r="K101" s="180" t="s">
        <v>19</v>
      </c>
      <c r="L101" s="39"/>
      <c r="M101" s="185" t="s">
        <v>19</v>
      </c>
      <c r="N101" s="186" t="s">
        <v>46</v>
      </c>
      <c r="O101" s="64"/>
      <c r="P101" s="187">
        <f t="shared" si="1"/>
        <v>0</v>
      </c>
      <c r="Q101" s="187">
        <v>0</v>
      </c>
      <c r="R101" s="187">
        <f t="shared" si="2"/>
        <v>0</v>
      </c>
      <c r="S101" s="187">
        <v>0</v>
      </c>
      <c r="T101" s="188">
        <f t="shared" si="3"/>
        <v>0</v>
      </c>
      <c r="U101" s="34"/>
      <c r="V101" s="34"/>
      <c r="W101" s="34"/>
      <c r="X101" s="34"/>
      <c r="Y101" s="34"/>
      <c r="Z101" s="34"/>
      <c r="AA101" s="34"/>
      <c r="AB101" s="34"/>
      <c r="AC101" s="34"/>
      <c r="AD101" s="34"/>
      <c r="AE101" s="34"/>
      <c r="AR101" s="189" t="s">
        <v>112</v>
      </c>
      <c r="AT101" s="189" t="s">
        <v>167</v>
      </c>
      <c r="AU101" s="189" t="s">
        <v>79</v>
      </c>
      <c r="AY101" s="17" t="s">
        <v>164</v>
      </c>
      <c r="BE101" s="190">
        <f t="shared" si="4"/>
        <v>0</v>
      </c>
      <c r="BF101" s="190">
        <f t="shared" si="5"/>
        <v>0</v>
      </c>
      <c r="BG101" s="190">
        <f t="shared" si="6"/>
        <v>0</v>
      </c>
      <c r="BH101" s="190">
        <f t="shared" si="7"/>
        <v>0</v>
      </c>
      <c r="BI101" s="190">
        <f t="shared" si="8"/>
        <v>0</v>
      </c>
      <c r="BJ101" s="17" t="s">
        <v>79</v>
      </c>
      <c r="BK101" s="190">
        <f t="shared" si="9"/>
        <v>0</v>
      </c>
      <c r="BL101" s="17" t="s">
        <v>112</v>
      </c>
      <c r="BM101" s="189" t="s">
        <v>1792</v>
      </c>
    </row>
    <row r="102" spans="1:65" s="2" customFormat="1" ht="16.5" customHeight="1">
      <c r="A102" s="34"/>
      <c r="B102" s="35"/>
      <c r="C102" s="178" t="s">
        <v>267</v>
      </c>
      <c r="D102" s="178" t="s">
        <v>167</v>
      </c>
      <c r="E102" s="179" t="s">
        <v>323</v>
      </c>
      <c r="F102" s="180" t="s">
        <v>1793</v>
      </c>
      <c r="G102" s="181" t="s">
        <v>347</v>
      </c>
      <c r="H102" s="182">
        <v>12</v>
      </c>
      <c r="I102" s="183"/>
      <c r="J102" s="184">
        <f t="shared" si="0"/>
        <v>0</v>
      </c>
      <c r="K102" s="180" t="s">
        <v>19</v>
      </c>
      <c r="L102" s="39"/>
      <c r="M102" s="185" t="s">
        <v>19</v>
      </c>
      <c r="N102" s="186" t="s">
        <v>46</v>
      </c>
      <c r="O102" s="64"/>
      <c r="P102" s="187">
        <f t="shared" si="1"/>
        <v>0</v>
      </c>
      <c r="Q102" s="187">
        <v>0</v>
      </c>
      <c r="R102" s="187">
        <f t="shared" si="2"/>
        <v>0</v>
      </c>
      <c r="S102" s="187">
        <v>0</v>
      </c>
      <c r="T102" s="188">
        <f t="shared" si="3"/>
        <v>0</v>
      </c>
      <c r="U102" s="34"/>
      <c r="V102" s="34"/>
      <c r="W102" s="34"/>
      <c r="X102" s="34"/>
      <c r="Y102" s="34"/>
      <c r="Z102" s="34"/>
      <c r="AA102" s="34"/>
      <c r="AB102" s="34"/>
      <c r="AC102" s="34"/>
      <c r="AD102" s="34"/>
      <c r="AE102" s="34"/>
      <c r="AR102" s="189" t="s">
        <v>112</v>
      </c>
      <c r="AT102" s="189" t="s">
        <v>167</v>
      </c>
      <c r="AU102" s="189" t="s">
        <v>79</v>
      </c>
      <c r="AY102" s="17" t="s">
        <v>164</v>
      </c>
      <c r="BE102" s="190">
        <f t="shared" si="4"/>
        <v>0</v>
      </c>
      <c r="BF102" s="190">
        <f t="shared" si="5"/>
        <v>0</v>
      </c>
      <c r="BG102" s="190">
        <f t="shared" si="6"/>
        <v>0</v>
      </c>
      <c r="BH102" s="190">
        <f t="shared" si="7"/>
        <v>0</v>
      </c>
      <c r="BI102" s="190">
        <f t="shared" si="8"/>
        <v>0</v>
      </c>
      <c r="BJ102" s="17" t="s">
        <v>79</v>
      </c>
      <c r="BK102" s="190">
        <f t="shared" si="9"/>
        <v>0</v>
      </c>
      <c r="BL102" s="17" t="s">
        <v>112</v>
      </c>
      <c r="BM102" s="189" t="s">
        <v>1794</v>
      </c>
    </row>
    <row r="103" spans="1:65" s="2" customFormat="1" ht="16.5" customHeight="1">
      <c r="A103" s="34"/>
      <c r="B103" s="35"/>
      <c r="C103" s="178" t="s">
        <v>273</v>
      </c>
      <c r="D103" s="178" t="s">
        <v>167</v>
      </c>
      <c r="E103" s="179" t="s">
        <v>330</v>
      </c>
      <c r="F103" s="180" t="s">
        <v>1795</v>
      </c>
      <c r="G103" s="181" t="s">
        <v>347</v>
      </c>
      <c r="H103" s="182">
        <v>15</v>
      </c>
      <c r="I103" s="183"/>
      <c r="J103" s="184">
        <f t="shared" si="0"/>
        <v>0</v>
      </c>
      <c r="K103" s="180" t="s">
        <v>19</v>
      </c>
      <c r="L103" s="39"/>
      <c r="M103" s="185" t="s">
        <v>19</v>
      </c>
      <c r="N103" s="186" t="s">
        <v>46</v>
      </c>
      <c r="O103" s="64"/>
      <c r="P103" s="187">
        <f t="shared" si="1"/>
        <v>0</v>
      </c>
      <c r="Q103" s="187">
        <v>0</v>
      </c>
      <c r="R103" s="187">
        <f t="shared" si="2"/>
        <v>0</v>
      </c>
      <c r="S103" s="187">
        <v>0</v>
      </c>
      <c r="T103" s="188">
        <f t="shared" si="3"/>
        <v>0</v>
      </c>
      <c r="U103" s="34"/>
      <c r="V103" s="34"/>
      <c r="W103" s="34"/>
      <c r="X103" s="34"/>
      <c r="Y103" s="34"/>
      <c r="Z103" s="34"/>
      <c r="AA103" s="34"/>
      <c r="AB103" s="34"/>
      <c r="AC103" s="34"/>
      <c r="AD103" s="34"/>
      <c r="AE103" s="34"/>
      <c r="AR103" s="189" t="s">
        <v>112</v>
      </c>
      <c r="AT103" s="189" t="s">
        <v>167</v>
      </c>
      <c r="AU103" s="189" t="s">
        <v>79</v>
      </c>
      <c r="AY103" s="17" t="s">
        <v>164</v>
      </c>
      <c r="BE103" s="190">
        <f t="shared" si="4"/>
        <v>0</v>
      </c>
      <c r="BF103" s="190">
        <f t="shared" si="5"/>
        <v>0</v>
      </c>
      <c r="BG103" s="190">
        <f t="shared" si="6"/>
        <v>0</v>
      </c>
      <c r="BH103" s="190">
        <f t="shared" si="7"/>
        <v>0</v>
      </c>
      <c r="BI103" s="190">
        <f t="shared" si="8"/>
        <v>0</v>
      </c>
      <c r="BJ103" s="17" t="s">
        <v>79</v>
      </c>
      <c r="BK103" s="190">
        <f t="shared" si="9"/>
        <v>0</v>
      </c>
      <c r="BL103" s="17" t="s">
        <v>112</v>
      </c>
      <c r="BM103" s="189" t="s">
        <v>1796</v>
      </c>
    </row>
    <row r="104" spans="1:65" s="2" customFormat="1" ht="24.2" customHeight="1">
      <c r="A104" s="34"/>
      <c r="B104" s="35"/>
      <c r="C104" s="178" t="s">
        <v>7</v>
      </c>
      <c r="D104" s="178" t="s">
        <v>167</v>
      </c>
      <c r="E104" s="179" t="s">
        <v>337</v>
      </c>
      <c r="F104" s="180" t="s">
        <v>1797</v>
      </c>
      <c r="G104" s="181" t="s">
        <v>170</v>
      </c>
      <c r="H104" s="182">
        <v>65</v>
      </c>
      <c r="I104" s="183"/>
      <c r="J104" s="184">
        <f t="shared" si="0"/>
        <v>0</v>
      </c>
      <c r="K104" s="180" t="s">
        <v>19</v>
      </c>
      <c r="L104" s="39"/>
      <c r="M104" s="185" t="s">
        <v>19</v>
      </c>
      <c r="N104" s="186" t="s">
        <v>46</v>
      </c>
      <c r="O104" s="64"/>
      <c r="P104" s="187">
        <f t="shared" si="1"/>
        <v>0</v>
      </c>
      <c r="Q104" s="187">
        <v>0</v>
      </c>
      <c r="R104" s="187">
        <f t="shared" si="2"/>
        <v>0</v>
      </c>
      <c r="S104" s="187">
        <v>0</v>
      </c>
      <c r="T104" s="188">
        <f t="shared" si="3"/>
        <v>0</v>
      </c>
      <c r="U104" s="34"/>
      <c r="V104" s="34"/>
      <c r="W104" s="34"/>
      <c r="X104" s="34"/>
      <c r="Y104" s="34"/>
      <c r="Z104" s="34"/>
      <c r="AA104" s="34"/>
      <c r="AB104" s="34"/>
      <c r="AC104" s="34"/>
      <c r="AD104" s="34"/>
      <c r="AE104" s="34"/>
      <c r="AR104" s="189" t="s">
        <v>112</v>
      </c>
      <c r="AT104" s="189" t="s">
        <v>167</v>
      </c>
      <c r="AU104" s="189" t="s">
        <v>79</v>
      </c>
      <c r="AY104" s="17" t="s">
        <v>164</v>
      </c>
      <c r="BE104" s="190">
        <f t="shared" si="4"/>
        <v>0</v>
      </c>
      <c r="BF104" s="190">
        <f t="shared" si="5"/>
        <v>0</v>
      </c>
      <c r="BG104" s="190">
        <f t="shared" si="6"/>
        <v>0</v>
      </c>
      <c r="BH104" s="190">
        <f t="shared" si="7"/>
        <v>0</v>
      </c>
      <c r="BI104" s="190">
        <f t="shared" si="8"/>
        <v>0</v>
      </c>
      <c r="BJ104" s="17" t="s">
        <v>79</v>
      </c>
      <c r="BK104" s="190">
        <f t="shared" si="9"/>
        <v>0</v>
      </c>
      <c r="BL104" s="17" t="s">
        <v>112</v>
      </c>
      <c r="BM104" s="189" t="s">
        <v>1798</v>
      </c>
    </row>
    <row r="105" spans="1:65" s="2" customFormat="1" ht="37.9" customHeight="1">
      <c r="A105" s="34"/>
      <c r="B105" s="35"/>
      <c r="C105" s="178" t="s">
        <v>282</v>
      </c>
      <c r="D105" s="178" t="s">
        <v>167</v>
      </c>
      <c r="E105" s="179" t="s">
        <v>353</v>
      </c>
      <c r="F105" s="180" t="s">
        <v>1799</v>
      </c>
      <c r="G105" s="181" t="s">
        <v>1755</v>
      </c>
      <c r="H105" s="182">
        <v>1</v>
      </c>
      <c r="I105" s="183"/>
      <c r="J105" s="184">
        <f t="shared" si="0"/>
        <v>0</v>
      </c>
      <c r="K105" s="180" t="s">
        <v>19</v>
      </c>
      <c r="L105" s="39"/>
      <c r="M105" s="185" t="s">
        <v>19</v>
      </c>
      <c r="N105" s="186" t="s">
        <v>46</v>
      </c>
      <c r="O105" s="64"/>
      <c r="P105" s="187">
        <f t="shared" si="1"/>
        <v>0</v>
      </c>
      <c r="Q105" s="187">
        <v>0</v>
      </c>
      <c r="R105" s="187">
        <f t="shared" si="2"/>
        <v>0</v>
      </c>
      <c r="S105" s="187">
        <v>0</v>
      </c>
      <c r="T105" s="188">
        <f t="shared" si="3"/>
        <v>0</v>
      </c>
      <c r="U105" s="34"/>
      <c r="V105" s="34"/>
      <c r="W105" s="34"/>
      <c r="X105" s="34"/>
      <c r="Y105" s="34"/>
      <c r="Z105" s="34"/>
      <c r="AA105" s="34"/>
      <c r="AB105" s="34"/>
      <c r="AC105" s="34"/>
      <c r="AD105" s="34"/>
      <c r="AE105" s="34"/>
      <c r="AR105" s="189" t="s">
        <v>112</v>
      </c>
      <c r="AT105" s="189" t="s">
        <v>167</v>
      </c>
      <c r="AU105" s="189" t="s">
        <v>79</v>
      </c>
      <c r="AY105" s="17" t="s">
        <v>164</v>
      </c>
      <c r="BE105" s="190">
        <f t="shared" si="4"/>
        <v>0</v>
      </c>
      <c r="BF105" s="190">
        <f t="shared" si="5"/>
        <v>0</v>
      </c>
      <c r="BG105" s="190">
        <f t="shared" si="6"/>
        <v>0</v>
      </c>
      <c r="BH105" s="190">
        <f t="shared" si="7"/>
        <v>0</v>
      </c>
      <c r="BI105" s="190">
        <f t="shared" si="8"/>
        <v>0</v>
      </c>
      <c r="BJ105" s="17" t="s">
        <v>79</v>
      </c>
      <c r="BK105" s="190">
        <f t="shared" si="9"/>
        <v>0</v>
      </c>
      <c r="BL105" s="17" t="s">
        <v>112</v>
      </c>
      <c r="BM105" s="189" t="s">
        <v>1800</v>
      </c>
    </row>
    <row r="106" spans="1:65" s="2" customFormat="1" ht="24.2" customHeight="1">
      <c r="A106" s="34"/>
      <c r="B106" s="35"/>
      <c r="C106" s="178" t="s">
        <v>287</v>
      </c>
      <c r="D106" s="178" t="s">
        <v>167</v>
      </c>
      <c r="E106" s="179" t="s">
        <v>367</v>
      </c>
      <c r="F106" s="180" t="s">
        <v>1801</v>
      </c>
      <c r="G106" s="181" t="s">
        <v>1755</v>
      </c>
      <c r="H106" s="182">
        <v>1</v>
      </c>
      <c r="I106" s="183"/>
      <c r="J106" s="184">
        <f t="shared" si="0"/>
        <v>0</v>
      </c>
      <c r="K106" s="180" t="s">
        <v>19</v>
      </c>
      <c r="L106" s="39"/>
      <c r="M106" s="185" t="s">
        <v>19</v>
      </c>
      <c r="N106" s="186" t="s">
        <v>46</v>
      </c>
      <c r="O106" s="64"/>
      <c r="P106" s="187">
        <f t="shared" si="1"/>
        <v>0</v>
      </c>
      <c r="Q106" s="187">
        <v>0</v>
      </c>
      <c r="R106" s="187">
        <f t="shared" si="2"/>
        <v>0</v>
      </c>
      <c r="S106" s="187">
        <v>0</v>
      </c>
      <c r="T106" s="188">
        <f t="shared" si="3"/>
        <v>0</v>
      </c>
      <c r="U106" s="34"/>
      <c r="V106" s="34"/>
      <c r="W106" s="34"/>
      <c r="X106" s="34"/>
      <c r="Y106" s="34"/>
      <c r="Z106" s="34"/>
      <c r="AA106" s="34"/>
      <c r="AB106" s="34"/>
      <c r="AC106" s="34"/>
      <c r="AD106" s="34"/>
      <c r="AE106" s="34"/>
      <c r="AR106" s="189" t="s">
        <v>112</v>
      </c>
      <c r="AT106" s="189" t="s">
        <v>167</v>
      </c>
      <c r="AU106" s="189" t="s">
        <v>79</v>
      </c>
      <c r="AY106" s="17" t="s">
        <v>164</v>
      </c>
      <c r="BE106" s="190">
        <f t="shared" si="4"/>
        <v>0</v>
      </c>
      <c r="BF106" s="190">
        <f t="shared" si="5"/>
        <v>0</v>
      </c>
      <c r="BG106" s="190">
        <f t="shared" si="6"/>
        <v>0</v>
      </c>
      <c r="BH106" s="190">
        <f t="shared" si="7"/>
        <v>0</v>
      </c>
      <c r="BI106" s="190">
        <f t="shared" si="8"/>
        <v>0</v>
      </c>
      <c r="BJ106" s="17" t="s">
        <v>79</v>
      </c>
      <c r="BK106" s="190">
        <f t="shared" si="9"/>
        <v>0</v>
      </c>
      <c r="BL106" s="17" t="s">
        <v>112</v>
      </c>
      <c r="BM106" s="189" t="s">
        <v>1802</v>
      </c>
    </row>
    <row r="107" spans="1:65" s="2" customFormat="1" ht="24.2" customHeight="1">
      <c r="A107" s="34"/>
      <c r="B107" s="35"/>
      <c r="C107" s="178" t="s">
        <v>292</v>
      </c>
      <c r="D107" s="178" t="s">
        <v>167</v>
      </c>
      <c r="E107" s="179" t="s">
        <v>381</v>
      </c>
      <c r="F107" s="180" t="s">
        <v>1803</v>
      </c>
      <c r="G107" s="181" t="s">
        <v>1755</v>
      </c>
      <c r="H107" s="182">
        <v>1</v>
      </c>
      <c r="I107" s="183"/>
      <c r="J107" s="184">
        <f t="shared" si="0"/>
        <v>0</v>
      </c>
      <c r="K107" s="180" t="s">
        <v>19</v>
      </c>
      <c r="L107" s="39"/>
      <c r="M107" s="185" t="s">
        <v>19</v>
      </c>
      <c r="N107" s="186" t="s">
        <v>46</v>
      </c>
      <c r="O107" s="64"/>
      <c r="P107" s="187">
        <f t="shared" si="1"/>
        <v>0</v>
      </c>
      <c r="Q107" s="187">
        <v>0</v>
      </c>
      <c r="R107" s="187">
        <f t="shared" si="2"/>
        <v>0</v>
      </c>
      <c r="S107" s="187">
        <v>0</v>
      </c>
      <c r="T107" s="188">
        <f t="shared" si="3"/>
        <v>0</v>
      </c>
      <c r="U107" s="34"/>
      <c r="V107" s="34"/>
      <c r="W107" s="34"/>
      <c r="X107" s="34"/>
      <c r="Y107" s="34"/>
      <c r="Z107" s="34"/>
      <c r="AA107" s="34"/>
      <c r="AB107" s="34"/>
      <c r="AC107" s="34"/>
      <c r="AD107" s="34"/>
      <c r="AE107" s="34"/>
      <c r="AR107" s="189" t="s">
        <v>112</v>
      </c>
      <c r="AT107" s="189" t="s">
        <v>167</v>
      </c>
      <c r="AU107" s="189" t="s">
        <v>79</v>
      </c>
      <c r="AY107" s="17" t="s">
        <v>164</v>
      </c>
      <c r="BE107" s="190">
        <f t="shared" si="4"/>
        <v>0</v>
      </c>
      <c r="BF107" s="190">
        <f t="shared" si="5"/>
        <v>0</v>
      </c>
      <c r="BG107" s="190">
        <f t="shared" si="6"/>
        <v>0</v>
      </c>
      <c r="BH107" s="190">
        <f t="shared" si="7"/>
        <v>0</v>
      </c>
      <c r="BI107" s="190">
        <f t="shared" si="8"/>
        <v>0</v>
      </c>
      <c r="BJ107" s="17" t="s">
        <v>79</v>
      </c>
      <c r="BK107" s="190">
        <f t="shared" si="9"/>
        <v>0</v>
      </c>
      <c r="BL107" s="17" t="s">
        <v>112</v>
      </c>
      <c r="BM107" s="189" t="s">
        <v>1804</v>
      </c>
    </row>
    <row r="108" spans="1:65" s="2" customFormat="1" ht="24.2" customHeight="1">
      <c r="A108" s="34"/>
      <c r="B108" s="35"/>
      <c r="C108" s="178" t="s">
        <v>298</v>
      </c>
      <c r="D108" s="178" t="s">
        <v>167</v>
      </c>
      <c r="E108" s="179" t="s">
        <v>388</v>
      </c>
      <c r="F108" s="180" t="s">
        <v>1805</v>
      </c>
      <c r="G108" s="181" t="s">
        <v>1755</v>
      </c>
      <c r="H108" s="182">
        <v>1</v>
      </c>
      <c r="I108" s="183"/>
      <c r="J108" s="184">
        <f t="shared" si="0"/>
        <v>0</v>
      </c>
      <c r="K108" s="180" t="s">
        <v>19</v>
      </c>
      <c r="L108" s="39"/>
      <c r="M108" s="185" t="s">
        <v>19</v>
      </c>
      <c r="N108" s="186" t="s">
        <v>46</v>
      </c>
      <c r="O108" s="64"/>
      <c r="P108" s="187">
        <f t="shared" si="1"/>
        <v>0</v>
      </c>
      <c r="Q108" s="187">
        <v>0</v>
      </c>
      <c r="R108" s="187">
        <f t="shared" si="2"/>
        <v>0</v>
      </c>
      <c r="S108" s="187">
        <v>0</v>
      </c>
      <c r="T108" s="188">
        <f t="shared" si="3"/>
        <v>0</v>
      </c>
      <c r="U108" s="34"/>
      <c r="V108" s="34"/>
      <c r="W108" s="34"/>
      <c r="X108" s="34"/>
      <c r="Y108" s="34"/>
      <c r="Z108" s="34"/>
      <c r="AA108" s="34"/>
      <c r="AB108" s="34"/>
      <c r="AC108" s="34"/>
      <c r="AD108" s="34"/>
      <c r="AE108" s="34"/>
      <c r="AR108" s="189" t="s">
        <v>112</v>
      </c>
      <c r="AT108" s="189" t="s">
        <v>167</v>
      </c>
      <c r="AU108" s="189" t="s">
        <v>79</v>
      </c>
      <c r="AY108" s="17" t="s">
        <v>164</v>
      </c>
      <c r="BE108" s="190">
        <f t="shared" si="4"/>
        <v>0</v>
      </c>
      <c r="BF108" s="190">
        <f t="shared" si="5"/>
        <v>0</v>
      </c>
      <c r="BG108" s="190">
        <f t="shared" si="6"/>
        <v>0</v>
      </c>
      <c r="BH108" s="190">
        <f t="shared" si="7"/>
        <v>0</v>
      </c>
      <c r="BI108" s="190">
        <f t="shared" si="8"/>
        <v>0</v>
      </c>
      <c r="BJ108" s="17" t="s">
        <v>79</v>
      </c>
      <c r="BK108" s="190">
        <f t="shared" si="9"/>
        <v>0</v>
      </c>
      <c r="BL108" s="17" t="s">
        <v>112</v>
      </c>
      <c r="BM108" s="189" t="s">
        <v>1806</v>
      </c>
    </row>
    <row r="109" spans="1:65" s="2" customFormat="1" ht="21.75" customHeight="1">
      <c r="A109" s="34"/>
      <c r="B109" s="35"/>
      <c r="C109" s="178" t="s">
        <v>307</v>
      </c>
      <c r="D109" s="178" t="s">
        <v>167</v>
      </c>
      <c r="E109" s="179" t="s">
        <v>393</v>
      </c>
      <c r="F109" s="180" t="s">
        <v>1807</v>
      </c>
      <c r="G109" s="181" t="s">
        <v>1755</v>
      </c>
      <c r="H109" s="182">
        <v>1</v>
      </c>
      <c r="I109" s="183"/>
      <c r="J109" s="184">
        <f t="shared" si="0"/>
        <v>0</v>
      </c>
      <c r="K109" s="180" t="s">
        <v>19</v>
      </c>
      <c r="L109" s="39"/>
      <c r="M109" s="185" t="s">
        <v>19</v>
      </c>
      <c r="N109" s="186" t="s">
        <v>46</v>
      </c>
      <c r="O109" s="64"/>
      <c r="P109" s="187">
        <f t="shared" si="1"/>
        <v>0</v>
      </c>
      <c r="Q109" s="187">
        <v>0</v>
      </c>
      <c r="R109" s="187">
        <f t="shared" si="2"/>
        <v>0</v>
      </c>
      <c r="S109" s="187">
        <v>0</v>
      </c>
      <c r="T109" s="188">
        <f t="shared" si="3"/>
        <v>0</v>
      </c>
      <c r="U109" s="34"/>
      <c r="V109" s="34"/>
      <c r="W109" s="34"/>
      <c r="X109" s="34"/>
      <c r="Y109" s="34"/>
      <c r="Z109" s="34"/>
      <c r="AA109" s="34"/>
      <c r="AB109" s="34"/>
      <c r="AC109" s="34"/>
      <c r="AD109" s="34"/>
      <c r="AE109" s="34"/>
      <c r="AR109" s="189" t="s">
        <v>112</v>
      </c>
      <c r="AT109" s="189" t="s">
        <v>167</v>
      </c>
      <c r="AU109" s="189" t="s">
        <v>79</v>
      </c>
      <c r="AY109" s="17" t="s">
        <v>164</v>
      </c>
      <c r="BE109" s="190">
        <f t="shared" si="4"/>
        <v>0</v>
      </c>
      <c r="BF109" s="190">
        <f t="shared" si="5"/>
        <v>0</v>
      </c>
      <c r="BG109" s="190">
        <f t="shared" si="6"/>
        <v>0</v>
      </c>
      <c r="BH109" s="190">
        <f t="shared" si="7"/>
        <v>0</v>
      </c>
      <c r="BI109" s="190">
        <f t="shared" si="8"/>
        <v>0</v>
      </c>
      <c r="BJ109" s="17" t="s">
        <v>79</v>
      </c>
      <c r="BK109" s="190">
        <f t="shared" si="9"/>
        <v>0</v>
      </c>
      <c r="BL109" s="17" t="s">
        <v>112</v>
      </c>
      <c r="BM109" s="189" t="s">
        <v>1808</v>
      </c>
    </row>
    <row r="110" spans="1:65" s="2" customFormat="1" ht="55.5" customHeight="1">
      <c r="A110" s="34"/>
      <c r="B110" s="35"/>
      <c r="C110" s="178" t="s">
        <v>313</v>
      </c>
      <c r="D110" s="178" t="s">
        <v>167</v>
      </c>
      <c r="E110" s="179" t="s">
        <v>616</v>
      </c>
      <c r="F110" s="180" t="s">
        <v>1809</v>
      </c>
      <c r="G110" s="181" t="s">
        <v>1755</v>
      </c>
      <c r="H110" s="182">
        <v>1</v>
      </c>
      <c r="I110" s="183"/>
      <c r="J110" s="184">
        <f t="shared" si="0"/>
        <v>0</v>
      </c>
      <c r="K110" s="180" t="s">
        <v>19</v>
      </c>
      <c r="L110" s="39"/>
      <c r="M110" s="185" t="s">
        <v>19</v>
      </c>
      <c r="N110" s="186" t="s">
        <v>46</v>
      </c>
      <c r="O110" s="64"/>
      <c r="P110" s="187">
        <f t="shared" si="1"/>
        <v>0</v>
      </c>
      <c r="Q110" s="187">
        <v>0</v>
      </c>
      <c r="R110" s="187">
        <f t="shared" si="2"/>
        <v>0</v>
      </c>
      <c r="S110" s="187">
        <v>0</v>
      </c>
      <c r="T110" s="188">
        <f t="shared" si="3"/>
        <v>0</v>
      </c>
      <c r="U110" s="34"/>
      <c r="V110" s="34"/>
      <c r="W110" s="34"/>
      <c r="X110" s="34"/>
      <c r="Y110" s="34"/>
      <c r="Z110" s="34"/>
      <c r="AA110" s="34"/>
      <c r="AB110" s="34"/>
      <c r="AC110" s="34"/>
      <c r="AD110" s="34"/>
      <c r="AE110" s="34"/>
      <c r="AR110" s="189" t="s">
        <v>112</v>
      </c>
      <c r="AT110" s="189" t="s">
        <v>167</v>
      </c>
      <c r="AU110" s="189" t="s">
        <v>79</v>
      </c>
      <c r="AY110" s="17" t="s">
        <v>164</v>
      </c>
      <c r="BE110" s="190">
        <f t="shared" si="4"/>
        <v>0</v>
      </c>
      <c r="BF110" s="190">
        <f t="shared" si="5"/>
        <v>0</v>
      </c>
      <c r="BG110" s="190">
        <f t="shared" si="6"/>
        <v>0</v>
      </c>
      <c r="BH110" s="190">
        <f t="shared" si="7"/>
        <v>0</v>
      </c>
      <c r="BI110" s="190">
        <f t="shared" si="8"/>
        <v>0</v>
      </c>
      <c r="BJ110" s="17" t="s">
        <v>79</v>
      </c>
      <c r="BK110" s="190">
        <f t="shared" si="9"/>
        <v>0</v>
      </c>
      <c r="BL110" s="17" t="s">
        <v>112</v>
      </c>
      <c r="BM110" s="189" t="s">
        <v>1810</v>
      </c>
    </row>
    <row r="111" spans="1:65" s="12" customFormat="1" ht="25.9" customHeight="1">
      <c r="B111" s="162"/>
      <c r="C111" s="163"/>
      <c r="D111" s="164" t="s">
        <v>74</v>
      </c>
      <c r="E111" s="165" t="s">
        <v>1811</v>
      </c>
      <c r="F111" s="165" t="s">
        <v>1811</v>
      </c>
      <c r="G111" s="163"/>
      <c r="H111" s="163"/>
      <c r="I111" s="166"/>
      <c r="J111" s="167">
        <f>BK111</f>
        <v>0</v>
      </c>
      <c r="K111" s="163"/>
      <c r="L111" s="168"/>
      <c r="M111" s="169"/>
      <c r="N111" s="170"/>
      <c r="O111" s="170"/>
      <c r="P111" s="171">
        <f>SUM(P112:P123)</f>
        <v>0</v>
      </c>
      <c r="Q111" s="170"/>
      <c r="R111" s="171">
        <f>SUM(R112:R123)</f>
        <v>0</v>
      </c>
      <c r="S111" s="170"/>
      <c r="T111" s="172">
        <f>SUM(T112:T123)</f>
        <v>0</v>
      </c>
      <c r="AR111" s="173" t="s">
        <v>79</v>
      </c>
      <c r="AT111" s="174" t="s">
        <v>74</v>
      </c>
      <c r="AU111" s="174" t="s">
        <v>75</v>
      </c>
      <c r="AY111" s="173" t="s">
        <v>164</v>
      </c>
      <c r="BK111" s="175">
        <f>SUM(BK112:BK123)</f>
        <v>0</v>
      </c>
    </row>
    <row r="112" spans="1:65" s="2" customFormat="1" ht="24.2" customHeight="1">
      <c r="A112" s="34"/>
      <c r="B112" s="35"/>
      <c r="C112" s="178" t="s">
        <v>318</v>
      </c>
      <c r="D112" s="178" t="s">
        <v>167</v>
      </c>
      <c r="E112" s="179" t="s">
        <v>626</v>
      </c>
      <c r="F112" s="180" t="s">
        <v>1812</v>
      </c>
      <c r="G112" s="181" t="s">
        <v>1755</v>
      </c>
      <c r="H112" s="182">
        <v>1</v>
      </c>
      <c r="I112" s="183"/>
      <c r="J112" s="184">
        <f t="shared" ref="J112:J123" si="10">ROUND(I112*H112,2)</f>
        <v>0</v>
      </c>
      <c r="K112" s="180" t="s">
        <v>19</v>
      </c>
      <c r="L112" s="39"/>
      <c r="M112" s="185" t="s">
        <v>19</v>
      </c>
      <c r="N112" s="186" t="s">
        <v>46</v>
      </c>
      <c r="O112" s="64"/>
      <c r="P112" s="187">
        <f t="shared" ref="P112:P123" si="11">O112*H112</f>
        <v>0</v>
      </c>
      <c r="Q112" s="187">
        <v>0</v>
      </c>
      <c r="R112" s="187">
        <f t="shared" ref="R112:R123" si="12">Q112*H112</f>
        <v>0</v>
      </c>
      <c r="S112" s="187">
        <v>0</v>
      </c>
      <c r="T112" s="188">
        <f t="shared" ref="T112:T123" si="13">S112*H112</f>
        <v>0</v>
      </c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  <c r="AR112" s="189" t="s">
        <v>112</v>
      </c>
      <c r="AT112" s="189" t="s">
        <v>167</v>
      </c>
      <c r="AU112" s="189" t="s">
        <v>79</v>
      </c>
      <c r="AY112" s="17" t="s">
        <v>164</v>
      </c>
      <c r="BE112" s="190">
        <f t="shared" ref="BE112:BE123" si="14">IF(N112="základní",J112,0)</f>
        <v>0</v>
      </c>
      <c r="BF112" s="190">
        <f t="shared" ref="BF112:BF123" si="15">IF(N112="snížená",J112,0)</f>
        <v>0</v>
      </c>
      <c r="BG112" s="190">
        <f t="shared" ref="BG112:BG123" si="16">IF(N112="zákl. přenesená",J112,0)</f>
        <v>0</v>
      </c>
      <c r="BH112" s="190">
        <f t="shared" ref="BH112:BH123" si="17">IF(N112="sníž. přenesená",J112,0)</f>
        <v>0</v>
      </c>
      <c r="BI112" s="190">
        <f t="shared" ref="BI112:BI123" si="18">IF(N112="nulová",J112,0)</f>
        <v>0</v>
      </c>
      <c r="BJ112" s="17" t="s">
        <v>79</v>
      </c>
      <c r="BK112" s="190">
        <f t="shared" ref="BK112:BK123" si="19">ROUND(I112*H112,2)</f>
        <v>0</v>
      </c>
      <c r="BL112" s="17" t="s">
        <v>112</v>
      </c>
      <c r="BM112" s="189" t="s">
        <v>1813</v>
      </c>
    </row>
    <row r="113" spans="1:65" s="2" customFormat="1" ht="16.5" customHeight="1">
      <c r="A113" s="34"/>
      <c r="B113" s="35"/>
      <c r="C113" s="178" t="s">
        <v>323</v>
      </c>
      <c r="D113" s="178" t="s">
        <v>167</v>
      </c>
      <c r="E113" s="179" t="s">
        <v>631</v>
      </c>
      <c r="F113" s="180" t="s">
        <v>1814</v>
      </c>
      <c r="G113" s="181" t="s">
        <v>1755</v>
      </c>
      <c r="H113" s="182">
        <v>1</v>
      </c>
      <c r="I113" s="183"/>
      <c r="J113" s="184">
        <f t="shared" si="10"/>
        <v>0</v>
      </c>
      <c r="K113" s="180" t="s">
        <v>19</v>
      </c>
      <c r="L113" s="39"/>
      <c r="M113" s="185" t="s">
        <v>19</v>
      </c>
      <c r="N113" s="186" t="s">
        <v>46</v>
      </c>
      <c r="O113" s="64"/>
      <c r="P113" s="187">
        <f t="shared" si="11"/>
        <v>0</v>
      </c>
      <c r="Q113" s="187">
        <v>0</v>
      </c>
      <c r="R113" s="187">
        <f t="shared" si="12"/>
        <v>0</v>
      </c>
      <c r="S113" s="187">
        <v>0</v>
      </c>
      <c r="T113" s="188">
        <f t="shared" si="13"/>
        <v>0</v>
      </c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  <c r="AR113" s="189" t="s">
        <v>112</v>
      </c>
      <c r="AT113" s="189" t="s">
        <v>167</v>
      </c>
      <c r="AU113" s="189" t="s">
        <v>79</v>
      </c>
      <c r="AY113" s="17" t="s">
        <v>164</v>
      </c>
      <c r="BE113" s="190">
        <f t="shared" si="14"/>
        <v>0</v>
      </c>
      <c r="BF113" s="190">
        <f t="shared" si="15"/>
        <v>0</v>
      </c>
      <c r="BG113" s="190">
        <f t="shared" si="16"/>
        <v>0</v>
      </c>
      <c r="BH113" s="190">
        <f t="shared" si="17"/>
        <v>0</v>
      </c>
      <c r="BI113" s="190">
        <f t="shared" si="18"/>
        <v>0</v>
      </c>
      <c r="BJ113" s="17" t="s">
        <v>79</v>
      </c>
      <c r="BK113" s="190">
        <f t="shared" si="19"/>
        <v>0</v>
      </c>
      <c r="BL113" s="17" t="s">
        <v>112</v>
      </c>
      <c r="BM113" s="189" t="s">
        <v>1815</v>
      </c>
    </row>
    <row r="114" spans="1:65" s="2" customFormat="1" ht="33" customHeight="1">
      <c r="A114" s="34"/>
      <c r="B114" s="35"/>
      <c r="C114" s="178" t="s">
        <v>330</v>
      </c>
      <c r="D114" s="178" t="s">
        <v>167</v>
      </c>
      <c r="E114" s="179" t="s">
        <v>636</v>
      </c>
      <c r="F114" s="180" t="s">
        <v>1816</v>
      </c>
      <c r="G114" s="181" t="s">
        <v>1755</v>
      </c>
      <c r="H114" s="182">
        <v>1</v>
      </c>
      <c r="I114" s="183"/>
      <c r="J114" s="184">
        <f t="shared" si="10"/>
        <v>0</v>
      </c>
      <c r="K114" s="180" t="s">
        <v>19</v>
      </c>
      <c r="L114" s="39"/>
      <c r="M114" s="185" t="s">
        <v>19</v>
      </c>
      <c r="N114" s="186" t="s">
        <v>46</v>
      </c>
      <c r="O114" s="64"/>
      <c r="P114" s="187">
        <f t="shared" si="11"/>
        <v>0</v>
      </c>
      <c r="Q114" s="187">
        <v>0</v>
      </c>
      <c r="R114" s="187">
        <f t="shared" si="12"/>
        <v>0</v>
      </c>
      <c r="S114" s="187">
        <v>0</v>
      </c>
      <c r="T114" s="188">
        <f t="shared" si="13"/>
        <v>0</v>
      </c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  <c r="AR114" s="189" t="s">
        <v>112</v>
      </c>
      <c r="AT114" s="189" t="s">
        <v>167</v>
      </c>
      <c r="AU114" s="189" t="s">
        <v>79</v>
      </c>
      <c r="AY114" s="17" t="s">
        <v>164</v>
      </c>
      <c r="BE114" s="190">
        <f t="shared" si="14"/>
        <v>0</v>
      </c>
      <c r="BF114" s="190">
        <f t="shared" si="15"/>
        <v>0</v>
      </c>
      <c r="BG114" s="190">
        <f t="shared" si="16"/>
        <v>0</v>
      </c>
      <c r="BH114" s="190">
        <f t="shared" si="17"/>
        <v>0</v>
      </c>
      <c r="BI114" s="190">
        <f t="shared" si="18"/>
        <v>0</v>
      </c>
      <c r="BJ114" s="17" t="s">
        <v>79</v>
      </c>
      <c r="BK114" s="190">
        <f t="shared" si="19"/>
        <v>0</v>
      </c>
      <c r="BL114" s="17" t="s">
        <v>112</v>
      </c>
      <c r="BM114" s="189" t="s">
        <v>1817</v>
      </c>
    </row>
    <row r="115" spans="1:65" s="2" customFormat="1" ht="24.2" customHeight="1">
      <c r="A115" s="34"/>
      <c r="B115" s="35"/>
      <c r="C115" s="178" t="s">
        <v>337</v>
      </c>
      <c r="D115" s="178" t="s">
        <v>167</v>
      </c>
      <c r="E115" s="179" t="s">
        <v>641</v>
      </c>
      <c r="F115" s="180" t="s">
        <v>1818</v>
      </c>
      <c r="G115" s="181" t="s">
        <v>1755</v>
      </c>
      <c r="H115" s="182">
        <v>1</v>
      </c>
      <c r="I115" s="183"/>
      <c r="J115" s="184">
        <f t="shared" si="10"/>
        <v>0</v>
      </c>
      <c r="K115" s="180" t="s">
        <v>19</v>
      </c>
      <c r="L115" s="39"/>
      <c r="M115" s="185" t="s">
        <v>19</v>
      </c>
      <c r="N115" s="186" t="s">
        <v>46</v>
      </c>
      <c r="O115" s="64"/>
      <c r="P115" s="187">
        <f t="shared" si="11"/>
        <v>0</v>
      </c>
      <c r="Q115" s="187">
        <v>0</v>
      </c>
      <c r="R115" s="187">
        <f t="shared" si="12"/>
        <v>0</v>
      </c>
      <c r="S115" s="187">
        <v>0</v>
      </c>
      <c r="T115" s="188">
        <f t="shared" si="13"/>
        <v>0</v>
      </c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  <c r="AR115" s="189" t="s">
        <v>112</v>
      </c>
      <c r="AT115" s="189" t="s">
        <v>167</v>
      </c>
      <c r="AU115" s="189" t="s">
        <v>79</v>
      </c>
      <c r="AY115" s="17" t="s">
        <v>164</v>
      </c>
      <c r="BE115" s="190">
        <f t="shared" si="14"/>
        <v>0</v>
      </c>
      <c r="BF115" s="190">
        <f t="shared" si="15"/>
        <v>0</v>
      </c>
      <c r="BG115" s="190">
        <f t="shared" si="16"/>
        <v>0</v>
      </c>
      <c r="BH115" s="190">
        <f t="shared" si="17"/>
        <v>0</v>
      </c>
      <c r="BI115" s="190">
        <f t="shared" si="18"/>
        <v>0</v>
      </c>
      <c r="BJ115" s="17" t="s">
        <v>79</v>
      </c>
      <c r="BK115" s="190">
        <f t="shared" si="19"/>
        <v>0</v>
      </c>
      <c r="BL115" s="17" t="s">
        <v>112</v>
      </c>
      <c r="BM115" s="189" t="s">
        <v>1819</v>
      </c>
    </row>
    <row r="116" spans="1:65" s="2" customFormat="1" ht="16.5" customHeight="1">
      <c r="A116" s="34"/>
      <c r="B116" s="35"/>
      <c r="C116" s="178" t="s">
        <v>344</v>
      </c>
      <c r="D116" s="178" t="s">
        <v>167</v>
      </c>
      <c r="E116" s="179" t="s">
        <v>647</v>
      </c>
      <c r="F116" s="180" t="s">
        <v>1820</v>
      </c>
      <c r="G116" s="181" t="s">
        <v>1755</v>
      </c>
      <c r="H116" s="182">
        <v>1</v>
      </c>
      <c r="I116" s="183"/>
      <c r="J116" s="184">
        <f t="shared" si="10"/>
        <v>0</v>
      </c>
      <c r="K116" s="180" t="s">
        <v>19</v>
      </c>
      <c r="L116" s="39"/>
      <c r="M116" s="185" t="s">
        <v>19</v>
      </c>
      <c r="N116" s="186" t="s">
        <v>46</v>
      </c>
      <c r="O116" s="64"/>
      <c r="P116" s="187">
        <f t="shared" si="11"/>
        <v>0</v>
      </c>
      <c r="Q116" s="187">
        <v>0</v>
      </c>
      <c r="R116" s="187">
        <f t="shared" si="12"/>
        <v>0</v>
      </c>
      <c r="S116" s="187">
        <v>0</v>
      </c>
      <c r="T116" s="188">
        <f t="shared" si="13"/>
        <v>0</v>
      </c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  <c r="AR116" s="189" t="s">
        <v>112</v>
      </c>
      <c r="AT116" s="189" t="s">
        <v>167</v>
      </c>
      <c r="AU116" s="189" t="s">
        <v>79</v>
      </c>
      <c r="AY116" s="17" t="s">
        <v>164</v>
      </c>
      <c r="BE116" s="190">
        <f t="shared" si="14"/>
        <v>0</v>
      </c>
      <c r="BF116" s="190">
        <f t="shared" si="15"/>
        <v>0</v>
      </c>
      <c r="BG116" s="190">
        <f t="shared" si="16"/>
        <v>0</v>
      </c>
      <c r="BH116" s="190">
        <f t="shared" si="17"/>
        <v>0</v>
      </c>
      <c r="BI116" s="190">
        <f t="shared" si="18"/>
        <v>0</v>
      </c>
      <c r="BJ116" s="17" t="s">
        <v>79</v>
      </c>
      <c r="BK116" s="190">
        <f t="shared" si="19"/>
        <v>0</v>
      </c>
      <c r="BL116" s="17" t="s">
        <v>112</v>
      </c>
      <c r="BM116" s="189" t="s">
        <v>1821</v>
      </c>
    </row>
    <row r="117" spans="1:65" s="2" customFormat="1" ht="16.5" customHeight="1">
      <c r="A117" s="34"/>
      <c r="B117" s="35"/>
      <c r="C117" s="178" t="s">
        <v>353</v>
      </c>
      <c r="D117" s="178" t="s">
        <v>167</v>
      </c>
      <c r="E117" s="179" t="s">
        <v>652</v>
      </c>
      <c r="F117" s="180" t="s">
        <v>1822</v>
      </c>
      <c r="G117" s="181" t="s">
        <v>1755</v>
      </c>
      <c r="H117" s="182">
        <v>1</v>
      </c>
      <c r="I117" s="183"/>
      <c r="J117" s="184">
        <f t="shared" si="10"/>
        <v>0</v>
      </c>
      <c r="K117" s="180" t="s">
        <v>19</v>
      </c>
      <c r="L117" s="39"/>
      <c r="M117" s="185" t="s">
        <v>19</v>
      </c>
      <c r="N117" s="186" t="s">
        <v>46</v>
      </c>
      <c r="O117" s="64"/>
      <c r="P117" s="187">
        <f t="shared" si="11"/>
        <v>0</v>
      </c>
      <c r="Q117" s="187">
        <v>0</v>
      </c>
      <c r="R117" s="187">
        <f t="shared" si="12"/>
        <v>0</v>
      </c>
      <c r="S117" s="187">
        <v>0</v>
      </c>
      <c r="T117" s="188">
        <f t="shared" si="13"/>
        <v>0</v>
      </c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  <c r="AR117" s="189" t="s">
        <v>112</v>
      </c>
      <c r="AT117" s="189" t="s">
        <v>167</v>
      </c>
      <c r="AU117" s="189" t="s">
        <v>79</v>
      </c>
      <c r="AY117" s="17" t="s">
        <v>164</v>
      </c>
      <c r="BE117" s="190">
        <f t="shared" si="14"/>
        <v>0</v>
      </c>
      <c r="BF117" s="190">
        <f t="shared" si="15"/>
        <v>0</v>
      </c>
      <c r="BG117" s="190">
        <f t="shared" si="16"/>
        <v>0</v>
      </c>
      <c r="BH117" s="190">
        <f t="shared" si="17"/>
        <v>0</v>
      </c>
      <c r="BI117" s="190">
        <f t="shared" si="18"/>
        <v>0</v>
      </c>
      <c r="BJ117" s="17" t="s">
        <v>79</v>
      </c>
      <c r="BK117" s="190">
        <f t="shared" si="19"/>
        <v>0</v>
      </c>
      <c r="BL117" s="17" t="s">
        <v>112</v>
      </c>
      <c r="BM117" s="189" t="s">
        <v>1823</v>
      </c>
    </row>
    <row r="118" spans="1:65" s="2" customFormat="1" ht="16.5" customHeight="1">
      <c r="A118" s="34"/>
      <c r="B118" s="35"/>
      <c r="C118" s="178" t="s">
        <v>359</v>
      </c>
      <c r="D118" s="178" t="s">
        <v>167</v>
      </c>
      <c r="E118" s="179" t="s">
        <v>657</v>
      </c>
      <c r="F118" s="180" t="s">
        <v>1824</v>
      </c>
      <c r="G118" s="181" t="s">
        <v>1755</v>
      </c>
      <c r="H118" s="182">
        <v>1</v>
      </c>
      <c r="I118" s="183"/>
      <c r="J118" s="184">
        <f t="shared" si="10"/>
        <v>0</v>
      </c>
      <c r="K118" s="180" t="s">
        <v>19</v>
      </c>
      <c r="L118" s="39"/>
      <c r="M118" s="185" t="s">
        <v>19</v>
      </c>
      <c r="N118" s="186" t="s">
        <v>46</v>
      </c>
      <c r="O118" s="64"/>
      <c r="P118" s="187">
        <f t="shared" si="11"/>
        <v>0</v>
      </c>
      <c r="Q118" s="187">
        <v>0</v>
      </c>
      <c r="R118" s="187">
        <f t="shared" si="12"/>
        <v>0</v>
      </c>
      <c r="S118" s="187">
        <v>0</v>
      </c>
      <c r="T118" s="188">
        <f t="shared" si="13"/>
        <v>0</v>
      </c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  <c r="AR118" s="189" t="s">
        <v>112</v>
      </c>
      <c r="AT118" s="189" t="s">
        <v>167</v>
      </c>
      <c r="AU118" s="189" t="s">
        <v>79</v>
      </c>
      <c r="AY118" s="17" t="s">
        <v>164</v>
      </c>
      <c r="BE118" s="190">
        <f t="shared" si="14"/>
        <v>0</v>
      </c>
      <c r="BF118" s="190">
        <f t="shared" si="15"/>
        <v>0</v>
      </c>
      <c r="BG118" s="190">
        <f t="shared" si="16"/>
        <v>0</v>
      </c>
      <c r="BH118" s="190">
        <f t="shared" si="17"/>
        <v>0</v>
      </c>
      <c r="BI118" s="190">
        <f t="shared" si="18"/>
        <v>0</v>
      </c>
      <c r="BJ118" s="17" t="s">
        <v>79</v>
      </c>
      <c r="BK118" s="190">
        <f t="shared" si="19"/>
        <v>0</v>
      </c>
      <c r="BL118" s="17" t="s">
        <v>112</v>
      </c>
      <c r="BM118" s="189" t="s">
        <v>1825</v>
      </c>
    </row>
    <row r="119" spans="1:65" s="2" customFormat="1" ht="16.5" customHeight="1">
      <c r="A119" s="34"/>
      <c r="B119" s="35"/>
      <c r="C119" s="178" t="s">
        <v>367</v>
      </c>
      <c r="D119" s="178" t="s">
        <v>167</v>
      </c>
      <c r="E119" s="179" t="s">
        <v>662</v>
      </c>
      <c r="F119" s="180" t="s">
        <v>1826</v>
      </c>
      <c r="G119" s="181" t="s">
        <v>1755</v>
      </c>
      <c r="H119" s="182">
        <v>1</v>
      </c>
      <c r="I119" s="183"/>
      <c r="J119" s="184">
        <f t="shared" si="10"/>
        <v>0</v>
      </c>
      <c r="K119" s="180" t="s">
        <v>19</v>
      </c>
      <c r="L119" s="39"/>
      <c r="M119" s="185" t="s">
        <v>19</v>
      </c>
      <c r="N119" s="186" t="s">
        <v>46</v>
      </c>
      <c r="O119" s="64"/>
      <c r="P119" s="187">
        <f t="shared" si="11"/>
        <v>0</v>
      </c>
      <c r="Q119" s="187">
        <v>0</v>
      </c>
      <c r="R119" s="187">
        <f t="shared" si="12"/>
        <v>0</v>
      </c>
      <c r="S119" s="187">
        <v>0</v>
      </c>
      <c r="T119" s="188">
        <f t="shared" si="13"/>
        <v>0</v>
      </c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  <c r="AR119" s="189" t="s">
        <v>112</v>
      </c>
      <c r="AT119" s="189" t="s">
        <v>167</v>
      </c>
      <c r="AU119" s="189" t="s">
        <v>79</v>
      </c>
      <c r="AY119" s="17" t="s">
        <v>164</v>
      </c>
      <c r="BE119" s="190">
        <f t="shared" si="14"/>
        <v>0</v>
      </c>
      <c r="BF119" s="190">
        <f t="shared" si="15"/>
        <v>0</v>
      </c>
      <c r="BG119" s="190">
        <f t="shared" si="16"/>
        <v>0</v>
      </c>
      <c r="BH119" s="190">
        <f t="shared" si="17"/>
        <v>0</v>
      </c>
      <c r="BI119" s="190">
        <f t="shared" si="18"/>
        <v>0</v>
      </c>
      <c r="BJ119" s="17" t="s">
        <v>79</v>
      </c>
      <c r="BK119" s="190">
        <f t="shared" si="19"/>
        <v>0</v>
      </c>
      <c r="BL119" s="17" t="s">
        <v>112</v>
      </c>
      <c r="BM119" s="189" t="s">
        <v>1827</v>
      </c>
    </row>
    <row r="120" spans="1:65" s="2" customFormat="1" ht="24.2" customHeight="1">
      <c r="A120" s="34"/>
      <c r="B120" s="35"/>
      <c r="C120" s="178" t="s">
        <v>374</v>
      </c>
      <c r="D120" s="178" t="s">
        <v>167</v>
      </c>
      <c r="E120" s="179" t="s">
        <v>667</v>
      </c>
      <c r="F120" s="180" t="s">
        <v>1828</v>
      </c>
      <c r="G120" s="181" t="s">
        <v>1755</v>
      </c>
      <c r="H120" s="182">
        <v>1</v>
      </c>
      <c r="I120" s="183"/>
      <c r="J120" s="184">
        <f t="shared" si="10"/>
        <v>0</v>
      </c>
      <c r="K120" s="180" t="s">
        <v>19</v>
      </c>
      <c r="L120" s="39"/>
      <c r="M120" s="185" t="s">
        <v>19</v>
      </c>
      <c r="N120" s="186" t="s">
        <v>46</v>
      </c>
      <c r="O120" s="64"/>
      <c r="P120" s="187">
        <f t="shared" si="11"/>
        <v>0</v>
      </c>
      <c r="Q120" s="187">
        <v>0</v>
      </c>
      <c r="R120" s="187">
        <f t="shared" si="12"/>
        <v>0</v>
      </c>
      <c r="S120" s="187">
        <v>0</v>
      </c>
      <c r="T120" s="188">
        <f t="shared" si="13"/>
        <v>0</v>
      </c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  <c r="AR120" s="189" t="s">
        <v>112</v>
      </c>
      <c r="AT120" s="189" t="s">
        <v>167</v>
      </c>
      <c r="AU120" s="189" t="s">
        <v>79</v>
      </c>
      <c r="AY120" s="17" t="s">
        <v>164</v>
      </c>
      <c r="BE120" s="190">
        <f t="shared" si="14"/>
        <v>0</v>
      </c>
      <c r="BF120" s="190">
        <f t="shared" si="15"/>
        <v>0</v>
      </c>
      <c r="BG120" s="190">
        <f t="shared" si="16"/>
        <v>0</v>
      </c>
      <c r="BH120" s="190">
        <f t="shared" si="17"/>
        <v>0</v>
      </c>
      <c r="BI120" s="190">
        <f t="shared" si="18"/>
        <v>0</v>
      </c>
      <c r="BJ120" s="17" t="s">
        <v>79</v>
      </c>
      <c r="BK120" s="190">
        <f t="shared" si="19"/>
        <v>0</v>
      </c>
      <c r="BL120" s="17" t="s">
        <v>112</v>
      </c>
      <c r="BM120" s="189" t="s">
        <v>1829</v>
      </c>
    </row>
    <row r="121" spans="1:65" s="2" customFormat="1" ht="16.5" customHeight="1">
      <c r="A121" s="34"/>
      <c r="B121" s="35"/>
      <c r="C121" s="178" t="s">
        <v>381</v>
      </c>
      <c r="D121" s="178" t="s">
        <v>167</v>
      </c>
      <c r="E121" s="179" t="s">
        <v>674</v>
      </c>
      <c r="F121" s="180" t="s">
        <v>1830</v>
      </c>
      <c r="G121" s="181" t="s">
        <v>1755</v>
      </c>
      <c r="H121" s="182">
        <v>1</v>
      </c>
      <c r="I121" s="183"/>
      <c r="J121" s="184">
        <f t="shared" si="10"/>
        <v>0</v>
      </c>
      <c r="K121" s="180" t="s">
        <v>19</v>
      </c>
      <c r="L121" s="39"/>
      <c r="M121" s="185" t="s">
        <v>19</v>
      </c>
      <c r="N121" s="186" t="s">
        <v>46</v>
      </c>
      <c r="O121" s="64"/>
      <c r="P121" s="187">
        <f t="shared" si="11"/>
        <v>0</v>
      </c>
      <c r="Q121" s="187">
        <v>0</v>
      </c>
      <c r="R121" s="187">
        <f t="shared" si="12"/>
        <v>0</v>
      </c>
      <c r="S121" s="187">
        <v>0</v>
      </c>
      <c r="T121" s="188">
        <f t="shared" si="13"/>
        <v>0</v>
      </c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  <c r="AR121" s="189" t="s">
        <v>112</v>
      </c>
      <c r="AT121" s="189" t="s">
        <v>167</v>
      </c>
      <c r="AU121" s="189" t="s">
        <v>79</v>
      </c>
      <c r="AY121" s="17" t="s">
        <v>164</v>
      </c>
      <c r="BE121" s="190">
        <f t="shared" si="14"/>
        <v>0</v>
      </c>
      <c r="BF121" s="190">
        <f t="shared" si="15"/>
        <v>0</v>
      </c>
      <c r="BG121" s="190">
        <f t="shared" si="16"/>
        <v>0</v>
      </c>
      <c r="BH121" s="190">
        <f t="shared" si="17"/>
        <v>0</v>
      </c>
      <c r="BI121" s="190">
        <f t="shared" si="18"/>
        <v>0</v>
      </c>
      <c r="BJ121" s="17" t="s">
        <v>79</v>
      </c>
      <c r="BK121" s="190">
        <f t="shared" si="19"/>
        <v>0</v>
      </c>
      <c r="BL121" s="17" t="s">
        <v>112</v>
      </c>
      <c r="BM121" s="189" t="s">
        <v>1831</v>
      </c>
    </row>
    <row r="122" spans="1:65" s="2" customFormat="1" ht="16.5" customHeight="1">
      <c r="A122" s="34"/>
      <c r="B122" s="35"/>
      <c r="C122" s="178" t="s">
        <v>388</v>
      </c>
      <c r="D122" s="178" t="s">
        <v>167</v>
      </c>
      <c r="E122" s="179" t="s">
        <v>681</v>
      </c>
      <c r="F122" s="180" t="s">
        <v>1832</v>
      </c>
      <c r="G122" s="181" t="s">
        <v>1755</v>
      </c>
      <c r="H122" s="182">
        <v>1</v>
      </c>
      <c r="I122" s="183"/>
      <c r="J122" s="184">
        <f t="shared" si="10"/>
        <v>0</v>
      </c>
      <c r="K122" s="180" t="s">
        <v>19</v>
      </c>
      <c r="L122" s="39"/>
      <c r="M122" s="185" t="s">
        <v>19</v>
      </c>
      <c r="N122" s="186" t="s">
        <v>46</v>
      </c>
      <c r="O122" s="64"/>
      <c r="P122" s="187">
        <f t="shared" si="11"/>
        <v>0</v>
      </c>
      <c r="Q122" s="187">
        <v>0</v>
      </c>
      <c r="R122" s="187">
        <f t="shared" si="12"/>
        <v>0</v>
      </c>
      <c r="S122" s="187">
        <v>0</v>
      </c>
      <c r="T122" s="188">
        <f t="shared" si="13"/>
        <v>0</v>
      </c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  <c r="AR122" s="189" t="s">
        <v>112</v>
      </c>
      <c r="AT122" s="189" t="s">
        <v>167</v>
      </c>
      <c r="AU122" s="189" t="s">
        <v>79</v>
      </c>
      <c r="AY122" s="17" t="s">
        <v>164</v>
      </c>
      <c r="BE122" s="190">
        <f t="shared" si="14"/>
        <v>0</v>
      </c>
      <c r="BF122" s="190">
        <f t="shared" si="15"/>
        <v>0</v>
      </c>
      <c r="BG122" s="190">
        <f t="shared" si="16"/>
        <v>0</v>
      </c>
      <c r="BH122" s="190">
        <f t="shared" si="17"/>
        <v>0</v>
      </c>
      <c r="BI122" s="190">
        <f t="shared" si="18"/>
        <v>0</v>
      </c>
      <c r="BJ122" s="17" t="s">
        <v>79</v>
      </c>
      <c r="BK122" s="190">
        <f t="shared" si="19"/>
        <v>0</v>
      </c>
      <c r="BL122" s="17" t="s">
        <v>112</v>
      </c>
      <c r="BM122" s="189" t="s">
        <v>1833</v>
      </c>
    </row>
    <row r="123" spans="1:65" s="2" customFormat="1" ht="55.5" customHeight="1">
      <c r="A123" s="34"/>
      <c r="B123" s="35"/>
      <c r="C123" s="178" t="s">
        <v>393</v>
      </c>
      <c r="D123" s="178" t="s">
        <v>167</v>
      </c>
      <c r="E123" s="179" t="s">
        <v>688</v>
      </c>
      <c r="F123" s="180" t="s">
        <v>1809</v>
      </c>
      <c r="G123" s="181" t="s">
        <v>1755</v>
      </c>
      <c r="H123" s="182">
        <v>1</v>
      </c>
      <c r="I123" s="183"/>
      <c r="J123" s="184">
        <f t="shared" si="10"/>
        <v>0</v>
      </c>
      <c r="K123" s="180" t="s">
        <v>19</v>
      </c>
      <c r="L123" s="39"/>
      <c r="M123" s="250" t="s">
        <v>19</v>
      </c>
      <c r="N123" s="251" t="s">
        <v>46</v>
      </c>
      <c r="O123" s="210"/>
      <c r="P123" s="238">
        <f t="shared" si="11"/>
        <v>0</v>
      </c>
      <c r="Q123" s="238">
        <v>0</v>
      </c>
      <c r="R123" s="238">
        <f t="shared" si="12"/>
        <v>0</v>
      </c>
      <c r="S123" s="238">
        <v>0</v>
      </c>
      <c r="T123" s="239">
        <f t="shared" si="13"/>
        <v>0</v>
      </c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  <c r="AR123" s="189" t="s">
        <v>112</v>
      </c>
      <c r="AT123" s="189" t="s">
        <v>167</v>
      </c>
      <c r="AU123" s="189" t="s">
        <v>79</v>
      </c>
      <c r="AY123" s="17" t="s">
        <v>164</v>
      </c>
      <c r="BE123" s="190">
        <f t="shared" si="14"/>
        <v>0</v>
      </c>
      <c r="BF123" s="190">
        <f t="shared" si="15"/>
        <v>0</v>
      </c>
      <c r="BG123" s="190">
        <f t="shared" si="16"/>
        <v>0</v>
      </c>
      <c r="BH123" s="190">
        <f t="shared" si="17"/>
        <v>0</v>
      </c>
      <c r="BI123" s="190">
        <f t="shared" si="18"/>
        <v>0</v>
      </c>
      <c r="BJ123" s="17" t="s">
        <v>79</v>
      </c>
      <c r="BK123" s="190">
        <f t="shared" si="19"/>
        <v>0</v>
      </c>
      <c r="BL123" s="17" t="s">
        <v>112</v>
      </c>
      <c r="BM123" s="189" t="s">
        <v>1834</v>
      </c>
    </row>
    <row r="124" spans="1:65" s="2" customFormat="1" ht="6.95" customHeight="1">
      <c r="A124" s="34"/>
      <c r="B124" s="47"/>
      <c r="C124" s="48"/>
      <c r="D124" s="48"/>
      <c r="E124" s="48"/>
      <c r="F124" s="48"/>
      <c r="G124" s="48"/>
      <c r="H124" s="48"/>
      <c r="I124" s="48"/>
      <c r="J124" s="48"/>
      <c r="K124" s="48"/>
      <c r="L124" s="39"/>
      <c r="M124" s="34"/>
      <c r="O124" s="34"/>
      <c r="P124" s="34"/>
      <c r="Q124" s="34"/>
      <c r="R124" s="34"/>
      <c r="S124" s="34"/>
      <c r="T124" s="34"/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</row>
  </sheetData>
  <sheetProtection algorithmName="SHA-512" hashValue="NMRNrbJZP4ZqydMwXM6FChzvW/QpziX4XKjSIoLhTMevALDn82kWCDuLtJ+DtlUDsxB5oja8HLq3Ow1yPKcnAg==" saltValue="HMj//BCN0hPrtv7f1F/RaBmidwQRrkQGwlrldxg9XKke7soWRmc67lNtgUQuQRKVHF9lexT/BlcxJbz6QHFwEw==" spinCount="100000" sheet="1" objects="1" scenarios="1" formatColumns="0" formatRows="0" autoFilter="0"/>
  <autoFilter ref="C80:K123" xr:uid="{00000000-0009-0000-0000-00000D000000}"/>
  <mergeCells count="9">
    <mergeCell ref="E50:H50"/>
    <mergeCell ref="E71:H71"/>
    <mergeCell ref="E73:H73"/>
    <mergeCell ref="L2:V2"/>
    <mergeCell ref="E7:H7"/>
    <mergeCell ref="E9:H9"/>
    <mergeCell ref="E18:H18"/>
    <mergeCell ref="E27:H27"/>
    <mergeCell ref="E48:H48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2:BM106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80"/>
      <c r="M2" s="280"/>
      <c r="N2" s="280"/>
      <c r="O2" s="280"/>
      <c r="P2" s="280"/>
      <c r="Q2" s="280"/>
      <c r="R2" s="280"/>
      <c r="S2" s="280"/>
      <c r="T2" s="280"/>
      <c r="U2" s="280"/>
      <c r="V2" s="280"/>
      <c r="AT2" s="17" t="s">
        <v>126</v>
      </c>
    </row>
    <row r="3" spans="1:46" s="1" customFormat="1" ht="6.95" customHeight="1">
      <c r="B3" s="108"/>
      <c r="C3" s="109"/>
      <c r="D3" s="109"/>
      <c r="E3" s="109"/>
      <c r="F3" s="109"/>
      <c r="G3" s="109"/>
      <c r="H3" s="109"/>
      <c r="I3" s="109"/>
      <c r="J3" s="109"/>
      <c r="K3" s="109"/>
      <c r="L3" s="20"/>
      <c r="AT3" s="17" t="s">
        <v>83</v>
      </c>
    </row>
    <row r="4" spans="1:46" s="1" customFormat="1" ht="24.95" customHeight="1">
      <c r="B4" s="20"/>
      <c r="D4" s="110" t="s">
        <v>127</v>
      </c>
      <c r="L4" s="20"/>
      <c r="M4" s="111" t="s">
        <v>10</v>
      </c>
      <c r="AT4" s="17" t="s">
        <v>4</v>
      </c>
    </row>
    <row r="5" spans="1:46" s="1" customFormat="1" ht="6.95" customHeight="1">
      <c r="B5" s="20"/>
      <c r="L5" s="20"/>
    </row>
    <row r="6" spans="1:46" s="1" customFormat="1" ht="12" customHeight="1">
      <c r="B6" s="20"/>
      <c r="D6" s="112" t="s">
        <v>16</v>
      </c>
      <c r="L6" s="20"/>
    </row>
    <row r="7" spans="1:46" s="1" customFormat="1" ht="16.5" customHeight="1">
      <c r="B7" s="20"/>
      <c r="E7" s="297" t="str">
        <f>'Rekapitulace stavby'!K6</f>
        <v>Domov mládeže, Čelakovského 789 1, Plzeň</v>
      </c>
      <c r="F7" s="298"/>
      <c r="G7" s="298"/>
      <c r="H7" s="298"/>
      <c r="L7" s="20"/>
    </row>
    <row r="8" spans="1:46" s="2" customFormat="1" ht="12" customHeight="1">
      <c r="A8" s="34"/>
      <c r="B8" s="39"/>
      <c r="C8" s="34"/>
      <c r="D8" s="112" t="s">
        <v>128</v>
      </c>
      <c r="E8" s="34"/>
      <c r="F8" s="34"/>
      <c r="G8" s="34"/>
      <c r="H8" s="34"/>
      <c r="I8" s="34"/>
      <c r="J8" s="34"/>
      <c r="K8" s="34"/>
      <c r="L8" s="113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</row>
    <row r="9" spans="1:46" s="2" customFormat="1" ht="16.5" customHeight="1">
      <c r="A9" s="34"/>
      <c r="B9" s="39"/>
      <c r="C9" s="34"/>
      <c r="D9" s="34"/>
      <c r="E9" s="300" t="s">
        <v>1835</v>
      </c>
      <c r="F9" s="299"/>
      <c r="G9" s="299"/>
      <c r="H9" s="299"/>
      <c r="I9" s="34"/>
      <c r="J9" s="34"/>
      <c r="K9" s="34"/>
      <c r="L9" s="113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pans="1:46" s="2" customFormat="1" ht="11.25">
      <c r="A10" s="34"/>
      <c r="B10" s="39"/>
      <c r="C10" s="34"/>
      <c r="D10" s="34"/>
      <c r="E10" s="34"/>
      <c r="F10" s="34"/>
      <c r="G10" s="34"/>
      <c r="H10" s="34"/>
      <c r="I10" s="34"/>
      <c r="J10" s="34"/>
      <c r="K10" s="34"/>
      <c r="L10" s="113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pans="1:46" s="2" customFormat="1" ht="12" customHeight="1">
      <c r="A11" s="34"/>
      <c r="B11" s="39"/>
      <c r="C11" s="34"/>
      <c r="D11" s="112" t="s">
        <v>18</v>
      </c>
      <c r="E11" s="34"/>
      <c r="F11" s="103" t="s">
        <v>19</v>
      </c>
      <c r="G11" s="34"/>
      <c r="H11" s="34"/>
      <c r="I11" s="112" t="s">
        <v>20</v>
      </c>
      <c r="J11" s="103" t="s">
        <v>19</v>
      </c>
      <c r="K11" s="34"/>
      <c r="L11" s="113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pans="1:46" s="2" customFormat="1" ht="12" customHeight="1">
      <c r="A12" s="34"/>
      <c r="B12" s="39"/>
      <c r="C12" s="34"/>
      <c r="D12" s="112" t="s">
        <v>21</v>
      </c>
      <c r="E12" s="34"/>
      <c r="F12" s="103" t="s">
        <v>22</v>
      </c>
      <c r="G12" s="34"/>
      <c r="H12" s="34"/>
      <c r="I12" s="112" t="s">
        <v>23</v>
      </c>
      <c r="J12" s="114" t="str">
        <f>'Rekapitulace stavby'!AN8</f>
        <v>20. 3. 2025</v>
      </c>
      <c r="K12" s="34"/>
      <c r="L12" s="113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pans="1:46" s="2" customFormat="1" ht="10.9" customHeight="1">
      <c r="A13" s="34"/>
      <c r="B13" s="39"/>
      <c r="C13" s="34"/>
      <c r="D13" s="34"/>
      <c r="E13" s="34"/>
      <c r="F13" s="34"/>
      <c r="G13" s="34"/>
      <c r="H13" s="34"/>
      <c r="I13" s="34"/>
      <c r="J13" s="34"/>
      <c r="K13" s="34"/>
      <c r="L13" s="113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pans="1:46" s="2" customFormat="1" ht="12" customHeight="1">
      <c r="A14" s="34"/>
      <c r="B14" s="39"/>
      <c r="C14" s="34"/>
      <c r="D14" s="112" t="s">
        <v>25</v>
      </c>
      <c r="E14" s="34"/>
      <c r="F14" s="34"/>
      <c r="G14" s="34"/>
      <c r="H14" s="34"/>
      <c r="I14" s="112" t="s">
        <v>26</v>
      </c>
      <c r="J14" s="103" t="s">
        <v>27</v>
      </c>
      <c r="K14" s="34"/>
      <c r="L14" s="113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pans="1:46" s="2" customFormat="1" ht="18" customHeight="1">
      <c r="A15" s="34"/>
      <c r="B15" s="39"/>
      <c r="C15" s="34"/>
      <c r="D15" s="34"/>
      <c r="E15" s="103" t="s">
        <v>28</v>
      </c>
      <c r="F15" s="34"/>
      <c r="G15" s="34"/>
      <c r="H15" s="34"/>
      <c r="I15" s="112" t="s">
        <v>29</v>
      </c>
      <c r="J15" s="103" t="s">
        <v>30</v>
      </c>
      <c r="K15" s="34"/>
      <c r="L15" s="113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pans="1:46" s="2" customFormat="1" ht="6.95" customHeight="1">
      <c r="A16" s="34"/>
      <c r="B16" s="39"/>
      <c r="C16" s="34"/>
      <c r="D16" s="34"/>
      <c r="E16" s="34"/>
      <c r="F16" s="34"/>
      <c r="G16" s="34"/>
      <c r="H16" s="34"/>
      <c r="I16" s="34"/>
      <c r="J16" s="34"/>
      <c r="K16" s="34"/>
      <c r="L16" s="113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pans="1:31" s="2" customFormat="1" ht="12" customHeight="1">
      <c r="A17" s="34"/>
      <c r="B17" s="39"/>
      <c r="C17" s="34"/>
      <c r="D17" s="112" t="s">
        <v>31</v>
      </c>
      <c r="E17" s="34"/>
      <c r="F17" s="34"/>
      <c r="G17" s="34"/>
      <c r="H17" s="34"/>
      <c r="I17" s="112" t="s">
        <v>26</v>
      </c>
      <c r="J17" s="30" t="str">
        <f>'Rekapitulace stavby'!AN13</f>
        <v>Vyplň údaj</v>
      </c>
      <c r="K17" s="34"/>
      <c r="L17" s="113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pans="1:31" s="2" customFormat="1" ht="18" customHeight="1">
      <c r="A18" s="34"/>
      <c r="B18" s="39"/>
      <c r="C18" s="34"/>
      <c r="D18" s="34"/>
      <c r="E18" s="301" t="str">
        <f>'Rekapitulace stavby'!E14</f>
        <v>Vyplň údaj</v>
      </c>
      <c r="F18" s="302"/>
      <c r="G18" s="302"/>
      <c r="H18" s="302"/>
      <c r="I18" s="112" t="s">
        <v>29</v>
      </c>
      <c r="J18" s="30" t="str">
        <f>'Rekapitulace stavby'!AN14</f>
        <v>Vyplň údaj</v>
      </c>
      <c r="K18" s="34"/>
      <c r="L18" s="113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pans="1:31" s="2" customFormat="1" ht="6.95" customHeight="1">
      <c r="A19" s="34"/>
      <c r="B19" s="39"/>
      <c r="C19" s="34"/>
      <c r="D19" s="34"/>
      <c r="E19" s="34"/>
      <c r="F19" s="34"/>
      <c r="G19" s="34"/>
      <c r="H19" s="34"/>
      <c r="I19" s="34"/>
      <c r="J19" s="34"/>
      <c r="K19" s="34"/>
      <c r="L19" s="113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pans="1:31" s="2" customFormat="1" ht="12" customHeight="1">
      <c r="A20" s="34"/>
      <c r="B20" s="39"/>
      <c r="C20" s="34"/>
      <c r="D20" s="112" t="s">
        <v>33</v>
      </c>
      <c r="E20" s="34"/>
      <c r="F20" s="34"/>
      <c r="G20" s="34"/>
      <c r="H20" s="34"/>
      <c r="I20" s="112" t="s">
        <v>26</v>
      </c>
      <c r="J20" s="103" t="s">
        <v>34</v>
      </c>
      <c r="K20" s="34"/>
      <c r="L20" s="113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pans="1:31" s="2" customFormat="1" ht="18" customHeight="1">
      <c r="A21" s="34"/>
      <c r="B21" s="39"/>
      <c r="C21" s="34"/>
      <c r="D21" s="34"/>
      <c r="E21" s="103" t="s">
        <v>35</v>
      </c>
      <c r="F21" s="34"/>
      <c r="G21" s="34"/>
      <c r="H21" s="34"/>
      <c r="I21" s="112" t="s">
        <v>29</v>
      </c>
      <c r="J21" s="103" t="s">
        <v>19</v>
      </c>
      <c r="K21" s="34"/>
      <c r="L21" s="113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pans="1:31" s="2" customFormat="1" ht="6.95" customHeight="1">
      <c r="A22" s="34"/>
      <c r="B22" s="39"/>
      <c r="C22" s="34"/>
      <c r="D22" s="34"/>
      <c r="E22" s="34"/>
      <c r="F22" s="34"/>
      <c r="G22" s="34"/>
      <c r="H22" s="34"/>
      <c r="I22" s="34"/>
      <c r="J22" s="34"/>
      <c r="K22" s="34"/>
      <c r="L22" s="113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pans="1:31" s="2" customFormat="1" ht="12" customHeight="1">
      <c r="A23" s="34"/>
      <c r="B23" s="39"/>
      <c r="C23" s="34"/>
      <c r="D23" s="112" t="s">
        <v>37</v>
      </c>
      <c r="E23" s="34"/>
      <c r="F23" s="34"/>
      <c r="G23" s="34"/>
      <c r="H23" s="34"/>
      <c r="I23" s="112" t="s">
        <v>26</v>
      </c>
      <c r="J23" s="103" t="s">
        <v>19</v>
      </c>
      <c r="K23" s="34"/>
      <c r="L23" s="113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pans="1:31" s="2" customFormat="1" ht="18" customHeight="1">
      <c r="A24" s="34"/>
      <c r="B24" s="39"/>
      <c r="C24" s="34"/>
      <c r="D24" s="34"/>
      <c r="E24" s="103" t="s">
        <v>38</v>
      </c>
      <c r="F24" s="34"/>
      <c r="G24" s="34"/>
      <c r="H24" s="34"/>
      <c r="I24" s="112" t="s">
        <v>29</v>
      </c>
      <c r="J24" s="103" t="s">
        <v>19</v>
      </c>
      <c r="K24" s="34"/>
      <c r="L24" s="113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pans="1:31" s="2" customFormat="1" ht="6.95" customHeight="1">
      <c r="A25" s="34"/>
      <c r="B25" s="39"/>
      <c r="C25" s="34"/>
      <c r="D25" s="34"/>
      <c r="E25" s="34"/>
      <c r="F25" s="34"/>
      <c r="G25" s="34"/>
      <c r="H25" s="34"/>
      <c r="I25" s="34"/>
      <c r="J25" s="34"/>
      <c r="K25" s="34"/>
      <c r="L25" s="113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pans="1:31" s="2" customFormat="1" ht="12" customHeight="1">
      <c r="A26" s="34"/>
      <c r="B26" s="39"/>
      <c r="C26" s="34"/>
      <c r="D26" s="112" t="s">
        <v>39</v>
      </c>
      <c r="E26" s="34"/>
      <c r="F26" s="34"/>
      <c r="G26" s="34"/>
      <c r="H26" s="34"/>
      <c r="I26" s="34"/>
      <c r="J26" s="34"/>
      <c r="K26" s="34"/>
      <c r="L26" s="113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pans="1:31" s="8" customFormat="1" ht="71.25" customHeight="1">
      <c r="A27" s="115"/>
      <c r="B27" s="116"/>
      <c r="C27" s="115"/>
      <c r="D27" s="115"/>
      <c r="E27" s="303" t="s">
        <v>40</v>
      </c>
      <c r="F27" s="303"/>
      <c r="G27" s="303"/>
      <c r="H27" s="303"/>
      <c r="I27" s="115"/>
      <c r="J27" s="115"/>
      <c r="K27" s="115"/>
      <c r="L27" s="117"/>
      <c r="S27" s="115"/>
      <c r="T27" s="115"/>
      <c r="U27" s="115"/>
      <c r="V27" s="115"/>
      <c r="W27" s="115"/>
      <c r="X27" s="115"/>
      <c r="Y27" s="115"/>
      <c r="Z27" s="115"/>
      <c r="AA27" s="115"/>
      <c r="AB27" s="115"/>
      <c r="AC27" s="115"/>
      <c r="AD27" s="115"/>
      <c r="AE27" s="115"/>
    </row>
    <row r="28" spans="1:31" s="2" customFormat="1" ht="6.95" customHeight="1">
      <c r="A28" s="34"/>
      <c r="B28" s="39"/>
      <c r="C28" s="34"/>
      <c r="D28" s="34"/>
      <c r="E28" s="34"/>
      <c r="F28" s="34"/>
      <c r="G28" s="34"/>
      <c r="H28" s="34"/>
      <c r="I28" s="34"/>
      <c r="J28" s="34"/>
      <c r="K28" s="34"/>
      <c r="L28" s="113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pans="1:31" s="2" customFormat="1" ht="6.95" customHeight="1">
      <c r="A29" s="34"/>
      <c r="B29" s="39"/>
      <c r="C29" s="34"/>
      <c r="D29" s="118"/>
      <c r="E29" s="118"/>
      <c r="F29" s="118"/>
      <c r="G29" s="118"/>
      <c r="H29" s="118"/>
      <c r="I29" s="118"/>
      <c r="J29" s="118"/>
      <c r="K29" s="118"/>
      <c r="L29" s="113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spans="1:31" s="2" customFormat="1" ht="25.35" customHeight="1">
      <c r="A30" s="34"/>
      <c r="B30" s="39"/>
      <c r="C30" s="34"/>
      <c r="D30" s="119" t="s">
        <v>41</v>
      </c>
      <c r="E30" s="34"/>
      <c r="F30" s="34"/>
      <c r="G30" s="34"/>
      <c r="H30" s="34"/>
      <c r="I30" s="34"/>
      <c r="J30" s="120">
        <f>ROUND(J85, 2)</f>
        <v>0</v>
      </c>
      <c r="K30" s="34"/>
      <c r="L30" s="113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pans="1:31" s="2" customFormat="1" ht="6.95" customHeight="1">
      <c r="A31" s="34"/>
      <c r="B31" s="39"/>
      <c r="C31" s="34"/>
      <c r="D31" s="118"/>
      <c r="E31" s="118"/>
      <c r="F31" s="118"/>
      <c r="G31" s="118"/>
      <c r="H31" s="118"/>
      <c r="I31" s="118"/>
      <c r="J31" s="118"/>
      <c r="K31" s="118"/>
      <c r="L31" s="113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pans="1:31" s="2" customFormat="1" ht="14.45" customHeight="1">
      <c r="A32" s="34"/>
      <c r="B32" s="39"/>
      <c r="C32" s="34"/>
      <c r="D32" s="34"/>
      <c r="E32" s="34"/>
      <c r="F32" s="121" t="s">
        <v>43</v>
      </c>
      <c r="G32" s="34"/>
      <c r="H32" s="34"/>
      <c r="I32" s="121" t="s">
        <v>42</v>
      </c>
      <c r="J32" s="121" t="s">
        <v>44</v>
      </c>
      <c r="K32" s="34"/>
      <c r="L32" s="113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pans="1:31" s="2" customFormat="1" ht="14.45" customHeight="1">
      <c r="A33" s="34"/>
      <c r="B33" s="39"/>
      <c r="C33" s="34"/>
      <c r="D33" s="122" t="s">
        <v>45</v>
      </c>
      <c r="E33" s="112" t="s">
        <v>46</v>
      </c>
      <c r="F33" s="123">
        <f>ROUND((SUM(BE85:BE105)),  2)</f>
        <v>0</v>
      </c>
      <c r="G33" s="34"/>
      <c r="H33" s="34"/>
      <c r="I33" s="124">
        <v>0.21</v>
      </c>
      <c r="J33" s="123">
        <f>ROUND(((SUM(BE85:BE105))*I33),  2)</f>
        <v>0</v>
      </c>
      <c r="K33" s="34"/>
      <c r="L33" s="113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pans="1:31" s="2" customFormat="1" ht="14.45" customHeight="1">
      <c r="A34" s="34"/>
      <c r="B34" s="39"/>
      <c r="C34" s="34"/>
      <c r="D34" s="34"/>
      <c r="E34" s="112" t="s">
        <v>47</v>
      </c>
      <c r="F34" s="123">
        <f>ROUND((SUM(BF85:BF105)),  2)</f>
        <v>0</v>
      </c>
      <c r="G34" s="34"/>
      <c r="H34" s="34"/>
      <c r="I34" s="124">
        <v>0.12</v>
      </c>
      <c r="J34" s="123">
        <f>ROUND(((SUM(BF85:BF105))*I34),  2)</f>
        <v>0</v>
      </c>
      <c r="K34" s="34"/>
      <c r="L34" s="113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spans="1:31" s="2" customFormat="1" ht="14.45" hidden="1" customHeight="1">
      <c r="A35" s="34"/>
      <c r="B35" s="39"/>
      <c r="C35" s="34"/>
      <c r="D35" s="34"/>
      <c r="E35" s="112" t="s">
        <v>48</v>
      </c>
      <c r="F35" s="123">
        <f>ROUND((SUM(BG85:BG105)),  2)</f>
        <v>0</v>
      </c>
      <c r="G35" s="34"/>
      <c r="H35" s="34"/>
      <c r="I35" s="124">
        <v>0.21</v>
      </c>
      <c r="J35" s="123">
        <f>0</f>
        <v>0</v>
      </c>
      <c r="K35" s="34"/>
      <c r="L35" s="113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spans="1:31" s="2" customFormat="1" ht="14.45" hidden="1" customHeight="1">
      <c r="A36" s="34"/>
      <c r="B36" s="39"/>
      <c r="C36" s="34"/>
      <c r="D36" s="34"/>
      <c r="E36" s="112" t="s">
        <v>49</v>
      </c>
      <c r="F36" s="123">
        <f>ROUND((SUM(BH85:BH105)),  2)</f>
        <v>0</v>
      </c>
      <c r="G36" s="34"/>
      <c r="H36" s="34"/>
      <c r="I36" s="124">
        <v>0.12</v>
      </c>
      <c r="J36" s="123">
        <f>0</f>
        <v>0</v>
      </c>
      <c r="K36" s="34"/>
      <c r="L36" s="113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spans="1:31" s="2" customFormat="1" ht="14.45" hidden="1" customHeight="1">
      <c r="A37" s="34"/>
      <c r="B37" s="39"/>
      <c r="C37" s="34"/>
      <c r="D37" s="34"/>
      <c r="E37" s="112" t="s">
        <v>50</v>
      </c>
      <c r="F37" s="123">
        <f>ROUND((SUM(BI85:BI105)),  2)</f>
        <v>0</v>
      </c>
      <c r="G37" s="34"/>
      <c r="H37" s="34"/>
      <c r="I37" s="124">
        <v>0</v>
      </c>
      <c r="J37" s="123">
        <f>0</f>
        <v>0</v>
      </c>
      <c r="K37" s="34"/>
      <c r="L37" s="113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spans="1:31" s="2" customFormat="1" ht="6.95" customHeight="1">
      <c r="A38" s="34"/>
      <c r="B38" s="39"/>
      <c r="C38" s="34"/>
      <c r="D38" s="34"/>
      <c r="E38" s="34"/>
      <c r="F38" s="34"/>
      <c r="G38" s="34"/>
      <c r="H38" s="34"/>
      <c r="I38" s="34"/>
      <c r="J38" s="34"/>
      <c r="K38" s="34"/>
      <c r="L38" s="113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spans="1:31" s="2" customFormat="1" ht="25.35" customHeight="1">
      <c r="A39" s="34"/>
      <c r="B39" s="39"/>
      <c r="C39" s="125"/>
      <c r="D39" s="126" t="s">
        <v>51</v>
      </c>
      <c r="E39" s="127"/>
      <c r="F39" s="127"/>
      <c r="G39" s="128" t="s">
        <v>52</v>
      </c>
      <c r="H39" s="129" t="s">
        <v>53</v>
      </c>
      <c r="I39" s="127"/>
      <c r="J39" s="130">
        <f>SUM(J30:J37)</f>
        <v>0</v>
      </c>
      <c r="K39" s="131"/>
      <c r="L39" s="113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spans="1:31" s="2" customFormat="1" ht="14.45" customHeight="1">
      <c r="A40" s="34"/>
      <c r="B40" s="132"/>
      <c r="C40" s="133"/>
      <c r="D40" s="133"/>
      <c r="E40" s="133"/>
      <c r="F40" s="133"/>
      <c r="G40" s="133"/>
      <c r="H40" s="133"/>
      <c r="I40" s="133"/>
      <c r="J40" s="133"/>
      <c r="K40" s="133"/>
      <c r="L40" s="113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4" spans="1:31" s="2" customFormat="1" ht="6.95" hidden="1" customHeight="1">
      <c r="A44" s="34"/>
      <c r="B44" s="134"/>
      <c r="C44" s="135"/>
      <c r="D44" s="135"/>
      <c r="E44" s="135"/>
      <c r="F44" s="135"/>
      <c r="G44" s="135"/>
      <c r="H44" s="135"/>
      <c r="I44" s="135"/>
      <c r="J44" s="135"/>
      <c r="K44" s="135"/>
      <c r="L44" s="113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</row>
    <row r="45" spans="1:31" s="2" customFormat="1" ht="24.95" hidden="1" customHeight="1">
      <c r="A45" s="34"/>
      <c r="B45" s="35"/>
      <c r="C45" s="23" t="s">
        <v>132</v>
      </c>
      <c r="D45" s="36"/>
      <c r="E45" s="36"/>
      <c r="F45" s="36"/>
      <c r="G45" s="36"/>
      <c r="H45" s="36"/>
      <c r="I45" s="36"/>
      <c r="J45" s="36"/>
      <c r="K45" s="36"/>
      <c r="L45" s="113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</row>
    <row r="46" spans="1:31" s="2" customFormat="1" ht="6.95" hidden="1" customHeight="1">
      <c r="A46" s="34"/>
      <c r="B46" s="35"/>
      <c r="C46" s="36"/>
      <c r="D46" s="36"/>
      <c r="E46" s="36"/>
      <c r="F46" s="36"/>
      <c r="G46" s="36"/>
      <c r="H46" s="36"/>
      <c r="I46" s="36"/>
      <c r="J46" s="36"/>
      <c r="K46" s="36"/>
      <c r="L46" s="113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</row>
    <row r="47" spans="1:31" s="2" customFormat="1" ht="12" hidden="1" customHeight="1">
      <c r="A47" s="34"/>
      <c r="B47" s="35"/>
      <c r="C47" s="29" t="s">
        <v>16</v>
      </c>
      <c r="D47" s="36"/>
      <c r="E47" s="36"/>
      <c r="F47" s="36"/>
      <c r="G47" s="36"/>
      <c r="H47" s="36"/>
      <c r="I47" s="36"/>
      <c r="J47" s="36"/>
      <c r="K47" s="36"/>
      <c r="L47" s="113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</row>
    <row r="48" spans="1:31" s="2" customFormat="1" ht="16.5" hidden="1" customHeight="1">
      <c r="A48" s="34"/>
      <c r="B48" s="35"/>
      <c r="C48" s="36"/>
      <c r="D48" s="36"/>
      <c r="E48" s="304" t="str">
        <f>E7</f>
        <v>Domov mládeže, Čelakovského 789 1, Plzeň</v>
      </c>
      <c r="F48" s="305"/>
      <c r="G48" s="305"/>
      <c r="H48" s="305"/>
      <c r="I48" s="36"/>
      <c r="J48" s="36"/>
      <c r="K48" s="36"/>
      <c r="L48" s="113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</row>
    <row r="49" spans="1:47" s="2" customFormat="1" ht="12" hidden="1" customHeight="1">
      <c r="A49" s="34"/>
      <c r="B49" s="35"/>
      <c r="C49" s="29" t="s">
        <v>128</v>
      </c>
      <c r="D49" s="36"/>
      <c r="E49" s="36"/>
      <c r="F49" s="36"/>
      <c r="G49" s="36"/>
      <c r="H49" s="36"/>
      <c r="I49" s="36"/>
      <c r="J49" s="36"/>
      <c r="K49" s="36"/>
      <c r="L49" s="113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</row>
    <row r="50" spans="1:47" s="2" customFormat="1" ht="16.5" hidden="1" customHeight="1">
      <c r="A50" s="34"/>
      <c r="B50" s="35"/>
      <c r="C50" s="36"/>
      <c r="D50" s="36"/>
      <c r="E50" s="258" t="str">
        <f>E9</f>
        <v>8 - VRN</v>
      </c>
      <c r="F50" s="306"/>
      <c r="G50" s="306"/>
      <c r="H50" s="306"/>
      <c r="I50" s="36"/>
      <c r="J50" s="36"/>
      <c r="K50" s="36"/>
      <c r="L50" s="113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</row>
    <row r="51" spans="1:47" s="2" customFormat="1" ht="6.95" hidden="1" customHeight="1">
      <c r="A51" s="34"/>
      <c r="B51" s="35"/>
      <c r="C51" s="36"/>
      <c r="D51" s="36"/>
      <c r="E51" s="36"/>
      <c r="F51" s="36"/>
      <c r="G51" s="36"/>
      <c r="H51" s="36"/>
      <c r="I51" s="36"/>
      <c r="J51" s="36"/>
      <c r="K51" s="36"/>
      <c r="L51" s="113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</row>
    <row r="52" spans="1:47" s="2" customFormat="1" ht="12" hidden="1" customHeight="1">
      <c r="A52" s="34"/>
      <c r="B52" s="35"/>
      <c r="C52" s="29" t="s">
        <v>21</v>
      </c>
      <c r="D52" s="36"/>
      <c r="E52" s="36"/>
      <c r="F52" s="27" t="str">
        <f>F12</f>
        <v>Čelakovského 789/1, Plzeň</v>
      </c>
      <c r="G52" s="36"/>
      <c r="H52" s="36"/>
      <c r="I52" s="29" t="s">
        <v>23</v>
      </c>
      <c r="J52" s="59" t="str">
        <f>IF(J12="","",J12)</f>
        <v>20. 3. 2025</v>
      </c>
      <c r="K52" s="36"/>
      <c r="L52" s="113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</row>
    <row r="53" spans="1:47" s="2" customFormat="1" ht="6.95" hidden="1" customHeight="1">
      <c r="A53" s="34"/>
      <c r="B53" s="35"/>
      <c r="C53" s="36"/>
      <c r="D53" s="36"/>
      <c r="E53" s="36"/>
      <c r="F53" s="36"/>
      <c r="G53" s="36"/>
      <c r="H53" s="36"/>
      <c r="I53" s="36"/>
      <c r="J53" s="36"/>
      <c r="K53" s="36"/>
      <c r="L53" s="113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</row>
    <row r="54" spans="1:47" s="2" customFormat="1" ht="25.7" hidden="1" customHeight="1">
      <c r="A54" s="34"/>
      <c r="B54" s="35"/>
      <c r="C54" s="29" t="s">
        <v>25</v>
      </c>
      <c r="D54" s="36"/>
      <c r="E54" s="36"/>
      <c r="F54" s="27" t="str">
        <f>E15</f>
        <v>Střední škola informatiky a finančních služeb</v>
      </c>
      <c r="G54" s="36"/>
      <c r="H54" s="36"/>
      <c r="I54" s="29" t="s">
        <v>33</v>
      </c>
      <c r="J54" s="32" t="str">
        <f>E21</f>
        <v>Planteam, Na Výsluní 630, Líně - Sulkov</v>
      </c>
      <c r="K54" s="36"/>
      <c r="L54" s="113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</row>
    <row r="55" spans="1:47" s="2" customFormat="1" ht="15.2" hidden="1" customHeight="1">
      <c r="A55" s="34"/>
      <c r="B55" s="35"/>
      <c r="C55" s="29" t="s">
        <v>31</v>
      </c>
      <c r="D55" s="36"/>
      <c r="E55" s="36"/>
      <c r="F55" s="27" t="str">
        <f>IF(E18="","",E18)</f>
        <v>Vyplň údaj</v>
      </c>
      <c r="G55" s="36"/>
      <c r="H55" s="36"/>
      <c r="I55" s="29" t="s">
        <v>37</v>
      </c>
      <c r="J55" s="32" t="str">
        <f>E24</f>
        <v>Ing. Irena Potužáková</v>
      </c>
      <c r="K55" s="36"/>
      <c r="L55" s="113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</row>
    <row r="56" spans="1:47" s="2" customFormat="1" ht="10.35" hidden="1" customHeight="1">
      <c r="A56" s="34"/>
      <c r="B56" s="35"/>
      <c r="C56" s="36"/>
      <c r="D56" s="36"/>
      <c r="E56" s="36"/>
      <c r="F56" s="36"/>
      <c r="G56" s="36"/>
      <c r="H56" s="36"/>
      <c r="I56" s="36"/>
      <c r="J56" s="36"/>
      <c r="K56" s="36"/>
      <c r="L56" s="113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</row>
    <row r="57" spans="1:47" s="2" customFormat="1" ht="29.25" hidden="1" customHeight="1">
      <c r="A57" s="34"/>
      <c r="B57" s="35"/>
      <c r="C57" s="136" t="s">
        <v>133</v>
      </c>
      <c r="D57" s="137"/>
      <c r="E57" s="137"/>
      <c r="F57" s="137"/>
      <c r="G57" s="137"/>
      <c r="H57" s="137"/>
      <c r="I57" s="137"/>
      <c r="J57" s="138" t="s">
        <v>134</v>
      </c>
      <c r="K57" s="137"/>
      <c r="L57" s="113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</row>
    <row r="58" spans="1:47" s="2" customFormat="1" ht="10.35" hidden="1" customHeight="1">
      <c r="A58" s="34"/>
      <c r="B58" s="35"/>
      <c r="C58" s="36"/>
      <c r="D58" s="36"/>
      <c r="E58" s="36"/>
      <c r="F58" s="36"/>
      <c r="G58" s="36"/>
      <c r="H58" s="36"/>
      <c r="I58" s="36"/>
      <c r="J58" s="36"/>
      <c r="K58" s="36"/>
      <c r="L58" s="113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</row>
    <row r="59" spans="1:47" s="2" customFormat="1" ht="22.9" hidden="1" customHeight="1">
      <c r="A59" s="34"/>
      <c r="B59" s="35"/>
      <c r="C59" s="139" t="s">
        <v>73</v>
      </c>
      <c r="D59" s="36"/>
      <c r="E59" s="36"/>
      <c r="F59" s="36"/>
      <c r="G59" s="36"/>
      <c r="H59" s="36"/>
      <c r="I59" s="36"/>
      <c r="J59" s="77">
        <f>J85</f>
        <v>0</v>
      </c>
      <c r="K59" s="36"/>
      <c r="L59" s="113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U59" s="17" t="s">
        <v>135</v>
      </c>
    </row>
    <row r="60" spans="1:47" s="9" customFormat="1" ht="24.95" hidden="1" customHeight="1">
      <c r="B60" s="140"/>
      <c r="C60" s="141"/>
      <c r="D60" s="142" t="s">
        <v>1836</v>
      </c>
      <c r="E60" s="143"/>
      <c r="F60" s="143"/>
      <c r="G60" s="143"/>
      <c r="H60" s="143"/>
      <c r="I60" s="143"/>
      <c r="J60" s="144">
        <f>J86</f>
        <v>0</v>
      </c>
      <c r="K60" s="141"/>
      <c r="L60" s="145"/>
    </row>
    <row r="61" spans="1:47" s="10" customFormat="1" ht="19.899999999999999" hidden="1" customHeight="1">
      <c r="B61" s="146"/>
      <c r="C61" s="97"/>
      <c r="D61" s="147" t="s">
        <v>1837</v>
      </c>
      <c r="E61" s="148"/>
      <c r="F61" s="148"/>
      <c r="G61" s="148"/>
      <c r="H61" s="148"/>
      <c r="I61" s="148"/>
      <c r="J61" s="149">
        <f>J87</f>
        <v>0</v>
      </c>
      <c r="K61" s="97"/>
      <c r="L61" s="150"/>
    </row>
    <row r="62" spans="1:47" s="10" customFormat="1" ht="19.899999999999999" hidden="1" customHeight="1">
      <c r="B62" s="146"/>
      <c r="C62" s="97"/>
      <c r="D62" s="147" t="s">
        <v>1838</v>
      </c>
      <c r="E62" s="148"/>
      <c r="F62" s="148"/>
      <c r="G62" s="148"/>
      <c r="H62" s="148"/>
      <c r="I62" s="148"/>
      <c r="J62" s="149">
        <f>J90</f>
        <v>0</v>
      </c>
      <c r="K62" s="97"/>
      <c r="L62" s="150"/>
    </row>
    <row r="63" spans="1:47" s="10" customFormat="1" ht="19.899999999999999" hidden="1" customHeight="1">
      <c r="B63" s="146"/>
      <c r="C63" s="97"/>
      <c r="D63" s="147" t="s">
        <v>1839</v>
      </c>
      <c r="E63" s="148"/>
      <c r="F63" s="148"/>
      <c r="G63" s="148"/>
      <c r="H63" s="148"/>
      <c r="I63" s="148"/>
      <c r="J63" s="149">
        <f>J93</f>
        <v>0</v>
      </c>
      <c r="K63" s="97"/>
      <c r="L63" s="150"/>
    </row>
    <row r="64" spans="1:47" s="10" customFormat="1" ht="19.899999999999999" hidden="1" customHeight="1">
      <c r="B64" s="146"/>
      <c r="C64" s="97"/>
      <c r="D64" s="147" t="s">
        <v>1840</v>
      </c>
      <c r="E64" s="148"/>
      <c r="F64" s="148"/>
      <c r="G64" s="148"/>
      <c r="H64" s="148"/>
      <c r="I64" s="148"/>
      <c r="J64" s="149">
        <f>J96</f>
        <v>0</v>
      </c>
      <c r="K64" s="97"/>
      <c r="L64" s="150"/>
    </row>
    <row r="65" spans="1:31" s="10" customFormat="1" ht="19.899999999999999" hidden="1" customHeight="1">
      <c r="B65" s="146"/>
      <c r="C65" s="97"/>
      <c r="D65" s="147" t="s">
        <v>1841</v>
      </c>
      <c r="E65" s="148"/>
      <c r="F65" s="148"/>
      <c r="G65" s="148"/>
      <c r="H65" s="148"/>
      <c r="I65" s="148"/>
      <c r="J65" s="149">
        <f>J103</f>
        <v>0</v>
      </c>
      <c r="K65" s="97"/>
      <c r="L65" s="150"/>
    </row>
    <row r="66" spans="1:31" s="2" customFormat="1" ht="21.75" hidden="1" customHeight="1">
      <c r="A66" s="34"/>
      <c r="B66" s="35"/>
      <c r="C66" s="36"/>
      <c r="D66" s="36"/>
      <c r="E66" s="36"/>
      <c r="F66" s="36"/>
      <c r="G66" s="36"/>
      <c r="H66" s="36"/>
      <c r="I66" s="36"/>
      <c r="J66" s="36"/>
      <c r="K66" s="36"/>
      <c r="L66" s="113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</row>
    <row r="67" spans="1:31" s="2" customFormat="1" ht="6.95" hidden="1" customHeight="1">
      <c r="A67" s="34"/>
      <c r="B67" s="47"/>
      <c r="C67" s="48"/>
      <c r="D67" s="48"/>
      <c r="E67" s="48"/>
      <c r="F67" s="48"/>
      <c r="G67" s="48"/>
      <c r="H67" s="48"/>
      <c r="I67" s="48"/>
      <c r="J67" s="48"/>
      <c r="K67" s="48"/>
      <c r="L67" s="113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</row>
    <row r="68" spans="1:31" ht="11.25" hidden="1"/>
    <row r="69" spans="1:31" ht="11.25" hidden="1"/>
    <row r="70" spans="1:31" ht="11.25" hidden="1"/>
    <row r="71" spans="1:31" s="2" customFormat="1" ht="6.95" customHeight="1">
      <c r="A71" s="34"/>
      <c r="B71" s="49"/>
      <c r="C71" s="50"/>
      <c r="D71" s="50"/>
      <c r="E71" s="50"/>
      <c r="F71" s="50"/>
      <c r="G71" s="50"/>
      <c r="H71" s="50"/>
      <c r="I71" s="50"/>
      <c r="J71" s="50"/>
      <c r="K71" s="50"/>
      <c r="L71" s="113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</row>
    <row r="72" spans="1:31" s="2" customFormat="1" ht="24.95" customHeight="1">
      <c r="A72" s="34"/>
      <c r="B72" s="35"/>
      <c r="C72" s="23" t="s">
        <v>149</v>
      </c>
      <c r="D72" s="36"/>
      <c r="E72" s="36"/>
      <c r="F72" s="36"/>
      <c r="G72" s="36"/>
      <c r="H72" s="36"/>
      <c r="I72" s="36"/>
      <c r="J72" s="36"/>
      <c r="K72" s="36"/>
      <c r="L72" s="113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</row>
    <row r="73" spans="1:31" s="2" customFormat="1" ht="6.95" customHeight="1">
      <c r="A73" s="34"/>
      <c r="B73" s="35"/>
      <c r="C73" s="36"/>
      <c r="D73" s="36"/>
      <c r="E73" s="36"/>
      <c r="F73" s="36"/>
      <c r="G73" s="36"/>
      <c r="H73" s="36"/>
      <c r="I73" s="36"/>
      <c r="J73" s="36"/>
      <c r="K73" s="36"/>
      <c r="L73" s="113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</row>
    <row r="74" spans="1:31" s="2" customFormat="1" ht="12" customHeight="1">
      <c r="A74" s="34"/>
      <c r="B74" s="35"/>
      <c r="C74" s="29" t="s">
        <v>16</v>
      </c>
      <c r="D74" s="36"/>
      <c r="E74" s="36"/>
      <c r="F74" s="36"/>
      <c r="G74" s="36"/>
      <c r="H74" s="36"/>
      <c r="I74" s="36"/>
      <c r="J74" s="36"/>
      <c r="K74" s="36"/>
      <c r="L74" s="113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</row>
    <row r="75" spans="1:31" s="2" customFormat="1" ht="16.5" customHeight="1">
      <c r="A75" s="34"/>
      <c r="B75" s="35"/>
      <c r="C75" s="36"/>
      <c r="D75" s="36"/>
      <c r="E75" s="304" t="str">
        <f>E7</f>
        <v>Domov mládeže, Čelakovského 789 1, Plzeň</v>
      </c>
      <c r="F75" s="305"/>
      <c r="G75" s="305"/>
      <c r="H75" s="305"/>
      <c r="I75" s="36"/>
      <c r="J75" s="36"/>
      <c r="K75" s="36"/>
      <c r="L75" s="113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</row>
    <row r="76" spans="1:31" s="2" customFormat="1" ht="12" customHeight="1">
      <c r="A76" s="34"/>
      <c r="B76" s="35"/>
      <c r="C76" s="29" t="s">
        <v>128</v>
      </c>
      <c r="D76" s="36"/>
      <c r="E76" s="36"/>
      <c r="F76" s="36"/>
      <c r="G76" s="36"/>
      <c r="H76" s="36"/>
      <c r="I76" s="36"/>
      <c r="J76" s="36"/>
      <c r="K76" s="36"/>
      <c r="L76" s="113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pans="1:31" s="2" customFormat="1" ht="16.5" customHeight="1">
      <c r="A77" s="34"/>
      <c r="B77" s="35"/>
      <c r="C77" s="36"/>
      <c r="D77" s="36"/>
      <c r="E77" s="258" t="str">
        <f>E9</f>
        <v>8 - VRN</v>
      </c>
      <c r="F77" s="306"/>
      <c r="G77" s="306"/>
      <c r="H77" s="306"/>
      <c r="I77" s="36"/>
      <c r="J77" s="36"/>
      <c r="K77" s="36"/>
      <c r="L77" s="113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78" spans="1:31" s="2" customFormat="1" ht="6.95" customHeight="1">
      <c r="A78" s="34"/>
      <c r="B78" s="35"/>
      <c r="C78" s="36"/>
      <c r="D78" s="36"/>
      <c r="E78" s="36"/>
      <c r="F78" s="36"/>
      <c r="G78" s="36"/>
      <c r="H78" s="36"/>
      <c r="I78" s="36"/>
      <c r="J78" s="36"/>
      <c r="K78" s="36"/>
      <c r="L78" s="113"/>
      <c r="S78" s="34"/>
      <c r="T78" s="34"/>
      <c r="U78" s="34"/>
      <c r="V78" s="34"/>
      <c r="W78" s="34"/>
      <c r="X78" s="34"/>
      <c r="Y78" s="34"/>
      <c r="Z78" s="34"/>
      <c r="AA78" s="34"/>
      <c r="AB78" s="34"/>
      <c r="AC78" s="34"/>
      <c r="AD78" s="34"/>
      <c r="AE78" s="34"/>
    </row>
    <row r="79" spans="1:31" s="2" customFormat="1" ht="12" customHeight="1">
      <c r="A79" s="34"/>
      <c r="B79" s="35"/>
      <c r="C79" s="29" t="s">
        <v>21</v>
      </c>
      <c r="D79" s="36"/>
      <c r="E79" s="36"/>
      <c r="F79" s="27" t="str">
        <f>F12</f>
        <v>Čelakovského 789/1, Plzeň</v>
      </c>
      <c r="G79" s="36"/>
      <c r="H79" s="36"/>
      <c r="I79" s="29" t="s">
        <v>23</v>
      </c>
      <c r="J79" s="59" t="str">
        <f>IF(J12="","",J12)</f>
        <v>20. 3. 2025</v>
      </c>
      <c r="K79" s="36"/>
      <c r="L79" s="113"/>
      <c r="S79" s="34"/>
      <c r="T79" s="34"/>
      <c r="U79" s="34"/>
      <c r="V79" s="34"/>
      <c r="W79" s="34"/>
      <c r="X79" s="34"/>
      <c r="Y79" s="34"/>
      <c r="Z79" s="34"/>
      <c r="AA79" s="34"/>
      <c r="AB79" s="34"/>
      <c r="AC79" s="34"/>
      <c r="AD79" s="34"/>
      <c r="AE79" s="34"/>
    </row>
    <row r="80" spans="1:31" s="2" customFormat="1" ht="6.95" customHeight="1">
      <c r="A80" s="34"/>
      <c r="B80" s="35"/>
      <c r="C80" s="36"/>
      <c r="D80" s="36"/>
      <c r="E80" s="36"/>
      <c r="F80" s="36"/>
      <c r="G80" s="36"/>
      <c r="H80" s="36"/>
      <c r="I80" s="36"/>
      <c r="J80" s="36"/>
      <c r="K80" s="36"/>
      <c r="L80" s="113"/>
      <c r="S80" s="34"/>
      <c r="T80" s="34"/>
      <c r="U80" s="34"/>
      <c r="V80" s="34"/>
      <c r="W80" s="34"/>
      <c r="X80" s="34"/>
      <c r="Y80" s="34"/>
      <c r="Z80" s="34"/>
      <c r="AA80" s="34"/>
      <c r="AB80" s="34"/>
      <c r="AC80" s="34"/>
      <c r="AD80" s="34"/>
      <c r="AE80" s="34"/>
    </row>
    <row r="81" spans="1:65" s="2" customFormat="1" ht="25.7" customHeight="1">
      <c r="A81" s="34"/>
      <c r="B81" s="35"/>
      <c r="C81" s="29" t="s">
        <v>25</v>
      </c>
      <c r="D81" s="36"/>
      <c r="E81" s="36"/>
      <c r="F81" s="27" t="str">
        <f>E15</f>
        <v>Střední škola informatiky a finančních služeb</v>
      </c>
      <c r="G81" s="36"/>
      <c r="H81" s="36"/>
      <c r="I81" s="29" t="s">
        <v>33</v>
      </c>
      <c r="J81" s="32" t="str">
        <f>E21</f>
        <v>Planteam, Na Výsluní 630, Líně - Sulkov</v>
      </c>
      <c r="K81" s="36"/>
      <c r="L81" s="113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pans="1:65" s="2" customFormat="1" ht="15.2" customHeight="1">
      <c r="A82" s="34"/>
      <c r="B82" s="35"/>
      <c r="C82" s="29" t="s">
        <v>31</v>
      </c>
      <c r="D82" s="36"/>
      <c r="E82" s="36"/>
      <c r="F82" s="27" t="str">
        <f>IF(E18="","",E18)</f>
        <v>Vyplň údaj</v>
      </c>
      <c r="G82" s="36"/>
      <c r="H82" s="36"/>
      <c r="I82" s="29" t="s">
        <v>37</v>
      </c>
      <c r="J82" s="32" t="str">
        <f>E24</f>
        <v>Ing. Irena Potužáková</v>
      </c>
      <c r="K82" s="36"/>
      <c r="L82" s="113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spans="1:65" s="2" customFormat="1" ht="10.35" customHeight="1">
      <c r="A83" s="34"/>
      <c r="B83" s="35"/>
      <c r="C83" s="36"/>
      <c r="D83" s="36"/>
      <c r="E83" s="36"/>
      <c r="F83" s="36"/>
      <c r="G83" s="36"/>
      <c r="H83" s="36"/>
      <c r="I83" s="36"/>
      <c r="J83" s="36"/>
      <c r="K83" s="36"/>
      <c r="L83" s="113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spans="1:65" s="11" customFormat="1" ht="29.25" customHeight="1">
      <c r="A84" s="151"/>
      <c r="B84" s="152"/>
      <c r="C84" s="153" t="s">
        <v>150</v>
      </c>
      <c r="D84" s="154" t="s">
        <v>60</v>
      </c>
      <c r="E84" s="154" t="s">
        <v>56</v>
      </c>
      <c r="F84" s="154" t="s">
        <v>57</v>
      </c>
      <c r="G84" s="154" t="s">
        <v>151</v>
      </c>
      <c r="H84" s="154" t="s">
        <v>152</v>
      </c>
      <c r="I84" s="154" t="s">
        <v>153</v>
      </c>
      <c r="J84" s="154" t="s">
        <v>134</v>
      </c>
      <c r="K84" s="155" t="s">
        <v>154</v>
      </c>
      <c r="L84" s="156"/>
      <c r="M84" s="68" t="s">
        <v>19</v>
      </c>
      <c r="N84" s="69" t="s">
        <v>45</v>
      </c>
      <c r="O84" s="69" t="s">
        <v>155</v>
      </c>
      <c r="P84" s="69" t="s">
        <v>156</v>
      </c>
      <c r="Q84" s="69" t="s">
        <v>157</v>
      </c>
      <c r="R84" s="69" t="s">
        <v>158</v>
      </c>
      <c r="S84" s="69" t="s">
        <v>159</v>
      </c>
      <c r="T84" s="70" t="s">
        <v>160</v>
      </c>
      <c r="U84" s="151"/>
      <c r="V84" s="151"/>
      <c r="W84" s="151"/>
      <c r="X84" s="151"/>
      <c r="Y84" s="151"/>
      <c r="Z84" s="151"/>
      <c r="AA84" s="151"/>
      <c r="AB84" s="151"/>
      <c r="AC84" s="151"/>
      <c r="AD84" s="151"/>
      <c r="AE84" s="151"/>
    </row>
    <row r="85" spans="1:65" s="2" customFormat="1" ht="22.9" customHeight="1">
      <c r="A85" s="34"/>
      <c r="B85" s="35"/>
      <c r="C85" s="75" t="s">
        <v>161</v>
      </c>
      <c r="D85" s="36"/>
      <c r="E85" s="36"/>
      <c r="F85" s="36"/>
      <c r="G85" s="36"/>
      <c r="H85" s="36"/>
      <c r="I85" s="36"/>
      <c r="J85" s="157">
        <f>BK85</f>
        <v>0</v>
      </c>
      <c r="K85" s="36"/>
      <c r="L85" s="39"/>
      <c r="M85" s="71"/>
      <c r="N85" s="158"/>
      <c r="O85" s="72"/>
      <c r="P85" s="159">
        <f>P86</f>
        <v>0</v>
      </c>
      <c r="Q85" s="72"/>
      <c r="R85" s="159">
        <f>R86</f>
        <v>0</v>
      </c>
      <c r="S85" s="72"/>
      <c r="T85" s="160">
        <f>T86</f>
        <v>0</v>
      </c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  <c r="AT85" s="17" t="s">
        <v>74</v>
      </c>
      <c r="AU85" s="17" t="s">
        <v>135</v>
      </c>
      <c r="BK85" s="161">
        <f>BK86</f>
        <v>0</v>
      </c>
    </row>
    <row r="86" spans="1:65" s="12" customFormat="1" ht="25.9" customHeight="1">
      <c r="B86" s="162"/>
      <c r="C86" s="163"/>
      <c r="D86" s="164" t="s">
        <v>74</v>
      </c>
      <c r="E86" s="165" t="s">
        <v>125</v>
      </c>
      <c r="F86" s="165" t="s">
        <v>1842</v>
      </c>
      <c r="G86" s="163"/>
      <c r="H86" s="163"/>
      <c r="I86" s="166"/>
      <c r="J86" s="167">
        <f>BK86</f>
        <v>0</v>
      </c>
      <c r="K86" s="163"/>
      <c r="L86" s="168"/>
      <c r="M86" s="169"/>
      <c r="N86" s="170"/>
      <c r="O86" s="170"/>
      <c r="P86" s="171">
        <f>P87+P90+P93+P96+P103</f>
        <v>0</v>
      </c>
      <c r="Q86" s="170"/>
      <c r="R86" s="171">
        <f>R87+R90+R93+R96+R103</f>
        <v>0</v>
      </c>
      <c r="S86" s="170"/>
      <c r="T86" s="172">
        <f>T87+T90+T93+T96+T103</f>
        <v>0</v>
      </c>
      <c r="AR86" s="173" t="s">
        <v>115</v>
      </c>
      <c r="AT86" s="174" t="s">
        <v>74</v>
      </c>
      <c r="AU86" s="174" t="s">
        <v>75</v>
      </c>
      <c r="AY86" s="173" t="s">
        <v>164</v>
      </c>
      <c r="BK86" s="175">
        <f>BK87+BK90+BK93+BK96+BK103</f>
        <v>0</v>
      </c>
    </row>
    <row r="87" spans="1:65" s="12" customFormat="1" ht="22.9" customHeight="1">
      <c r="B87" s="162"/>
      <c r="C87" s="163"/>
      <c r="D87" s="164" t="s">
        <v>74</v>
      </c>
      <c r="E87" s="176" t="s">
        <v>1843</v>
      </c>
      <c r="F87" s="176" t="s">
        <v>1844</v>
      </c>
      <c r="G87" s="163"/>
      <c r="H87" s="163"/>
      <c r="I87" s="166"/>
      <c r="J87" s="177">
        <f>BK87</f>
        <v>0</v>
      </c>
      <c r="K87" s="163"/>
      <c r="L87" s="168"/>
      <c r="M87" s="169"/>
      <c r="N87" s="170"/>
      <c r="O87" s="170"/>
      <c r="P87" s="171">
        <f>SUM(P88:P89)</f>
        <v>0</v>
      </c>
      <c r="Q87" s="170"/>
      <c r="R87" s="171">
        <f>SUM(R88:R89)</f>
        <v>0</v>
      </c>
      <c r="S87" s="170"/>
      <c r="T87" s="172">
        <f>SUM(T88:T89)</f>
        <v>0</v>
      </c>
      <c r="AR87" s="173" t="s">
        <v>115</v>
      </c>
      <c r="AT87" s="174" t="s">
        <v>74</v>
      </c>
      <c r="AU87" s="174" t="s">
        <v>79</v>
      </c>
      <c r="AY87" s="173" t="s">
        <v>164</v>
      </c>
      <c r="BK87" s="175">
        <f>SUM(BK88:BK89)</f>
        <v>0</v>
      </c>
    </row>
    <row r="88" spans="1:65" s="2" customFormat="1" ht="24.2" customHeight="1">
      <c r="A88" s="34"/>
      <c r="B88" s="35"/>
      <c r="C88" s="178" t="s">
        <v>79</v>
      </c>
      <c r="D88" s="178" t="s">
        <v>167</v>
      </c>
      <c r="E88" s="179" t="s">
        <v>1845</v>
      </c>
      <c r="F88" s="180" t="s">
        <v>1846</v>
      </c>
      <c r="G88" s="181" t="s">
        <v>1755</v>
      </c>
      <c r="H88" s="182">
        <v>1</v>
      </c>
      <c r="I88" s="183"/>
      <c r="J88" s="184">
        <f>ROUND(I88*H88,2)</f>
        <v>0</v>
      </c>
      <c r="K88" s="180" t="s">
        <v>171</v>
      </c>
      <c r="L88" s="39"/>
      <c r="M88" s="185" t="s">
        <v>19</v>
      </c>
      <c r="N88" s="186" t="s">
        <v>46</v>
      </c>
      <c r="O88" s="64"/>
      <c r="P88" s="187">
        <f>O88*H88</f>
        <v>0</v>
      </c>
      <c r="Q88" s="187">
        <v>0</v>
      </c>
      <c r="R88" s="187">
        <f>Q88*H88</f>
        <v>0</v>
      </c>
      <c r="S88" s="187">
        <v>0</v>
      </c>
      <c r="T88" s="188">
        <f>S88*H88</f>
        <v>0</v>
      </c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  <c r="AR88" s="189" t="s">
        <v>1847</v>
      </c>
      <c r="AT88" s="189" t="s">
        <v>167</v>
      </c>
      <c r="AU88" s="189" t="s">
        <v>83</v>
      </c>
      <c r="AY88" s="17" t="s">
        <v>164</v>
      </c>
      <c r="BE88" s="190">
        <f>IF(N88="základní",J88,0)</f>
        <v>0</v>
      </c>
      <c r="BF88" s="190">
        <f>IF(N88="snížená",J88,0)</f>
        <v>0</v>
      </c>
      <c r="BG88" s="190">
        <f>IF(N88="zákl. přenesená",J88,0)</f>
        <v>0</v>
      </c>
      <c r="BH88" s="190">
        <f>IF(N88="sníž. přenesená",J88,0)</f>
        <v>0</v>
      </c>
      <c r="BI88" s="190">
        <f>IF(N88="nulová",J88,0)</f>
        <v>0</v>
      </c>
      <c r="BJ88" s="17" t="s">
        <v>79</v>
      </c>
      <c r="BK88" s="190">
        <f>ROUND(I88*H88,2)</f>
        <v>0</v>
      </c>
      <c r="BL88" s="17" t="s">
        <v>1847</v>
      </c>
      <c r="BM88" s="189" t="s">
        <v>1848</v>
      </c>
    </row>
    <row r="89" spans="1:65" s="2" customFormat="1" ht="11.25">
      <c r="A89" s="34"/>
      <c r="B89" s="35"/>
      <c r="C89" s="36"/>
      <c r="D89" s="191" t="s">
        <v>173</v>
      </c>
      <c r="E89" s="36"/>
      <c r="F89" s="192" t="s">
        <v>1849</v>
      </c>
      <c r="G89" s="36"/>
      <c r="H89" s="36"/>
      <c r="I89" s="193"/>
      <c r="J89" s="36"/>
      <c r="K89" s="36"/>
      <c r="L89" s="39"/>
      <c r="M89" s="194"/>
      <c r="N89" s="195"/>
      <c r="O89" s="64"/>
      <c r="P89" s="64"/>
      <c r="Q89" s="64"/>
      <c r="R89" s="64"/>
      <c r="S89" s="64"/>
      <c r="T89" s="65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  <c r="AT89" s="17" t="s">
        <v>173</v>
      </c>
      <c r="AU89" s="17" t="s">
        <v>83</v>
      </c>
    </row>
    <row r="90" spans="1:65" s="12" customFormat="1" ht="22.9" customHeight="1">
      <c r="B90" s="162"/>
      <c r="C90" s="163"/>
      <c r="D90" s="164" t="s">
        <v>74</v>
      </c>
      <c r="E90" s="176" t="s">
        <v>1850</v>
      </c>
      <c r="F90" s="176" t="s">
        <v>1851</v>
      </c>
      <c r="G90" s="163"/>
      <c r="H90" s="163"/>
      <c r="I90" s="166"/>
      <c r="J90" s="177">
        <f>BK90</f>
        <v>0</v>
      </c>
      <c r="K90" s="163"/>
      <c r="L90" s="168"/>
      <c r="M90" s="169"/>
      <c r="N90" s="170"/>
      <c r="O90" s="170"/>
      <c r="P90" s="171">
        <f>SUM(P91:P92)</f>
        <v>0</v>
      </c>
      <c r="Q90" s="170"/>
      <c r="R90" s="171">
        <f>SUM(R91:R92)</f>
        <v>0</v>
      </c>
      <c r="S90" s="170"/>
      <c r="T90" s="172">
        <f>SUM(T91:T92)</f>
        <v>0</v>
      </c>
      <c r="AR90" s="173" t="s">
        <v>115</v>
      </c>
      <c r="AT90" s="174" t="s">
        <v>74</v>
      </c>
      <c r="AU90" s="174" t="s">
        <v>79</v>
      </c>
      <c r="AY90" s="173" t="s">
        <v>164</v>
      </c>
      <c r="BK90" s="175">
        <f>SUM(BK91:BK92)</f>
        <v>0</v>
      </c>
    </row>
    <row r="91" spans="1:65" s="2" customFormat="1" ht="16.5" customHeight="1">
      <c r="A91" s="34"/>
      <c r="B91" s="35"/>
      <c r="C91" s="178" t="s">
        <v>83</v>
      </c>
      <c r="D91" s="178" t="s">
        <v>167</v>
      </c>
      <c r="E91" s="179" t="s">
        <v>1852</v>
      </c>
      <c r="F91" s="180" t="s">
        <v>1851</v>
      </c>
      <c r="G91" s="181" t="s">
        <v>1570</v>
      </c>
      <c r="H91" s="182">
        <v>1</v>
      </c>
      <c r="I91" s="183"/>
      <c r="J91" s="184">
        <f>ROUND(I91*H91,2)</f>
        <v>0</v>
      </c>
      <c r="K91" s="180" t="s">
        <v>171</v>
      </c>
      <c r="L91" s="39"/>
      <c r="M91" s="185" t="s">
        <v>19</v>
      </c>
      <c r="N91" s="186" t="s">
        <v>46</v>
      </c>
      <c r="O91" s="64"/>
      <c r="P91" s="187">
        <f>O91*H91</f>
        <v>0</v>
      </c>
      <c r="Q91" s="187">
        <v>0</v>
      </c>
      <c r="R91" s="187">
        <f>Q91*H91</f>
        <v>0</v>
      </c>
      <c r="S91" s="187">
        <v>0</v>
      </c>
      <c r="T91" s="188">
        <f>S91*H91</f>
        <v>0</v>
      </c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  <c r="AR91" s="189" t="s">
        <v>1847</v>
      </c>
      <c r="AT91" s="189" t="s">
        <v>167</v>
      </c>
      <c r="AU91" s="189" t="s">
        <v>83</v>
      </c>
      <c r="AY91" s="17" t="s">
        <v>164</v>
      </c>
      <c r="BE91" s="190">
        <f>IF(N91="základní",J91,0)</f>
        <v>0</v>
      </c>
      <c r="BF91" s="190">
        <f>IF(N91="snížená",J91,0)</f>
        <v>0</v>
      </c>
      <c r="BG91" s="190">
        <f>IF(N91="zákl. přenesená",J91,0)</f>
        <v>0</v>
      </c>
      <c r="BH91" s="190">
        <f>IF(N91="sníž. přenesená",J91,0)</f>
        <v>0</v>
      </c>
      <c r="BI91" s="190">
        <f>IF(N91="nulová",J91,0)</f>
        <v>0</v>
      </c>
      <c r="BJ91" s="17" t="s">
        <v>79</v>
      </c>
      <c r="BK91" s="190">
        <f>ROUND(I91*H91,2)</f>
        <v>0</v>
      </c>
      <c r="BL91" s="17" t="s">
        <v>1847</v>
      </c>
      <c r="BM91" s="189" t="s">
        <v>1853</v>
      </c>
    </row>
    <row r="92" spans="1:65" s="2" customFormat="1" ht="11.25">
      <c r="A92" s="34"/>
      <c r="B92" s="35"/>
      <c r="C92" s="36"/>
      <c r="D92" s="191" t="s">
        <v>173</v>
      </c>
      <c r="E92" s="36"/>
      <c r="F92" s="192" t="s">
        <v>1854</v>
      </c>
      <c r="G92" s="36"/>
      <c r="H92" s="36"/>
      <c r="I92" s="193"/>
      <c r="J92" s="36"/>
      <c r="K92" s="36"/>
      <c r="L92" s="39"/>
      <c r="M92" s="194"/>
      <c r="N92" s="195"/>
      <c r="O92" s="64"/>
      <c r="P92" s="64"/>
      <c r="Q92" s="64"/>
      <c r="R92" s="64"/>
      <c r="S92" s="64"/>
      <c r="T92" s="65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  <c r="AT92" s="17" t="s">
        <v>173</v>
      </c>
      <c r="AU92" s="17" t="s">
        <v>83</v>
      </c>
    </row>
    <row r="93" spans="1:65" s="12" customFormat="1" ht="22.9" customHeight="1">
      <c r="B93" s="162"/>
      <c r="C93" s="163"/>
      <c r="D93" s="164" t="s">
        <v>74</v>
      </c>
      <c r="E93" s="176" t="s">
        <v>1855</v>
      </c>
      <c r="F93" s="176" t="s">
        <v>1856</v>
      </c>
      <c r="G93" s="163"/>
      <c r="H93" s="163"/>
      <c r="I93" s="166"/>
      <c r="J93" s="177">
        <f>BK93</f>
        <v>0</v>
      </c>
      <c r="K93" s="163"/>
      <c r="L93" s="168"/>
      <c r="M93" s="169"/>
      <c r="N93" s="170"/>
      <c r="O93" s="170"/>
      <c r="P93" s="171">
        <f>SUM(P94:P95)</f>
        <v>0</v>
      </c>
      <c r="Q93" s="170"/>
      <c r="R93" s="171">
        <f>SUM(R94:R95)</f>
        <v>0</v>
      </c>
      <c r="S93" s="170"/>
      <c r="T93" s="172">
        <f>SUM(T94:T95)</f>
        <v>0</v>
      </c>
      <c r="AR93" s="173" t="s">
        <v>115</v>
      </c>
      <c r="AT93" s="174" t="s">
        <v>74</v>
      </c>
      <c r="AU93" s="174" t="s">
        <v>79</v>
      </c>
      <c r="AY93" s="173" t="s">
        <v>164</v>
      </c>
      <c r="BK93" s="175">
        <f>SUM(BK94:BK95)</f>
        <v>0</v>
      </c>
    </row>
    <row r="94" spans="1:65" s="2" customFormat="1" ht="16.5" customHeight="1">
      <c r="A94" s="34"/>
      <c r="B94" s="35"/>
      <c r="C94" s="178" t="s">
        <v>103</v>
      </c>
      <c r="D94" s="178" t="s">
        <v>167</v>
      </c>
      <c r="E94" s="179" t="s">
        <v>1857</v>
      </c>
      <c r="F94" s="180" t="s">
        <v>1858</v>
      </c>
      <c r="G94" s="181" t="s">
        <v>1570</v>
      </c>
      <c r="H94" s="182">
        <v>1</v>
      </c>
      <c r="I94" s="183"/>
      <c r="J94" s="184">
        <f>ROUND(I94*H94,2)</f>
        <v>0</v>
      </c>
      <c r="K94" s="180" t="s">
        <v>171</v>
      </c>
      <c r="L94" s="39"/>
      <c r="M94" s="185" t="s">
        <v>19</v>
      </c>
      <c r="N94" s="186" t="s">
        <v>46</v>
      </c>
      <c r="O94" s="64"/>
      <c r="P94" s="187">
        <f>O94*H94</f>
        <v>0</v>
      </c>
      <c r="Q94" s="187">
        <v>0</v>
      </c>
      <c r="R94" s="187">
        <f>Q94*H94</f>
        <v>0</v>
      </c>
      <c r="S94" s="187">
        <v>0</v>
      </c>
      <c r="T94" s="188">
        <f>S94*H94</f>
        <v>0</v>
      </c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  <c r="AR94" s="189" t="s">
        <v>1847</v>
      </c>
      <c r="AT94" s="189" t="s">
        <v>167</v>
      </c>
      <c r="AU94" s="189" t="s">
        <v>83</v>
      </c>
      <c r="AY94" s="17" t="s">
        <v>164</v>
      </c>
      <c r="BE94" s="190">
        <f>IF(N94="základní",J94,0)</f>
        <v>0</v>
      </c>
      <c r="BF94" s="190">
        <f>IF(N94="snížená",J94,0)</f>
        <v>0</v>
      </c>
      <c r="BG94" s="190">
        <f>IF(N94="zákl. přenesená",J94,0)</f>
        <v>0</v>
      </c>
      <c r="BH94" s="190">
        <f>IF(N94="sníž. přenesená",J94,0)</f>
        <v>0</v>
      </c>
      <c r="BI94" s="190">
        <f>IF(N94="nulová",J94,0)</f>
        <v>0</v>
      </c>
      <c r="BJ94" s="17" t="s">
        <v>79</v>
      </c>
      <c r="BK94" s="190">
        <f>ROUND(I94*H94,2)</f>
        <v>0</v>
      </c>
      <c r="BL94" s="17" t="s">
        <v>1847</v>
      </c>
      <c r="BM94" s="189" t="s">
        <v>1859</v>
      </c>
    </row>
    <row r="95" spans="1:65" s="2" customFormat="1" ht="11.25">
      <c r="A95" s="34"/>
      <c r="B95" s="35"/>
      <c r="C95" s="36"/>
      <c r="D95" s="191" t="s">
        <v>173</v>
      </c>
      <c r="E95" s="36"/>
      <c r="F95" s="192" t="s">
        <v>1860</v>
      </c>
      <c r="G95" s="36"/>
      <c r="H95" s="36"/>
      <c r="I95" s="193"/>
      <c r="J95" s="36"/>
      <c r="K95" s="36"/>
      <c r="L95" s="39"/>
      <c r="M95" s="194"/>
      <c r="N95" s="195"/>
      <c r="O95" s="64"/>
      <c r="P95" s="64"/>
      <c r="Q95" s="64"/>
      <c r="R95" s="64"/>
      <c r="S95" s="64"/>
      <c r="T95" s="65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  <c r="AT95" s="17" t="s">
        <v>173</v>
      </c>
      <c r="AU95" s="17" t="s">
        <v>83</v>
      </c>
    </row>
    <row r="96" spans="1:65" s="12" customFormat="1" ht="22.9" customHeight="1">
      <c r="B96" s="162"/>
      <c r="C96" s="163"/>
      <c r="D96" s="164" t="s">
        <v>74</v>
      </c>
      <c r="E96" s="176" t="s">
        <v>1861</v>
      </c>
      <c r="F96" s="176" t="s">
        <v>1862</v>
      </c>
      <c r="G96" s="163"/>
      <c r="H96" s="163"/>
      <c r="I96" s="166"/>
      <c r="J96" s="177">
        <f>BK96</f>
        <v>0</v>
      </c>
      <c r="K96" s="163"/>
      <c r="L96" s="168"/>
      <c r="M96" s="169"/>
      <c r="N96" s="170"/>
      <c r="O96" s="170"/>
      <c r="P96" s="171">
        <f>SUM(P97:P102)</f>
        <v>0</v>
      </c>
      <c r="Q96" s="170"/>
      <c r="R96" s="171">
        <f>SUM(R97:R102)</f>
        <v>0</v>
      </c>
      <c r="S96" s="170"/>
      <c r="T96" s="172">
        <f>SUM(T97:T102)</f>
        <v>0</v>
      </c>
      <c r="AR96" s="173" t="s">
        <v>115</v>
      </c>
      <c r="AT96" s="174" t="s">
        <v>74</v>
      </c>
      <c r="AU96" s="174" t="s">
        <v>79</v>
      </c>
      <c r="AY96" s="173" t="s">
        <v>164</v>
      </c>
      <c r="BK96" s="175">
        <f>SUM(BK97:BK102)</f>
        <v>0</v>
      </c>
    </row>
    <row r="97" spans="1:65" s="2" customFormat="1" ht="16.5" customHeight="1">
      <c r="A97" s="34"/>
      <c r="B97" s="35"/>
      <c r="C97" s="178" t="s">
        <v>112</v>
      </c>
      <c r="D97" s="178" t="s">
        <v>167</v>
      </c>
      <c r="E97" s="179" t="s">
        <v>1863</v>
      </c>
      <c r="F97" s="180" t="s">
        <v>1864</v>
      </c>
      <c r="G97" s="181" t="s">
        <v>1755</v>
      </c>
      <c r="H97" s="182">
        <v>1</v>
      </c>
      <c r="I97" s="183"/>
      <c r="J97" s="184">
        <f>ROUND(I97*H97,2)</f>
        <v>0</v>
      </c>
      <c r="K97" s="180" t="s">
        <v>171</v>
      </c>
      <c r="L97" s="39"/>
      <c r="M97" s="185" t="s">
        <v>19</v>
      </c>
      <c r="N97" s="186" t="s">
        <v>46</v>
      </c>
      <c r="O97" s="64"/>
      <c r="P97" s="187">
        <f>O97*H97</f>
        <v>0</v>
      </c>
      <c r="Q97" s="187">
        <v>0</v>
      </c>
      <c r="R97" s="187">
        <f>Q97*H97</f>
        <v>0</v>
      </c>
      <c r="S97" s="187">
        <v>0</v>
      </c>
      <c r="T97" s="188">
        <f>S97*H97</f>
        <v>0</v>
      </c>
      <c r="U97" s="34"/>
      <c r="V97" s="34"/>
      <c r="W97" s="34"/>
      <c r="X97" s="34"/>
      <c r="Y97" s="34"/>
      <c r="Z97" s="34"/>
      <c r="AA97" s="34"/>
      <c r="AB97" s="34"/>
      <c r="AC97" s="34"/>
      <c r="AD97" s="34"/>
      <c r="AE97" s="34"/>
      <c r="AR97" s="189" t="s">
        <v>1847</v>
      </c>
      <c r="AT97" s="189" t="s">
        <v>167</v>
      </c>
      <c r="AU97" s="189" t="s">
        <v>83</v>
      </c>
      <c r="AY97" s="17" t="s">
        <v>164</v>
      </c>
      <c r="BE97" s="190">
        <f>IF(N97="základní",J97,0)</f>
        <v>0</v>
      </c>
      <c r="BF97" s="190">
        <f>IF(N97="snížená",J97,0)</f>
        <v>0</v>
      </c>
      <c r="BG97" s="190">
        <f>IF(N97="zákl. přenesená",J97,0)</f>
        <v>0</v>
      </c>
      <c r="BH97" s="190">
        <f>IF(N97="sníž. přenesená",J97,0)</f>
        <v>0</v>
      </c>
      <c r="BI97" s="190">
        <f>IF(N97="nulová",J97,0)</f>
        <v>0</v>
      </c>
      <c r="BJ97" s="17" t="s">
        <v>79</v>
      </c>
      <c r="BK97" s="190">
        <f>ROUND(I97*H97,2)</f>
        <v>0</v>
      </c>
      <c r="BL97" s="17" t="s">
        <v>1847</v>
      </c>
      <c r="BM97" s="189" t="s">
        <v>1865</v>
      </c>
    </row>
    <row r="98" spans="1:65" s="2" customFormat="1" ht="11.25">
      <c r="A98" s="34"/>
      <c r="B98" s="35"/>
      <c r="C98" s="36"/>
      <c r="D98" s="191" t="s">
        <v>173</v>
      </c>
      <c r="E98" s="36"/>
      <c r="F98" s="192" t="s">
        <v>1866</v>
      </c>
      <c r="G98" s="36"/>
      <c r="H98" s="36"/>
      <c r="I98" s="193"/>
      <c r="J98" s="36"/>
      <c r="K98" s="36"/>
      <c r="L98" s="39"/>
      <c r="M98" s="194"/>
      <c r="N98" s="195"/>
      <c r="O98" s="64"/>
      <c r="P98" s="64"/>
      <c r="Q98" s="64"/>
      <c r="R98" s="64"/>
      <c r="S98" s="64"/>
      <c r="T98" s="65"/>
      <c r="U98" s="34"/>
      <c r="V98" s="34"/>
      <c r="W98" s="34"/>
      <c r="X98" s="34"/>
      <c r="Y98" s="34"/>
      <c r="Z98" s="34"/>
      <c r="AA98" s="34"/>
      <c r="AB98" s="34"/>
      <c r="AC98" s="34"/>
      <c r="AD98" s="34"/>
      <c r="AE98" s="34"/>
      <c r="AT98" s="17" t="s">
        <v>173</v>
      </c>
      <c r="AU98" s="17" t="s">
        <v>83</v>
      </c>
    </row>
    <row r="99" spans="1:65" s="2" customFormat="1" ht="16.5" customHeight="1">
      <c r="A99" s="34"/>
      <c r="B99" s="35"/>
      <c r="C99" s="178" t="s">
        <v>115</v>
      </c>
      <c r="D99" s="178" t="s">
        <v>167</v>
      </c>
      <c r="E99" s="179" t="s">
        <v>1867</v>
      </c>
      <c r="F99" s="180" t="s">
        <v>1868</v>
      </c>
      <c r="G99" s="181" t="s">
        <v>1755</v>
      </c>
      <c r="H99" s="182">
        <v>1</v>
      </c>
      <c r="I99" s="183"/>
      <c r="J99" s="184">
        <f>ROUND(I99*H99,2)</f>
        <v>0</v>
      </c>
      <c r="K99" s="180" t="s">
        <v>171</v>
      </c>
      <c r="L99" s="39"/>
      <c r="M99" s="185" t="s">
        <v>19</v>
      </c>
      <c r="N99" s="186" t="s">
        <v>46</v>
      </c>
      <c r="O99" s="64"/>
      <c r="P99" s="187">
        <f>O99*H99</f>
        <v>0</v>
      </c>
      <c r="Q99" s="187">
        <v>0</v>
      </c>
      <c r="R99" s="187">
        <f>Q99*H99</f>
        <v>0</v>
      </c>
      <c r="S99" s="187">
        <v>0</v>
      </c>
      <c r="T99" s="188">
        <f>S99*H99</f>
        <v>0</v>
      </c>
      <c r="U99" s="34"/>
      <c r="V99" s="34"/>
      <c r="W99" s="34"/>
      <c r="X99" s="34"/>
      <c r="Y99" s="34"/>
      <c r="Z99" s="34"/>
      <c r="AA99" s="34"/>
      <c r="AB99" s="34"/>
      <c r="AC99" s="34"/>
      <c r="AD99" s="34"/>
      <c r="AE99" s="34"/>
      <c r="AR99" s="189" t="s">
        <v>1847</v>
      </c>
      <c r="AT99" s="189" t="s">
        <v>167</v>
      </c>
      <c r="AU99" s="189" t="s">
        <v>83</v>
      </c>
      <c r="AY99" s="17" t="s">
        <v>164</v>
      </c>
      <c r="BE99" s="190">
        <f>IF(N99="základní",J99,0)</f>
        <v>0</v>
      </c>
      <c r="BF99" s="190">
        <f>IF(N99="snížená",J99,0)</f>
        <v>0</v>
      </c>
      <c r="BG99" s="190">
        <f>IF(N99="zákl. přenesená",J99,0)</f>
        <v>0</v>
      </c>
      <c r="BH99" s="190">
        <f>IF(N99="sníž. přenesená",J99,0)</f>
        <v>0</v>
      </c>
      <c r="BI99" s="190">
        <f>IF(N99="nulová",J99,0)</f>
        <v>0</v>
      </c>
      <c r="BJ99" s="17" t="s">
        <v>79</v>
      </c>
      <c r="BK99" s="190">
        <f>ROUND(I99*H99,2)</f>
        <v>0</v>
      </c>
      <c r="BL99" s="17" t="s">
        <v>1847</v>
      </c>
      <c r="BM99" s="189" t="s">
        <v>1869</v>
      </c>
    </row>
    <row r="100" spans="1:65" s="2" customFormat="1" ht="11.25">
      <c r="A100" s="34"/>
      <c r="B100" s="35"/>
      <c r="C100" s="36"/>
      <c r="D100" s="191" t="s">
        <v>173</v>
      </c>
      <c r="E100" s="36"/>
      <c r="F100" s="192" t="s">
        <v>1870</v>
      </c>
      <c r="G100" s="36"/>
      <c r="H100" s="36"/>
      <c r="I100" s="193"/>
      <c r="J100" s="36"/>
      <c r="K100" s="36"/>
      <c r="L100" s="39"/>
      <c r="M100" s="194"/>
      <c r="N100" s="195"/>
      <c r="O100" s="64"/>
      <c r="P100" s="64"/>
      <c r="Q100" s="64"/>
      <c r="R100" s="64"/>
      <c r="S100" s="64"/>
      <c r="T100" s="65"/>
      <c r="U100" s="34"/>
      <c r="V100" s="34"/>
      <c r="W100" s="34"/>
      <c r="X100" s="34"/>
      <c r="Y100" s="34"/>
      <c r="Z100" s="34"/>
      <c r="AA100" s="34"/>
      <c r="AB100" s="34"/>
      <c r="AC100" s="34"/>
      <c r="AD100" s="34"/>
      <c r="AE100" s="34"/>
      <c r="AT100" s="17" t="s">
        <v>173</v>
      </c>
      <c r="AU100" s="17" t="s">
        <v>83</v>
      </c>
    </row>
    <row r="101" spans="1:65" s="2" customFormat="1" ht="16.5" customHeight="1">
      <c r="A101" s="34"/>
      <c r="B101" s="35"/>
      <c r="C101" s="178" t="s">
        <v>118</v>
      </c>
      <c r="D101" s="178" t="s">
        <v>167</v>
      </c>
      <c r="E101" s="179" t="s">
        <v>1871</v>
      </c>
      <c r="F101" s="180" t="s">
        <v>1872</v>
      </c>
      <c r="G101" s="181" t="s">
        <v>1570</v>
      </c>
      <c r="H101" s="182">
        <v>1</v>
      </c>
      <c r="I101" s="183"/>
      <c r="J101" s="184">
        <f>ROUND(I101*H101,2)</f>
        <v>0</v>
      </c>
      <c r="K101" s="180" t="s">
        <v>171</v>
      </c>
      <c r="L101" s="39"/>
      <c r="M101" s="185" t="s">
        <v>19</v>
      </c>
      <c r="N101" s="186" t="s">
        <v>46</v>
      </c>
      <c r="O101" s="64"/>
      <c r="P101" s="187">
        <f>O101*H101</f>
        <v>0</v>
      </c>
      <c r="Q101" s="187">
        <v>0</v>
      </c>
      <c r="R101" s="187">
        <f>Q101*H101</f>
        <v>0</v>
      </c>
      <c r="S101" s="187">
        <v>0</v>
      </c>
      <c r="T101" s="188">
        <f>S101*H101</f>
        <v>0</v>
      </c>
      <c r="U101" s="34"/>
      <c r="V101" s="34"/>
      <c r="W101" s="34"/>
      <c r="X101" s="34"/>
      <c r="Y101" s="34"/>
      <c r="Z101" s="34"/>
      <c r="AA101" s="34"/>
      <c r="AB101" s="34"/>
      <c r="AC101" s="34"/>
      <c r="AD101" s="34"/>
      <c r="AE101" s="34"/>
      <c r="AR101" s="189" t="s">
        <v>1847</v>
      </c>
      <c r="AT101" s="189" t="s">
        <v>167</v>
      </c>
      <c r="AU101" s="189" t="s">
        <v>83</v>
      </c>
      <c r="AY101" s="17" t="s">
        <v>164</v>
      </c>
      <c r="BE101" s="190">
        <f>IF(N101="základní",J101,0)</f>
        <v>0</v>
      </c>
      <c r="BF101" s="190">
        <f>IF(N101="snížená",J101,0)</f>
        <v>0</v>
      </c>
      <c r="BG101" s="190">
        <f>IF(N101="zákl. přenesená",J101,0)</f>
        <v>0</v>
      </c>
      <c r="BH101" s="190">
        <f>IF(N101="sníž. přenesená",J101,0)</f>
        <v>0</v>
      </c>
      <c r="BI101" s="190">
        <f>IF(N101="nulová",J101,0)</f>
        <v>0</v>
      </c>
      <c r="BJ101" s="17" t="s">
        <v>79</v>
      </c>
      <c r="BK101" s="190">
        <f>ROUND(I101*H101,2)</f>
        <v>0</v>
      </c>
      <c r="BL101" s="17" t="s">
        <v>1847</v>
      </c>
      <c r="BM101" s="189" t="s">
        <v>1873</v>
      </c>
    </row>
    <row r="102" spans="1:65" s="2" customFormat="1" ht="11.25">
      <c r="A102" s="34"/>
      <c r="B102" s="35"/>
      <c r="C102" s="36"/>
      <c r="D102" s="191" t="s">
        <v>173</v>
      </c>
      <c r="E102" s="36"/>
      <c r="F102" s="192" t="s">
        <v>1874</v>
      </c>
      <c r="G102" s="36"/>
      <c r="H102" s="36"/>
      <c r="I102" s="193"/>
      <c r="J102" s="36"/>
      <c r="K102" s="36"/>
      <c r="L102" s="39"/>
      <c r="M102" s="194"/>
      <c r="N102" s="195"/>
      <c r="O102" s="64"/>
      <c r="P102" s="64"/>
      <c r="Q102" s="64"/>
      <c r="R102" s="64"/>
      <c r="S102" s="64"/>
      <c r="T102" s="65"/>
      <c r="U102" s="34"/>
      <c r="V102" s="34"/>
      <c r="W102" s="34"/>
      <c r="X102" s="34"/>
      <c r="Y102" s="34"/>
      <c r="Z102" s="34"/>
      <c r="AA102" s="34"/>
      <c r="AB102" s="34"/>
      <c r="AC102" s="34"/>
      <c r="AD102" s="34"/>
      <c r="AE102" s="34"/>
      <c r="AT102" s="17" t="s">
        <v>173</v>
      </c>
      <c r="AU102" s="17" t="s">
        <v>83</v>
      </c>
    </row>
    <row r="103" spans="1:65" s="12" customFormat="1" ht="22.9" customHeight="1">
      <c r="B103" s="162"/>
      <c r="C103" s="163"/>
      <c r="D103" s="164" t="s">
        <v>74</v>
      </c>
      <c r="E103" s="176" t="s">
        <v>1875</v>
      </c>
      <c r="F103" s="176" t="s">
        <v>1876</v>
      </c>
      <c r="G103" s="163"/>
      <c r="H103" s="163"/>
      <c r="I103" s="166"/>
      <c r="J103" s="177">
        <f>BK103</f>
        <v>0</v>
      </c>
      <c r="K103" s="163"/>
      <c r="L103" s="168"/>
      <c r="M103" s="169"/>
      <c r="N103" s="170"/>
      <c r="O103" s="170"/>
      <c r="P103" s="171">
        <f>SUM(P104:P105)</f>
        <v>0</v>
      </c>
      <c r="Q103" s="170"/>
      <c r="R103" s="171">
        <f>SUM(R104:R105)</f>
        <v>0</v>
      </c>
      <c r="S103" s="170"/>
      <c r="T103" s="172">
        <f>SUM(T104:T105)</f>
        <v>0</v>
      </c>
      <c r="AR103" s="173" t="s">
        <v>115</v>
      </c>
      <c r="AT103" s="174" t="s">
        <v>74</v>
      </c>
      <c r="AU103" s="174" t="s">
        <v>79</v>
      </c>
      <c r="AY103" s="173" t="s">
        <v>164</v>
      </c>
      <c r="BK103" s="175">
        <f>SUM(BK104:BK105)</f>
        <v>0</v>
      </c>
    </row>
    <row r="104" spans="1:65" s="2" customFormat="1" ht="16.5" customHeight="1">
      <c r="A104" s="34"/>
      <c r="B104" s="35"/>
      <c r="C104" s="178" t="s">
        <v>121</v>
      </c>
      <c r="D104" s="178" t="s">
        <v>167</v>
      </c>
      <c r="E104" s="179" t="s">
        <v>1877</v>
      </c>
      <c r="F104" s="180" t="s">
        <v>1878</v>
      </c>
      <c r="G104" s="181" t="s">
        <v>1755</v>
      </c>
      <c r="H104" s="182">
        <v>1</v>
      </c>
      <c r="I104" s="183"/>
      <c r="J104" s="184">
        <f>ROUND(I104*H104,2)</f>
        <v>0</v>
      </c>
      <c r="K104" s="180" t="s">
        <v>171</v>
      </c>
      <c r="L104" s="39"/>
      <c r="M104" s="185" t="s">
        <v>19</v>
      </c>
      <c r="N104" s="186" t="s">
        <v>46</v>
      </c>
      <c r="O104" s="64"/>
      <c r="P104" s="187">
        <f>O104*H104</f>
        <v>0</v>
      </c>
      <c r="Q104" s="187">
        <v>0</v>
      </c>
      <c r="R104" s="187">
        <f>Q104*H104</f>
        <v>0</v>
      </c>
      <c r="S104" s="187">
        <v>0</v>
      </c>
      <c r="T104" s="188">
        <f>S104*H104</f>
        <v>0</v>
      </c>
      <c r="U104" s="34"/>
      <c r="V104" s="34"/>
      <c r="W104" s="34"/>
      <c r="X104" s="34"/>
      <c r="Y104" s="34"/>
      <c r="Z104" s="34"/>
      <c r="AA104" s="34"/>
      <c r="AB104" s="34"/>
      <c r="AC104" s="34"/>
      <c r="AD104" s="34"/>
      <c r="AE104" s="34"/>
      <c r="AR104" s="189" t="s">
        <v>1847</v>
      </c>
      <c r="AT104" s="189" t="s">
        <v>167</v>
      </c>
      <c r="AU104" s="189" t="s">
        <v>83</v>
      </c>
      <c r="AY104" s="17" t="s">
        <v>164</v>
      </c>
      <c r="BE104" s="190">
        <f>IF(N104="základní",J104,0)</f>
        <v>0</v>
      </c>
      <c r="BF104" s="190">
        <f>IF(N104="snížená",J104,0)</f>
        <v>0</v>
      </c>
      <c r="BG104" s="190">
        <f>IF(N104="zákl. přenesená",J104,0)</f>
        <v>0</v>
      </c>
      <c r="BH104" s="190">
        <f>IF(N104="sníž. přenesená",J104,0)</f>
        <v>0</v>
      </c>
      <c r="BI104" s="190">
        <f>IF(N104="nulová",J104,0)</f>
        <v>0</v>
      </c>
      <c r="BJ104" s="17" t="s">
        <v>79</v>
      </c>
      <c r="BK104" s="190">
        <f>ROUND(I104*H104,2)</f>
        <v>0</v>
      </c>
      <c r="BL104" s="17" t="s">
        <v>1847</v>
      </c>
      <c r="BM104" s="189" t="s">
        <v>1879</v>
      </c>
    </row>
    <row r="105" spans="1:65" s="2" customFormat="1" ht="11.25">
      <c r="A105" s="34"/>
      <c r="B105" s="35"/>
      <c r="C105" s="36"/>
      <c r="D105" s="191" t="s">
        <v>173</v>
      </c>
      <c r="E105" s="36"/>
      <c r="F105" s="192" t="s">
        <v>1880</v>
      </c>
      <c r="G105" s="36"/>
      <c r="H105" s="36"/>
      <c r="I105" s="193"/>
      <c r="J105" s="36"/>
      <c r="K105" s="36"/>
      <c r="L105" s="39"/>
      <c r="M105" s="208"/>
      <c r="N105" s="209"/>
      <c r="O105" s="210"/>
      <c r="P105" s="210"/>
      <c r="Q105" s="210"/>
      <c r="R105" s="210"/>
      <c r="S105" s="210"/>
      <c r="T105" s="211"/>
      <c r="U105" s="34"/>
      <c r="V105" s="34"/>
      <c r="W105" s="34"/>
      <c r="X105" s="34"/>
      <c r="Y105" s="34"/>
      <c r="Z105" s="34"/>
      <c r="AA105" s="34"/>
      <c r="AB105" s="34"/>
      <c r="AC105" s="34"/>
      <c r="AD105" s="34"/>
      <c r="AE105" s="34"/>
      <c r="AT105" s="17" t="s">
        <v>173</v>
      </c>
      <c r="AU105" s="17" t="s">
        <v>83</v>
      </c>
    </row>
    <row r="106" spans="1:65" s="2" customFormat="1" ht="6.95" customHeight="1">
      <c r="A106" s="34"/>
      <c r="B106" s="47"/>
      <c r="C106" s="48"/>
      <c r="D106" s="48"/>
      <c r="E106" s="48"/>
      <c r="F106" s="48"/>
      <c r="G106" s="48"/>
      <c r="H106" s="48"/>
      <c r="I106" s="48"/>
      <c r="J106" s="48"/>
      <c r="K106" s="48"/>
      <c r="L106" s="39"/>
      <c r="M106" s="34"/>
      <c r="O106" s="34"/>
      <c r="P106" s="34"/>
      <c r="Q106" s="34"/>
      <c r="R106" s="34"/>
      <c r="S106" s="34"/>
      <c r="T106" s="34"/>
      <c r="U106" s="34"/>
      <c r="V106" s="34"/>
      <c r="W106" s="34"/>
      <c r="X106" s="34"/>
      <c r="Y106" s="34"/>
      <c r="Z106" s="34"/>
      <c r="AA106" s="34"/>
      <c r="AB106" s="34"/>
      <c r="AC106" s="34"/>
      <c r="AD106" s="34"/>
      <c r="AE106" s="34"/>
    </row>
  </sheetData>
  <sheetProtection algorithmName="SHA-512" hashValue="ske7VnW71gr+y+QTcAhavlrt5MDLzyQIUWX0FJNmoD8MhQHJ+zT555MxufEdiHR4YX539xWJAC53CxGtlIFQEw==" saltValue="Fv2RZ3mzhp7fVvR/BZ0xiRPqi4uaV/WQLFDH/DMCIQnIR11w0kEhJWNRG1TWQrArGlF6k17OB2UfaSV0B8iR4w==" spinCount="100000" sheet="1" objects="1" scenarios="1" formatColumns="0" formatRows="0" autoFilter="0"/>
  <autoFilter ref="C84:K105" xr:uid="{00000000-0009-0000-0000-00000E000000}"/>
  <mergeCells count="9">
    <mergeCell ref="E50:H50"/>
    <mergeCell ref="E75:H75"/>
    <mergeCell ref="E77:H77"/>
    <mergeCell ref="L2:V2"/>
    <mergeCell ref="E7:H7"/>
    <mergeCell ref="E9:H9"/>
    <mergeCell ref="E18:H18"/>
    <mergeCell ref="E27:H27"/>
    <mergeCell ref="E48:H48"/>
  </mergeCells>
  <hyperlinks>
    <hyperlink ref="F89" r:id="rId1" xr:uid="{00000000-0004-0000-0E00-000000000000}"/>
    <hyperlink ref="F92" r:id="rId2" xr:uid="{00000000-0004-0000-0E00-000001000000}"/>
    <hyperlink ref="F95" r:id="rId3" xr:uid="{00000000-0004-0000-0E00-000002000000}"/>
    <hyperlink ref="F98" r:id="rId4" xr:uid="{00000000-0004-0000-0E00-000003000000}"/>
    <hyperlink ref="F100" r:id="rId5" xr:uid="{00000000-0004-0000-0E00-000004000000}"/>
    <hyperlink ref="F102" r:id="rId6" xr:uid="{00000000-0004-0000-0E00-000005000000}"/>
    <hyperlink ref="F105" r:id="rId7" xr:uid="{00000000-0004-0000-0E00-000006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BM206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80"/>
      <c r="M2" s="280"/>
      <c r="N2" s="280"/>
      <c r="O2" s="280"/>
      <c r="P2" s="280"/>
      <c r="Q2" s="280"/>
      <c r="R2" s="280"/>
      <c r="S2" s="280"/>
      <c r="T2" s="280"/>
      <c r="U2" s="280"/>
      <c r="V2" s="280"/>
      <c r="AT2" s="17" t="s">
        <v>88</v>
      </c>
    </row>
    <row r="3" spans="1:46" s="1" customFormat="1" ht="6.95" customHeight="1">
      <c r="B3" s="108"/>
      <c r="C3" s="109"/>
      <c r="D3" s="109"/>
      <c r="E3" s="109"/>
      <c r="F3" s="109"/>
      <c r="G3" s="109"/>
      <c r="H3" s="109"/>
      <c r="I3" s="109"/>
      <c r="J3" s="109"/>
      <c r="K3" s="109"/>
      <c r="L3" s="20"/>
      <c r="AT3" s="17" t="s">
        <v>83</v>
      </c>
    </row>
    <row r="4" spans="1:46" s="1" customFormat="1" ht="24.95" customHeight="1">
      <c r="B4" s="20"/>
      <c r="D4" s="110" t="s">
        <v>127</v>
      </c>
      <c r="L4" s="20"/>
      <c r="M4" s="111" t="s">
        <v>10</v>
      </c>
      <c r="AT4" s="17" t="s">
        <v>4</v>
      </c>
    </row>
    <row r="5" spans="1:46" s="1" customFormat="1" ht="6.95" customHeight="1">
      <c r="B5" s="20"/>
      <c r="L5" s="20"/>
    </row>
    <row r="6" spans="1:46" s="1" customFormat="1" ht="12" customHeight="1">
      <c r="B6" s="20"/>
      <c r="D6" s="112" t="s">
        <v>16</v>
      </c>
      <c r="L6" s="20"/>
    </row>
    <row r="7" spans="1:46" s="1" customFormat="1" ht="16.5" customHeight="1">
      <c r="B7" s="20"/>
      <c r="E7" s="297" t="str">
        <f>'Rekapitulace stavby'!K6</f>
        <v>Domov mládeže, Čelakovského 789 1, Plzeň</v>
      </c>
      <c r="F7" s="298"/>
      <c r="G7" s="298"/>
      <c r="H7" s="298"/>
      <c r="L7" s="20"/>
    </row>
    <row r="8" spans="1:46" s="1" customFormat="1" ht="12" customHeight="1">
      <c r="B8" s="20"/>
      <c r="D8" s="112" t="s">
        <v>128</v>
      </c>
      <c r="L8" s="20"/>
    </row>
    <row r="9" spans="1:46" s="2" customFormat="1" ht="16.5" customHeight="1">
      <c r="A9" s="34"/>
      <c r="B9" s="39"/>
      <c r="C9" s="34"/>
      <c r="D9" s="34"/>
      <c r="E9" s="297" t="s">
        <v>129</v>
      </c>
      <c r="F9" s="299"/>
      <c r="G9" s="299"/>
      <c r="H9" s="299"/>
      <c r="I9" s="34"/>
      <c r="J9" s="34"/>
      <c r="K9" s="34"/>
      <c r="L9" s="113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pans="1:46" s="2" customFormat="1" ht="12" customHeight="1">
      <c r="A10" s="34"/>
      <c r="B10" s="39"/>
      <c r="C10" s="34"/>
      <c r="D10" s="112" t="s">
        <v>130</v>
      </c>
      <c r="E10" s="34"/>
      <c r="F10" s="34"/>
      <c r="G10" s="34"/>
      <c r="H10" s="34"/>
      <c r="I10" s="34"/>
      <c r="J10" s="34"/>
      <c r="K10" s="34"/>
      <c r="L10" s="113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pans="1:46" s="2" customFormat="1" ht="16.5" customHeight="1">
      <c r="A11" s="34"/>
      <c r="B11" s="39"/>
      <c r="C11" s="34"/>
      <c r="D11" s="34"/>
      <c r="E11" s="300" t="s">
        <v>131</v>
      </c>
      <c r="F11" s="299"/>
      <c r="G11" s="299"/>
      <c r="H11" s="299"/>
      <c r="I11" s="34"/>
      <c r="J11" s="34"/>
      <c r="K11" s="34"/>
      <c r="L11" s="113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pans="1:46" s="2" customFormat="1" ht="11.25">
      <c r="A12" s="34"/>
      <c r="B12" s="39"/>
      <c r="C12" s="34"/>
      <c r="D12" s="34"/>
      <c r="E12" s="34"/>
      <c r="F12" s="34"/>
      <c r="G12" s="34"/>
      <c r="H12" s="34"/>
      <c r="I12" s="34"/>
      <c r="J12" s="34"/>
      <c r="K12" s="34"/>
      <c r="L12" s="113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pans="1:46" s="2" customFormat="1" ht="12" customHeight="1">
      <c r="A13" s="34"/>
      <c r="B13" s="39"/>
      <c r="C13" s="34"/>
      <c r="D13" s="112" t="s">
        <v>18</v>
      </c>
      <c r="E13" s="34"/>
      <c r="F13" s="103" t="s">
        <v>19</v>
      </c>
      <c r="G13" s="34"/>
      <c r="H13" s="34"/>
      <c r="I13" s="112" t="s">
        <v>20</v>
      </c>
      <c r="J13" s="103" t="s">
        <v>19</v>
      </c>
      <c r="K13" s="34"/>
      <c r="L13" s="113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pans="1:46" s="2" customFormat="1" ht="12" customHeight="1">
      <c r="A14" s="34"/>
      <c r="B14" s="39"/>
      <c r="C14" s="34"/>
      <c r="D14" s="112" t="s">
        <v>21</v>
      </c>
      <c r="E14" s="34"/>
      <c r="F14" s="103" t="s">
        <v>22</v>
      </c>
      <c r="G14" s="34"/>
      <c r="H14" s="34"/>
      <c r="I14" s="112" t="s">
        <v>23</v>
      </c>
      <c r="J14" s="114" t="str">
        <f>'Rekapitulace stavby'!AN8</f>
        <v>20. 3. 2025</v>
      </c>
      <c r="K14" s="34"/>
      <c r="L14" s="113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pans="1:46" s="2" customFormat="1" ht="10.9" customHeight="1">
      <c r="A15" s="34"/>
      <c r="B15" s="39"/>
      <c r="C15" s="34"/>
      <c r="D15" s="34"/>
      <c r="E15" s="34"/>
      <c r="F15" s="34"/>
      <c r="G15" s="34"/>
      <c r="H15" s="34"/>
      <c r="I15" s="34"/>
      <c r="J15" s="34"/>
      <c r="K15" s="34"/>
      <c r="L15" s="113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pans="1:46" s="2" customFormat="1" ht="12" customHeight="1">
      <c r="A16" s="34"/>
      <c r="B16" s="39"/>
      <c r="C16" s="34"/>
      <c r="D16" s="112" t="s">
        <v>25</v>
      </c>
      <c r="E16" s="34"/>
      <c r="F16" s="34"/>
      <c r="G16" s="34"/>
      <c r="H16" s="34"/>
      <c r="I16" s="112" t="s">
        <v>26</v>
      </c>
      <c r="J16" s="103" t="s">
        <v>27</v>
      </c>
      <c r="K16" s="34"/>
      <c r="L16" s="113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pans="1:31" s="2" customFormat="1" ht="18" customHeight="1">
      <c r="A17" s="34"/>
      <c r="B17" s="39"/>
      <c r="C17" s="34"/>
      <c r="D17" s="34"/>
      <c r="E17" s="103" t="s">
        <v>28</v>
      </c>
      <c r="F17" s="34"/>
      <c r="G17" s="34"/>
      <c r="H17" s="34"/>
      <c r="I17" s="112" t="s">
        <v>29</v>
      </c>
      <c r="J17" s="103" t="s">
        <v>30</v>
      </c>
      <c r="K17" s="34"/>
      <c r="L17" s="113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pans="1:31" s="2" customFormat="1" ht="6.95" customHeight="1">
      <c r="A18" s="34"/>
      <c r="B18" s="39"/>
      <c r="C18" s="34"/>
      <c r="D18" s="34"/>
      <c r="E18" s="34"/>
      <c r="F18" s="34"/>
      <c r="G18" s="34"/>
      <c r="H18" s="34"/>
      <c r="I18" s="34"/>
      <c r="J18" s="34"/>
      <c r="K18" s="34"/>
      <c r="L18" s="113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pans="1:31" s="2" customFormat="1" ht="12" customHeight="1">
      <c r="A19" s="34"/>
      <c r="B19" s="39"/>
      <c r="C19" s="34"/>
      <c r="D19" s="112" t="s">
        <v>31</v>
      </c>
      <c r="E19" s="34"/>
      <c r="F19" s="34"/>
      <c r="G19" s="34"/>
      <c r="H19" s="34"/>
      <c r="I19" s="112" t="s">
        <v>26</v>
      </c>
      <c r="J19" s="30" t="str">
        <f>'Rekapitulace stavby'!AN13</f>
        <v>Vyplň údaj</v>
      </c>
      <c r="K19" s="34"/>
      <c r="L19" s="113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pans="1:31" s="2" customFormat="1" ht="18" customHeight="1">
      <c r="A20" s="34"/>
      <c r="B20" s="39"/>
      <c r="C20" s="34"/>
      <c r="D20" s="34"/>
      <c r="E20" s="301" t="str">
        <f>'Rekapitulace stavby'!E14</f>
        <v>Vyplň údaj</v>
      </c>
      <c r="F20" s="302"/>
      <c r="G20" s="302"/>
      <c r="H20" s="302"/>
      <c r="I20" s="112" t="s">
        <v>29</v>
      </c>
      <c r="J20" s="30" t="str">
        <f>'Rekapitulace stavby'!AN14</f>
        <v>Vyplň údaj</v>
      </c>
      <c r="K20" s="34"/>
      <c r="L20" s="113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pans="1:31" s="2" customFormat="1" ht="6.95" customHeight="1">
      <c r="A21" s="34"/>
      <c r="B21" s="39"/>
      <c r="C21" s="34"/>
      <c r="D21" s="34"/>
      <c r="E21" s="34"/>
      <c r="F21" s="34"/>
      <c r="G21" s="34"/>
      <c r="H21" s="34"/>
      <c r="I21" s="34"/>
      <c r="J21" s="34"/>
      <c r="K21" s="34"/>
      <c r="L21" s="113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pans="1:31" s="2" customFormat="1" ht="12" customHeight="1">
      <c r="A22" s="34"/>
      <c r="B22" s="39"/>
      <c r="C22" s="34"/>
      <c r="D22" s="112" t="s">
        <v>33</v>
      </c>
      <c r="E22" s="34"/>
      <c r="F22" s="34"/>
      <c r="G22" s="34"/>
      <c r="H22" s="34"/>
      <c r="I22" s="112" t="s">
        <v>26</v>
      </c>
      <c r="J22" s="103" t="s">
        <v>34</v>
      </c>
      <c r="K22" s="34"/>
      <c r="L22" s="113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pans="1:31" s="2" customFormat="1" ht="18" customHeight="1">
      <c r="A23" s="34"/>
      <c r="B23" s="39"/>
      <c r="C23" s="34"/>
      <c r="D23" s="34"/>
      <c r="E23" s="103" t="s">
        <v>35</v>
      </c>
      <c r="F23" s="34"/>
      <c r="G23" s="34"/>
      <c r="H23" s="34"/>
      <c r="I23" s="112" t="s">
        <v>29</v>
      </c>
      <c r="J23" s="103" t="s">
        <v>19</v>
      </c>
      <c r="K23" s="34"/>
      <c r="L23" s="113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pans="1:31" s="2" customFormat="1" ht="6.95" customHeight="1">
      <c r="A24" s="34"/>
      <c r="B24" s="39"/>
      <c r="C24" s="34"/>
      <c r="D24" s="34"/>
      <c r="E24" s="34"/>
      <c r="F24" s="34"/>
      <c r="G24" s="34"/>
      <c r="H24" s="34"/>
      <c r="I24" s="34"/>
      <c r="J24" s="34"/>
      <c r="K24" s="34"/>
      <c r="L24" s="113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pans="1:31" s="2" customFormat="1" ht="12" customHeight="1">
      <c r="A25" s="34"/>
      <c r="B25" s="39"/>
      <c r="C25" s="34"/>
      <c r="D25" s="112" t="s">
        <v>37</v>
      </c>
      <c r="E25" s="34"/>
      <c r="F25" s="34"/>
      <c r="G25" s="34"/>
      <c r="H25" s="34"/>
      <c r="I25" s="112" t="s">
        <v>26</v>
      </c>
      <c r="J25" s="103" t="s">
        <v>19</v>
      </c>
      <c r="K25" s="34"/>
      <c r="L25" s="113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pans="1:31" s="2" customFormat="1" ht="18" customHeight="1">
      <c r="A26" s="34"/>
      <c r="B26" s="39"/>
      <c r="C26" s="34"/>
      <c r="D26" s="34"/>
      <c r="E26" s="103" t="s">
        <v>38</v>
      </c>
      <c r="F26" s="34"/>
      <c r="G26" s="34"/>
      <c r="H26" s="34"/>
      <c r="I26" s="112" t="s">
        <v>29</v>
      </c>
      <c r="J26" s="103" t="s">
        <v>19</v>
      </c>
      <c r="K26" s="34"/>
      <c r="L26" s="113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pans="1:31" s="2" customFormat="1" ht="6.95" customHeight="1">
      <c r="A27" s="34"/>
      <c r="B27" s="39"/>
      <c r="C27" s="34"/>
      <c r="D27" s="34"/>
      <c r="E27" s="34"/>
      <c r="F27" s="34"/>
      <c r="G27" s="34"/>
      <c r="H27" s="34"/>
      <c r="I27" s="34"/>
      <c r="J27" s="34"/>
      <c r="K27" s="34"/>
      <c r="L27" s="113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</row>
    <row r="28" spans="1:31" s="2" customFormat="1" ht="12" customHeight="1">
      <c r="A28" s="34"/>
      <c r="B28" s="39"/>
      <c r="C28" s="34"/>
      <c r="D28" s="112" t="s">
        <v>39</v>
      </c>
      <c r="E28" s="34"/>
      <c r="F28" s="34"/>
      <c r="G28" s="34"/>
      <c r="H28" s="34"/>
      <c r="I28" s="34"/>
      <c r="J28" s="34"/>
      <c r="K28" s="34"/>
      <c r="L28" s="113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pans="1:31" s="8" customFormat="1" ht="71.25" customHeight="1">
      <c r="A29" s="115"/>
      <c r="B29" s="116"/>
      <c r="C29" s="115"/>
      <c r="D29" s="115"/>
      <c r="E29" s="303" t="s">
        <v>40</v>
      </c>
      <c r="F29" s="303"/>
      <c r="G29" s="303"/>
      <c r="H29" s="303"/>
      <c r="I29" s="115"/>
      <c r="J29" s="115"/>
      <c r="K29" s="115"/>
      <c r="L29" s="117"/>
      <c r="S29" s="115"/>
      <c r="T29" s="115"/>
      <c r="U29" s="115"/>
      <c r="V29" s="115"/>
      <c r="W29" s="115"/>
      <c r="X29" s="115"/>
      <c r="Y29" s="115"/>
      <c r="Z29" s="115"/>
      <c r="AA29" s="115"/>
      <c r="AB29" s="115"/>
      <c r="AC29" s="115"/>
      <c r="AD29" s="115"/>
      <c r="AE29" s="115"/>
    </row>
    <row r="30" spans="1:31" s="2" customFormat="1" ht="6.95" customHeight="1">
      <c r="A30" s="34"/>
      <c r="B30" s="39"/>
      <c r="C30" s="34"/>
      <c r="D30" s="34"/>
      <c r="E30" s="34"/>
      <c r="F30" s="34"/>
      <c r="G30" s="34"/>
      <c r="H30" s="34"/>
      <c r="I30" s="34"/>
      <c r="J30" s="34"/>
      <c r="K30" s="34"/>
      <c r="L30" s="113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pans="1:31" s="2" customFormat="1" ht="6.95" customHeight="1">
      <c r="A31" s="34"/>
      <c r="B31" s="39"/>
      <c r="C31" s="34"/>
      <c r="D31" s="118"/>
      <c r="E31" s="118"/>
      <c r="F31" s="118"/>
      <c r="G31" s="118"/>
      <c r="H31" s="118"/>
      <c r="I31" s="118"/>
      <c r="J31" s="118"/>
      <c r="K31" s="118"/>
      <c r="L31" s="113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pans="1:31" s="2" customFormat="1" ht="25.35" customHeight="1">
      <c r="A32" s="34"/>
      <c r="B32" s="39"/>
      <c r="C32" s="34"/>
      <c r="D32" s="119" t="s">
        <v>41</v>
      </c>
      <c r="E32" s="34"/>
      <c r="F32" s="34"/>
      <c r="G32" s="34"/>
      <c r="H32" s="34"/>
      <c r="I32" s="34"/>
      <c r="J32" s="120">
        <f>ROUND(J98, 2)</f>
        <v>0</v>
      </c>
      <c r="K32" s="34"/>
      <c r="L32" s="113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pans="1:31" s="2" customFormat="1" ht="6.95" customHeight="1">
      <c r="A33" s="34"/>
      <c r="B33" s="39"/>
      <c r="C33" s="34"/>
      <c r="D33" s="118"/>
      <c r="E33" s="118"/>
      <c r="F33" s="118"/>
      <c r="G33" s="118"/>
      <c r="H33" s="118"/>
      <c r="I33" s="118"/>
      <c r="J33" s="118"/>
      <c r="K33" s="118"/>
      <c r="L33" s="113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pans="1:31" s="2" customFormat="1" ht="14.45" customHeight="1">
      <c r="A34" s="34"/>
      <c r="B34" s="39"/>
      <c r="C34" s="34"/>
      <c r="D34" s="34"/>
      <c r="E34" s="34"/>
      <c r="F34" s="121" t="s">
        <v>43</v>
      </c>
      <c r="G34" s="34"/>
      <c r="H34" s="34"/>
      <c r="I34" s="121" t="s">
        <v>42</v>
      </c>
      <c r="J34" s="121" t="s">
        <v>44</v>
      </c>
      <c r="K34" s="34"/>
      <c r="L34" s="113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spans="1:31" s="2" customFormat="1" ht="14.45" customHeight="1">
      <c r="A35" s="34"/>
      <c r="B35" s="39"/>
      <c r="C35" s="34"/>
      <c r="D35" s="122" t="s">
        <v>45</v>
      </c>
      <c r="E35" s="112" t="s">
        <v>46</v>
      </c>
      <c r="F35" s="123">
        <f>ROUND((SUM(BE98:BE205)),  2)</f>
        <v>0</v>
      </c>
      <c r="G35" s="34"/>
      <c r="H35" s="34"/>
      <c r="I35" s="124">
        <v>0.21</v>
      </c>
      <c r="J35" s="123">
        <f>ROUND(((SUM(BE98:BE205))*I35),  2)</f>
        <v>0</v>
      </c>
      <c r="K35" s="34"/>
      <c r="L35" s="113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spans="1:31" s="2" customFormat="1" ht="14.45" customHeight="1">
      <c r="A36" s="34"/>
      <c r="B36" s="39"/>
      <c r="C36" s="34"/>
      <c r="D36" s="34"/>
      <c r="E36" s="112" t="s">
        <v>47</v>
      </c>
      <c r="F36" s="123">
        <f>ROUND((SUM(BF98:BF205)),  2)</f>
        <v>0</v>
      </c>
      <c r="G36" s="34"/>
      <c r="H36" s="34"/>
      <c r="I36" s="124">
        <v>0.12</v>
      </c>
      <c r="J36" s="123">
        <f>ROUND(((SUM(BF98:BF205))*I36),  2)</f>
        <v>0</v>
      </c>
      <c r="K36" s="34"/>
      <c r="L36" s="113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spans="1:31" s="2" customFormat="1" ht="14.45" hidden="1" customHeight="1">
      <c r="A37" s="34"/>
      <c r="B37" s="39"/>
      <c r="C37" s="34"/>
      <c r="D37" s="34"/>
      <c r="E37" s="112" t="s">
        <v>48</v>
      </c>
      <c r="F37" s="123">
        <f>ROUND((SUM(BG98:BG205)),  2)</f>
        <v>0</v>
      </c>
      <c r="G37" s="34"/>
      <c r="H37" s="34"/>
      <c r="I37" s="124">
        <v>0.21</v>
      </c>
      <c r="J37" s="123">
        <f>0</f>
        <v>0</v>
      </c>
      <c r="K37" s="34"/>
      <c r="L37" s="113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spans="1:31" s="2" customFormat="1" ht="14.45" hidden="1" customHeight="1">
      <c r="A38" s="34"/>
      <c r="B38" s="39"/>
      <c r="C38" s="34"/>
      <c r="D38" s="34"/>
      <c r="E38" s="112" t="s">
        <v>49</v>
      </c>
      <c r="F38" s="123">
        <f>ROUND((SUM(BH98:BH205)),  2)</f>
        <v>0</v>
      </c>
      <c r="G38" s="34"/>
      <c r="H38" s="34"/>
      <c r="I38" s="124">
        <v>0.12</v>
      </c>
      <c r="J38" s="123">
        <f>0</f>
        <v>0</v>
      </c>
      <c r="K38" s="34"/>
      <c r="L38" s="113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spans="1:31" s="2" customFormat="1" ht="14.45" hidden="1" customHeight="1">
      <c r="A39" s="34"/>
      <c r="B39" s="39"/>
      <c r="C39" s="34"/>
      <c r="D39" s="34"/>
      <c r="E39" s="112" t="s">
        <v>50</v>
      </c>
      <c r="F39" s="123">
        <f>ROUND((SUM(BI98:BI205)),  2)</f>
        <v>0</v>
      </c>
      <c r="G39" s="34"/>
      <c r="H39" s="34"/>
      <c r="I39" s="124">
        <v>0</v>
      </c>
      <c r="J39" s="123">
        <f>0</f>
        <v>0</v>
      </c>
      <c r="K39" s="34"/>
      <c r="L39" s="113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spans="1:31" s="2" customFormat="1" ht="6.95" customHeight="1">
      <c r="A40" s="34"/>
      <c r="B40" s="39"/>
      <c r="C40" s="34"/>
      <c r="D40" s="34"/>
      <c r="E40" s="34"/>
      <c r="F40" s="34"/>
      <c r="G40" s="34"/>
      <c r="H40" s="34"/>
      <c r="I40" s="34"/>
      <c r="J40" s="34"/>
      <c r="K40" s="34"/>
      <c r="L40" s="113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spans="1:31" s="2" customFormat="1" ht="25.35" customHeight="1">
      <c r="A41" s="34"/>
      <c r="B41" s="39"/>
      <c r="C41" s="125"/>
      <c r="D41" s="126" t="s">
        <v>51</v>
      </c>
      <c r="E41" s="127"/>
      <c r="F41" s="127"/>
      <c r="G41" s="128" t="s">
        <v>52</v>
      </c>
      <c r="H41" s="129" t="s">
        <v>53</v>
      </c>
      <c r="I41" s="127"/>
      <c r="J41" s="130">
        <f>SUM(J32:J39)</f>
        <v>0</v>
      </c>
      <c r="K41" s="131"/>
      <c r="L41" s="113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</row>
    <row r="42" spans="1:31" s="2" customFormat="1" ht="14.45" customHeight="1">
      <c r="A42" s="34"/>
      <c r="B42" s="132"/>
      <c r="C42" s="133"/>
      <c r="D42" s="133"/>
      <c r="E42" s="133"/>
      <c r="F42" s="133"/>
      <c r="G42" s="133"/>
      <c r="H42" s="133"/>
      <c r="I42" s="133"/>
      <c r="J42" s="133"/>
      <c r="K42" s="133"/>
      <c r="L42" s="113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</row>
    <row r="46" spans="1:31" s="2" customFormat="1" ht="6.95" hidden="1" customHeight="1">
      <c r="A46" s="34"/>
      <c r="B46" s="134"/>
      <c r="C46" s="135"/>
      <c r="D46" s="135"/>
      <c r="E46" s="135"/>
      <c r="F46" s="135"/>
      <c r="G46" s="135"/>
      <c r="H46" s="135"/>
      <c r="I46" s="135"/>
      <c r="J46" s="135"/>
      <c r="K46" s="135"/>
      <c r="L46" s="113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</row>
    <row r="47" spans="1:31" s="2" customFormat="1" ht="24.95" hidden="1" customHeight="1">
      <c r="A47" s="34"/>
      <c r="B47" s="35"/>
      <c r="C47" s="23" t="s">
        <v>132</v>
      </c>
      <c r="D47" s="36"/>
      <c r="E47" s="36"/>
      <c r="F47" s="36"/>
      <c r="G47" s="36"/>
      <c r="H47" s="36"/>
      <c r="I47" s="36"/>
      <c r="J47" s="36"/>
      <c r="K47" s="36"/>
      <c r="L47" s="113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</row>
    <row r="48" spans="1:31" s="2" customFormat="1" ht="6.95" hidden="1" customHeight="1">
      <c r="A48" s="34"/>
      <c r="B48" s="35"/>
      <c r="C48" s="36"/>
      <c r="D48" s="36"/>
      <c r="E48" s="36"/>
      <c r="F48" s="36"/>
      <c r="G48" s="36"/>
      <c r="H48" s="36"/>
      <c r="I48" s="36"/>
      <c r="J48" s="36"/>
      <c r="K48" s="36"/>
      <c r="L48" s="113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</row>
    <row r="49" spans="1:47" s="2" customFormat="1" ht="12" hidden="1" customHeight="1">
      <c r="A49" s="34"/>
      <c r="B49" s="35"/>
      <c r="C49" s="29" t="s">
        <v>16</v>
      </c>
      <c r="D49" s="36"/>
      <c r="E49" s="36"/>
      <c r="F49" s="36"/>
      <c r="G49" s="36"/>
      <c r="H49" s="36"/>
      <c r="I49" s="36"/>
      <c r="J49" s="36"/>
      <c r="K49" s="36"/>
      <c r="L49" s="113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</row>
    <row r="50" spans="1:47" s="2" customFormat="1" ht="16.5" hidden="1" customHeight="1">
      <c r="A50" s="34"/>
      <c r="B50" s="35"/>
      <c r="C50" s="36"/>
      <c r="D50" s="36"/>
      <c r="E50" s="304" t="str">
        <f>E7</f>
        <v>Domov mládeže, Čelakovského 789 1, Plzeň</v>
      </c>
      <c r="F50" s="305"/>
      <c r="G50" s="305"/>
      <c r="H50" s="305"/>
      <c r="I50" s="36"/>
      <c r="J50" s="36"/>
      <c r="K50" s="36"/>
      <c r="L50" s="113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</row>
    <row r="51" spans="1:47" s="1" customFormat="1" ht="12" hidden="1" customHeight="1">
      <c r="B51" s="21"/>
      <c r="C51" s="29" t="s">
        <v>128</v>
      </c>
      <c r="D51" s="22"/>
      <c r="E51" s="22"/>
      <c r="F51" s="22"/>
      <c r="G51" s="22"/>
      <c r="H51" s="22"/>
      <c r="I51" s="22"/>
      <c r="J51" s="22"/>
      <c r="K51" s="22"/>
      <c r="L51" s="20"/>
    </row>
    <row r="52" spans="1:47" s="2" customFormat="1" ht="16.5" hidden="1" customHeight="1">
      <c r="A52" s="34"/>
      <c r="B52" s="35"/>
      <c r="C52" s="36"/>
      <c r="D52" s="36"/>
      <c r="E52" s="304" t="s">
        <v>129</v>
      </c>
      <c r="F52" s="306"/>
      <c r="G52" s="306"/>
      <c r="H52" s="306"/>
      <c r="I52" s="36"/>
      <c r="J52" s="36"/>
      <c r="K52" s="36"/>
      <c r="L52" s="113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</row>
    <row r="53" spans="1:47" s="2" customFormat="1" ht="12" hidden="1" customHeight="1">
      <c r="A53" s="34"/>
      <c r="B53" s="35"/>
      <c r="C53" s="29" t="s">
        <v>130</v>
      </c>
      <c r="D53" s="36"/>
      <c r="E53" s="36"/>
      <c r="F53" s="36"/>
      <c r="G53" s="36"/>
      <c r="H53" s="36"/>
      <c r="I53" s="36"/>
      <c r="J53" s="36"/>
      <c r="K53" s="36"/>
      <c r="L53" s="113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</row>
    <row r="54" spans="1:47" s="2" customFormat="1" ht="16.5" hidden="1" customHeight="1">
      <c r="A54" s="34"/>
      <c r="B54" s="35"/>
      <c r="C54" s="36"/>
      <c r="D54" s="36"/>
      <c r="E54" s="258" t="str">
        <f>E11</f>
        <v>A1 - Bourací práce</v>
      </c>
      <c r="F54" s="306"/>
      <c r="G54" s="306"/>
      <c r="H54" s="306"/>
      <c r="I54" s="36"/>
      <c r="J54" s="36"/>
      <c r="K54" s="36"/>
      <c r="L54" s="113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</row>
    <row r="55" spans="1:47" s="2" customFormat="1" ht="6.95" hidden="1" customHeight="1">
      <c r="A55" s="34"/>
      <c r="B55" s="35"/>
      <c r="C55" s="36"/>
      <c r="D55" s="36"/>
      <c r="E55" s="36"/>
      <c r="F55" s="36"/>
      <c r="G55" s="36"/>
      <c r="H55" s="36"/>
      <c r="I55" s="36"/>
      <c r="J55" s="36"/>
      <c r="K55" s="36"/>
      <c r="L55" s="113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</row>
    <row r="56" spans="1:47" s="2" customFormat="1" ht="12" hidden="1" customHeight="1">
      <c r="A56" s="34"/>
      <c r="B56" s="35"/>
      <c r="C56" s="29" t="s">
        <v>21</v>
      </c>
      <c r="D56" s="36"/>
      <c r="E56" s="36"/>
      <c r="F56" s="27" t="str">
        <f>F14</f>
        <v>Čelakovského 789/1, Plzeň</v>
      </c>
      <c r="G56" s="36"/>
      <c r="H56" s="36"/>
      <c r="I56" s="29" t="s">
        <v>23</v>
      </c>
      <c r="J56" s="59" t="str">
        <f>IF(J14="","",J14)</f>
        <v>20. 3. 2025</v>
      </c>
      <c r="K56" s="36"/>
      <c r="L56" s="113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</row>
    <row r="57" spans="1:47" s="2" customFormat="1" ht="6.95" hidden="1" customHeight="1">
      <c r="A57" s="34"/>
      <c r="B57" s="35"/>
      <c r="C57" s="36"/>
      <c r="D57" s="36"/>
      <c r="E57" s="36"/>
      <c r="F57" s="36"/>
      <c r="G57" s="36"/>
      <c r="H57" s="36"/>
      <c r="I57" s="36"/>
      <c r="J57" s="36"/>
      <c r="K57" s="36"/>
      <c r="L57" s="113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</row>
    <row r="58" spans="1:47" s="2" customFormat="1" ht="25.7" hidden="1" customHeight="1">
      <c r="A58" s="34"/>
      <c r="B58" s="35"/>
      <c r="C58" s="29" t="s">
        <v>25</v>
      </c>
      <c r="D58" s="36"/>
      <c r="E58" s="36"/>
      <c r="F58" s="27" t="str">
        <f>E17</f>
        <v>Střední škola informatiky a finančních služeb</v>
      </c>
      <c r="G58" s="36"/>
      <c r="H58" s="36"/>
      <c r="I58" s="29" t="s">
        <v>33</v>
      </c>
      <c r="J58" s="32" t="str">
        <f>E23</f>
        <v>Planteam, Na Výsluní 630, Líně - Sulkov</v>
      </c>
      <c r="K58" s="36"/>
      <c r="L58" s="113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</row>
    <row r="59" spans="1:47" s="2" customFormat="1" ht="15.2" hidden="1" customHeight="1">
      <c r="A59" s="34"/>
      <c r="B59" s="35"/>
      <c r="C59" s="29" t="s">
        <v>31</v>
      </c>
      <c r="D59" s="36"/>
      <c r="E59" s="36"/>
      <c r="F59" s="27" t="str">
        <f>IF(E20="","",E20)</f>
        <v>Vyplň údaj</v>
      </c>
      <c r="G59" s="36"/>
      <c r="H59" s="36"/>
      <c r="I59" s="29" t="s">
        <v>37</v>
      </c>
      <c r="J59" s="32" t="str">
        <f>E26</f>
        <v>Ing. Irena Potužáková</v>
      </c>
      <c r="K59" s="36"/>
      <c r="L59" s="113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</row>
    <row r="60" spans="1:47" s="2" customFormat="1" ht="10.35" hidden="1" customHeight="1">
      <c r="A60" s="34"/>
      <c r="B60" s="35"/>
      <c r="C60" s="36"/>
      <c r="D60" s="36"/>
      <c r="E60" s="36"/>
      <c r="F60" s="36"/>
      <c r="G60" s="36"/>
      <c r="H60" s="36"/>
      <c r="I60" s="36"/>
      <c r="J60" s="36"/>
      <c r="K60" s="36"/>
      <c r="L60" s="113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</row>
    <row r="61" spans="1:47" s="2" customFormat="1" ht="29.25" hidden="1" customHeight="1">
      <c r="A61" s="34"/>
      <c r="B61" s="35"/>
      <c r="C61" s="136" t="s">
        <v>133</v>
      </c>
      <c r="D61" s="137"/>
      <c r="E61" s="137"/>
      <c r="F61" s="137"/>
      <c r="G61" s="137"/>
      <c r="H61" s="137"/>
      <c r="I61" s="137"/>
      <c r="J61" s="138" t="s">
        <v>134</v>
      </c>
      <c r="K61" s="137"/>
      <c r="L61" s="113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 spans="1:47" s="2" customFormat="1" ht="10.35" hidden="1" customHeight="1">
      <c r="A62" s="34"/>
      <c r="B62" s="35"/>
      <c r="C62" s="36"/>
      <c r="D62" s="36"/>
      <c r="E62" s="36"/>
      <c r="F62" s="36"/>
      <c r="G62" s="36"/>
      <c r="H62" s="36"/>
      <c r="I62" s="36"/>
      <c r="J62" s="36"/>
      <c r="K62" s="36"/>
      <c r="L62" s="113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</row>
    <row r="63" spans="1:47" s="2" customFormat="1" ht="22.9" hidden="1" customHeight="1">
      <c r="A63" s="34"/>
      <c r="B63" s="35"/>
      <c r="C63" s="139" t="s">
        <v>73</v>
      </c>
      <c r="D63" s="36"/>
      <c r="E63" s="36"/>
      <c r="F63" s="36"/>
      <c r="G63" s="36"/>
      <c r="H63" s="36"/>
      <c r="I63" s="36"/>
      <c r="J63" s="77">
        <f>J98</f>
        <v>0</v>
      </c>
      <c r="K63" s="36"/>
      <c r="L63" s="113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U63" s="17" t="s">
        <v>135</v>
      </c>
    </row>
    <row r="64" spans="1:47" s="9" customFormat="1" ht="24.95" hidden="1" customHeight="1">
      <c r="B64" s="140"/>
      <c r="C64" s="141"/>
      <c r="D64" s="142" t="s">
        <v>136</v>
      </c>
      <c r="E64" s="143"/>
      <c r="F64" s="143"/>
      <c r="G64" s="143"/>
      <c r="H64" s="143"/>
      <c r="I64" s="143"/>
      <c r="J64" s="144">
        <f>J99</f>
        <v>0</v>
      </c>
      <c r="K64" s="141"/>
      <c r="L64" s="145"/>
    </row>
    <row r="65" spans="1:31" s="10" customFormat="1" ht="19.899999999999999" hidden="1" customHeight="1">
      <c r="B65" s="146"/>
      <c r="C65" s="97"/>
      <c r="D65" s="147" t="s">
        <v>137</v>
      </c>
      <c r="E65" s="148"/>
      <c r="F65" s="148"/>
      <c r="G65" s="148"/>
      <c r="H65" s="148"/>
      <c r="I65" s="148"/>
      <c r="J65" s="149">
        <f>J100</f>
        <v>0</v>
      </c>
      <c r="K65" s="97"/>
      <c r="L65" s="150"/>
    </row>
    <row r="66" spans="1:31" s="10" customFormat="1" ht="19.899999999999999" hidden="1" customHeight="1">
      <c r="B66" s="146"/>
      <c r="C66" s="97"/>
      <c r="D66" s="147" t="s">
        <v>138</v>
      </c>
      <c r="E66" s="148"/>
      <c r="F66" s="148"/>
      <c r="G66" s="148"/>
      <c r="H66" s="148"/>
      <c r="I66" s="148"/>
      <c r="J66" s="149">
        <f>J126</f>
        <v>0</v>
      </c>
      <c r="K66" s="97"/>
      <c r="L66" s="150"/>
    </row>
    <row r="67" spans="1:31" s="9" customFormat="1" ht="24.95" hidden="1" customHeight="1">
      <c r="B67" s="140"/>
      <c r="C67" s="141"/>
      <c r="D67" s="142" t="s">
        <v>139</v>
      </c>
      <c r="E67" s="143"/>
      <c r="F67" s="143"/>
      <c r="G67" s="143"/>
      <c r="H67" s="143"/>
      <c r="I67" s="143"/>
      <c r="J67" s="144">
        <f>J165</f>
        <v>0</v>
      </c>
      <c r="K67" s="141"/>
      <c r="L67" s="145"/>
    </row>
    <row r="68" spans="1:31" s="10" customFormat="1" ht="19.899999999999999" hidden="1" customHeight="1">
      <c r="B68" s="146"/>
      <c r="C68" s="97"/>
      <c r="D68" s="147" t="s">
        <v>140</v>
      </c>
      <c r="E68" s="148"/>
      <c r="F68" s="148"/>
      <c r="G68" s="148"/>
      <c r="H68" s="148"/>
      <c r="I68" s="148"/>
      <c r="J68" s="149">
        <f>J166</f>
        <v>0</v>
      </c>
      <c r="K68" s="97"/>
      <c r="L68" s="150"/>
    </row>
    <row r="69" spans="1:31" s="10" customFormat="1" ht="19.899999999999999" hidden="1" customHeight="1">
      <c r="B69" s="146"/>
      <c r="C69" s="97"/>
      <c r="D69" s="147" t="s">
        <v>141</v>
      </c>
      <c r="E69" s="148"/>
      <c r="F69" s="148"/>
      <c r="G69" s="148"/>
      <c r="H69" s="148"/>
      <c r="I69" s="148"/>
      <c r="J69" s="149">
        <f>J176</f>
        <v>0</v>
      </c>
      <c r="K69" s="97"/>
      <c r="L69" s="150"/>
    </row>
    <row r="70" spans="1:31" s="10" customFormat="1" ht="19.899999999999999" hidden="1" customHeight="1">
      <c r="B70" s="146"/>
      <c r="C70" s="97"/>
      <c r="D70" s="147" t="s">
        <v>142</v>
      </c>
      <c r="E70" s="148"/>
      <c r="F70" s="148"/>
      <c r="G70" s="148"/>
      <c r="H70" s="148"/>
      <c r="I70" s="148"/>
      <c r="J70" s="149">
        <f>J179</f>
        <v>0</v>
      </c>
      <c r="K70" s="97"/>
      <c r="L70" s="150"/>
    </row>
    <row r="71" spans="1:31" s="10" customFormat="1" ht="19.899999999999999" hidden="1" customHeight="1">
      <c r="B71" s="146"/>
      <c r="C71" s="97"/>
      <c r="D71" s="147" t="s">
        <v>143</v>
      </c>
      <c r="E71" s="148"/>
      <c r="F71" s="148"/>
      <c r="G71" s="148"/>
      <c r="H71" s="148"/>
      <c r="I71" s="148"/>
      <c r="J71" s="149">
        <f>J182</f>
        <v>0</v>
      </c>
      <c r="K71" s="97"/>
      <c r="L71" s="150"/>
    </row>
    <row r="72" spans="1:31" s="10" customFormat="1" ht="19.899999999999999" hidden="1" customHeight="1">
      <c r="B72" s="146"/>
      <c r="C72" s="97"/>
      <c r="D72" s="147" t="s">
        <v>144</v>
      </c>
      <c r="E72" s="148"/>
      <c r="F72" s="148"/>
      <c r="G72" s="148"/>
      <c r="H72" s="148"/>
      <c r="I72" s="148"/>
      <c r="J72" s="149">
        <f>J186</f>
        <v>0</v>
      </c>
      <c r="K72" s="97"/>
      <c r="L72" s="150"/>
    </row>
    <row r="73" spans="1:31" s="10" customFormat="1" ht="19.899999999999999" hidden="1" customHeight="1">
      <c r="B73" s="146"/>
      <c r="C73" s="97"/>
      <c r="D73" s="147" t="s">
        <v>145</v>
      </c>
      <c r="E73" s="148"/>
      <c r="F73" s="148"/>
      <c r="G73" s="148"/>
      <c r="H73" s="148"/>
      <c r="I73" s="148"/>
      <c r="J73" s="149">
        <f>J192</f>
        <v>0</v>
      </c>
      <c r="K73" s="97"/>
      <c r="L73" s="150"/>
    </row>
    <row r="74" spans="1:31" s="10" customFormat="1" ht="19.899999999999999" hidden="1" customHeight="1">
      <c r="B74" s="146"/>
      <c r="C74" s="97"/>
      <c r="D74" s="147" t="s">
        <v>146</v>
      </c>
      <c r="E74" s="148"/>
      <c r="F74" s="148"/>
      <c r="G74" s="148"/>
      <c r="H74" s="148"/>
      <c r="I74" s="148"/>
      <c r="J74" s="149">
        <f>J195</f>
        <v>0</v>
      </c>
      <c r="K74" s="97"/>
      <c r="L74" s="150"/>
    </row>
    <row r="75" spans="1:31" s="10" customFormat="1" ht="19.899999999999999" hidden="1" customHeight="1">
      <c r="B75" s="146"/>
      <c r="C75" s="97"/>
      <c r="D75" s="147" t="s">
        <v>147</v>
      </c>
      <c r="E75" s="148"/>
      <c r="F75" s="148"/>
      <c r="G75" s="148"/>
      <c r="H75" s="148"/>
      <c r="I75" s="148"/>
      <c r="J75" s="149">
        <f>J198</f>
        <v>0</v>
      </c>
      <c r="K75" s="97"/>
      <c r="L75" s="150"/>
    </row>
    <row r="76" spans="1:31" s="10" customFormat="1" ht="19.899999999999999" hidden="1" customHeight="1">
      <c r="B76" s="146"/>
      <c r="C76" s="97"/>
      <c r="D76" s="147" t="s">
        <v>148</v>
      </c>
      <c r="E76" s="148"/>
      <c r="F76" s="148"/>
      <c r="G76" s="148"/>
      <c r="H76" s="148"/>
      <c r="I76" s="148"/>
      <c r="J76" s="149">
        <f>J201</f>
        <v>0</v>
      </c>
      <c r="K76" s="97"/>
      <c r="L76" s="150"/>
    </row>
    <row r="77" spans="1:31" s="2" customFormat="1" ht="21.75" hidden="1" customHeight="1">
      <c r="A77" s="34"/>
      <c r="B77" s="35"/>
      <c r="C77" s="36"/>
      <c r="D77" s="36"/>
      <c r="E77" s="36"/>
      <c r="F77" s="36"/>
      <c r="G77" s="36"/>
      <c r="H77" s="36"/>
      <c r="I77" s="36"/>
      <c r="J77" s="36"/>
      <c r="K77" s="36"/>
      <c r="L77" s="113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78" spans="1:31" s="2" customFormat="1" ht="6.95" hidden="1" customHeight="1">
      <c r="A78" s="34"/>
      <c r="B78" s="47"/>
      <c r="C78" s="48"/>
      <c r="D78" s="48"/>
      <c r="E78" s="48"/>
      <c r="F78" s="48"/>
      <c r="G78" s="48"/>
      <c r="H78" s="48"/>
      <c r="I78" s="48"/>
      <c r="J78" s="48"/>
      <c r="K78" s="48"/>
      <c r="L78" s="113"/>
      <c r="S78" s="34"/>
      <c r="T78" s="34"/>
      <c r="U78" s="34"/>
      <c r="V78" s="34"/>
      <c r="W78" s="34"/>
      <c r="X78" s="34"/>
      <c r="Y78" s="34"/>
      <c r="Z78" s="34"/>
      <c r="AA78" s="34"/>
      <c r="AB78" s="34"/>
      <c r="AC78" s="34"/>
      <c r="AD78" s="34"/>
      <c r="AE78" s="34"/>
    </row>
    <row r="79" spans="1:31" ht="11.25" hidden="1"/>
    <row r="80" spans="1:31" ht="11.25" hidden="1"/>
    <row r="81" spans="1:31" ht="11.25" hidden="1"/>
    <row r="82" spans="1:31" s="2" customFormat="1" ht="6.95" customHeight="1">
      <c r="A82" s="34"/>
      <c r="B82" s="49"/>
      <c r="C82" s="50"/>
      <c r="D82" s="50"/>
      <c r="E82" s="50"/>
      <c r="F82" s="50"/>
      <c r="G82" s="50"/>
      <c r="H82" s="50"/>
      <c r="I82" s="50"/>
      <c r="J82" s="50"/>
      <c r="K82" s="50"/>
      <c r="L82" s="113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spans="1:31" s="2" customFormat="1" ht="24.95" customHeight="1">
      <c r="A83" s="34"/>
      <c r="B83" s="35"/>
      <c r="C83" s="23" t="s">
        <v>149</v>
      </c>
      <c r="D83" s="36"/>
      <c r="E83" s="36"/>
      <c r="F83" s="36"/>
      <c r="G83" s="36"/>
      <c r="H83" s="36"/>
      <c r="I83" s="36"/>
      <c r="J83" s="36"/>
      <c r="K83" s="36"/>
      <c r="L83" s="113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spans="1:31" s="2" customFormat="1" ht="6.95" customHeight="1">
      <c r="A84" s="34"/>
      <c r="B84" s="35"/>
      <c r="C84" s="36"/>
      <c r="D84" s="36"/>
      <c r="E84" s="36"/>
      <c r="F84" s="36"/>
      <c r="G84" s="36"/>
      <c r="H84" s="36"/>
      <c r="I84" s="36"/>
      <c r="J84" s="36"/>
      <c r="K84" s="36"/>
      <c r="L84" s="113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spans="1:31" s="2" customFormat="1" ht="12" customHeight="1">
      <c r="A85" s="34"/>
      <c r="B85" s="35"/>
      <c r="C85" s="29" t="s">
        <v>16</v>
      </c>
      <c r="D85" s="36"/>
      <c r="E85" s="36"/>
      <c r="F85" s="36"/>
      <c r="G85" s="36"/>
      <c r="H85" s="36"/>
      <c r="I85" s="36"/>
      <c r="J85" s="36"/>
      <c r="K85" s="36"/>
      <c r="L85" s="113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spans="1:31" s="2" customFormat="1" ht="16.5" customHeight="1">
      <c r="A86" s="34"/>
      <c r="B86" s="35"/>
      <c r="C86" s="36"/>
      <c r="D86" s="36"/>
      <c r="E86" s="304" t="str">
        <f>E7</f>
        <v>Domov mládeže, Čelakovského 789 1, Plzeň</v>
      </c>
      <c r="F86" s="305"/>
      <c r="G86" s="305"/>
      <c r="H86" s="305"/>
      <c r="I86" s="36"/>
      <c r="J86" s="36"/>
      <c r="K86" s="36"/>
      <c r="L86" s="113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</row>
    <row r="87" spans="1:31" s="1" customFormat="1" ht="12" customHeight="1">
      <c r="B87" s="21"/>
      <c r="C87" s="29" t="s">
        <v>128</v>
      </c>
      <c r="D87" s="22"/>
      <c r="E87" s="22"/>
      <c r="F87" s="22"/>
      <c r="G87" s="22"/>
      <c r="H87" s="22"/>
      <c r="I87" s="22"/>
      <c r="J87" s="22"/>
      <c r="K87" s="22"/>
      <c r="L87" s="20"/>
    </row>
    <row r="88" spans="1:31" s="2" customFormat="1" ht="16.5" customHeight="1">
      <c r="A88" s="34"/>
      <c r="B88" s="35"/>
      <c r="C88" s="36"/>
      <c r="D88" s="36"/>
      <c r="E88" s="304" t="s">
        <v>129</v>
      </c>
      <c r="F88" s="306"/>
      <c r="G88" s="306"/>
      <c r="H88" s="306"/>
      <c r="I88" s="36"/>
      <c r="J88" s="36"/>
      <c r="K88" s="36"/>
      <c r="L88" s="113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spans="1:31" s="2" customFormat="1" ht="12" customHeight="1">
      <c r="A89" s="34"/>
      <c r="B89" s="35"/>
      <c r="C89" s="29" t="s">
        <v>130</v>
      </c>
      <c r="D89" s="36"/>
      <c r="E89" s="36"/>
      <c r="F89" s="36"/>
      <c r="G89" s="36"/>
      <c r="H89" s="36"/>
      <c r="I89" s="36"/>
      <c r="J89" s="36"/>
      <c r="K89" s="36"/>
      <c r="L89" s="113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spans="1:31" s="2" customFormat="1" ht="16.5" customHeight="1">
      <c r="A90" s="34"/>
      <c r="B90" s="35"/>
      <c r="C90" s="36"/>
      <c r="D90" s="36"/>
      <c r="E90" s="258" t="str">
        <f>E11</f>
        <v>A1 - Bourací práce</v>
      </c>
      <c r="F90" s="306"/>
      <c r="G90" s="306"/>
      <c r="H90" s="306"/>
      <c r="I90" s="36"/>
      <c r="J90" s="36"/>
      <c r="K90" s="36"/>
      <c r="L90" s="113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spans="1:31" s="2" customFormat="1" ht="6.95" customHeight="1">
      <c r="A91" s="34"/>
      <c r="B91" s="35"/>
      <c r="C91" s="36"/>
      <c r="D91" s="36"/>
      <c r="E91" s="36"/>
      <c r="F91" s="36"/>
      <c r="G91" s="36"/>
      <c r="H91" s="36"/>
      <c r="I91" s="36"/>
      <c r="J91" s="36"/>
      <c r="K91" s="36"/>
      <c r="L91" s="113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spans="1:31" s="2" customFormat="1" ht="12" customHeight="1">
      <c r="A92" s="34"/>
      <c r="B92" s="35"/>
      <c r="C92" s="29" t="s">
        <v>21</v>
      </c>
      <c r="D92" s="36"/>
      <c r="E92" s="36"/>
      <c r="F92" s="27" t="str">
        <f>F14</f>
        <v>Čelakovského 789/1, Plzeň</v>
      </c>
      <c r="G92" s="36"/>
      <c r="H92" s="36"/>
      <c r="I92" s="29" t="s">
        <v>23</v>
      </c>
      <c r="J92" s="59" t="str">
        <f>IF(J14="","",J14)</f>
        <v>20. 3. 2025</v>
      </c>
      <c r="K92" s="36"/>
      <c r="L92" s="113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spans="1:31" s="2" customFormat="1" ht="6.95" customHeight="1">
      <c r="A93" s="34"/>
      <c r="B93" s="35"/>
      <c r="C93" s="36"/>
      <c r="D93" s="36"/>
      <c r="E93" s="36"/>
      <c r="F93" s="36"/>
      <c r="G93" s="36"/>
      <c r="H93" s="36"/>
      <c r="I93" s="36"/>
      <c r="J93" s="36"/>
      <c r="K93" s="36"/>
      <c r="L93" s="113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spans="1:31" s="2" customFormat="1" ht="25.7" customHeight="1">
      <c r="A94" s="34"/>
      <c r="B94" s="35"/>
      <c r="C94" s="29" t="s">
        <v>25</v>
      </c>
      <c r="D94" s="36"/>
      <c r="E94" s="36"/>
      <c r="F94" s="27" t="str">
        <f>E17</f>
        <v>Střední škola informatiky a finančních služeb</v>
      </c>
      <c r="G94" s="36"/>
      <c r="H94" s="36"/>
      <c r="I94" s="29" t="s">
        <v>33</v>
      </c>
      <c r="J94" s="32" t="str">
        <f>E23</f>
        <v>Planteam, Na Výsluní 630, Líně - Sulkov</v>
      </c>
      <c r="K94" s="36"/>
      <c r="L94" s="113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spans="1:31" s="2" customFormat="1" ht="15.2" customHeight="1">
      <c r="A95" s="34"/>
      <c r="B95" s="35"/>
      <c r="C95" s="29" t="s">
        <v>31</v>
      </c>
      <c r="D95" s="36"/>
      <c r="E95" s="36"/>
      <c r="F95" s="27" t="str">
        <f>IF(E20="","",E20)</f>
        <v>Vyplň údaj</v>
      </c>
      <c r="G95" s="36"/>
      <c r="H95" s="36"/>
      <c r="I95" s="29" t="s">
        <v>37</v>
      </c>
      <c r="J95" s="32" t="str">
        <f>E26</f>
        <v>Ing. Irena Potužáková</v>
      </c>
      <c r="K95" s="36"/>
      <c r="L95" s="113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</row>
    <row r="96" spans="1:31" s="2" customFormat="1" ht="10.35" customHeight="1">
      <c r="A96" s="34"/>
      <c r="B96" s="35"/>
      <c r="C96" s="36"/>
      <c r="D96" s="36"/>
      <c r="E96" s="36"/>
      <c r="F96" s="36"/>
      <c r="G96" s="36"/>
      <c r="H96" s="36"/>
      <c r="I96" s="36"/>
      <c r="J96" s="36"/>
      <c r="K96" s="36"/>
      <c r="L96" s="113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</row>
    <row r="97" spans="1:65" s="11" customFormat="1" ht="29.25" customHeight="1">
      <c r="A97" s="151"/>
      <c r="B97" s="152"/>
      <c r="C97" s="153" t="s">
        <v>150</v>
      </c>
      <c r="D97" s="154" t="s">
        <v>60</v>
      </c>
      <c r="E97" s="154" t="s">
        <v>56</v>
      </c>
      <c r="F97" s="154" t="s">
        <v>57</v>
      </c>
      <c r="G97" s="154" t="s">
        <v>151</v>
      </c>
      <c r="H97" s="154" t="s">
        <v>152</v>
      </c>
      <c r="I97" s="154" t="s">
        <v>153</v>
      </c>
      <c r="J97" s="154" t="s">
        <v>134</v>
      </c>
      <c r="K97" s="155" t="s">
        <v>154</v>
      </c>
      <c r="L97" s="156"/>
      <c r="M97" s="68" t="s">
        <v>19</v>
      </c>
      <c r="N97" s="69" t="s">
        <v>45</v>
      </c>
      <c r="O97" s="69" t="s">
        <v>155</v>
      </c>
      <c r="P97" s="69" t="s">
        <v>156</v>
      </c>
      <c r="Q97" s="69" t="s">
        <v>157</v>
      </c>
      <c r="R97" s="69" t="s">
        <v>158</v>
      </c>
      <c r="S97" s="69" t="s">
        <v>159</v>
      </c>
      <c r="T97" s="70" t="s">
        <v>160</v>
      </c>
      <c r="U97" s="151"/>
      <c r="V97" s="151"/>
      <c r="W97" s="151"/>
      <c r="X97" s="151"/>
      <c r="Y97" s="151"/>
      <c r="Z97" s="151"/>
      <c r="AA97" s="151"/>
      <c r="AB97" s="151"/>
      <c r="AC97" s="151"/>
      <c r="AD97" s="151"/>
      <c r="AE97" s="151"/>
    </row>
    <row r="98" spans="1:65" s="2" customFormat="1" ht="22.9" customHeight="1">
      <c r="A98" s="34"/>
      <c r="B98" s="35"/>
      <c r="C98" s="75" t="s">
        <v>161</v>
      </c>
      <c r="D98" s="36"/>
      <c r="E98" s="36"/>
      <c r="F98" s="36"/>
      <c r="G98" s="36"/>
      <c r="H98" s="36"/>
      <c r="I98" s="36"/>
      <c r="J98" s="157">
        <f>BK98</f>
        <v>0</v>
      </c>
      <c r="K98" s="36"/>
      <c r="L98" s="39"/>
      <c r="M98" s="71"/>
      <c r="N98" s="158"/>
      <c r="O98" s="72"/>
      <c r="P98" s="159">
        <f>P99+P165</f>
        <v>0</v>
      </c>
      <c r="Q98" s="72"/>
      <c r="R98" s="159">
        <f>R99+R165</f>
        <v>0</v>
      </c>
      <c r="S98" s="72"/>
      <c r="T98" s="160">
        <f>T99+T165</f>
        <v>53.809835100000001</v>
      </c>
      <c r="U98" s="34"/>
      <c r="V98" s="34"/>
      <c r="W98" s="34"/>
      <c r="X98" s="34"/>
      <c r="Y98" s="34"/>
      <c r="Z98" s="34"/>
      <c r="AA98" s="34"/>
      <c r="AB98" s="34"/>
      <c r="AC98" s="34"/>
      <c r="AD98" s="34"/>
      <c r="AE98" s="34"/>
      <c r="AT98" s="17" t="s">
        <v>74</v>
      </c>
      <c r="AU98" s="17" t="s">
        <v>135</v>
      </c>
      <c r="BK98" s="161">
        <f>BK99+BK165</f>
        <v>0</v>
      </c>
    </row>
    <row r="99" spans="1:65" s="12" customFormat="1" ht="25.9" customHeight="1">
      <c r="B99" s="162"/>
      <c r="C99" s="163"/>
      <c r="D99" s="164" t="s">
        <v>74</v>
      </c>
      <c r="E99" s="165" t="s">
        <v>162</v>
      </c>
      <c r="F99" s="165" t="s">
        <v>163</v>
      </c>
      <c r="G99" s="163"/>
      <c r="H99" s="163"/>
      <c r="I99" s="166"/>
      <c r="J99" s="167">
        <f>BK99</f>
        <v>0</v>
      </c>
      <c r="K99" s="163"/>
      <c r="L99" s="168"/>
      <c r="M99" s="169"/>
      <c r="N99" s="170"/>
      <c r="O99" s="170"/>
      <c r="P99" s="171">
        <f>P100+P126</f>
        <v>0</v>
      </c>
      <c r="Q99" s="170"/>
      <c r="R99" s="171">
        <f>R100+R126</f>
        <v>0</v>
      </c>
      <c r="S99" s="170"/>
      <c r="T99" s="172">
        <f>T100+T126</f>
        <v>47.96922</v>
      </c>
      <c r="AR99" s="173" t="s">
        <v>79</v>
      </c>
      <c r="AT99" s="174" t="s">
        <v>74</v>
      </c>
      <c r="AU99" s="174" t="s">
        <v>75</v>
      </c>
      <c r="AY99" s="173" t="s">
        <v>164</v>
      </c>
      <c r="BK99" s="175">
        <f>BK100+BK126</f>
        <v>0</v>
      </c>
    </row>
    <row r="100" spans="1:65" s="12" customFormat="1" ht="22.9" customHeight="1">
      <c r="B100" s="162"/>
      <c r="C100" s="163"/>
      <c r="D100" s="164" t="s">
        <v>74</v>
      </c>
      <c r="E100" s="176" t="s">
        <v>165</v>
      </c>
      <c r="F100" s="176" t="s">
        <v>166</v>
      </c>
      <c r="G100" s="163"/>
      <c r="H100" s="163"/>
      <c r="I100" s="166"/>
      <c r="J100" s="177">
        <f>BK100</f>
        <v>0</v>
      </c>
      <c r="K100" s="163"/>
      <c r="L100" s="168"/>
      <c r="M100" s="169"/>
      <c r="N100" s="170"/>
      <c r="O100" s="170"/>
      <c r="P100" s="171">
        <f>SUM(P101:P125)</f>
        <v>0</v>
      </c>
      <c r="Q100" s="170"/>
      <c r="R100" s="171">
        <f>SUM(R101:R125)</f>
        <v>0</v>
      </c>
      <c r="S100" s="170"/>
      <c r="T100" s="172">
        <f>SUM(T101:T125)</f>
        <v>47.96922</v>
      </c>
      <c r="AR100" s="173" t="s">
        <v>79</v>
      </c>
      <c r="AT100" s="174" t="s">
        <v>74</v>
      </c>
      <c r="AU100" s="174" t="s">
        <v>79</v>
      </c>
      <c r="AY100" s="173" t="s">
        <v>164</v>
      </c>
      <c r="BK100" s="175">
        <f>SUM(BK101:BK125)</f>
        <v>0</v>
      </c>
    </row>
    <row r="101" spans="1:65" s="2" customFormat="1" ht="24.2" customHeight="1">
      <c r="A101" s="34"/>
      <c r="B101" s="35"/>
      <c r="C101" s="178" t="s">
        <v>79</v>
      </c>
      <c r="D101" s="178" t="s">
        <v>167</v>
      </c>
      <c r="E101" s="179" t="s">
        <v>168</v>
      </c>
      <c r="F101" s="180" t="s">
        <v>169</v>
      </c>
      <c r="G101" s="181" t="s">
        <v>170</v>
      </c>
      <c r="H101" s="182">
        <v>13.78</v>
      </c>
      <c r="I101" s="183"/>
      <c r="J101" s="184">
        <f>ROUND(I101*H101,2)</f>
        <v>0</v>
      </c>
      <c r="K101" s="180" t="s">
        <v>171</v>
      </c>
      <c r="L101" s="39"/>
      <c r="M101" s="185" t="s">
        <v>19</v>
      </c>
      <c r="N101" s="186" t="s">
        <v>46</v>
      </c>
      <c r="O101" s="64"/>
      <c r="P101" s="187">
        <f>O101*H101</f>
        <v>0</v>
      </c>
      <c r="Q101" s="187">
        <v>0</v>
      </c>
      <c r="R101" s="187">
        <f>Q101*H101</f>
        <v>0</v>
      </c>
      <c r="S101" s="187">
        <v>0.308</v>
      </c>
      <c r="T101" s="188">
        <f>S101*H101</f>
        <v>4.2442399999999996</v>
      </c>
      <c r="U101" s="34"/>
      <c r="V101" s="34"/>
      <c r="W101" s="34"/>
      <c r="X101" s="34"/>
      <c r="Y101" s="34"/>
      <c r="Z101" s="34"/>
      <c r="AA101" s="34"/>
      <c r="AB101" s="34"/>
      <c r="AC101" s="34"/>
      <c r="AD101" s="34"/>
      <c r="AE101" s="34"/>
      <c r="AR101" s="189" t="s">
        <v>112</v>
      </c>
      <c r="AT101" s="189" t="s">
        <v>167</v>
      </c>
      <c r="AU101" s="189" t="s">
        <v>83</v>
      </c>
      <c r="AY101" s="17" t="s">
        <v>164</v>
      </c>
      <c r="BE101" s="190">
        <f>IF(N101="základní",J101,0)</f>
        <v>0</v>
      </c>
      <c r="BF101" s="190">
        <f>IF(N101="snížená",J101,0)</f>
        <v>0</v>
      </c>
      <c r="BG101" s="190">
        <f>IF(N101="zákl. přenesená",J101,0)</f>
        <v>0</v>
      </c>
      <c r="BH101" s="190">
        <f>IF(N101="sníž. přenesená",J101,0)</f>
        <v>0</v>
      </c>
      <c r="BI101" s="190">
        <f>IF(N101="nulová",J101,0)</f>
        <v>0</v>
      </c>
      <c r="BJ101" s="17" t="s">
        <v>79</v>
      </c>
      <c r="BK101" s="190">
        <f>ROUND(I101*H101,2)</f>
        <v>0</v>
      </c>
      <c r="BL101" s="17" t="s">
        <v>112</v>
      </c>
      <c r="BM101" s="189" t="s">
        <v>172</v>
      </c>
    </row>
    <row r="102" spans="1:65" s="2" customFormat="1" ht="11.25">
      <c r="A102" s="34"/>
      <c r="B102" s="35"/>
      <c r="C102" s="36"/>
      <c r="D102" s="191" t="s">
        <v>173</v>
      </c>
      <c r="E102" s="36"/>
      <c r="F102" s="192" t="s">
        <v>174</v>
      </c>
      <c r="G102" s="36"/>
      <c r="H102" s="36"/>
      <c r="I102" s="193"/>
      <c r="J102" s="36"/>
      <c r="K102" s="36"/>
      <c r="L102" s="39"/>
      <c r="M102" s="194"/>
      <c r="N102" s="195"/>
      <c r="O102" s="64"/>
      <c r="P102" s="64"/>
      <c r="Q102" s="64"/>
      <c r="R102" s="64"/>
      <c r="S102" s="64"/>
      <c r="T102" s="65"/>
      <c r="U102" s="34"/>
      <c r="V102" s="34"/>
      <c r="W102" s="34"/>
      <c r="X102" s="34"/>
      <c r="Y102" s="34"/>
      <c r="Z102" s="34"/>
      <c r="AA102" s="34"/>
      <c r="AB102" s="34"/>
      <c r="AC102" s="34"/>
      <c r="AD102" s="34"/>
      <c r="AE102" s="34"/>
      <c r="AT102" s="17" t="s">
        <v>173</v>
      </c>
      <c r="AU102" s="17" t="s">
        <v>83</v>
      </c>
    </row>
    <row r="103" spans="1:65" s="2" customFormat="1" ht="24.2" customHeight="1">
      <c r="A103" s="34"/>
      <c r="B103" s="35"/>
      <c r="C103" s="178" t="s">
        <v>83</v>
      </c>
      <c r="D103" s="178" t="s">
        <v>167</v>
      </c>
      <c r="E103" s="179" t="s">
        <v>175</v>
      </c>
      <c r="F103" s="180" t="s">
        <v>176</v>
      </c>
      <c r="G103" s="181" t="s">
        <v>170</v>
      </c>
      <c r="H103" s="182">
        <v>2.79</v>
      </c>
      <c r="I103" s="183"/>
      <c r="J103" s="184">
        <f>ROUND(I103*H103,2)</f>
        <v>0</v>
      </c>
      <c r="K103" s="180" t="s">
        <v>171</v>
      </c>
      <c r="L103" s="39"/>
      <c r="M103" s="185" t="s">
        <v>19</v>
      </c>
      <c r="N103" s="186" t="s">
        <v>46</v>
      </c>
      <c r="O103" s="64"/>
      <c r="P103" s="187">
        <f>O103*H103</f>
        <v>0</v>
      </c>
      <c r="Q103" s="187">
        <v>0</v>
      </c>
      <c r="R103" s="187">
        <f>Q103*H103</f>
        <v>0</v>
      </c>
      <c r="S103" s="187">
        <v>0.1</v>
      </c>
      <c r="T103" s="188">
        <f>S103*H103</f>
        <v>0.27900000000000003</v>
      </c>
      <c r="U103" s="34"/>
      <c r="V103" s="34"/>
      <c r="W103" s="34"/>
      <c r="X103" s="34"/>
      <c r="Y103" s="34"/>
      <c r="Z103" s="34"/>
      <c r="AA103" s="34"/>
      <c r="AB103" s="34"/>
      <c r="AC103" s="34"/>
      <c r="AD103" s="34"/>
      <c r="AE103" s="34"/>
      <c r="AR103" s="189" t="s">
        <v>112</v>
      </c>
      <c r="AT103" s="189" t="s">
        <v>167</v>
      </c>
      <c r="AU103" s="189" t="s">
        <v>83</v>
      </c>
      <c r="AY103" s="17" t="s">
        <v>164</v>
      </c>
      <c r="BE103" s="190">
        <f>IF(N103="základní",J103,0)</f>
        <v>0</v>
      </c>
      <c r="BF103" s="190">
        <f>IF(N103="snížená",J103,0)</f>
        <v>0</v>
      </c>
      <c r="BG103" s="190">
        <f>IF(N103="zákl. přenesená",J103,0)</f>
        <v>0</v>
      </c>
      <c r="BH103" s="190">
        <f>IF(N103="sníž. přenesená",J103,0)</f>
        <v>0</v>
      </c>
      <c r="BI103" s="190">
        <f>IF(N103="nulová",J103,0)</f>
        <v>0</v>
      </c>
      <c r="BJ103" s="17" t="s">
        <v>79</v>
      </c>
      <c r="BK103" s="190">
        <f>ROUND(I103*H103,2)</f>
        <v>0</v>
      </c>
      <c r="BL103" s="17" t="s">
        <v>112</v>
      </c>
      <c r="BM103" s="189" t="s">
        <v>177</v>
      </c>
    </row>
    <row r="104" spans="1:65" s="2" customFormat="1" ht="11.25">
      <c r="A104" s="34"/>
      <c r="B104" s="35"/>
      <c r="C104" s="36"/>
      <c r="D104" s="191" t="s">
        <v>173</v>
      </c>
      <c r="E104" s="36"/>
      <c r="F104" s="192" t="s">
        <v>178</v>
      </c>
      <c r="G104" s="36"/>
      <c r="H104" s="36"/>
      <c r="I104" s="193"/>
      <c r="J104" s="36"/>
      <c r="K104" s="36"/>
      <c r="L104" s="39"/>
      <c r="M104" s="194"/>
      <c r="N104" s="195"/>
      <c r="O104" s="64"/>
      <c r="P104" s="64"/>
      <c r="Q104" s="64"/>
      <c r="R104" s="64"/>
      <c r="S104" s="64"/>
      <c r="T104" s="65"/>
      <c r="U104" s="34"/>
      <c r="V104" s="34"/>
      <c r="W104" s="34"/>
      <c r="X104" s="34"/>
      <c r="Y104" s="34"/>
      <c r="Z104" s="34"/>
      <c r="AA104" s="34"/>
      <c r="AB104" s="34"/>
      <c r="AC104" s="34"/>
      <c r="AD104" s="34"/>
      <c r="AE104" s="34"/>
      <c r="AT104" s="17" t="s">
        <v>173</v>
      </c>
      <c r="AU104" s="17" t="s">
        <v>83</v>
      </c>
    </row>
    <row r="105" spans="1:65" s="13" customFormat="1" ht="11.25">
      <c r="B105" s="196"/>
      <c r="C105" s="197"/>
      <c r="D105" s="198" t="s">
        <v>179</v>
      </c>
      <c r="E105" s="199" t="s">
        <v>19</v>
      </c>
      <c r="F105" s="200" t="s">
        <v>180</v>
      </c>
      <c r="G105" s="197"/>
      <c r="H105" s="201">
        <v>2.79</v>
      </c>
      <c r="I105" s="202"/>
      <c r="J105" s="197"/>
      <c r="K105" s="197"/>
      <c r="L105" s="203"/>
      <c r="M105" s="204"/>
      <c r="N105" s="205"/>
      <c r="O105" s="205"/>
      <c r="P105" s="205"/>
      <c r="Q105" s="205"/>
      <c r="R105" s="205"/>
      <c r="S105" s="205"/>
      <c r="T105" s="206"/>
      <c r="AT105" s="207" t="s">
        <v>179</v>
      </c>
      <c r="AU105" s="207" t="s">
        <v>83</v>
      </c>
      <c r="AV105" s="13" t="s">
        <v>83</v>
      </c>
      <c r="AW105" s="13" t="s">
        <v>36</v>
      </c>
      <c r="AX105" s="13" t="s">
        <v>79</v>
      </c>
      <c r="AY105" s="207" t="s">
        <v>164</v>
      </c>
    </row>
    <row r="106" spans="1:65" s="2" customFormat="1" ht="24.2" customHeight="1">
      <c r="A106" s="34"/>
      <c r="B106" s="35"/>
      <c r="C106" s="178" t="s">
        <v>103</v>
      </c>
      <c r="D106" s="178" t="s">
        <v>167</v>
      </c>
      <c r="E106" s="179" t="s">
        <v>181</v>
      </c>
      <c r="F106" s="180" t="s">
        <v>182</v>
      </c>
      <c r="G106" s="181" t="s">
        <v>183</v>
      </c>
      <c r="H106" s="182">
        <v>10.07</v>
      </c>
      <c r="I106" s="183"/>
      <c r="J106" s="184">
        <f>ROUND(I106*H106,2)</f>
        <v>0</v>
      </c>
      <c r="K106" s="180" t="s">
        <v>171</v>
      </c>
      <c r="L106" s="39"/>
      <c r="M106" s="185" t="s">
        <v>19</v>
      </c>
      <c r="N106" s="186" t="s">
        <v>46</v>
      </c>
      <c r="O106" s="64"/>
      <c r="P106" s="187">
        <f>O106*H106</f>
        <v>0</v>
      </c>
      <c r="Q106" s="187">
        <v>0</v>
      </c>
      <c r="R106" s="187">
        <f>Q106*H106</f>
        <v>0</v>
      </c>
      <c r="S106" s="187">
        <v>2.2000000000000002</v>
      </c>
      <c r="T106" s="188">
        <f>S106*H106</f>
        <v>22.154000000000003</v>
      </c>
      <c r="U106" s="34"/>
      <c r="V106" s="34"/>
      <c r="W106" s="34"/>
      <c r="X106" s="34"/>
      <c r="Y106" s="34"/>
      <c r="Z106" s="34"/>
      <c r="AA106" s="34"/>
      <c r="AB106" s="34"/>
      <c r="AC106" s="34"/>
      <c r="AD106" s="34"/>
      <c r="AE106" s="34"/>
      <c r="AR106" s="189" t="s">
        <v>112</v>
      </c>
      <c r="AT106" s="189" t="s">
        <v>167</v>
      </c>
      <c r="AU106" s="189" t="s">
        <v>83</v>
      </c>
      <c r="AY106" s="17" t="s">
        <v>164</v>
      </c>
      <c r="BE106" s="190">
        <f>IF(N106="základní",J106,0)</f>
        <v>0</v>
      </c>
      <c r="BF106" s="190">
        <f>IF(N106="snížená",J106,0)</f>
        <v>0</v>
      </c>
      <c r="BG106" s="190">
        <f>IF(N106="zákl. přenesená",J106,0)</f>
        <v>0</v>
      </c>
      <c r="BH106" s="190">
        <f>IF(N106="sníž. přenesená",J106,0)</f>
        <v>0</v>
      </c>
      <c r="BI106" s="190">
        <f>IF(N106="nulová",J106,0)</f>
        <v>0</v>
      </c>
      <c r="BJ106" s="17" t="s">
        <v>79</v>
      </c>
      <c r="BK106" s="190">
        <f>ROUND(I106*H106,2)</f>
        <v>0</v>
      </c>
      <c r="BL106" s="17" t="s">
        <v>112</v>
      </c>
      <c r="BM106" s="189" t="s">
        <v>184</v>
      </c>
    </row>
    <row r="107" spans="1:65" s="2" customFormat="1" ht="11.25">
      <c r="A107" s="34"/>
      <c r="B107" s="35"/>
      <c r="C107" s="36"/>
      <c r="D107" s="191" t="s">
        <v>173</v>
      </c>
      <c r="E107" s="36"/>
      <c r="F107" s="192" t="s">
        <v>185</v>
      </c>
      <c r="G107" s="36"/>
      <c r="H107" s="36"/>
      <c r="I107" s="193"/>
      <c r="J107" s="36"/>
      <c r="K107" s="36"/>
      <c r="L107" s="39"/>
      <c r="M107" s="194"/>
      <c r="N107" s="195"/>
      <c r="O107" s="64"/>
      <c r="P107" s="64"/>
      <c r="Q107" s="64"/>
      <c r="R107" s="64"/>
      <c r="S107" s="64"/>
      <c r="T107" s="65"/>
      <c r="U107" s="34"/>
      <c r="V107" s="34"/>
      <c r="W107" s="34"/>
      <c r="X107" s="34"/>
      <c r="Y107" s="34"/>
      <c r="Z107" s="34"/>
      <c r="AA107" s="34"/>
      <c r="AB107" s="34"/>
      <c r="AC107" s="34"/>
      <c r="AD107" s="34"/>
      <c r="AE107" s="34"/>
      <c r="AT107" s="17" t="s">
        <v>173</v>
      </c>
      <c r="AU107" s="17" t="s">
        <v>83</v>
      </c>
    </row>
    <row r="108" spans="1:65" s="13" customFormat="1" ht="11.25">
      <c r="B108" s="196"/>
      <c r="C108" s="197"/>
      <c r="D108" s="198" t="s">
        <v>179</v>
      </c>
      <c r="E108" s="199" t="s">
        <v>19</v>
      </c>
      <c r="F108" s="200" t="s">
        <v>186</v>
      </c>
      <c r="G108" s="197"/>
      <c r="H108" s="201">
        <v>10.07</v>
      </c>
      <c r="I108" s="202"/>
      <c r="J108" s="197"/>
      <c r="K108" s="197"/>
      <c r="L108" s="203"/>
      <c r="M108" s="204"/>
      <c r="N108" s="205"/>
      <c r="O108" s="205"/>
      <c r="P108" s="205"/>
      <c r="Q108" s="205"/>
      <c r="R108" s="205"/>
      <c r="S108" s="205"/>
      <c r="T108" s="206"/>
      <c r="AT108" s="207" t="s">
        <v>179</v>
      </c>
      <c r="AU108" s="207" t="s">
        <v>83</v>
      </c>
      <c r="AV108" s="13" t="s">
        <v>83</v>
      </c>
      <c r="AW108" s="13" t="s">
        <v>36</v>
      </c>
      <c r="AX108" s="13" t="s">
        <v>79</v>
      </c>
      <c r="AY108" s="207" t="s">
        <v>164</v>
      </c>
    </row>
    <row r="109" spans="1:65" s="2" customFormat="1" ht="33" customHeight="1">
      <c r="A109" s="34"/>
      <c r="B109" s="35"/>
      <c r="C109" s="178" t="s">
        <v>112</v>
      </c>
      <c r="D109" s="178" t="s">
        <v>167</v>
      </c>
      <c r="E109" s="179" t="s">
        <v>187</v>
      </c>
      <c r="F109" s="180" t="s">
        <v>188</v>
      </c>
      <c r="G109" s="181" t="s">
        <v>183</v>
      </c>
      <c r="H109" s="182">
        <v>6.1959999999999997</v>
      </c>
      <c r="I109" s="183"/>
      <c r="J109" s="184">
        <f>ROUND(I109*H109,2)</f>
        <v>0</v>
      </c>
      <c r="K109" s="180" t="s">
        <v>171</v>
      </c>
      <c r="L109" s="39"/>
      <c r="M109" s="185" t="s">
        <v>19</v>
      </c>
      <c r="N109" s="186" t="s">
        <v>46</v>
      </c>
      <c r="O109" s="64"/>
      <c r="P109" s="187">
        <f>O109*H109</f>
        <v>0</v>
      </c>
      <c r="Q109" s="187">
        <v>0</v>
      </c>
      <c r="R109" s="187">
        <f>Q109*H109</f>
        <v>0</v>
      </c>
      <c r="S109" s="187">
        <v>1.4</v>
      </c>
      <c r="T109" s="188">
        <f>S109*H109</f>
        <v>8.6743999999999986</v>
      </c>
      <c r="U109" s="34"/>
      <c r="V109" s="34"/>
      <c r="W109" s="34"/>
      <c r="X109" s="34"/>
      <c r="Y109" s="34"/>
      <c r="Z109" s="34"/>
      <c r="AA109" s="34"/>
      <c r="AB109" s="34"/>
      <c r="AC109" s="34"/>
      <c r="AD109" s="34"/>
      <c r="AE109" s="34"/>
      <c r="AR109" s="189" t="s">
        <v>112</v>
      </c>
      <c r="AT109" s="189" t="s">
        <v>167</v>
      </c>
      <c r="AU109" s="189" t="s">
        <v>83</v>
      </c>
      <c r="AY109" s="17" t="s">
        <v>164</v>
      </c>
      <c r="BE109" s="190">
        <f>IF(N109="základní",J109,0)</f>
        <v>0</v>
      </c>
      <c r="BF109" s="190">
        <f>IF(N109="snížená",J109,0)</f>
        <v>0</v>
      </c>
      <c r="BG109" s="190">
        <f>IF(N109="zákl. přenesená",J109,0)</f>
        <v>0</v>
      </c>
      <c r="BH109" s="190">
        <f>IF(N109="sníž. přenesená",J109,0)</f>
        <v>0</v>
      </c>
      <c r="BI109" s="190">
        <f>IF(N109="nulová",J109,0)</f>
        <v>0</v>
      </c>
      <c r="BJ109" s="17" t="s">
        <v>79</v>
      </c>
      <c r="BK109" s="190">
        <f>ROUND(I109*H109,2)</f>
        <v>0</v>
      </c>
      <c r="BL109" s="17" t="s">
        <v>112</v>
      </c>
      <c r="BM109" s="189" t="s">
        <v>189</v>
      </c>
    </row>
    <row r="110" spans="1:65" s="2" customFormat="1" ht="11.25">
      <c r="A110" s="34"/>
      <c r="B110" s="35"/>
      <c r="C110" s="36"/>
      <c r="D110" s="191" t="s">
        <v>173</v>
      </c>
      <c r="E110" s="36"/>
      <c r="F110" s="192" t="s">
        <v>190</v>
      </c>
      <c r="G110" s="36"/>
      <c r="H110" s="36"/>
      <c r="I110" s="193"/>
      <c r="J110" s="36"/>
      <c r="K110" s="36"/>
      <c r="L110" s="39"/>
      <c r="M110" s="194"/>
      <c r="N110" s="195"/>
      <c r="O110" s="64"/>
      <c r="P110" s="64"/>
      <c r="Q110" s="64"/>
      <c r="R110" s="64"/>
      <c r="S110" s="64"/>
      <c r="T110" s="65"/>
      <c r="U110" s="34"/>
      <c r="V110" s="34"/>
      <c r="W110" s="34"/>
      <c r="X110" s="34"/>
      <c r="Y110" s="34"/>
      <c r="Z110" s="34"/>
      <c r="AA110" s="34"/>
      <c r="AB110" s="34"/>
      <c r="AC110" s="34"/>
      <c r="AD110" s="34"/>
      <c r="AE110" s="34"/>
      <c r="AT110" s="17" t="s">
        <v>173</v>
      </c>
      <c r="AU110" s="17" t="s">
        <v>83</v>
      </c>
    </row>
    <row r="111" spans="1:65" s="13" customFormat="1" ht="11.25">
      <c r="B111" s="196"/>
      <c r="C111" s="197"/>
      <c r="D111" s="198" t="s">
        <v>179</v>
      </c>
      <c r="E111" s="199" t="s">
        <v>19</v>
      </c>
      <c r="F111" s="200" t="s">
        <v>191</v>
      </c>
      <c r="G111" s="197"/>
      <c r="H111" s="201">
        <v>6.1959999999999997</v>
      </c>
      <c r="I111" s="202"/>
      <c r="J111" s="197"/>
      <c r="K111" s="197"/>
      <c r="L111" s="203"/>
      <c r="M111" s="204"/>
      <c r="N111" s="205"/>
      <c r="O111" s="205"/>
      <c r="P111" s="205"/>
      <c r="Q111" s="205"/>
      <c r="R111" s="205"/>
      <c r="S111" s="205"/>
      <c r="T111" s="206"/>
      <c r="AT111" s="207" t="s">
        <v>179</v>
      </c>
      <c r="AU111" s="207" t="s">
        <v>83</v>
      </c>
      <c r="AV111" s="13" t="s">
        <v>83</v>
      </c>
      <c r="AW111" s="13" t="s">
        <v>36</v>
      </c>
      <c r="AX111" s="13" t="s">
        <v>79</v>
      </c>
      <c r="AY111" s="207" t="s">
        <v>164</v>
      </c>
    </row>
    <row r="112" spans="1:65" s="2" customFormat="1" ht="44.25" customHeight="1">
      <c r="A112" s="34"/>
      <c r="B112" s="35"/>
      <c r="C112" s="178" t="s">
        <v>115</v>
      </c>
      <c r="D112" s="178" t="s">
        <v>167</v>
      </c>
      <c r="E112" s="179" t="s">
        <v>192</v>
      </c>
      <c r="F112" s="180" t="s">
        <v>193</v>
      </c>
      <c r="G112" s="181" t="s">
        <v>170</v>
      </c>
      <c r="H112" s="182">
        <v>31</v>
      </c>
      <c r="I112" s="183"/>
      <c r="J112" s="184">
        <f>ROUND(I112*H112,2)</f>
        <v>0</v>
      </c>
      <c r="K112" s="180" t="s">
        <v>171</v>
      </c>
      <c r="L112" s="39"/>
      <c r="M112" s="185" t="s">
        <v>19</v>
      </c>
      <c r="N112" s="186" t="s">
        <v>46</v>
      </c>
      <c r="O112" s="64"/>
      <c r="P112" s="187">
        <f>O112*H112</f>
        <v>0</v>
      </c>
      <c r="Q112" s="187">
        <v>0</v>
      </c>
      <c r="R112" s="187">
        <f>Q112*H112</f>
        <v>0</v>
      </c>
      <c r="S112" s="187">
        <v>5.8999999999999997E-2</v>
      </c>
      <c r="T112" s="188">
        <f>S112*H112</f>
        <v>1.829</v>
      </c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  <c r="AR112" s="189" t="s">
        <v>112</v>
      </c>
      <c r="AT112" s="189" t="s">
        <v>167</v>
      </c>
      <c r="AU112" s="189" t="s">
        <v>83</v>
      </c>
      <c r="AY112" s="17" t="s">
        <v>164</v>
      </c>
      <c r="BE112" s="190">
        <f>IF(N112="základní",J112,0)</f>
        <v>0</v>
      </c>
      <c r="BF112" s="190">
        <f>IF(N112="snížená",J112,0)</f>
        <v>0</v>
      </c>
      <c r="BG112" s="190">
        <f>IF(N112="zákl. přenesená",J112,0)</f>
        <v>0</v>
      </c>
      <c r="BH112" s="190">
        <f>IF(N112="sníž. přenesená",J112,0)</f>
        <v>0</v>
      </c>
      <c r="BI112" s="190">
        <f>IF(N112="nulová",J112,0)</f>
        <v>0</v>
      </c>
      <c r="BJ112" s="17" t="s">
        <v>79</v>
      </c>
      <c r="BK112" s="190">
        <f>ROUND(I112*H112,2)</f>
        <v>0</v>
      </c>
      <c r="BL112" s="17" t="s">
        <v>112</v>
      </c>
      <c r="BM112" s="189" t="s">
        <v>194</v>
      </c>
    </row>
    <row r="113" spans="1:65" s="2" customFormat="1" ht="11.25">
      <c r="A113" s="34"/>
      <c r="B113" s="35"/>
      <c r="C113" s="36"/>
      <c r="D113" s="191" t="s">
        <v>173</v>
      </c>
      <c r="E113" s="36"/>
      <c r="F113" s="192" t="s">
        <v>195</v>
      </c>
      <c r="G113" s="36"/>
      <c r="H113" s="36"/>
      <c r="I113" s="193"/>
      <c r="J113" s="36"/>
      <c r="K113" s="36"/>
      <c r="L113" s="39"/>
      <c r="M113" s="194"/>
      <c r="N113" s="195"/>
      <c r="O113" s="64"/>
      <c r="P113" s="64"/>
      <c r="Q113" s="64"/>
      <c r="R113" s="64"/>
      <c r="S113" s="64"/>
      <c r="T113" s="65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  <c r="AT113" s="17" t="s">
        <v>173</v>
      </c>
      <c r="AU113" s="17" t="s">
        <v>83</v>
      </c>
    </row>
    <row r="114" spans="1:65" s="2" customFormat="1" ht="44.25" customHeight="1">
      <c r="A114" s="34"/>
      <c r="B114" s="35"/>
      <c r="C114" s="178" t="s">
        <v>118</v>
      </c>
      <c r="D114" s="178" t="s">
        <v>167</v>
      </c>
      <c r="E114" s="179" t="s">
        <v>196</v>
      </c>
      <c r="F114" s="180" t="s">
        <v>197</v>
      </c>
      <c r="G114" s="181" t="s">
        <v>170</v>
      </c>
      <c r="H114" s="182">
        <v>1.08</v>
      </c>
      <c r="I114" s="183"/>
      <c r="J114" s="184">
        <f>ROUND(I114*H114,2)</f>
        <v>0</v>
      </c>
      <c r="K114" s="180" t="s">
        <v>171</v>
      </c>
      <c r="L114" s="39"/>
      <c r="M114" s="185" t="s">
        <v>19</v>
      </c>
      <c r="N114" s="186" t="s">
        <v>46</v>
      </c>
      <c r="O114" s="64"/>
      <c r="P114" s="187">
        <f>O114*H114</f>
        <v>0</v>
      </c>
      <c r="Q114" s="187">
        <v>0</v>
      </c>
      <c r="R114" s="187">
        <f>Q114*H114</f>
        <v>0</v>
      </c>
      <c r="S114" s="187">
        <v>4.8000000000000001E-2</v>
      </c>
      <c r="T114" s="188">
        <f>S114*H114</f>
        <v>5.1840000000000004E-2</v>
      </c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  <c r="AR114" s="189" t="s">
        <v>112</v>
      </c>
      <c r="AT114" s="189" t="s">
        <v>167</v>
      </c>
      <c r="AU114" s="189" t="s">
        <v>83</v>
      </c>
      <c r="AY114" s="17" t="s">
        <v>164</v>
      </c>
      <c r="BE114" s="190">
        <f>IF(N114="základní",J114,0)</f>
        <v>0</v>
      </c>
      <c r="BF114" s="190">
        <f>IF(N114="snížená",J114,0)</f>
        <v>0</v>
      </c>
      <c r="BG114" s="190">
        <f>IF(N114="zákl. přenesená",J114,0)</f>
        <v>0</v>
      </c>
      <c r="BH114" s="190">
        <f>IF(N114="sníž. přenesená",J114,0)</f>
        <v>0</v>
      </c>
      <c r="BI114" s="190">
        <f>IF(N114="nulová",J114,0)</f>
        <v>0</v>
      </c>
      <c r="BJ114" s="17" t="s">
        <v>79</v>
      </c>
      <c r="BK114" s="190">
        <f>ROUND(I114*H114,2)</f>
        <v>0</v>
      </c>
      <c r="BL114" s="17" t="s">
        <v>112</v>
      </c>
      <c r="BM114" s="189" t="s">
        <v>198</v>
      </c>
    </row>
    <row r="115" spans="1:65" s="2" customFormat="1" ht="11.25">
      <c r="A115" s="34"/>
      <c r="B115" s="35"/>
      <c r="C115" s="36"/>
      <c r="D115" s="191" t="s">
        <v>173</v>
      </c>
      <c r="E115" s="36"/>
      <c r="F115" s="192" t="s">
        <v>199</v>
      </c>
      <c r="G115" s="36"/>
      <c r="H115" s="36"/>
      <c r="I115" s="193"/>
      <c r="J115" s="36"/>
      <c r="K115" s="36"/>
      <c r="L115" s="39"/>
      <c r="M115" s="194"/>
      <c r="N115" s="195"/>
      <c r="O115" s="64"/>
      <c r="P115" s="64"/>
      <c r="Q115" s="64"/>
      <c r="R115" s="64"/>
      <c r="S115" s="64"/>
      <c r="T115" s="65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  <c r="AT115" s="17" t="s">
        <v>173</v>
      </c>
      <c r="AU115" s="17" t="s">
        <v>83</v>
      </c>
    </row>
    <row r="116" spans="1:65" s="13" customFormat="1" ht="11.25">
      <c r="B116" s="196"/>
      <c r="C116" s="197"/>
      <c r="D116" s="198" t="s">
        <v>179</v>
      </c>
      <c r="E116" s="199" t="s">
        <v>19</v>
      </c>
      <c r="F116" s="200" t="s">
        <v>200</v>
      </c>
      <c r="G116" s="197"/>
      <c r="H116" s="201">
        <v>1.08</v>
      </c>
      <c r="I116" s="202"/>
      <c r="J116" s="197"/>
      <c r="K116" s="197"/>
      <c r="L116" s="203"/>
      <c r="M116" s="204"/>
      <c r="N116" s="205"/>
      <c r="O116" s="205"/>
      <c r="P116" s="205"/>
      <c r="Q116" s="205"/>
      <c r="R116" s="205"/>
      <c r="S116" s="205"/>
      <c r="T116" s="206"/>
      <c r="AT116" s="207" t="s">
        <v>179</v>
      </c>
      <c r="AU116" s="207" t="s">
        <v>83</v>
      </c>
      <c r="AV116" s="13" t="s">
        <v>83</v>
      </c>
      <c r="AW116" s="13" t="s">
        <v>36</v>
      </c>
      <c r="AX116" s="13" t="s">
        <v>79</v>
      </c>
      <c r="AY116" s="207" t="s">
        <v>164</v>
      </c>
    </row>
    <row r="117" spans="1:65" s="2" customFormat="1" ht="37.9" customHeight="1">
      <c r="A117" s="34"/>
      <c r="B117" s="35"/>
      <c r="C117" s="178" t="s">
        <v>121</v>
      </c>
      <c r="D117" s="178" t="s">
        <v>167</v>
      </c>
      <c r="E117" s="179" t="s">
        <v>201</v>
      </c>
      <c r="F117" s="180" t="s">
        <v>202</v>
      </c>
      <c r="G117" s="181" t="s">
        <v>170</v>
      </c>
      <c r="H117" s="182">
        <v>8</v>
      </c>
      <c r="I117" s="183"/>
      <c r="J117" s="184">
        <f>ROUND(I117*H117,2)</f>
        <v>0</v>
      </c>
      <c r="K117" s="180" t="s">
        <v>171</v>
      </c>
      <c r="L117" s="39"/>
      <c r="M117" s="185" t="s">
        <v>19</v>
      </c>
      <c r="N117" s="186" t="s">
        <v>46</v>
      </c>
      <c r="O117" s="64"/>
      <c r="P117" s="187">
        <f>O117*H117</f>
        <v>0</v>
      </c>
      <c r="Q117" s="187">
        <v>0</v>
      </c>
      <c r="R117" s="187">
        <f>Q117*H117</f>
        <v>0</v>
      </c>
      <c r="S117" s="187">
        <v>7.5999999999999998E-2</v>
      </c>
      <c r="T117" s="188">
        <f>S117*H117</f>
        <v>0.60799999999999998</v>
      </c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  <c r="AR117" s="189" t="s">
        <v>112</v>
      </c>
      <c r="AT117" s="189" t="s">
        <v>167</v>
      </c>
      <c r="AU117" s="189" t="s">
        <v>83</v>
      </c>
      <c r="AY117" s="17" t="s">
        <v>164</v>
      </c>
      <c r="BE117" s="190">
        <f>IF(N117="základní",J117,0)</f>
        <v>0</v>
      </c>
      <c r="BF117" s="190">
        <f>IF(N117="snížená",J117,0)</f>
        <v>0</v>
      </c>
      <c r="BG117" s="190">
        <f>IF(N117="zákl. přenesená",J117,0)</f>
        <v>0</v>
      </c>
      <c r="BH117" s="190">
        <f>IF(N117="sníž. přenesená",J117,0)</f>
        <v>0</v>
      </c>
      <c r="BI117" s="190">
        <f>IF(N117="nulová",J117,0)</f>
        <v>0</v>
      </c>
      <c r="BJ117" s="17" t="s">
        <v>79</v>
      </c>
      <c r="BK117" s="190">
        <f>ROUND(I117*H117,2)</f>
        <v>0</v>
      </c>
      <c r="BL117" s="17" t="s">
        <v>112</v>
      </c>
      <c r="BM117" s="189" t="s">
        <v>203</v>
      </c>
    </row>
    <row r="118" spans="1:65" s="2" customFormat="1" ht="11.25">
      <c r="A118" s="34"/>
      <c r="B118" s="35"/>
      <c r="C118" s="36"/>
      <c r="D118" s="191" t="s">
        <v>173</v>
      </c>
      <c r="E118" s="36"/>
      <c r="F118" s="192" t="s">
        <v>204</v>
      </c>
      <c r="G118" s="36"/>
      <c r="H118" s="36"/>
      <c r="I118" s="193"/>
      <c r="J118" s="36"/>
      <c r="K118" s="36"/>
      <c r="L118" s="39"/>
      <c r="M118" s="194"/>
      <c r="N118" s="195"/>
      <c r="O118" s="64"/>
      <c r="P118" s="64"/>
      <c r="Q118" s="64"/>
      <c r="R118" s="64"/>
      <c r="S118" s="64"/>
      <c r="T118" s="65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  <c r="AT118" s="17" t="s">
        <v>173</v>
      </c>
      <c r="AU118" s="17" t="s">
        <v>83</v>
      </c>
    </row>
    <row r="119" spans="1:65" s="13" customFormat="1" ht="11.25">
      <c r="B119" s="196"/>
      <c r="C119" s="197"/>
      <c r="D119" s="198" t="s">
        <v>179</v>
      </c>
      <c r="E119" s="199" t="s">
        <v>19</v>
      </c>
      <c r="F119" s="200" t="s">
        <v>205</v>
      </c>
      <c r="G119" s="197"/>
      <c r="H119" s="201">
        <v>8</v>
      </c>
      <c r="I119" s="202"/>
      <c r="J119" s="197"/>
      <c r="K119" s="197"/>
      <c r="L119" s="203"/>
      <c r="M119" s="204"/>
      <c r="N119" s="205"/>
      <c r="O119" s="205"/>
      <c r="P119" s="205"/>
      <c r="Q119" s="205"/>
      <c r="R119" s="205"/>
      <c r="S119" s="205"/>
      <c r="T119" s="206"/>
      <c r="AT119" s="207" t="s">
        <v>179</v>
      </c>
      <c r="AU119" s="207" t="s">
        <v>83</v>
      </c>
      <c r="AV119" s="13" t="s">
        <v>83</v>
      </c>
      <c r="AW119" s="13" t="s">
        <v>36</v>
      </c>
      <c r="AX119" s="13" t="s">
        <v>79</v>
      </c>
      <c r="AY119" s="207" t="s">
        <v>164</v>
      </c>
    </row>
    <row r="120" spans="1:65" s="2" customFormat="1" ht="44.25" customHeight="1">
      <c r="A120" s="34"/>
      <c r="B120" s="35"/>
      <c r="C120" s="178" t="s">
        <v>124</v>
      </c>
      <c r="D120" s="178" t="s">
        <v>167</v>
      </c>
      <c r="E120" s="179" t="s">
        <v>206</v>
      </c>
      <c r="F120" s="180" t="s">
        <v>207</v>
      </c>
      <c r="G120" s="181" t="s">
        <v>170</v>
      </c>
      <c r="H120" s="182">
        <v>102.55</v>
      </c>
      <c r="I120" s="183"/>
      <c r="J120" s="184">
        <f>ROUND(I120*H120,2)</f>
        <v>0</v>
      </c>
      <c r="K120" s="180" t="s">
        <v>171</v>
      </c>
      <c r="L120" s="39"/>
      <c r="M120" s="185" t="s">
        <v>19</v>
      </c>
      <c r="N120" s="186" t="s">
        <v>46</v>
      </c>
      <c r="O120" s="64"/>
      <c r="P120" s="187">
        <f>O120*H120</f>
        <v>0</v>
      </c>
      <c r="Q120" s="187">
        <v>0</v>
      </c>
      <c r="R120" s="187">
        <f>Q120*H120</f>
        <v>0</v>
      </c>
      <c r="S120" s="187">
        <v>4.5999999999999999E-2</v>
      </c>
      <c r="T120" s="188">
        <f>S120*H120</f>
        <v>4.7172999999999998</v>
      </c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  <c r="AR120" s="189" t="s">
        <v>112</v>
      </c>
      <c r="AT120" s="189" t="s">
        <v>167</v>
      </c>
      <c r="AU120" s="189" t="s">
        <v>83</v>
      </c>
      <c r="AY120" s="17" t="s">
        <v>164</v>
      </c>
      <c r="BE120" s="190">
        <f>IF(N120="základní",J120,0)</f>
        <v>0</v>
      </c>
      <c r="BF120" s="190">
        <f>IF(N120="snížená",J120,0)</f>
        <v>0</v>
      </c>
      <c r="BG120" s="190">
        <f>IF(N120="zákl. přenesená",J120,0)</f>
        <v>0</v>
      </c>
      <c r="BH120" s="190">
        <f>IF(N120="sníž. přenesená",J120,0)</f>
        <v>0</v>
      </c>
      <c r="BI120" s="190">
        <f>IF(N120="nulová",J120,0)</f>
        <v>0</v>
      </c>
      <c r="BJ120" s="17" t="s">
        <v>79</v>
      </c>
      <c r="BK120" s="190">
        <f>ROUND(I120*H120,2)</f>
        <v>0</v>
      </c>
      <c r="BL120" s="17" t="s">
        <v>112</v>
      </c>
      <c r="BM120" s="189" t="s">
        <v>208</v>
      </c>
    </row>
    <row r="121" spans="1:65" s="2" customFormat="1" ht="11.25">
      <c r="A121" s="34"/>
      <c r="B121" s="35"/>
      <c r="C121" s="36"/>
      <c r="D121" s="191" t="s">
        <v>173</v>
      </c>
      <c r="E121" s="36"/>
      <c r="F121" s="192" t="s">
        <v>209</v>
      </c>
      <c r="G121" s="36"/>
      <c r="H121" s="36"/>
      <c r="I121" s="193"/>
      <c r="J121" s="36"/>
      <c r="K121" s="36"/>
      <c r="L121" s="39"/>
      <c r="M121" s="194"/>
      <c r="N121" s="195"/>
      <c r="O121" s="64"/>
      <c r="P121" s="64"/>
      <c r="Q121" s="64"/>
      <c r="R121" s="64"/>
      <c r="S121" s="64"/>
      <c r="T121" s="65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  <c r="AT121" s="17" t="s">
        <v>173</v>
      </c>
      <c r="AU121" s="17" t="s">
        <v>83</v>
      </c>
    </row>
    <row r="122" spans="1:65" s="13" customFormat="1" ht="11.25">
      <c r="B122" s="196"/>
      <c r="C122" s="197"/>
      <c r="D122" s="198" t="s">
        <v>179</v>
      </c>
      <c r="E122" s="199" t="s">
        <v>19</v>
      </c>
      <c r="F122" s="200" t="s">
        <v>210</v>
      </c>
      <c r="G122" s="197"/>
      <c r="H122" s="201">
        <v>102.55</v>
      </c>
      <c r="I122" s="202"/>
      <c r="J122" s="197"/>
      <c r="K122" s="197"/>
      <c r="L122" s="203"/>
      <c r="M122" s="204"/>
      <c r="N122" s="205"/>
      <c r="O122" s="205"/>
      <c r="P122" s="205"/>
      <c r="Q122" s="205"/>
      <c r="R122" s="205"/>
      <c r="S122" s="205"/>
      <c r="T122" s="206"/>
      <c r="AT122" s="207" t="s">
        <v>179</v>
      </c>
      <c r="AU122" s="207" t="s">
        <v>83</v>
      </c>
      <c r="AV122" s="13" t="s">
        <v>83</v>
      </c>
      <c r="AW122" s="13" t="s">
        <v>36</v>
      </c>
      <c r="AX122" s="13" t="s">
        <v>79</v>
      </c>
      <c r="AY122" s="207" t="s">
        <v>164</v>
      </c>
    </row>
    <row r="123" spans="1:65" s="2" customFormat="1" ht="37.9" customHeight="1">
      <c r="A123" s="34"/>
      <c r="B123" s="35"/>
      <c r="C123" s="178" t="s">
        <v>165</v>
      </c>
      <c r="D123" s="178" t="s">
        <v>167</v>
      </c>
      <c r="E123" s="179" t="s">
        <v>211</v>
      </c>
      <c r="F123" s="180" t="s">
        <v>212</v>
      </c>
      <c r="G123" s="181" t="s">
        <v>170</v>
      </c>
      <c r="H123" s="182">
        <v>79.58</v>
      </c>
      <c r="I123" s="183"/>
      <c r="J123" s="184">
        <f>ROUND(I123*H123,2)</f>
        <v>0</v>
      </c>
      <c r="K123" s="180" t="s">
        <v>171</v>
      </c>
      <c r="L123" s="39"/>
      <c r="M123" s="185" t="s">
        <v>19</v>
      </c>
      <c r="N123" s="186" t="s">
        <v>46</v>
      </c>
      <c r="O123" s="64"/>
      <c r="P123" s="187">
        <f>O123*H123</f>
        <v>0</v>
      </c>
      <c r="Q123" s="187">
        <v>0</v>
      </c>
      <c r="R123" s="187">
        <f>Q123*H123</f>
        <v>0</v>
      </c>
      <c r="S123" s="187">
        <v>6.8000000000000005E-2</v>
      </c>
      <c r="T123" s="188">
        <f>S123*H123</f>
        <v>5.4114400000000007</v>
      </c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  <c r="AR123" s="189" t="s">
        <v>112</v>
      </c>
      <c r="AT123" s="189" t="s">
        <v>167</v>
      </c>
      <c r="AU123" s="189" t="s">
        <v>83</v>
      </c>
      <c r="AY123" s="17" t="s">
        <v>164</v>
      </c>
      <c r="BE123" s="190">
        <f>IF(N123="základní",J123,0)</f>
        <v>0</v>
      </c>
      <c r="BF123" s="190">
        <f>IF(N123="snížená",J123,0)</f>
        <v>0</v>
      </c>
      <c r="BG123" s="190">
        <f>IF(N123="zákl. přenesená",J123,0)</f>
        <v>0</v>
      </c>
      <c r="BH123" s="190">
        <f>IF(N123="sníž. přenesená",J123,0)</f>
        <v>0</v>
      </c>
      <c r="BI123" s="190">
        <f>IF(N123="nulová",J123,0)</f>
        <v>0</v>
      </c>
      <c r="BJ123" s="17" t="s">
        <v>79</v>
      </c>
      <c r="BK123" s="190">
        <f>ROUND(I123*H123,2)</f>
        <v>0</v>
      </c>
      <c r="BL123" s="17" t="s">
        <v>112</v>
      </c>
      <c r="BM123" s="189" t="s">
        <v>213</v>
      </c>
    </row>
    <row r="124" spans="1:65" s="2" customFormat="1" ht="11.25">
      <c r="A124" s="34"/>
      <c r="B124" s="35"/>
      <c r="C124" s="36"/>
      <c r="D124" s="191" t="s">
        <v>173</v>
      </c>
      <c r="E124" s="36"/>
      <c r="F124" s="192" t="s">
        <v>214</v>
      </c>
      <c r="G124" s="36"/>
      <c r="H124" s="36"/>
      <c r="I124" s="193"/>
      <c r="J124" s="36"/>
      <c r="K124" s="36"/>
      <c r="L124" s="39"/>
      <c r="M124" s="194"/>
      <c r="N124" s="195"/>
      <c r="O124" s="64"/>
      <c r="P124" s="64"/>
      <c r="Q124" s="64"/>
      <c r="R124" s="64"/>
      <c r="S124" s="64"/>
      <c r="T124" s="65"/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  <c r="AT124" s="17" t="s">
        <v>173</v>
      </c>
      <c r="AU124" s="17" t="s">
        <v>83</v>
      </c>
    </row>
    <row r="125" spans="1:65" s="13" customFormat="1" ht="11.25">
      <c r="B125" s="196"/>
      <c r="C125" s="197"/>
      <c r="D125" s="198" t="s">
        <v>179</v>
      </c>
      <c r="E125" s="199" t="s">
        <v>19</v>
      </c>
      <c r="F125" s="200" t="s">
        <v>215</v>
      </c>
      <c r="G125" s="197"/>
      <c r="H125" s="201">
        <v>79.58</v>
      </c>
      <c r="I125" s="202"/>
      <c r="J125" s="197"/>
      <c r="K125" s="197"/>
      <c r="L125" s="203"/>
      <c r="M125" s="204"/>
      <c r="N125" s="205"/>
      <c r="O125" s="205"/>
      <c r="P125" s="205"/>
      <c r="Q125" s="205"/>
      <c r="R125" s="205"/>
      <c r="S125" s="205"/>
      <c r="T125" s="206"/>
      <c r="AT125" s="207" t="s">
        <v>179</v>
      </c>
      <c r="AU125" s="207" t="s">
        <v>83</v>
      </c>
      <c r="AV125" s="13" t="s">
        <v>83</v>
      </c>
      <c r="AW125" s="13" t="s">
        <v>36</v>
      </c>
      <c r="AX125" s="13" t="s">
        <v>79</v>
      </c>
      <c r="AY125" s="207" t="s">
        <v>164</v>
      </c>
    </row>
    <row r="126" spans="1:65" s="12" customFormat="1" ht="22.9" customHeight="1">
      <c r="B126" s="162"/>
      <c r="C126" s="163"/>
      <c r="D126" s="164" t="s">
        <v>74</v>
      </c>
      <c r="E126" s="176" t="s">
        <v>216</v>
      </c>
      <c r="F126" s="176" t="s">
        <v>217</v>
      </c>
      <c r="G126" s="163"/>
      <c r="H126" s="163"/>
      <c r="I126" s="166"/>
      <c r="J126" s="177">
        <f>BK126</f>
        <v>0</v>
      </c>
      <c r="K126" s="163"/>
      <c r="L126" s="168"/>
      <c r="M126" s="169"/>
      <c r="N126" s="170"/>
      <c r="O126" s="170"/>
      <c r="P126" s="171">
        <f>SUM(P127:P164)</f>
        <v>0</v>
      </c>
      <c r="Q126" s="170"/>
      <c r="R126" s="171">
        <f>SUM(R127:R164)</f>
        <v>0</v>
      </c>
      <c r="S126" s="170"/>
      <c r="T126" s="172">
        <f>SUM(T127:T164)</f>
        <v>0</v>
      </c>
      <c r="AR126" s="173" t="s">
        <v>79</v>
      </c>
      <c r="AT126" s="174" t="s">
        <v>74</v>
      </c>
      <c r="AU126" s="174" t="s">
        <v>79</v>
      </c>
      <c r="AY126" s="173" t="s">
        <v>164</v>
      </c>
      <c r="BK126" s="175">
        <f>SUM(BK127:BK164)</f>
        <v>0</v>
      </c>
    </row>
    <row r="127" spans="1:65" s="2" customFormat="1" ht="24.2" customHeight="1">
      <c r="A127" s="34"/>
      <c r="B127" s="35"/>
      <c r="C127" s="178" t="s">
        <v>218</v>
      </c>
      <c r="D127" s="178" t="s">
        <v>167</v>
      </c>
      <c r="E127" s="179" t="s">
        <v>219</v>
      </c>
      <c r="F127" s="180" t="s">
        <v>220</v>
      </c>
      <c r="G127" s="181" t="s">
        <v>221</v>
      </c>
      <c r="H127" s="182">
        <v>53.81</v>
      </c>
      <c r="I127" s="183"/>
      <c r="J127" s="184">
        <f>ROUND(I127*H127,2)</f>
        <v>0</v>
      </c>
      <c r="K127" s="180" t="s">
        <v>171</v>
      </c>
      <c r="L127" s="39"/>
      <c r="M127" s="185" t="s">
        <v>19</v>
      </c>
      <c r="N127" s="186" t="s">
        <v>46</v>
      </c>
      <c r="O127" s="64"/>
      <c r="P127" s="187">
        <f>O127*H127</f>
        <v>0</v>
      </c>
      <c r="Q127" s="187">
        <v>0</v>
      </c>
      <c r="R127" s="187">
        <f>Q127*H127</f>
        <v>0</v>
      </c>
      <c r="S127" s="187">
        <v>0</v>
      </c>
      <c r="T127" s="188">
        <f>S127*H127</f>
        <v>0</v>
      </c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  <c r="AR127" s="189" t="s">
        <v>112</v>
      </c>
      <c r="AT127" s="189" t="s">
        <v>167</v>
      </c>
      <c r="AU127" s="189" t="s">
        <v>83</v>
      </c>
      <c r="AY127" s="17" t="s">
        <v>164</v>
      </c>
      <c r="BE127" s="190">
        <f>IF(N127="základní",J127,0)</f>
        <v>0</v>
      </c>
      <c r="BF127" s="190">
        <f>IF(N127="snížená",J127,0)</f>
        <v>0</v>
      </c>
      <c r="BG127" s="190">
        <f>IF(N127="zákl. přenesená",J127,0)</f>
        <v>0</v>
      </c>
      <c r="BH127" s="190">
        <f>IF(N127="sníž. přenesená",J127,0)</f>
        <v>0</v>
      </c>
      <c r="BI127" s="190">
        <f>IF(N127="nulová",J127,0)</f>
        <v>0</v>
      </c>
      <c r="BJ127" s="17" t="s">
        <v>79</v>
      </c>
      <c r="BK127" s="190">
        <f>ROUND(I127*H127,2)</f>
        <v>0</v>
      </c>
      <c r="BL127" s="17" t="s">
        <v>112</v>
      </c>
      <c r="BM127" s="189" t="s">
        <v>222</v>
      </c>
    </row>
    <row r="128" spans="1:65" s="2" customFormat="1" ht="11.25">
      <c r="A128" s="34"/>
      <c r="B128" s="35"/>
      <c r="C128" s="36"/>
      <c r="D128" s="191" t="s">
        <v>173</v>
      </c>
      <c r="E128" s="36"/>
      <c r="F128" s="192" t="s">
        <v>223</v>
      </c>
      <c r="G128" s="36"/>
      <c r="H128" s="36"/>
      <c r="I128" s="193"/>
      <c r="J128" s="36"/>
      <c r="K128" s="36"/>
      <c r="L128" s="39"/>
      <c r="M128" s="194"/>
      <c r="N128" s="195"/>
      <c r="O128" s="64"/>
      <c r="P128" s="64"/>
      <c r="Q128" s="64"/>
      <c r="R128" s="64"/>
      <c r="S128" s="64"/>
      <c r="T128" s="65"/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  <c r="AT128" s="17" t="s">
        <v>173</v>
      </c>
      <c r="AU128" s="17" t="s">
        <v>83</v>
      </c>
    </row>
    <row r="129" spans="1:65" s="2" customFormat="1" ht="16.5" customHeight="1">
      <c r="A129" s="34"/>
      <c r="B129" s="35"/>
      <c r="C129" s="178" t="s">
        <v>224</v>
      </c>
      <c r="D129" s="178" t="s">
        <v>167</v>
      </c>
      <c r="E129" s="179" t="s">
        <v>225</v>
      </c>
      <c r="F129" s="180" t="s">
        <v>226</v>
      </c>
      <c r="G129" s="181" t="s">
        <v>221</v>
      </c>
      <c r="H129" s="182">
        <v>53.81</v>
      </c>
      <c r="I129" s="183"/>
      <c r="J129" s="184">
        <f>ROUND(I129*H129,2)</f>
        <v>0</v>
      </c>
      <c r="K129" s="180" t="s">
        <v>171</v>
      </c>
      <c r="L129" s="39"/>
      <c r="M129" s="185" t="s">
        <v>19</v>
      </c>
      <c r="N129" s="186" t="s">
        <v>46</v>
      </c>
      <c r="O129" s="64"/>
      <c r="P129" s="187">
        <f>O129*H129</f>
        <v>0</v>
      </c>
      <c r="Q129" s="187">
        <v>0</v>
      </c>
      <c r="R129" s="187">
        <f>Q129*H129</f>
        <v>0</v>
      </c>
      <c r="S129" s="187">
        <v>0</v>
      </c>
      <c r="T129" s="188">
        <f>S129*H129</f>
        <v>0</v>
      </c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  <c r="AR129" s="189" t="s">
        <v>112</v>
      </c>
      <c r="AT129" s="189" t="s">
        <v>167</v>
      </c>
      <c r="AU129" s="189" t="s">
        <v>83</v>
      </c>
      <c r="AY129" s="17" t="s">
        <v>164</v>
      </c>
      <c r="BE129" s="190">
        <f>IF(N129="základní",J129,0)</f>
        <v>0</v>
      </c>
      <c r="BF129" s="190">
        <f>IF(N129="snížená",J129,0)</f>
        <v>0</v>
      </c>
      <c r="BG129" s="190">
        <f>IF(N129="zákl. přenesená",J129,0)</f>
        <v>0</v>
      </c>
      <c r="BH129" s="190">
        <f>IF(N129="sníž. přenesená",J129,0)</f>
        <v>0</v>
      </c>
      <c r="BI129" s="190">
        <f>IF(N129="nulová",J129,0)</f>
        <v>0</v>
      </c>
      <c r="BJ129" s="17" t="s">
        <v>79</v>
      </c>
      <c r="BK129" s="190">
        <f>ROUND(I129*H129,2)</f>
        <v>0</v>
      </c>
      <c r="BL129" s="17" t="s">
        <v>112</v>
      </c>
      <c r="BM129" s="189" t="s">
        <v>227</v>
      </c>
    </row>
    <row r="130" spans="1:65" s="2" customFormat="1" ht="11.25">
      <c r="A130" s="34"/>
      <c r="B130" s="35"/>
      <c r="C130" s="36"/>
      <c r="D130" s="191" t="s">
        <v>173</v>
      </c>
      <c r="E130" s="36"/>
      <c r="F130" s="192" t="s">
        <v>228</v>
      </c>
      <c r="G130" s="36"/>
      <c r="H130" s="36"/>
      <c r="I130" s="193"/>
      <c r="J130" s="36"/>
      <c r="K130" s="36"/>
      <c r="L130" s="39"/>
      <c r="M130" s="194"/>
      <c r="N130" s="195"/>
      <c r="O130" s="64"/>
      <c r="P130" s="64"/>
      <c r="Q130" s="64"/>
      <c r="R130" s="64"/>
      <c r="S130" s="64"/>
      <c r="T130" s="65"/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  <c r="AT130" s="17" t="s">
        <v>173</v>
      </c>
      <c r="AU130" s="17" t="s">
        <v>83</v>
      </c>
    </row>
    <row r="131" spans="1:65" s="2" customFormat="1" ht="37.9" customHeight="1">
      <c r="A131" s="34"/>
      <c r="B131" s="35"/>
      <c r="C131" s="178" t="s">
        <v>8</v>
      </c>
      <c r="D131" s="178" t="s">
        <v>167</v>
      </c>
      <c r="E131" s="179" t="s">
        <v>229</v>
      </c>
      <c r="F131" s="180" t="s">
        <v>230</v>
      </c>
      <c r="G131" s="181" t="s">
        <v>221</v>
      </c>
      <c r="H131" s="182">
        <v>53.81</v>
      </c>
      <c r="I131" s="183"/>
      <c r="J131" s="184">
        <f>ROUND(I131*H131,2)</f>
        <v>0</v>
      </c>
      <c r="K131" s="180" t="s">
        <v>171</v>
      </c>
      <c r="L131" s="39"/>
      <c r="M131" s="185" t="s">
        <v>19</v>
      </c>
      <c r="N131" s="186" t="s">
        <v>46</v>
      </c>
      <c r="O131" s="64"/>
      <c r="P131" s="187">
        <f>O131*H131</f>
        <v>0</v>
      </c>
      <c r="Q131" s="187">
        <v>0</v>
      </c>
      <c r="R131" s="187">
        <f>Q131*H131</f>
        <v>0</v>
      </c>
      <c r="S131" s="187">
        <v>0</v>
      </c>
      <c r="T131" s="188">
        <f>S131*H131</f>
        <v>0</v>
      </c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  <c r="AR131" s="189" t="s">
        <v>112</v>
      </c>
      <c r="AT131" s="189" t="s">
        <v>167</v>
      </c>
      <c r="AU131" s="189" t="s">
        <v>83</v>
      </c>
      <c r="AY131" s="17" t="s">
        <v>164</v>
      </c>
      <c r="BE131" s="190">
        <f>IF(N131="základní",J131,0)</f>
        <v>0</v>
      </c>
      <c r="BF131" s="190">
        <f>IF(N131="snížená",J131,0)</f>
        <v>0</v>
      </c>
      <c r="BG131" s="190">
        <f>IF(N131="zákl. přenesená",J131,0)</f>
        <v>0</v>
      </c>
      <c r="BH131" s="190">
        <f>IF(N131="sníž. přenesená",J131,0)</f>
        <v>0</v>
      </c>
      <c r="BI131" s="190">
        <f>IF(N131="nulová",J131,0)</f>
        <v>0</v>
      </c>
      <c r="BJ131" s="17" t="s">
        <v>79</v>
      </c>
      <c r="BK131" s="190">
        <f>ROUND(I131*H131,2)</f>
        <v>0</v>
      </c>
      <c r="BL131" s="17" t="s">
        <v>112</v>
      </c>
      <c r="BM131" s="189" t="s">
        <v>231</v>
      </c>
    </row>
    <row r="132" spans="1:65" s="2" customFormat="1" ht="11.25">
      <c r="A132" s="34"/>
      <c r="B132" s="35"/>
      <c r="C132" s="36"/>
      <c r="D132" s="191" t="s">
        <v>173</v>
      </c>
      <c r="E132" s="36"/>
      <c r="F132" s="192" t="s">
        <v>232</v>
      </c>
      <c r="G132" s="36"/>
      <c r="H132" s="36"/>
      <c r="I132" s="193"/>
      <c r="J132" s="36"/>
      <c r="K132" s="36"/>
      <c r="L132" s="39"/>
      <c r="M132" s="194"/>
      <c r="N132" s="195"/>
      <c r="O132" s="64"/>
      <c r="P132" s="64"/>
      <c r="Q132" s="64"/>
      <c r="R132" s="64"/>
      <c r="S132" s="64"/>
      <c r="T132" s="65"/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  <c r="AT132" s="17" t="s">
        <v>173</v>
      </c>
      <c r="AU132" s="17" t="s">
        <v>83</v>
      </c>
    </row>
    <row r="133" spans="1:65" s="2" customFormat="1" ht="62.65" customHeight="1">
      <c r="A133" s="34"/>
      <c r="B133" s="35"/>
      <c r="C133" s="178" t="s">
        <v>233</v>
      </c>
      <c r="D133" s="178" t="s">
        <v>167</v>
      </c>
      <c r="E133" s="179" t="s">
        <v>234</v>
      </c>
      <c r="F133" s="180" t="s">
        <v>235</v>
      </c>
      <c r="G133" s="181" t="s">
        <v>221</v>
      </c>
      <c r="H133" s="182">
        <v>269.05</v>
      </c>
      <c r="I133" s="183"/>
      <c r="J133" s="184">
        <f>ROUND(I133*H133,2)</f>
        <v>0</v>
      </c>
      <c r="K133" s="180" t="s">
        <v>171</v>
      </c>
      <c r="L133" s="39"/>
      <c r="M133" s="185" t="s">
        <v>19</v>
      </c>
      <c r="N133" s="186" t="s">
        <v>46</v>
      </c>
      <c r="O133" s="64"/>
      <c r="P133" s="187">
        <f>O133*H133</f>
        <v>0</v>
      </c>
      <c r="Q133" s="187">
        <v>0</v>
      </c>
      <c r="R133" s="187">
        <f>Q133*H133</f>
        <v>0</v>
      </c>
      <c r="S133" s="187">
        <v>0</v>
      </c>
      <c r="T133" s="188">
        <f>S133*H133</f>
        <v>0</v>
      </c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  <c r="AR133" s="189" t="s">
        <v>112</v>
      </c>
      <c r="AT133" s="189" t="s">
        <v>167</v>
      </c>
      <c r="AU133" s="189" t="s">
        <v>83</v>
      </c>
      <c r="AY133" s="17" t="s">
        <v>164</v>
      </c>
      <c r="BE133" s="190">
        <f>IF(N133="základní",J133,0)</f>
        <v>0</v>
      </c>
      <c r="BF133" s="190">
        <f>IF(N133="snížená",J133,0)</f>
        <v>0</v>
      </c>
      <c r="BG133" s="190">
        <f>IF(N133="zákl. přenesená",J133,0)</f>
        <v>0</v>
      </c>
      <c r="BH133" s="190">
        <f>IF(N133="sníž. přenesená",J133,0)</f>
        <v>0</v>
      </c>
      <c r="BI133" s="190">
        <f>IF(N133="nulová",J133,0)</f>
        <v>0</v>
      </c>
      <c r="BJ133" s="17" t="s">
        <v>79</v>
      </c>
      <c r="BK133" s="190">
        <f>ROUND(I133*H133,2)</f>
        <v>0</v>
      </c>
      <c r="BL133" s="17" t="s">
        <v>112</v>
      </c>
      <c r="BM133" s="189" t="s">
        <v>236</v>
      </c>
    </row>
    <row r="134" spans="1:65" s="2" customFormat="1" ht="11.25">
      <c r="A134" s="34"/>
      <c r="B134" s="35"/>
      <c r="C134" s="36"/>
      <c r="D134" s="191" t="s">
        <v>173</v>
      </c>
      <c r="E134" s="36"/>
      <c r="F134" s="192" t="s">
        <v>237</v>
      </c>
      <c r="G134" s="36"/>
      <c r="H134" s="36"/>
      <c r="I134" s="193"/>
      <c r="J134" s="36"/>
      <c r="K134" s="36"/>
      <c r="L134" s="39"/>
      <c r="M134" s="194"/>
      <c r="N134" s="195"/>
      <c r="O134" s="64"/>
      <c r="P134" s="64"/>
      <c r="Q134" s="64"/>
      <c r="R134" s="64"/>
      <c r="S134" s="64"/>
      <c r="T134" s="65"/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  <c r="AT134" s="17" t="s">
        <v>173</v>
      </c>
      <c r="AU134" s="17" t="s">
        <v>83</v>
      </c>
    </row>
    <row r="135" spans="1:65" s="13" customFormat="1" ht="11.25">
      <c r="B135" s="196"/>
      <c r="C135" s="197"/>
      <c r="D135" s="198" t="s">
        <v>179</v>
      </c>
      <c r="E135" s="199" t="s">
        <v>19</v>
      </c>
      <c r="F135" s="200" t="s">
        <v>238</v>
      </c>
      <c r="G135" s="197"/>
      <c r="H135" s="201">
        <v>269.05</v>
      </c>
      <c r="I135" s="202"/>
      <c r="J135" s="197"/>
      <c r="K135" s="197"/>
      <c r="L135" s="203"/>
      <c r="M135" s="204"/>
      <c r="N135" s="205"/>
      <c r="O135" s="205"/>
      <c r="P135" s="205"/>
      <c r="Q135" s="205"/>
      <c r="R135" s="205"/>
      <c r="S135" s="205"/>
      <c r="T135" s="206"/>
      <c r="AT135" s="207" t="s">
        <v>179</v>
      </c>
      <c r="AU135" s="207" t="s">
        <v>83</v>
      </c>
      <c r="AV135" s="13" t="s">
        <v>83</v>
      </c>
      <c r="AW135" s="13" t="s">
        <v>36</v>
      </c>
      <c r="AX135" s="13" t="s">
        <v>79</v>
      </c>
      <c r="AY135" s="207" t="s">
        <v>164</v>
      </c>
    </row>
    <row r="136" spans="1:65" s="2" customFormat="1" ht="33" customHeight="1">
      <c r="A136" s="34"/>
      <c r="B136" s="35"/>
      <c r="C136" s="178" t="s">
        <v>239</v>
      </c>
      <c r="D136" s="178" t="s">
        <v>167</v>
      </c>
      <c r="E136" s="179" t="s">
        <v>240</v>
      </c>
      <c r="F136" s="180" t="s">
        <v>241</v>
      </c>
      <c r="G136" s="181" t="s">
        <v>221</v>
      </c>
      <c r="H136" s="182">
        <v>53.81</v>
      </c>
      <c r="I136" s="183"/>
      <c r="J136" s="184">
        <f>ROUND(I136*H136,2)</f>
        <v>0</v>
      </c>
      <c r="K136" s="180" t="s">
        <v>171</v>
      </c>
      <c r="L136" s="39"/>
      <c r="M136" s="185" t="s">
        <v>19</v>
      </c>
      <c r="N136" s="186" t="s">
        <v>46</v>
      </c>
      <c r="O136" s="64"/>
      <c r="P136" s="187">
        <f>O136*H136</f>
        <v>0</v>
      </c>
      <c r="Q136" s="187">
        <v>0</v>
      </c>
      <c r="R136" s="187">
        <f>Q136*H136</f>
        <v>0</v>
      </c>
      <c r="S136" s="187">
        <v>0</v>
      </c>
      <c r="T136" s="188">
        <f>S136*H136</f>
        <v>0</v>
      </c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R136" s="189" t="s">
        <v>112</v>
      </c>
      <c r="AT136" s="189" t="s">
        <v>167</v>
      </c>
      <c r="AU136" s="189" t="s">
        <v>83</v>
      </c>
      <c r="AY136" s="17" t="s">
        <v>164</v>
      </c>
      <c r="BE136" s="190">
        <f>IF(N136="základní",J136,0)</f>
        <v>0</v>
      </c>
      <c r="BF136" s="190">
        <f>IF(N136="snížená",J136,0)</f>
        <v>0</v>
      </c>
      <c r="BG136" s="190">
        <f>IF(N136="zákl. přenesená",J136,0)</f>
        <v>0</v>
      </c>
      <c r="BH136" s="190">
        <f>IF(N136="sníž. přenesená",J136,0)</f>
        <v>0</v>
      </c>
      <c r="BI136" s="190">
        <f>IF(N136="nulová",J136,0)</f>
        <v>0</v>
      </c>
      <c r="BJ136" s="17" t="s">
        <v>79</v>
      </c>
      <c r="BK136" s="190">
        <f>ROUND(I136*H136,2)</f>
        <v>0</v>
      </c>
      <c r="BL136" s="17" t="s">
        <v>112</v>
      </c>
      <c r="BM136" s="189" t="s">
        <v>242</v>
      </c>
    </row>
    <row r="137" spans="1:65" s="2" customFormat="1" ht="11.25">
      <c r="A137" s="34"/>
      <c r="B137" s="35"/>
      <c r="C137" s="36"/>
      <c r="D137" s="191" t="s">
        <v>173</v>
      </c>
      <c r="E137" s="36"/>
      <c r="F137" s="192" t="s">
        <v>243</v>
      </c>
      <c r="G137" s="36"/>
      <c r="H137" s="36"/>
      <c r="I137" s="193"/>
      <c r="J137" s="36"/>
      <c r="K137" s="36"/>
      <c r="L137" s="39"/>
      <c r="M137" s="194"/>
      <c r="N137" s="195"/>
      <c r="O137" s="64"/>
      <c r="P137" s="64"/>
      <c r="Q137" s="64"/>
      <c r="R137" s="64"/>
      <c r="S137" s="64"/>
      <c r="T137" s="65"/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  <c r="AT137" s="17" t="s">
        <v>173</v>
      </c>
      <c r="AU137" s="17" t="s">
        <v>83</v>
      </c>
    </row>
    <row r="138" spans="1:65" s="2" customFormat="1" ht="44.25" customHeight="1">
      <c r="A138" s="34"/>
      <c r="B138" s="35"/>
      <c r="C138" s="178" t="s">
        <v>244</v>
      </c>
      <c r="D138" s="178" t="s">
        <v>167</v>
      </c>
      <c r="E138" s="179" t="s">
        <v>245</v>
      </c>
      <c r="F138" s="180" t="s">
        <v>246</v>
      </c>
      <c r="G138" s="181" t="s">
        <v>221</v>
      </c>
      <c r="H138" s="182">
        <v>753.34</v>
      </c>
      <c r="I138" s="183"/>
      <c r="J138" s="184">
        <f>ROUND(I138*H138,2)</f>
        <v>0</v>
      </c>
      <c r="K138" s="180" t="s">
        <v>171</v>
      </c>
      <c r="L138" s="39"/>
      <c r="M138" s="185" t="s">
        <v>19</v>
      </c>
      <c r="N138" s="186" t="s">
        <v>46</v>
      </c>
      <c r="O138" s="64"/>
      <c r="P138" s="187">
        <f>O138*H138</f>
        <v>0</v>
      </c>
      <c r="Q138" s="187">
        <v>0</v>
      </c>
      <c r="R138" s="187">
        <f>Q138*H138</f>
        <v>0</v>
      </c>
      <c r="S138" s="187">
        <v>0</v>
      </c>
      <c r="T138" s="188">
        <f>S138*H138</f>
        <v>0</v>
      </c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  <c r="AR138" s="189" t="s">
        <v>112</v>
      </c>
      <c r="AT138" s="189" t="s">
        <v>167</v>
      </c>
      <c r="AU138" s="189" t="s">
        <v>83</v>
      </c>
      <c r="AY138" s="17" t="s">
        <v>164</v>
      </c>
      <c r="BE138" s="190">
        <f>IF(N138="základní",J138,0)</f>
        <v>0</v>
      </c>
      <c r="BF138" s="190">
        <f>IF(N138="snížená",J138,0)</f>
        <v>0</v>
      </c>
      <c r="BG138" s="190">
        <f>IF(N138="zákl. přenesená",J138,0)</f>
        <v>0</v>
      </c>
      <c r="BH138" s="190">
        <f>IF(N138="sníž. přenesená",J138,0)</f>
        <v>0</v>
      </c>
      <c r="BI138" s="190">
        <f>IF(N138="nulová",J138,0)</f>
        <v>0</v>
      </c>
      <c r="BJ138" s="17" t="s">
        <v>79</v>
      </c>
      <c r="BK138" s="190">
        <f>ROUND(I138*H138,2)</f>
        <v>0</v>
      </c>
      <c r="BL138" s="17" t="s">
        <v>112</v>
      </c>
      <c r="BM138" s="189" t="s">
        <v>247</v>
      </c>
    </row>
    <row r="139" spans="1:65" s="2" customFormat="1" ht="11.25">
      <c r="A139" s="34"/>
      <c r="B139" s="35"/>
      <c r="C139" s="36"/>
      <c r="D139" s="191" t="s">
        <v>173</v>
      </c>
      <c r="E139" s="36"/>
      <c r="F139" s="192" t="s">
        <v>248</v>
      </c>
      <c r="G139" s="36"/>
      <c r="H139" s="36"/>
      <c r="I139" s="193"/>
      <c r="J139" s="36"/>
      <c r="K139" s="36"/>
      <c r="L139" s="39"/>
      <c r="M139" s="194"/>
      <c r="N139" s="195"/>
      <c r="O139" s="64"/>
      <c r="P139" s="64"/>
      <c r="Q139" s="64"/>
      <c r="R139" s="64"/>
      <c r="S139" s="64"/>
      <c r="T139" s="65"/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  <c r="AT139" s="17" t="s">
        <v>173</v>
      </c>
      <c r="AU139" s="17" t="s">
        <v>83</v>
      </c>
    </row>
    <row r="140" spans="1:65" s="13" customFormat="1" ht="11.25">
      <c r="B140" s="196"/>
      <c r="C140" s="197"/>
      <c r="D140" s="198" t="s">
        <v>179</v>
      </c>
      <c r="E140" s="199" t="s">
        <v>19</v>
      </c>
      <c r="F140" s="200" t="s">
        <v>249</v>
      </c>
      <c r="G140" s="197"/>
      <c r="H140" s="201">
        <v>753.34</v>
      </c>
      <c r="I140" s="202"/>
      <c r="J140" s="197"/>
      <c r="K140" s="197"/>
      <c r="L140" s="203"/>
      <c r="M140" s="204"/>
      <c r="N140" s="205"/>
      <c r="O140" s="205"/>
      <c r="P140" s="205"/>
      <c r="Q140" s="205"/>
      <c r="R140" s="205"/>
      <c r="S140" s="205"/>
      <c r="T140" s="206"/>
      <c r="AT140" s="207" t="s">
        <v>179</v>
      </c>
      <c r="AU140" s="207" t="s">
        <v>83</v>
      </c>
      <c r="AV140" s="13" t="s">
        <v>83</v>
      </c>
      <c r="AW140" s="13" t="s">
        <v>36</v>
      </c>
      <c r="AX140" s="13" t="s">
        <v>79</v>
      </c>
      <c r="AY140" s="207" t="s">
        <v>164</v>
      </c>
    </row>
    <row r="141" spans="1:65" s="2" customFormat="1" ht="37.9" customHeight="1">
      <c r="A141" s="34"/>
      <c r="B141" s="35"/>
      <c r="C141" s="178" t="s">
        <v>250</v>
      </c>
      <c r="D141" s="178" t="s">
        <v>167</v>
      </c>
      <c r="E141" s="179" t="s">
        <v>251</v>
      </c>
      <c r="F141" s="180" t="s">
        <v>252</v>
      </c>
      <c r="G141" s="181" t="s">
        <v>221</v>
      </c>
      <c r="H141" s="182">
        <v>53.81</v>
      </c>
      <c r="I141" s="183"/>
      <c r="J141" s="184">
        <f>ROUND(I141*H141,2)</f>
        <v>0</v>
      </c>
      <c r="K141" s="180" t="s">
        <v>171</v>
      </c>
      <c r="L141" s="39"/>
      <c r="M141" s="185" t="s">
        <v>19</v>
      </c>
      <c r="N141" s="186" t="s">
        <v>46</v>
      </c>
      <c r="O141" s="64"/>
      <c r="P141" s="187">
        <f>O141*H141</f>
        <v>0</v>
      </c>
      <c r="Q141" s="187">
        <v>0</v>
      </c>
      <c r="R141" s="187">
        <f>Q141*H141</f>
        <v>0</v>
      </c>
      <c r="S141" s="187">
        <v>0</v>
      </c>
      <c r="T141" s="188">
        <f>S141*H141</f>
        <v>0</v>
      </c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  <c r="AR141" s="189" t="s">
        <v>112</v>
      </c>
      <c r="AT141" s="189" t="s">
        <v>167</v>
      </c>
      <c r="AU141" s="189" t="s">
        <v>83</v>
      </c>
      <c r="AY141" s="17" t="s">
        <v>164</v>
      </c>
      <c r="BE141" s="190">
        <f>IF(N141="základní",J141,0)</f>
        <v>0</v>
      </c>
      <c r="BF141" s="190">
        <f>IF(N141="snížená",J141,0)</f>
        <v>0</v>
      </c>
      <c r="BG141" s="190">
        <f>IF(N141="zákl. přenesená",J141,0)</f>
        <v>0</v>
      </c>
      <c r="BH141" s="190">
        <f>IF(N141="sníž. přenesená",J141,0)</f>
        <v>0</v>
      </c>
      <c r="BI141" s="190">
        <f>IF(N141="nulová",J141,0)</f>
        <v>0</v>
      </c>
      <c r="BJ141" s="17" t="s">
        <v>79</v>
      </c>
      <c r="BK141" s="190">
        <f>ROUND(I141*H141,2)</f>
        <v>0</v>
      </c>
      <c r="BL141" s="17" t="s">
        <v>112</v>
      </c>
      <c r="BM141" s="189" t="s">
        <v>253</v>
      </c>
    </row>
    <row r="142" spans="1:65" s="2" customFormat="1" ht="11.25">
      <c r="A142" s="34"/>
      <c r="B142" s="35"/>
      <c r="C142" s="36"/>
      <c r="D142" s="191" t="s">
        <v>173</v>
      </c>
      <c r="E142" s="36"/>
      <c r="F142" s="192" t="s">
        <v>254</v>
      </c>
      <c r="G142" s="36"/>
      <c r="H142" s="36"/>
      <c r="I142" s="193"/>
      <c r="J142" s="36"/>
      <c r="K142" s="36"/>
      <c r="L142" s="39"/>
      <c r="M142" s="194"/>
      <c r="N142" s="195"/>
      <c r="O142" s="64"/>
      <c r="P142" s="64"/>
      <c r="Q142" s="64"/>
      <c r="R142" s="64"/>
      <c r="S142" s="64"/>
      <c r="T142" s="65"/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T142" s="17" t="s">
        <v>173</v>
      </c>
      <c r="AU142" s="17" t="s">
        <v>83</v>
      </c>
    </row>
    <row r="143" spans="1:65" s="2" customFormat="1" ht="44.25" customHeight="1">
      <c r="A143" s="34"/>
      <c r="B143" s="35"/>
      <c r="C143" s="178" t="s">
        <v>255</v>
      </c>
      <c r="D143" s="178" t="s">
        <v>167</v>
      </c>
      <c r="E143" s="179" t="s">
        <v>256</v>
      </c>
      <c r="F143" s="180" t="s">
        <v>257</v>
      </c>
      <c r="G143" s="181" t="s">
        <v>221</v>
      </c>
      <c r="H143" s="182">
        <v>7.7249999999999996</v>
      </c>
      <c r="I143" s="183"/>
      <c r="J143" s="184">
        <f>ROUND(I143*H143,2)</f>
        <v>0</v>
      </c>
      <c r="K143" s="180" t="s">
        <v>171</v>
      </c>
      <c r="L143" s="39"/>
      <c r="M143" s="185" t="s">
        <v>19</v>
      </c>
      <c r="N143" s="186" t="s">
        <v>46</v>
      </c>
      <c r="O143" s="64"/>
      <c r="P143" s="187">
        <f>O143*H143</f>
        <v>0</v>
      </c>
      <c r="Q143" s="187">
        <v>0</v>
      </c>
      <c r="R143" s="187">
        <f>Q143*H143</f>
        <v>0</v>
      </c>
      <c r="S143" s="187">
        <v>0</v>
      </c>
      <c r="T143" s="188">
        <f>S143*H143</f>
        <v>0</v>
      </c>
      <c r="U143" s="34"/>
      <c r="V143" s="34"/>
      <c r="W143" s="34"/>
      <c r="X143" s="34"/>
      <c r="Y143" s="34"/>
      <c r="Z143" s="34"/>
      <c r="AA143" s="34"/>
      <c r="AB143" s="34"/>
      <c r="AC143" s="34"/>
      <c r="AD143" s="34"/>
      <c r="AE143" s="34"/>
      <c r="AR143" s="189" t="s">
        <v>112</v>
      </c>
      <c r="AT143" s="189" t="s">
        <v>167</v>
      </c>
      <c r="AU143" s="189" t="s">
        <v>83</v>
      </c>
      <c r="AY143" s="17" t="s">
        <v>164</v>
      </c>
      <c r="BE143" s="190">
        <f>IF(N143="základní",J143,0)</f>
        <v>0</v>
      </c>
      <c r="BF143" s="190">
        <f>IF(N143="snížená",J143,0)</f>
        <v>0</v>
      </c>
      <c r="BG143" s="190">
        <f>IF(N143="zákl. přenesená",J143,0)</f>
        <v>0</v>
      </c>
      <c r="BH143" s="190">
        <f>IF(N143="sníž. přenesená",J143,0)</f>
        <v>0</v>
      </c>
      <c r="BI143" s="190">
        <f>IF(N143="nulová",J143,0)</f>
        <v>0</v>
      </c>
      <c r="BJ143" s="17" t="s">
        <v>79</v>
      </c>
      <c r="BK143" s="190">
        <f>ROUND(I143*H143,2)</f>
        <v>0</v>
      </c>
      <c r="BL143" s="17" t="s">
        <v>112</v>
      </c>
      <c r="BM143" s="189" t="s">
        <v>258</v>
      </c>
    </row>
    <row r="144" spans="1:65" s="2" customFormat="1" ht="11.25">
      <c r="A144" s="34"/>
      <c r="B144" s="35"/>
      <c r="C144" s="36"/>
      <c r="D144" s="191" t="s">
        <v>173</v>
      </c>
      <c r="E144" s="36"/>
      <c r="F144" s="192" t="s">
        <v>259</v>
      </c>
      <c r="G144" s="36"/>
      <c r="H144" s="36"/>
      <c r="I144" s="193"/>
      <c r="J144" s="36"/>
      <c r="K144" s="36"/>
      <c r="L144" s="39"/>
      <c r="M144" s="194"/>
      <c r="N144" s="195"/>
      <c r="O144" s="64"/>
      <c r="P144" s="64"/>
      <c r="Q144" s="64"/>
      <c r="R144" s="64"/>
      <c r="S144" s="64"/>
      <c r="T144" s="65"/>
      <c r="U144" s="34"/>
      <c r="V144" s="34"/>
      <c r="W144" s="34"/>
      <c r="X144" s="34"/>
      <c r="Y144" s="34"/>
      <c r="Z144" s="34"/>
      <c r="AA144" s="34"/>
      <c r="AB144" s="34"/>
      <c r="AC144" s="34"/>
      <c r="AD144" s="34"/>
      <c r="AE144" s="34"/>
      <c r="AT144" s="17" t="s">
        <v>173</v>
      </c>
      <c r="AU144" s="17" t="s">
        <v>83</v>
      </c>
    </row>
    <row r="145" spans="1:65" s="13" customFormat="1" ht="11.25">
      <c r="B145" s="196"/>
      <c r="C145" s="197"/>
      <c r="D145" s="198" t="s">
        <v>179</v>
      </c>
      <c r="E145" s="199" t="s">
        <v>19</v>
      </c>
      <c r="F145" s="200" t="s">
        <v>260</v>
      </c>
      <c r="G145" s="197"/>
      <c r="H145" s="201">
        <v>7.7249999999999996</v>
      </c>
      <c r="I145" s="202"/>
      <c r="J145" s="197"/>
      <c r="K145" s="197"/>
      <c r="L145" s="203"/>
      <c r="M145" s="204"/>
      <c r="N145" s="205"/>
      <c r="O145" s="205"/>
      <c r="P145" s="205"/>
      <c r="Q145" s="205"/>
      <c r="R145" s="205"/>
      <c r="S145" s="205"/>
      <c r="T145" s="206"/>
      <c r="AT145" s="207" t="s">
        <v>179</v>
      </c>
      <c r="AU145" s="207" t="s">
        <v>83</v>
      </c>
      <c r="AV145" s="13" t="s">
        <v>83</v>
      </c>
      <c r="AW145" s="13" t="s">
        <v>36</v>
      </c>
      <c r="AX145" s="13" t="s">
        <v>79</v>
      </c>
      <c r="AY145" s="207" t="s">
        <v>164</v>
      </c>
    </row>
    <row r="146" spans="1:65" s="2" customFormat="1" ht="37.9" customHeight="1">
      <c r="A146" s="34"/>
      <c r="B146" s="35"/>
      <c r="C146" s="178" t="s">
        <v>261</v>
      </c>
      <c r="D146" s="178" t="s">
        <v>167</v>
      </c>
      <c r="E146" s="179" t="s">
        <v>262</v>
      </c>
      <c r="F146" s="180" t="s">
        <v>263</v>
      </c>
      <c r="G146" s="181" t="s">
        <v>221</v>
      </c>
      <c r="H146" s="182">
        <v>0.27900000000000003</v>
      </c>
      <c r="I146" s="183"/>
      <c r="J146" s="184">
        <f>ROUND(I146*H146,2)</f>
        <v>0</v>
      </c>
      <c r="K146" s="180" t="s">
        <v>171</v>
      </c>
      <c r="L146" s="39"/>
      <c r="M146" s="185" t="s">
        <v>19</v>
      </c>
      <c r="N146" s="186" t="s">
        <v>46</v>
      </c>
      <c r="O146" s="64"/>
      <c r="P146" s="187">
        <f>O146*H146</f>
        <v>0</v>
      </c>
      <c r="Q146" s="187">
        <v>0</v>
      </c>
      <c r="R146" s="187">
        <f>Q146*H146</f>
        <v>0</v>
      </c>
      <c r="S146" s="187">
        <v>0</v>
      </c>
      <c r="T146" s="188">
        <f>S146*H146</f>
        <v>0</v>
      </c>
      <c r="U146" s="34"/>
      <c r="V146" s="34"/>
      <c r="W146" s="34"/>
      <c r="X146" s="34"/>
      <c r="Y146" s="34"/>
      <c r="Z146" s="34"/>
      <c r="AA146" s="34"/>
      <c r="AB146" s="34"/>
      <c r="AC146" s="34"/>
      <c r="AD146" s="34"/>
      <c r="AE146" s="34"/>
      <c r="AR146" s="189" t="s">
        <v>112</v>
      </c>
      <c r="AT146" s="189" t="s">
        <v>167</v>
      </c>
      <c r="AU146" s="189" t="s">
        <v>83</v>
      </c>
      <c r="AY146" s="17" t="s">
        <v>164</v>
      </c>
      <c r="BE146" s="190">
        <f>IF(N146="základní",J146,0)</f>
        <v>0</v>
      </c>
      <c r="BF146" s="190">
        <f>IF(N146="snížená",J146,0)</f>
        <v>0</v>
      </c>
      <c r="BG146" s="190">
        <f>IF(N146="zákl. přenesená",J146,0)</f>
        <v>0</v>
      </c>
      <c r="BH146" s="190">
        <f>IF(N146="sníž. přenesená",J146,0)</f>
        <v>0</v>
      </c>
      <c r="BI146" s="190">
        <f>IF(N146="nulová",J146,0)</f>
        <v>0</v>
      </c>
      <c r="BJ146" s="17" t="s">
        <v>79</v>
      </c>
      <c r="BK146" s="190">
        <f>ROUND(I146*H146,2)</f>
        <v>0</v>
      </c>
      <c r="BL146" s="17" t="s">
        <v>112</v>
      </c>
      <c r="BM146" s="189" t="s">
        <v>264</v>
      </c>
    </row>
    <row r="147" spans="1:65" s="2" customFormat="1" ht="11.25">
      <c r="A147" s="34"/>
      <c r="B147" s="35"/>
      <c r="C147" s="36"/>
      <c r="D147" s="191" t="s">
        <v>173</v>
      </c>
      <c r="E147" s="36"/>
      <c r="F147" s="192" t="s">
        <v>265</v>
      </c>
      <c r="G147" s="36"/>
      <c r="H147" s="36"/>
      <c r="I147" s="193"/>
      <c r="J147" s="36"/>
      <c r="K147" s="36"/>
      <c r="L147" s="39"/>
      <c r="M147" s="194"/>
      <c r="N147" s="195"/>
      <c r="O147" s="64"/>
      <c r="P147" s="64"/>
      <c r="Q147" s="64"/>
      <c r="R147" s="64"/>
      <c r="S147" s="64"/>
      <c r="T147" s="65"/>
      <c r="U147" s="34"/>
      <c r="V147" s="34"/>
      <c r="W147" s="34"/>
      <c r="X147" s="34"/>
      <c r="Y147" s="34"/>
      <c r="Z147" s="34"/>
      <c r="AA147" s="34"/>
      <c r="AB147" s="34"/>
      <c r="AC147" s="34"/>
      <c r="AD147" s="34"/>
      <c r="AE147" s="34"/>
      <c r="AT147" s="17" t="s">
        <v>173</v>
      </c>
      <c r="AU147" s="17" t="s">
        <v>83</v>
      </c>
    </row>
    <row r="148" spans="1:65" s="13" customFormat="1" ht="11.25">
      <c r="B148" s="196"/>
      <c r="C148" s="197"/>
      <c r="D148" s="198" t="s">
        <v>179</v>
      </c>
      <c r="E148" s="199" t="s">
        <v>19</v>
      </c>
      <c r="F148" s="200" t="s">
        <v>266</v>
      </c>
      <c r="G148" s="197"/>
      <c r="H148" s="201">
        <v>0.27900000000000003</v>
      </c>
      <c r="I148" s="202"/>
      <c r="J148" s="197"/>
      <c r="K148" s="197"/>
      <c r="L148" s="203"/>
      <c r="M148" s="204"/>
      <c r="N148" s="205"/>
      <c r="O148" s="205"/>
      <c r="P148" s="205"/>
      <c r="Q148" s="205"/>
      <c r="R148" s="205"/>
      <c r="S148" s="205"/>
      <c r="T148" s="206"/>
      <c r="AT148" s="207" t="s">
        <v>179</v>
      </c>
      <c r="AU148" s="207" t="s">
        <v>83</v>
      </c>
      <c r="AV148" s="13" t="s">
        <v>83</v>
      </c>
      <c r="AW148" s="13" t="s">
        <v>36</v>
      </c>
      <c r="AX148" s="13" t="s">
        <v>79</v>
      </c>
      <c r="AY148" s="207" t="s">
        <v>164</v>
      </c>
    </row>
    <row r="149" spans="1:65" s="2" customFormat="1" ht="37.9" customHeight="1">
      <c r="A149" s="34"/>
      <c r="B149" s="35"/>
      <c r="C149" s="178" t="s">
        <v>267</v>
      </c>
      <c r="D149" s="178" t="s">
        <v>167</v>
      </c>
      <c r="E149" s="179" t="s">
        <v>268</v>
      </c>
      <c r="F149" s="180" t="s">
        <v>269</v>
      </c>
      <c r="G149" s="181" t="s">
        <v>221</v>
      </c>
      <c r="H149" s="182">
        <v>2.2930000000000001</v>
      </c>
      <c r="I149" s="183"/>
      <c r="J149" s="184">
        <f>ROUND(I149*H149,2)</f>
        <v>0</v>
      </c>
      <c r="K149" s="180" t="s">
        <v>171</v>
      </c>
      <c r="L149" s="39"/>
      <c r="M149" s="185" t="s">
        <v>19</v>
      </c>
      <c r="N149" s="186" t="s">
        <v>46</v>
      </c>
      <c r="O149" s="64"/>
      <c r="P149" s="187">
        <f>O149*H149</f>
        <v>0</v>
      </c>
      <c r="Q149" s="187">
        <v>0</v>
      </c>
      <c r="R149" s="187">
        <f>Q149*H149</f>
        <v>0</v>
      </c>
      <c r="S149" s="187">
        <v>0</v>
      </c>
      <c r="T149" s="188">
        <f>S149*H149</f>
        <v>0</v>
      </c>
      <c r="U149" s="34"/>
      <c r="V149" s="34"/>
      <c r="W149" s="34"/>
      <c r="X149" s="34"/>
      <c r="Y149" s="34"/>
      <c r="Z149" s="34"/>
      <c r="AA149" s="34"/>
      <c r="AB149" s="34"/>
      <c r="AC149" s="34"/>
      <c r="AD149" s="34"/>
      <c r="AE149" s="34"/>
      <c r="AR149" s="189" t="s">
        <v>112</v>
      </c>
      <c r="AT149" s="189" t="s">
        <v>167</v>
      </c>
      <c r="AU149" s="189" t="s">
        <v>83</v>
      </c>
      <c r="AY149" s="17" t="s">
        <v>164</v>
      </c>
      <c r="BE149" s="190">
        <f>IF(N149="základní",J149,0)</f>
        <v>0</v>
      </c>
      <c r="BF149" s="190">
        <f>IF(N149="snížená",J149,0)</f>
        <v>0</v>
      </c>
      <c r="BG149" s="190">
        <f>IF(N149="zákl. přenesená",J149,0)</f>
        <v>0</v>
      </c>
      <c r="BH149" s="190">
        <f>IF(N149="sníž. přenesená",J149,0)</f>
        <v>0</v>
      </c>
      <c r="BI149" s="190">
        <f>IF(N149="nulová",J149,0)</f>
        <v>0</v>
      </c>
      <c r="BJ149" s="17" t="s">
        <v>79</v>
      </c>
      <c r="BK149" s="190">
        <f>ROUND(I149*H149,2)</f>
        <v>0</v>
      </c>
      <c r="BL149" s="17" t="s">
        <v>112</v>
      </c>
      <c r="BM149" s="189" t="s">
        <v>270</v>
      </c>
    </row>
    <row r="150" spans="1:65" s="2" customFormat="1" ht="11.25">
      <c r="A150" s="34"/>
      <c r="B150" s="35"/>
      <c r="C150" s="36"/>
      <c r="D150" s="191" t="s">
        <v>173</v>
      </c>
      <c r="E150" s="36"/>
      <c r="F150" s="192" t="s">
        <v>271</v>
      </c>
      <c r="G150" s="36"/>
      <c r="H150" s="36"/>
      <c r="I150" s="193"/>
      <c r="J150" s="36"/>
      <c r="K150" s="36"/>
      <c r="L150" s="39"/>
      <c r="M150" s="194"/>
      <c r="N150" s="195"/>
      <c r="O150" s="64"/>
      <c r="P150" s="64"/>
      <c r="Q150" s="64"/>
      <c r="R150" s="64"/>
      <c r="S150" s="64"/>
      <c r="T150" s="65"/>
      <c r="U150" s="34"/>
      <c r="V150" s="34"/>
      <c r="W150" s="34"/>
      <c r="X150" s="34"/>
      <c r="Y150" s="34"/>
      <c r="Z150" s="34"/>
      <c r="AA150" s="34"/>
      <c r="AB150" s="34"/>
      <c r="AC150" s="34"/>
      <c r="AD150" s="34"/>
      <c r="AE150" s="34"/>
      <c r="AT150" s="17" t="s">
        <v>173</v>
      </c>
      <c r="AU150" s="17" t="s">
        <v>83</v>
      </c>
    </row>
    <row r="151" spans="1:65" s="13" customFormat="1" ht="11.25">
      <c r="B151" s="196"/>
      <c r="C151" s="197"/>
      <c r="D151" s="198" t="s">
        <v>179</v>
      </c>
      <c r="E151" s="199" t="s">
        <v>19</v>
      </c>
      <c r="F151" s="200" t="s">
        <v>272</v>
      </c>
      <c r="G151" s="197"/>
      <c r="H151" s="201">
        <v>2.2930000000000001</v>
      </c>
      <c r="I151" s="202"/>
      <c r="J151" s="197"/>
      <c r="K151" s="197"/>
      <c r="L151" s="203"/>
      <c r="M151" s="204"/>
      <c r="N151" s="205"/>
      <c r="O151" s="205"/>
      <c r="P151" s="205"/>
      <c r="Q151" s="205"/>
      <c r="R151" s="205"/>
      <c r="S151" s="205"/>
      <c r="T151" s="206"/>
      <c r="AT151" s="207" t="s">
        <v>179</v>
      </c>
      <c r="AU151" s="207" t="s">
        <v>83</v>
      </c>
      <c r="AV151" s="13" t="s">
        <v>83</v>
      </c>
      <c r="AW151" s="13" t="s">
        <v>36</v>
      </c>
      <c r="AX151" s="13" t="s">
        <v>79</v>
      </c>
      <c r="AY151" s="207" t="s">
        <v>164</v>
      </c>
    </row>
    <row r="152" spans="1:65" s="2" customFormat="1" ht="44.25" customHeight="1">
      <c r="A152" s="34"/>
      <c r="B152" s="35"/>
      <c r="C152" s="178" t="s">
        <v>273</v>
      </c>
      <c r="D152" s="178" t="s">
        <v>167</v>
      </c>
      <c r="E152" s="179" t="s">
        <v>274</v>
      </c>
      <c r="F152" s="180" t="s">
        <v>275</v>
      </c>
      <c r="G152" s="181" t="s">
        <v>221</v>
      </c>
      <c r="H152" s="182">
        <v>1.026</v>
      </c>
      <c r="I152" s="183"/>
      <c r="J152" s="184">
        <f>ROUND(I152*H152,2)</f>
        <v>0</v>
      </c>
      <c r="K152" s="180" t="s">
        <v>171</v>
      </c>
      <c r="L152" s="39"/>
      <c r="M152" s="185" t="s">
        <v>19</v>
      </c>
      <c r="N152" s="186" t="s">
        <v>46</v>
      </c>
      <c r="O152" s="64"/>
      <c r="P152" s="187">
        <f>O152*H152</f>
        <v>0</v>
      </c>
      <c r="Q152" s="187">
        <v>0</v>
      </c>
      <c r="R152" s="187">
        <f>Q152*H152</f>
        <v>0</v>
      </c>
      <c r="S152" s="187">
        <v>0</v>
      </c>
      <c r="T152" s="188">
        <f>S152*H152</f>
        <v>0</v>
      </c>
      <c r="U152" s="34"/>
      <c r="V152" s="34"/>
      <c r="W152" s="34"/>
      <c r="X152" s="34"/>
      <c r="Y152" s="34"/>
      <c r="Z152" s="34"/>
      <c r="AA152" s="34"/>
      <c r="AB152" s="34"/>
      <c r="AC152" s="34"/>
      <c r="AD152" s="34"/>
      <c r="AE152" s="34"/>
      <c r="AR152" s="189" t="s">
        <v>112</v>
      </c>
      <c r="AT152" s="189" t="s">
        <v>167</v>
      </c>
      <c r="AU152" s="189" t="s">
        <v>83</v>
      </c>
      <c r="AY152" s="17" t="s">
        <v>164</v>
      </c>
      <c r="BE152" s="190">
        <f>IF(N152="základní",J152,0)</f>
        <v>0</v>
      </c>
      <c r="BF152" s="190">
        <f>IF(N152="snížená",J152,0)</f>
        <v>0</v>
      </c>
      <c r="BG152" s="190">
        <f>IF(N152="zákl. přenesená",J152,0)</f>
        <v>0</v>
      </c>
      <c r="BH152" s="190">
        <f>IF(N152="sníž. přenesená",J152,0)</f>
        <v>0</v>
      </c>
      <c r="BI152" s="190">
        <f>IF(N152="nulová",J152,0)</f>
        <v>0</v>
      </c>
      <c r="BJ152" s="17" t="s">
        <v>79</v>
      </c>
      <c r="BK152" s="190">
        <f>ROUND(I152*H152,2)</f>
        <v>0</v>
      </c>
      <c r="BL152" s="17" t="s">
        <v>112</v>
      </c>
      <c r="BM152" s="189" t="s">
        <v>276</v>
      </c>
    </row>
    <row r="153" spans="1:65" s="2" customFormat="1" ht="11.25">
      <c r="A153" s="34"/>
      <c r="B153" s="35"/>
      <c r="C153" s="36"/>
      <c r="D153" s="191" t="s">
        <v>173</v>
      </c>
      <c r="E153" s="36"/>
      <c r="F153" s="192" t="s">
        <v>277</v>
      </c>
      <c r="G153" s="36"/>
      <c r="H153" s="36"/>
      <c r="I153" s="193"/>
      <c r="J153" s="36"/>
      <c r="K153" s="36"/>
      <c r="L153" s="39"/>
      <c r="M153" s="194"/>
      <c r="N153" s="195"/>
      <c r="O153" s="64"/>
      <c r="P153" s="64"/>
      <c r="Q153" s="64"/>
      <c r="R153" s="64"/>
      <c r="S153" s="64"/>
      <c r="T153" s="65"/>
      <c r="U153" s="34"/>
      <c r="V153" s="34"/>
      <c r="W153" s="34"/>
      <c r="X153" s="34"/>
      <c r="Y153" s="34"/>
      <c r="Z153" s="34"/>
      <c r="AA153" s="34"/>
      <c r="AB153" s="34"/>
      <c r="AC153" s="34"/>
      <c r="AD153" s="34"/>
      <c r="AE153" s="34"/>
      <c r="AT153" s="17" t="s">
        <v>173</v>
      </c>
      <c r="AU153" s="17" t="s">
        <v>83</v>
      </c>
    </row>
    <row r="154" spans="1:65" s="2" customFormat="1" ht="44.25" customHeight="1">
      <c r="A154" s="34"/>
      <c r="B154" s="35"/>
      <c r="C154" s="178" t="s">
        <v>7</v>
      </c>
      <c r="D154" s="178" t="s">
        <v>167</v>
      </c>
      <c r="E154" s="179" t="s">
        <v>278</v>
      </c>
      <c r="F154" s="180" t="s">
        <v>279</v>
      </c>
      <c r="G154" s="181" t="s">
        <v>221</v>
      </c>
      <c r="H154" s="182">
        <v>7.0999999999999994E-2</v>
      </c>
      <c r="I154" s="183"/>
      <c r="J154" s="184">
        <f>ROUND(I154*H154,2)</f>
        <v>0</v>
      </c>
      <c r="K154" s="180" t="s">
        <v>171</v>
      </c>
      <c r="L154" s="39"/>
      <c r="M154" s="185" t="s">
        <v>19</v>
      </c>
      <c r="N154" s="186" t="s">
        <v>46</v>
      </c>
      <c r="O154" s="64"/>
      <c r="P154" s="187">
        <f>O154*H154</f>
        <v>0</v>
      </c>
      <c r="Q154" s="187">
        <v>0</v>
      </c>
      <c r="R154" s="187">
        <f>Q154*H154</f>
        <v>0</v>
      </c>
      <c r="S154" s="187">
        <v>0</v>
      </c>
      <c r="T154" s="188">
        <f>S154*H154</f>
        <v>0</v>
      </c>
      <c r="U154" s="34"/>
      <c r="V154" s="34"/>
      <c r="W154" s="34"/>
      <c r="X154" s="34"/>
      <c r="Y154" s="34"/>
      <c r="Z154" s="34"/>
      <c r="AA154" s="34"/>
      <c r="AB154" s="34"/>
      <c r="AC154" s="34"/>
      <c r="AD154" s="34"/>
      <c r="AE154" s="34"/>
      <c r="AR154" s="189" t="s">
        <v>112</v>
      </c>
      <c r="AT154" s="189" t="s">
        <v>167</v>
      </c>
      <c r="AU154" s="189" t="s">
        <v>83</v>
      </c>
      <c r="AY154" s="17" t="s">
        <v>164</v>
      </c>
      <c r="BE154" s="190">
        <f>IF(N154="základní",J154,0)</f>
        <v>0</v>
      </c>
      <c r="BF154" s="190">
        <f>IF(N154="snížená",J154,0)</f>
        <v>0</v>
      </c>
      <c r="BG154" s="190">
        <f>IF(N154="zákl. přenesená",J154,0)</f>
        <v>0</v>
      </c>
      <c r="BH154" s="190">
        <f>IF(N154="sníž. přenesená",J154,0)</f>
        <v>0</v>
      </c>
      <c r="BI154" s="190">
        <f>IF(N154="nulová",J154,0)</f>
        <v>0</v>
      </c>
      <c r="BJ154" s="17" t="s">
        <v>79</v>
      </c>
      <c r="BK154" s="190">
        <f>ROUND(I154*H154,2)</f>
        <v>0</v>
      </c>
      <c r="BL154" s="17" t="s">
        <v>112</v>
      </c>
      <c r="BM154" s="189" t="s">
        <v>280</v>
      </c>
    </row>
    <row r="155" spans="1:65" s="2" customFormat="1" ht="11.25">
      <c r="A155" s="34"/>
      <c r="B155" s="35"/>
      <c r="C155" s="36"/>
      <c r="D155" s="191" t="s">
        <v>173</v>
      </c>
      <c r="E155" s="36"/>
      <c r="F155" s="192" t="s">
        <v>281</v>
      </c>
      <c r="G155" s="36"/>
      <c r="H155" s="36"/>
      <c r="I155" s="193"/>
      <c r="J155" s="36"/>
      <c r="K155" s="36"/>
      <c r="L155" s="39"/>
      <c r="M155" s="194"/>
      <c r="N155" s="195"/>
      <c r="O155" s="64"/>
      <c r="P155" s="64"/>
      <c r="Q155" s="64"/>
      <c r="R155" s="64"/>
      <c r="S155" s="64"/>
      <c r="T155" s="65"/>
      <c r="U155" s="34"/>
      <c r="V155" s="34"/>
      <c r="W155" s="34"/>
      <c r="X155" s="34"/>
      <c r="Y155" s="34"/>
      <c r="Z155" s="34"/>
      <c r="AA155" s="34"/>
      <c r="AB155" s="34"/>
      <c r="AC155" s="34"/>
      <c r="AD155" s="34"/>
      <c r="AE155" s="34"/>
      <c r="AT155" s="17" t="s">
        <v>173</v>
      </c>
      <c r="AU155" s="17" t="s">
        <v>83</v>
      </c>
    </row>
    <row r="156" spans="1:65" s="2" customFormat="1" ht="44.25" customHeight="1">
      <c r="A156" s="34"/>
      <c r="B156" s="35"/>
      <c r="C156" s="178" t="s">
        <v>282</v>
      </c>
      <c r="D156" s="178" t="s">
        <v>167</v>
      </c>
      <c r="E156" s="179" t="s">
        <v>283</v>
      </c>
      <c r="F156" s="180" t="s">
        <v>284</v>
      </c>
      <c r="G156" s="181" t="s">
        <v>221</v>
      </c>
      <c r="H156" s="182">
        <v>8.6739999999999995</v>
      </c>
      <c r="I156" s="183"/>
      <c r="J156" s="184">
        <f>ROUND(I156*H156,2)</f>
        <v>0</v>
      </c>
      <c r="K156" s="180" t="s">
        <v>171</v>
      </c>
      <c r="L156" s="39"/>
      <c r="M156" s="185" t="s">
        <v>19</v>
      </c>
      <c r="N156" s="186" t="s">
        <v>46</v>
      </c>
      <c r="O156" s="64"/>
      <c r="P156" s="187">
        <f>O156*H156</f>
        <v>0</v>
      </c>
      <c r="Q156" s="187">
        <v>0</v>
      </c>
      <c r="R156" s="187">
        <f>Q156*H156</f>
        <v>0</v>
      </c>
      <c r="S156" s="187">
        <v>0</v>
      </c>
      <c r="T156" s="188">
        <f>S156*H156</f>
        <v>0</v>
      </c>
      <c r="U156" s="34"/>
      <c r="V156" s="34"/>
      <c r="W156" s="34"/>
      <c r="X156" s="34"/>
      <c r="Y156" s="34"/>
      <c r="Z156" s="34"/>
      <c r="AA156" s="34"/>
      <c r="AB156" s="34"/>
      <c r="AC156" s="34"/>
      <c r="AD156" s="34"/>
      <c r="AE156" s="34"/>
      <c r="AR156" s="189" t="s">
        <v>112</v>
      </c>
      <c r="AT156" s="189" t="s">
        <v>167</v>
      </c>
      <c r="AU156" s="189" t="s">
        <v>83</v>
      </c>
      <c r="AY156" s="17" t="s">
        <v>164</v>
      </c>
      <c r="BE156" s="190">
        <f>IF(N156="základní",J156,0)</f>
        <v>0</v>
      </c>
      <c r="BF156" s="190">
        <f>IF(N156="snížená",J156,0)</f>
        <v>0</v>
      </c>
      <c r="BG156" s="190">
        <f>IF(N156="zákl. přenesená",J156,0)</f>
        <v>0</v>
      </c>
      <c r="BH156" s="190">
        <f>IF(N156="sníž. přenesená",J156,0)</f>
        <v>0</v>
      </c>
      <c r="BI156" s="190">
        <f>IF(N156="nulová",J156,0)</f>
        <v>0</v>
      </c>
      <c r="BJ156" s="17" t="s">
        <v>79</v>
      </c>
      <c r="BK156" s="190">
        <f>ROUND(I156*H156,2)</f>
        <v>0</v>
      </c>
      <c r="BL156" s="17" t="s">
        <v>112</v>
      </c>
      <c r="BM156" s="189" t="s">
        <v>285</v>
      </c>
    </row>
    <row r="157" spans="1:65" s="2" customFormat="1" ht="11.25">
      <c r="A157" s="34"/>
      <c r="B157" s="35"/>
      <c r="C157" s="36"/>
      <c r="D157" s="191" t="s">
        <v>173</v>
      </c>
      <c r="E157" s="36"/>
      <c r="F157" s="192" t="s">
        <v>286</v>
      </c>
      <c r="G157" s="36"/>
      <c r="H157" s="36"/>
      <c r="I157" s="193"/>
      <c r="J157" s="36"/>
      <c r="K157" s="36"/>
      <c r="L157" s="39"/>
      <c r="M157" s="194"/>
      <c r="N157" s="195"/>
      <c r="O157" s="64"/>
      <c r="P157" s="64"/>
      <c r="Q157" s="64"/>
      <c r="R157" s="64"/>
      <c r="S157" s="64"/>
      <c r="T157" s="65"/>
      <c r="U157" s="34"/>
      <c r="V157" s="34"/>
      <c r="W157" s="34"/>
      <c r="X157" s="34"/>
      <c r="Y157" s="34"/>
      <c r="Z157" s="34"/>
      <c r="AA157" s="34"/>
      <c r="AB157" s="34"/>
      <c r="AC157" s="34"/>
      <c r="AD157" s="34"/>
      <c r="AE157" s="34"/>
      <c r="AT157" s="17" t="s">
        <v>173</v>
      </c>
      <c r="AU157" s="17" t="s">
        <v>83</v>
      </c>
    </row>
    <row r="158" spans="1:65" s="2" customFormat="1" ht="44.25" customHeight="1">
      <c r="A158" s="34"/>
      <c r="B158" s="35"/>
      <c r="C158" s="178" t="s">
        <v>287</v>
      </c>
      <c r="D158" s="178" t="s">
        <v>167</v>
      </c>
      <c r="E158" s="179" t="s">
        <v>288</v>
      </c>
      <c r="F158" s="180" t="s">
        <v>289</v>
      </c>
      <c r="G158" s="181" t="s">
        <v>221</v>
      </c>
      <c r="H158" s="182">
        <v>22.154</v>
      </c>
      <c r="I158" s="183"/>
      <c r="J158" s="184">
        <f>ROUND(I158*H158,2)</f>
        <v>0</v>
      </c>
      <c r="K158" s="180" t="s">
        <v>171</v>
      </c>
      <c r="L158" s="39"/>
      <c r="M158" s="185" t="s">
        <v>19</v>
      </c>
      <c r="N158" s="186" t="s">
        <v>46</v>
      </c>
      <c r="O158" s="64"/>
      <c r="P158" s="187">
        <f>O158*H158</f>
        <v>0</v>
      </c>
      <c r="Q158" s="187">
        <v>0</v>
      </c>
      <c r="R158" s="187">
        <f>Q158*H158</f>
        <v>0</v>
      </c>
      <c r="S158" s="187">
        <v>0</v>
      </c>
      <c r="T158" s="188">
        <f>S158*H158</f>
        <v>0</v>
      </c>
      <c r="U158" s="34"/>
      <c r="V158" s="34"/>
      <c r="W158" s="34"/>
      <c r="X158" s="34"/>
      <c r="Y158" s="34"/>
      <c r="Z158" s="34"/>
      <c r="AA158" s="34"/>
      <c r="AB158" s="34"/>
      <c r="AC158" s="34"/>
      <c r="AD158" s="34"/>
      <c r="AE158" s="34"/>
      <c r="AR158" s="189" t="s">
        <v>112</v>
      </c>
      <c r="AT158" s="189" t="s">
        <v>167</v>
      </c>
      <c r="AU158" s="189" t="s">
        <v>83</v>
      </c>
      <c r="AY158" s="17" t="s">
        <v>164</v>
      </c>
      <c r="BE158" s="190">
        <f>IF(N158="základní",J158,0)</f>
        <v>0</v>
      </c>
      <c r="BF158" s="190">
        <f>IF(N158="snížená",J158,0)</f>
        <v>0</v>
      </c>
      <c r="BG158" s="190">
        <f>IF(N158="zákl. přenesená",J158,0)</f>
        <v>0</v>
      </c>
      <c r="BH158" s="190">
        <f>IF(N158="sníž. přenesená",J158,0)</f>
        <v>0</v>
      </c>
      <c r="BI158" s="190">
        <f>IF(N158="nulová",J158,0)</f>
        <v>0</v>
      </c>
      <c r="BJ158" s="17" t="s">
        <v>79</v>
      </c>
      <c r="BK158" s="190">
        <f>ROUND(I158*H158,2)</f>
        <v>0</v>
      </c>
      <c r="BL158" s="17" t="s">
        <v>112</v>
      </c>
      <c r="BM158" s="189" t="s">
        <v>290</v>
      </c>
    </row>
    <row r="159" spans="1:65" s="2" customFormat="1" ht="11.25">
      <c r="A159" s="34"/>
      <c r="B159" s="35"/>
      <c r="C159" s="36"/>
      <c r="D159" s="191" t="s">
        <v>173</v>
      </c>
      <c r="E159" s="36"/>
      <c r="F159" s="192" t="s">
        <v>291</v>
      </c>
      <c r="G159" s="36"/>
      <c r="H159" s="36"/>
      <c r="I159" s="193"/>
      <c r="J159" s="36"/>
      <c r="K159" s="36"/>
      <c r="L159" s="39"/>
      <c r="M159" s="194"/>
      <c r="N159" s="195"/>
      <c r="O159" s="64"/>
      <c r="P159" s="64"/>
      <c r="Q159" s="64"/>
      <c r="R159" s="64"/>
      <c r="S159" s="64"/>
      <c r="T159" s="65"/>
      <c r="U159" s="34"/>
      <c r="V159" s="34"/>
      <c r="W159" s="34"/>
      <c r="X159" s="34"/>
      <c r="Y159" s="34"/>
      <c r="Z159" s="34"/>
      <c r="AA159" s="34"/>
      <c r="AB159" s="34"/>
      <c r="AC159" s="34"/>
      <c r="AD159" s="34"/>
      <c r="AE159" s="34"/>
      <c r="AT159" s="17" t="s">
        <v>173</v>
      </c>
      <c r="AU159" s="17" t="s">
        <v>83</v>
      </c>
    </row>
    <row r="160" spans="1:65" s="2" customFormat="1" ht="44.25" customHeight="1">
      <c r="A160" s="34"/>
      <c r="B160" s="35"/>
      <c r="C160" s="178" t="s">
        <v>292</v>
      </c>
      <c r="D160" s="178" t="s">
        <v>167</v>
      </c>
      <c r="E160" s="179" t="s">
        <v>293</v>
      </c>
      <c r="F160" s="180" t="s">
        <v>294</v>
      </c>
      <c r="G160" s="181" t="s">
        <v>221</v>
      </c>
      <c r="H160" s="182">
        <v>6.0730000000000004</v>
      </c>
      <c r="I160" s="183"/>
      <c r="J160" s="184">
        <f>ROUND(I160*H160,2)</f>
        <v>0</v>
      </c>
      <c r="K160" s="180" t="s">
        <v>171</v>
      </c>
      <c r="L160" s="39"/>
      <c r="M160" s="185" t="s">
        <v>19</v>
      </c>
      <c r="N160" s="186" t="s">
        <v>46</v>
      </c>
      <c r="O160" s="64"/>
      <c r="P160" s="187">
        <f>O160*H160</f>
        <v>0</v>
      </c>
      <c r="Q160" s="187">
        <v>0</v>
      </c>
      <c r="R160" s="187">
        <f>Q160*H160</f>
        <v>0</v>
      </c>
      <c r="S160" s="187">
        <v>0</v>
      </c>
      <c r="T160" s="188">
        <f>S160*H160</f>
        <v>0</v>
      </c>
      <c r="U160" s="34"/>
      <c r="V160" s="34"/>
      <c r="W160" s="34"/>
      <c r="X160" s="34"/>
      <c r="Y160" s="34"/>
      <c r="Z160" s="34"/>
      <c r="AA160" s="34"/>
      <c r="AB160" s="34"/>
      <c r="AC160" s="34"/>
      <c r="AD160" s="34"/>
      <c r="AE160" s="34"/>
      <c r="AR160" s="189" t="s">
        <v>112</v>
      </c>
      <c r="AT160" s="189" t="s">
        <v>167</v>
      </c>
      <c r="AU160" s="189" t="s">
        <v>83</v>
      </c>
      <c r="AY160" s="17" t="s">
        <v>164</v>
      </c>
      <c r="BE160" s="190">
        <f>IF(N160="základní",J160,0)</f>
        <v>0</v>
      </c>
      <c r="BF160" s="190">
        <f>IF(N160="snížená",J160,0)</f>
        <v>0</v>
      </c>
      <c r="BG160" s="190">
        <f>IF(N160="zákl. přenesená",J160,0)</f>
        <v>0</v>
      </c>
      <c r="BH160" s="190">
        <f>IF(N160="sníž. přenesená",J160,0)</f>
        <v>0</v>
      </c>
      <c r="BI160" s="190">
        <f>IF(N160="nulová",J160,0)</f>
        <v>0</v>
      </c>
      <c r="BJ160" s="17" t="s">
        <v>79</v>
      </c>
      <c r="BK160" s="190">
        <f>ROUND(I160*H160,2)</f>
        <v>0</v>
      </c>
      <c r="BL160" s="17" t="s">
        <v>112</v>
      </c>
      <c r="BM160" s="189" t="s">
        <v>295</v>
      </c>
    </row>
    <row r="161" spans="1:65" s="2" customFormat="1" ht="11.25">
      <c r="A161" s="34"/>
      <c r="B161" s="35"/>
      <c r="C161" s="36"/>
      <c r="D161" s="191" t="s">
        <v>173</v>
      </c>
      <c r="E161" s="36"/>
      <c r="F161" s="192" t="s">
        <v>296</v>
      </c>
      <c r="G161" s="36"/>
      <c r="H161" s="36"/>
      <c r="I161" s="193"/>
      <c r="J161" s="36"/>
      <c r="K161" s="36"/>
      <c r="L161" s="39"/>
      <c r="M161" s="194"/>
      <c r="N161" s="195"/>
      <c r="O161" s="64"/>
      <c r="P161" s="64"/>
      <c r="Q161" s="64"/>
      <c r="R161" s="64"/>
      <c r="S161" s="64"/>
      <c r="T161" s="65"/>
      <c r="U161" s="34"/>
      <c r="V161" s="34"/>
      <c r="W161" s="34"/>
      <c r="X161" s="34"/>
      <c r="Y161" s="34"/>
      <c r="Z161" s="34"/>
      <c r="AA161" s="34"/>
      <c r="AB161" s="34"/>
      <c r="AC161" s="34"/>
      <c r="AD161" s="34"/>
      <c r="AE161" s="34"/>
      <c r="AT161" s="17" t="s">
        <v>173</v>
      </c>
      <c r="AU161" s="17" t="s">
        <v>83</v>
      </c>
    </row>
    <row r="162" spans="1:65" s="13" customFormat="1" ht="11.25">
      <c r="B162" s="196"/>
      <c r="C162" s="197"/>
      <c r="D162" s="198" t="s">
        <v>179</v>
      </c>
      <c r="E162" s="199" t="s">
        <v>19</v>
      </c>
      <c r="F162" s="200" t="s">
        <v>297</v>
      </c>
      <c r="G162" s="197"/>
      <c r="H162" s="201">
        <v>6.0730000000000004</v>
      </c>
      <c r="I162" s="202"/>
      <c r="J162" s="197"/>
      <c r="K162" s="197"/>
      <c r="L162" s="203"/>
      <c r="M162" s="204"/>
      <c r="N162" s="205"/>
      <c r="O162" s="205"/>
      <c r="P162" s="205"/>
      <c r="Q162" s="205"/>
      <c r="R162" s="205"/>
      <c r="S162" s="205"/>
      <c r="T162" s="206"/>
      <c r="AT162" s="207" t="s">
        <v>179</v>
      </c>
      <c r="AU162" s="207" t="s">
        <v>83</v>
      </c>
      <c r="AV162" s="13" t="s">
        <v>83</v>
      </c>
      <c r="AW162" s="13" t="s">
        <v>36</v>
      </c>
      <c r="AX162" s="13" t="s">
        <v>79</v>
      </c>
      <c r="AY162" s="207" t="s">
        <v>164</v>
      </c>
    </row>
    <row r="163" spans="1:65" s="2" customFormat="1" ht="49.15" customHeight="1">
      <c r="A163" s="34"/>
      <c r="B163" s="35"/>
      <c r="C163" s="178" t="s">
        <v>298</v>
      </c>
      <c r="D163" s="178" t="s">
        <v>167</v>
      </c>
      <c r="E163" s="179" t="s">
        <v>299</v>
      </c>
      <c r="F163" s="180" t="s">
        <v>300</v>
      </c>
      <c r="G163" s="181" t="s">
        <v>221</v>
      </c>
      <c r="H163" s="182">
        <v>4.7169999999999996</v>
      </c>
      <c r="I163" s="183"/>
      <c r="J163" s="184">
        <f>ROUND(I163*H163,2)</f>
        <v>0</v>
      </c>
      <c r="K163" s="180" t="s">
        <v>171</v>
      </c>
      <c r="L163" s="39"/>
      <c r="M163" s="185" t="s">
        <v>19</v>
      </c>
      <c r="N163" s="186" t="s">
        <v>46</v>
      </c>
      <c r="O163" s="64"/>
      <c r="P163" s="187">
        <f>O163*H163</f>
        <v>0</v>
      </c>
      <c r="Q163" s="187">
        <v>0</v>
      </c>
      <c r="R163" s="187">
        <f>Q163*H163</f>
        <v>0</v>
      </c>
      <c r="S163" s="187">
        <v>0</v>
      </c>
      <c r="T163" s="188">
        <f>S163*H163</f>
        <v>0</v>
      </c>
      <c r="U163" s="34"/>
      <c r="V163" s="34"/>
      <c r="W163" s="34"/>
      <c r="X163" s="34"/>
      <c r="Y163" s="34"/>
      <c r="Z163" s="34"/>
      <c r="AA163" s="34"/>
      <c r="AB163" s="34"/>
      <c r="AC163" s="34"/>
      <c r="AD163" s="34"/>
      <c r="AE163" s="34"/>
      <c r="AR163" s="189" t="s">
        <v>112</v>
      </c>
      <c r="AT163" s="189" t="s">
        <v>167</v>
      </c>
      <c r="AU163" s="189" t="s">
        <v>83</v>
      </c>
      <c r="AY163" s="17" t="s">
        <v>164</v>
      </c>
      <c r="BE163" s="190">
        <f>IF(N163="základní",J163,0)</f>
        <v>0</v>
      </c>
      <c r="BF163" s="190">
        <f>IF(N163="snížená",J163,0)</f>
        <v>0</v>
      </c>
      <c r="BG163" s="190">
        <f>IF(N163="zákl. přenesená",J163,0)</f>
        <v>0</v>
      </c>
      <c r="BH163" s="190">
        <f>IF(N163="sníž. přenesená",J163,0)</f>
        <v>0</v>
      </c>
      <c r="BI163" s="190">
        <f>IF(N163="nulová",J163,0)</f>
        <v>0</v>
      </c>
      <c r="BJ163" s="17" t="s">
        <v>79</v>
      </c>
      <c r="BK163" s="190">
        <f>ROUND(I163*H163,2)</f>
        <v>0</v>
      </c>
      <c r="BL163" s="17" t="s">
        <v>112</v>
      </c>
      <c r="BM163" s="189" t="s">
        <v>301</v>
      </c>
    </row>
    <row r="164" spans="1:65" s="2" customFormat="1" ht="11.25">
      <c r="A164" s="34"/>
      <c r="B164" s="35"/>
      <c r="C164" s="36"/>
      <c r="D164" s="191" t="s">
        <v>173</v>
      </c>
      <c r="E164" s="36"/>
      <c r="F164" s="192" t="s">
        <v>302</v>
      </c>
      <c r="G164" s="36"/>
      <c r="H164" s="36"/>
      <c r="I164" s="193"/>
      <c r="J164" s="36"/>
      <c r="K164" s="36"/>
      <c r="L164" s="39"/>
      <c r="M164" s="194"/>
      <c r="N164" s="195"/>
      <c r="O164" s="64"/>
      <c r="P164" s="64"/>
      <c r="Q164" s="64"/>
      <c r="R164" s="64"/>
      <c r="S164" s="64"/>
      <c r="T164" s="65"/>
      <c r="U164" s="34"/>
      <c r="V164" s="34"/>
      <c r="W164" s="34"/>
      <c r="X164" s="34"/>
      <c r="Y164" s="34"/>
      <c r="Z164" s="34"/>
      <c r="AA164" s="34"/>
      <c r="AB164" s="34"/>
      <c r="AC164" s="34"/>
      <c r="AD164" s="34"/>
      <c r="AE164" s="34"/>
      <c r="AT164" s="17" t="s">
        <v>173</v>
      </c>
      <c r="AU164" s="17" t="s">
        <v>83</v>
      </c>
    </row>
    <row r="165" spans="1:65" s="12" customFormat="1" ht="25.9" customHeight="1">
      <c r="B165" s="162"/>
      <c r="C165" s="163"/>
      <c r="D165" s="164" t="s">
        <v>74</v>
      </c>
      <c r="E165" s="165" t="s">
        <v>303</v>
      </c>
      <c r="F165" s="165" t="s">
        <v>304</v>
      </c>
      <c r="G165" s="163"/>
      <c r="H165" s="163"/>
      <c r="I165" s="166"/>
      <c r="J165" s="167">
        <f>BK165</f>
        <v>0</v>
      </c>
      <c r="K165" s="163"/>
      <c r="L165" s="168"/>
      <c r="M165" s="169"/>
      <c r="N165" s="170"/>
      <c r="O165" s="170"/>
      <c r="P165" s="171">
        <f>P166+P176+P179+P182+P186+P192+P195+P198+P201</f>
        <v>0</v>
      </c>
      <c r="Q165" s="170"/>
      <c r="R165" s="171">
        <f>R166+R176+R179+R182+R186+R192+R195+R198+R201</f>
        <v>0</v>
      </c>
      <c r="S165" s="170"/>
      <c r="T165" s="172">
        <f>T166+T176+T179+T182+T186+T192+T195+T198+T201</f>
        <v>5.8406150999999999</v>
      </c>
      <c r="AR165" s="173" t="s">
        <v>83</v>
      </c>
      <c r="AT165" s="174" t="s">
        <v>74</v>
      </c>
      <c r="AU165" s="174" t="s">
        <v>75</v>
      </c>
      <c r="AY165" s="173" t="s">
        <v>164</v>
      </c>
      <c r="BK165" s="175">
        <f>BK166+BK176+BK179+BK182+BK186+BK192+BK195+BK198+BK201</f>
        <v>0</v>
      </c>
    </row>
    <row r="166" spans="1:65" s="12" customFormat="1" ht="22.9" customHeight="1">
      <c r="B166" s="162"/>
      <c r="C166" s="163"/>
      <c r="D166" s="164" t="s">
        <v>74</v>
      </c>
      <c r="E166" s="176" t="s">
        <v>305</v>
      </c>
      <c r="F166" s="176" t="s">
        <v>306</v>
      </c>
      <c r="G166" s="163"/>
      <c r="H166" s="163"/>
      <c r="I166" s="166"/>
      <c r="J166" s="177">
        <f>BK166</f>
        <v>0</v>
      </c>
      <c r="K166" s="163"/>
      <c r="L166" s="168"/>
      <c r="M166" s="169"/>
      <c r="N166" s="170"/>
      <c r="O166" s="170"/>
      <c r="P166" s="171">
        <f>SUM(P167:P175)</f>
        <v>0</v>
      </c>
      <c r="Q166" s="170"/>
      <c r="R166" s="171">
        <f>SUM(R167:R175)</f>
        <v>0</v>
      </c>
      <c r="S166" s="170"/>
      <c r="T166" s="172">
        <f>SUM(T167:T175)</f>
        <v>0.18688000000000002</v>
      </c>
      <c r="AR166" s="173" t="s">
        <v>83</v>
      </c>
      <c r="AT166" s="174" t="s">
        <v>74</v>
      </c>
      <c r="AU166" s="174" t="s">
        <v>79</v>
      </c>
      <c r="AY166" s="173" t="s">
        <v>164</v>
      </c>
      <c r="BK166" s="175">
        <f>SUM(BK167:BK175)</f>
        <v>0</v>
      </c>
    </row>
    <row r="167" spans="1:65" s="2" customFormat="1" ht="16.5" customHeight="1">
      <c r="A167" s="34"/>
      <c r="B167" s="35"/>
      <c r="C167" s="178" t="s">
        <v>307</v>
      </c>
      <c r="D167" s="178" t="s">
        <v>167</v>
      </c>
      <c r="E167" s="179" t="s">
        <v>308</v>
      </c>
      <c r="F167" s="180" t="s">
        <v>309</v>
      </c>
      <c r="G167" s="181" t="s">
        <v>310</v>
      </c>
      <c r="H167" s="182">
        <v>2</v>
      </c>
      <c r="I167" s="183"/>
      <c r="J167" s="184">
        <f>ROUND(I167*H167,2)</f>
        <v>0</v>
      </c>
      <c r="K167" s="180" t="s">
        <v>171</v>
      </c>
      <c r="L167" s="39"/>
      <c r="M167" s="185" t="s">
        <v>19</v>
      </c>
      <c r="N167" s="186" t="s">
        <v>46</v>
      </c>
      <c r="O167" s="64"/>
      <c r="P167" s="187">
        <f>O167*H167</f>
        <v>0</v>
      </c>
      <c r="Q167" s="187">
        <v>0</v>
      </c>
      <c r="R167" s="187">
        <f>Q167*H167</f>
        <v>0</v>
      </c>
      <c r="S167" s="187">
        <v>3.4200000000000001E-2</v>
      </c>
      <c r="T167" s="188">
        <f>S167*H167</f>
        <v>6.8400000000000002E-2</v>
      </c>
      <c r="U167" s="34"/>
      <c r="V167" s="34"/>
      <c r="W167" s="34"/>
      <c r="X167" s="34"/>
      <c r="Y167" s="34"/>
      <c r="Z167" s="34"/>
      <c r="AA167" s="34"/>
      <c r="AB167" s="34"/>
      <c r="AC167" s="34"/>
      <c r="AD167" s="34"/>
      <c r="AE167" s="34"/>
      <c r="AR167" s="189" t="s">
        <v>250</v>
      </c>
      <c r="AT167" s="189" t="s">
        <v>167</v>
      </c>
      <c r="AU167" s="189" t="s">
        <v>83</v>
      </c>
      <c r="AY167" s="17" t="s">
        <v>164</v>
      </c>
      <c r="BE167" s="190">
        <f>IF(N167="základní",J167,0)</f>
        <v>0</v>
      </c>
      <c r="BF167" s="190">
        <f>IF(N167="snížená",J167,0)</f>
        <v>0</v>
      </c>
      <c r="BG167" s="190">
        <f>IF(N167="zákl. přenesená",J167,0)</f>
        <v>0</v>
      </c>
      <c r="BH167" s="190">
        <f>IF(N167="sníž. přenesená",J167,0)</f>
        <v>0</v>
      </c>
      <c r="BI167" s="190">
        <f>IF(N167="nulová",J167,0)</f>
        <v>0</v>
      </c>
      <c r="BJ167" s="17" t="s">
        <v>79</v>
      </c>
      <c r="BK167" s="190">
        <f>ROUND(I167*H167,2)</f>
        <v>0</v>
      </c>
      <c r="BL167" s="17" t="s">
        <v>250</v>
      </c>
      <c r="BM167" s="189" t="s">
        <v>311</v>
      </c>
    </row>
    <row r="168" spans="1:65" s="2" customFormat="1" ht="11.25">
      <c r="A168" s="34"/>
      <c r="B168" s="35"/>
      <c r="C168" s="36"/>
      <c r="D168" s="191" t="s">
        <v>173</v>
      </c>
      <c r="E168" s="36"/>
      <c r="F168" s="192" t="s">
        <v>312</v>
      </c>
      <c r="G168" s="36"/>
      <c r="H168" s="36"/>
      <c r="I168" s="193"/>
      <c r="J168" s="36"/>
      <c r="K168" s="36"/>
      <c r="L168" s="39"/>
      <c r="M168" s="194"/>
      <c r="N168" s="195"/>
      <c r="O168" s="64"/>
      <c r="P168" s="64"/>
      <c r="Q168" s="64"/>
      <c r="R168" s="64"/>
      <c r="S168" s="64"/>
      <c r="T168" s="65"/>
      <c r="U168" s="34"/>
      <c r="V168" s="34"/>
      <c r="W168" s="34"/>
      <c r="X168" s="34"/>
      <c r="Y168" s="34"/>
      <c r="Z168" s="34"/>
      <c r="AA168" s="34"/>
      <c r="AB168" s="34"/>
      <c r="AC168" s="34"/>
      <c r="AD168" s="34"/>
      <c r="AE168" s="34"/>
      <c r="AT168" s="17" t="s">
        <v>173</v>
      </c>
      <c r="AU168" s="17" t="s">
        <v>83</v>
      </c>
    </row>
    <row r="169" spans="1:65" s="2" customFormat="1" ht="21.75" customHeight="1">
      <c r="A169" s="34"/>
      <c r="B169" s="35"/>
      <c r="C169" s="178" t="s">
        <v>313</v>
      </c>
      <c r="D169" s="178" t="s">
        <v>167</v>
      </c>
      <c r="E169" s="179" t="s">
        <v>314</v>
      </c>
      <c r="F169" s="180" t="s">
        <v>315</v>
      </c>
      <c r="G169" s="181" t="s">
        <v>310</v>
      </c>
      <c r="H169" s="182">
        <v>4</v>
      </c>
      <c r="I169" s="183"/>
      <c r="J169" s="184">
        <f>ROUND(I169*H169,2)</f>
        <v>0</v>
      </c>
      <c r="K169" s="180" t="s">
        <v>171</v>
      </c>
      <c r="L169" s="39"/>
      <c r="M169" s="185" t="s">
        <v>19</v>
      </c>
      <c r="N169" s="186" t="s">
        <v>46</v>
      </c>
      <c r="O169" s="64"/>
      <c r="P169" s="187">
        <f>O169*H169</f>
        <v>0</v>
      </c>
      <c r="Q169" s="187">
        <v>0</v>
      </c>
      <c r="R169" s="187">
        <f>Q169*H169</f>
        <v>0</v>
      </c>
      <c r="S169" s="187">
        <v>1.9460000000000002E-2</v>
      </c>
      <c r="T169" s="188">
        <f>S169*H169</f>
        <v>7.7840000000000006E-2</v>
      </c>
      <c r="U169" s="34"/>
      <c r="V169" s="34"/>
      <c r="W169" s="34"/>
      <c r="X169" s="34"/>
      <c r="Y169" s="34"/>
      <c r="Z169" s="34"/>
      <c r="AA169" s="34"/>
      <c r="AB169" s="34"/>
      <c r="AC169" s="34"/>
      <c r="AD169" s="34"/>
      <c r="AE169" s="34"/>
      <c r="AR169" s="189" t="s">
        <v>250</v>
      </c>
      <c r="AT169" s="189" t="s">
        <v>167</v>
      </c>
      <c r="AU169" s="189" t="s">
        <v>83</v>
      </c>
      <c r="AY169" s="17" t="s">
        <v>164</v>
      </c>
      <c r="BE169" s="190">
        <f>IF(N169="základní",J169,0)</f>
        <v>0</v>
      </c>
      <c r="BF169" s="190">
        <f>IF(N169="snížená",J169,0)</f>
        <v>0</v>
      </c>
      <c r="BG169" s="190">
        <f>IF(N169="zákl. přenesená",J169,0)</f>
        <v>0</v>
      </c>
      <c r="BH169" s="190">
        <f>IF(N169="sníž. přenesená",J169,0)</f>
        <v>0</v>
      </c>
      <c r="BI169" s="190">
        <f>IF(N169="nulová",J169,0)</f>
        <v>0</v>
      </c>
      <c r="BJ169" s="17" t="s">
        <v>79</v>
      </c>
      <c r="BK169" s="190">
        <f>ROUND(I169*H169,2)</f>
        <v>0</v>
      </c>
      <c r="BL169" s="17" t="s">
        <v>250</v>
      </c>
      <c r="BM169" s="189" t="s">
        <v>316</v>
      </c>
    </row>
    <row r="170" spans="1:65" s="2" customFormat="1" ht="11.25">
      <c r="A170" s="34"/>
      <c r="B170" s="35"/>
      <c r="C170" s="36"/>
      <c r="D170" s="191" t="s">
        <v>173</v>
      </c>
      <c r="E170" s="36"/>
      <c r="F170" s="192" t="s">
        <v>317</v>
      </c>
      <c r="G170" s="36"/>
      <c r="H170" s="36"/>
      <c r="I170" s="193"/>
      <c r="J170" s="36"/>
      <c r="K170" s="36"/>
      <c r="L170" s="39"/>
      <c r="M170" s="194"/>
      <c r="N170" s="195"/>
      <c r="O170" s="64"/>
      <c r="P170" s="64"/>
      <c r="Q170" s="64"/>
      <c r="R170" s="64"/>
      <c r="S170" s="64"/>
      <c r="T170" s="65"/>
      <c r="U170" s="34"/>
      <c r="V170" s="34"/>
      <c r="W170" s="34"/>
      <c r="X170" s="34"/>
      <c r="Y170" s="34"/>
      <c r="Z170" s="34"/>
      <c r="AA170" s="34"/>
      <c r="AB170" s="34"/>
      <c r="AC170" s="34"/>
      <c r="AD170" s="34"/>
      <c r="AE170" s="34"/>
      <c r="AT170" s="17" t="s">
        <v>173</v>
      </c>
      <c r="AU170" s="17" t="s">
        <v>83</v>
      </c>
    </row>
    <row r="171" spans="1:65" s="2" customFormat="1" ht="33" customHeight="1">
      <c r="A171" s="34"/>
      <c r="B171" s="35"/>
      <c r="C171" s="178" t="s">
        <v>318</v>
      </c>
      <c r="D171" s="178" t="s">
        <v>167</v>
      </c>
      <c r="E171" s="179" t="s">
        <v>319</v>
      </c>
      <c r="F171" s="180" t="s">
        <v>320</v>
      </c>
      <c r="G171" s="181" t="s">
        <v>310</v>
      </c>
      <c r="H171" s="182">
        <v>1</v>
      </c>
      <c r="I171" s="183"/>
      <c r="J171" s="184">
        <f>ROUND(I171*H171,2)</f>
        <v>0</v>
      </c>
      <c r="K171" s="180" t="s">
        <v>171</v>
      </c>
      <c r="L171" s="39"/>
      <c r="M171" s="185" t="s">
        <v>19</v>
      </c>
      <c r="N171" s="186" t="s">
        <v>46</v>
      </c>
      <c r="O171" s="64"/>
      <c r="P171" s="187">
        <f>O171*H171</f>
        <v>0</v>
      </c>
      <c r="Q171" s="187">
        <v>0</v>
      </c>
      <c r="R171" s="187">
        <f>Q171*H171</f>
        <v>0</v>
      </c>
      <c r="S171" s="187">
        <v>1.8800000000000001E-2</v>
      </c>
      <c r="T171" s="188">
        <f>S171*H171</f>
        <v>1.8800000000000001E-2</v>
      </c>
      <c r="U171" s="34"/>
      <c r="V171" s="34"/>
      <c r="W171" s="34"/>
      <c r="X171" s="34"/>
      <c r="Y171" s="34"/>
      <c r="Z171" s="34"/>
      <c r="AA171" s="34"/>
      <c r="AB171" s="34"/>
      <c r="AC171" s="34"/>
      <c r="AD171" s="34"/>
      <c r="AE171" s="34"/>
      <c r="AR171" s="189" t="s">
        <v>250</v>
      </c>
      <c r="AT171" s="189" t="s">
        <v>167</v>
      </c>
      <c r="AU171" s="189" t="s">
        <v>83</v>
      </c>
      <c r="AY171" s="17" t="s">
        <v>164</v>
      </c>
      <c r="BE171" s="190">
        <f>IF(N171="základní",J171,0)</f>
        <v>0</v>
      </c>
      <c r="BF171" s="190">
        <f>IF(N171="snížená",J171,0)</f>
        <v>0</v>
      </c>
      <c r="BG171" s="190">
        <f>IF(N171="zákl. přenesená",J171,0)</f>
        <v>0</v>
      </c>
      <c r="BH171" s="190">
        <f>IF(N171="sníž. přenesená",J171,0)</f>
        <v>0</v>
      </c>
      <c r="BI171" s="190">
        <f>IF(N171="nulová",J171,0)</f>
        <v>0</v>
      </c>
      <c r="BJ171" s="17" t="s">
        <v>79</v>
      </c>
      <c r="BK171" s="190">
        <f>ROUND(I171*H171,2)</f>
        <v>0</v>
      </c>
      <c r="BL171" s="17" t="s">
        <v>250</v>
      </c>
      <c r="BM171" s="189" t="s">
        <v>321</v>
      </c>
    </row>
    <row r="172" spans="1:65" s="2" customFormat="1" ht="11.25">
      <c r="A172" s="34"/>
      <c r="B172" s="35"/>
      <c r="C172" s="36"/>
      <c r="D172" s="191" t="s">
        <v>173</v>
      </c>
      <c r="E172" s="36"/>
      <c r="F172" s="192" t="s">
        <v>322</v>
      </c>
      <c r="G172" s="36"/>
      <c r="H172" s="36"/>
      <c r="I172" s="193"/>
      <c r="J172" s="36"/>
      <c r="K172" s="36"/>
      <c r="L172" s="39"/>
      <c r="M172" s="194"/>
      <c r="N172" s="195"/>
      <c r="O172" s="64"/>
      <c r="P172" s="64"/>
      <c r="Q172" s="64"/>
      <c r="R172" s="64"/>
      <c r="S172" s="64"/>
      <c r="T172" s="65"/>
      <c r="U172" s="34"/>
      <c r="V172" s="34"/>
      <c r="W172" s="34"/>
      <c r="X172" s="34"/>
      <c r="Y172" s="34"/>
      <c r="Z172" s="34"/>
      <c r="AA172" s="34"/>
      <c r="AB172" s="34"/>
      <c r="AC172" s="34"/>
      <c r="AD172" s="34"/>
      <c r="AE172" s="34"/>
      <c r="AT172" s="17" t="s">
        <v>173</v>
      </c>
      <c r="AU172" s="17" t="s">
        <v>83</v>
      </c>
    </row>
    <row r="173" spans="1:65" s="2" customFormat="1" ht="16.5" customHeight="1">
      <c r="A173" s="34"/>
      <c r="B173" s="35"/>
      <c r="C173" s="178" t="s">
        <v>323</v>
      </c>
      <c r="D173" s="178" t="s">
        <v>167</v>
      </c>
      <c r="E173" s="179" t="s">
        <v>324</v>
      </c>
      <c r="F173" s="180" t="s">
        <v>325</v>
      </c>
      <c r="G173" s="181" t="s">
        <v>310</v>
      </c>
      <c r="H173" s="182">
        <v>14</v>
      </c>
      <c r="I173" s="183"/>
      <c r="J173" s="184">
        <f>ROUND(I173*H173,2)</f>
        <v>0</v>
      </c>
      <c r="K173" s="180" t="s">
        <v>171</v>
      </c>
      <c r="L173" s="39"/>
      <c r="M173" s="185" t="s">
        <v>19</v>
      </c>
      <c r="N173" s="186" t="s">
        <v>46</v>
      </c>
      <c r="O173" s="64"/>
      <c r="P173" s="187">
        <f>O173*H173</f>
        <v>0</v>
      </c>
      <c r="Q173" s="187">
        <v>0</v>
      </c>
      <c r="R173" s="187">
        <f>Q173*H173</f>
        <v>0</v>
      </c>
      <c r="S173" s="187">
        <v>1.56E-3</v>
      </c>
      <c r="T173" s="188">
        <f>S173*H173</f>
        <v>2.1839999999999998E-2</v>
      </c>
      <c r="U173" s="34"/>
      <c r="V173" s="34"/>
      <c r="W173" s="34"/>
      <c r="X173" s="34"/>
      <c r="Y173" s="34"/>
      <c r="Z173" s="34"/>
      <c r="AA173" s="34"/>
      <c r="AB173" s="34"/>
      <c r="AC173" s="34"/>
      <c r="AD173" s="34"/>
      <c r="AE173" s="34"/>
      <c r="AR173" s="189" t="s">
        <v>250</v>
      </c>
      <c r="AT173" s="189" t="s">
        <v>167</v>
      </c>
      <c r="AU173" s="189" t="s">
        <v>83</v>
      </c>
      <c r="AY173" s="17" t="s">
        <v>164</v>
      </c>
      <c r="BE173" s="190">
        <f>IF(N173="základní",J173,0)</f>
        <v>0</v>
      </c>
      <c r="BF173" s="190">
        <f>IF(N173="snížená",J173,0)</f>
        <v>0</v>
      </c>
      <c r="BG173" s="190">
        <f>IF(N173="zákl. přenesená",J173,0)</f>
        <v>0</v>
      </c>
      <c r="BH173" s="190">
        <f>IF(N173="sníž. přenesená",J173,0)</f>
        <v>0</v>
      </c>
      <c r="BI173" s="190">
        <f>IF(N173="nulová",J173,0)</f>
        <v>0</v>
      </c>
      <c r="BJ173" s="17" t="s">
        <v>79</v>
      </c>
      <c r="BK173" s="190">
        <f>ROUND(I173*H173,2)</f>
        <v>0</v>
      </c>
      <c r="BL173" s="17" t="s">
        <v>250</v>
      </c>
      <c r="BM173" s="189" t="s">
        <v>326</v>
      </c>
    </row>
    <row r="174" spans="1:65" s="2" customFormat="1" ht="11.25">
      <c r="A174" s="34"/>
      <c r="B174" s="35"/>
      <c r="C174" s="36"/>
      <c r="D174" s="191" t="s">
        <v>173</v>
      </c>
      <c r="E174" s="36"/>
      <c r="F174" s="192" t="s">
        <v>327</v>
      </c>
      <c r="G174" s="36"/>
      <c r="H174" s="36"/>
      <c r="I174" s="193"/>
      <c r="J174" s="36"/>
      <c r="K174" s="36"/>
      <c r="L174" s="39"/>
      <c r="M174" s="194"/>
      <c r="N174" s="195"/>
      <c r="O174" s="64"/>
      <c r="P174" s="64"/>
      <c r="Q174" s="64"/>
      <c r="R174" s="64"/>
      <c r="S174" s="64"/>
      <c r="T174" s="65"/>
      <c r="U174" s="34"/>
      <c r="V174" s="34"/>
      <c r="W174" s="34"/>
      <c r="X174" s="34"/>
      <c r="Y174" s="34"/>
      <c r="Z174" s="34"/>
      <c r="AA174" s="34"/>
      <c r="AB174" s="34"/>
      <c r="AC174" s="34"/>
      <c r="AD174" s="34"/>
      <c r="AE174" s="34"/>
      <c r="AT174" s="17" t="s">
        <v>173</v>
      </c>
      <c r="AU174" s="17" t="s">
        <v>83</v>
      </c>
    </row>
    <row r="175" spans="1:65" s="13" customFormat="1" ht="11.25">
      <c r="B175" s="196"/>
      <c r="C175" s="197"/>
      <c r="D175" s="198" t="s">
        <v>179</v>
      </c>
      <c r="E175" s="199" t="s">
        <v>19</v>
      </c>
      <c r="F175" s="200" t="s">
        <v>239</v>
      </c>
      <c r="G175" s="197"/>
      <c r="H175" s="201">
        <v>14</v>
      </c>
      <c r="I175" s="202"/>
      <c r="J175" s="197"/>
      <c r="K175" s="197"/>
      <c r="L175" s="203"/>
      <c r="M175" s="204"/>
      <c r="N175" s="205"/>
      <c r="O175" s="205"/>
      <c r="P175" s="205"/>
      <c r="Q175" s="205"/>
      <c r="R175" s="205"/>
      <c r="S175" s="205"/>
      <c r="T175" s="206"/>
      <c r="AT175" s="207" t="s">
        <v>179</v>
      </c>
      <c r="AU175" s="207" t="s">
        <v>83</v>
      </c>
      <c r="AV175" s="13" t="s">
        <v>83</v>
      </c>
      <c r="AW175" s="13" t="s">
        <v>36</v>
      </c>
      <c r="AX175" s="13" t="s">
        <v>79</v>
      </c>
      <c r="AY175" s="207" t="s">
        <v>164</v>
      </c>
    </row>
    <row r="176" spans="1:65" s="12" customFormat="1" ht="22.9" customHeight="1">
      <c r="B176" s="162"/>
      <c r="C176" s="163"/>
      <c r="D176" s="164" t="s">
        <v>74</v>
      </c>
      <c r="E176" s="176" t="s">
        <v>328</v>
      </c>
      <c r="F176" s="176" t="s">
        <v>329</v>
      </c>
      <c r="G176" s="163"/>
      <c r="H176" s="163"/>
      <c r="I176" s="166"/>
      <c r="J176" s="177">
        <f>BK176</f>
        <v>0</v>
      </c>
      <c r="K176" s="163"/>
      <c r="L176" s="168"/>
      <c r="M176" s="169"/>
      <c r="N176" s="170"/>
      <c r="O176" s="170"/>
      <c r="P176" s="171">
        <f>SUM(P177:P178)</f>
        <v>0</v>
      </c>
      <c r="Q176" s="170"/>
      <c r="R176" s="171">
        <f>SUM(R177:R178)</f>
        <v>0</v>
      </c>
      <c r="S176" s="170"/>
      <c r="T176" s="172">
        <f>SUM(T177:T178)</f>
        <v>0.82608000000000004</v>
      </c>
      <c r="AR176" s="173" t="s">
        <v>83</v>
      </c>
      <c r="AT176" s="174" t="s">
        <v>74</v>
      </c>
      <c r="AU176" s="174" t="s">
        <v>79</v>
      </c>
      <c r="AY176" s="173" t="s">
        <v>164</v>
      </c>
      <c r="BK176" s="175">
        <f>SUM(BK177:BK178)</f>
        <v>0</v>
      </c>
    </row>
    <row r="177" spans="1:65" s="2" customFormat="1" ht="21.75" customHeight="1">
      <c r="A177" s="34"/>
      <c r="B177" s="35"/>
      <c r="C177" s="178" t="s">
        <v>330</v>
      </c>
      <c r="D177" s="178" t="s">
        <v>167</v>
      </c>
      <c r="E177" s="179" t="s">
        <v>331</v>
      </c>
      <c r="F177" s="180" t="s">
        <v>332</v>
      </c>
      <c r="G177" s="181" t="s">
        <v>170</v>
      </c>
      <c r="H177" s="182">
        <v>51.63</v>
      </c>
      <c r="I177" s="183"/>
      <c r="J177" s="184">
        <f>ROUND(I177*H177,2)</f>
        <v>0</v>
      </c>
      <c r="K177" s="180" t="s">
        <v>171</v>
      </c>
      <c r="L177" s="39"/>
      <c r="M177" s="185" t="s">
        <v>19</v>
      </c>
      <c r="N177" s="186" t="s">
        <v>46</v>
      </c>
      <c r="O177" s="64"/>
      <c r="P177" s="187">
        <f>O177*H177</f>
        <v>0</v>
      </c>
      <c r="Q177" s="187">
        <v>0</v>
      </c>
      <c r="R177" s="187">
        <f>Q177*H177</f>
        <v>0</v>
      </c>
      <c r="S177" s="187">
        <v>1.6E-2</v>
      </c>
      <c r="T177" s="188">
        <f>S177*H177</f>
        <v>0.82608000000000004</v>
      </c>
      <c r="U177" s="34"/>
      <c r="V177" s="34"/>
      <c r="W177" s="34"/>
      <c r="X177" s="34"/>
      <c r="Y177" s="34"/>
      <c r="Z177" s="34"/>
      <c r="AA177" s="34"/>
      <c r="AB177" s="34"/>
      <c r="AC177" s="34"/>
      <c r="AD177" s="34"/>
      <c r="AE177" s="34"/>
      <c r="AR177" s="189" t="s">
        <v>250</v>
      </c>
      <c r="AT177" s="189" t="s">
        <v>167</v>
      </c>
      <c r="AU177" s="189" t="s">
        <v>83</v>
      </c>
      <c r="AY177" s="17" t="s">
        <v>164</v>
      </c>
      <c r="BE177" s="190">
        <f>IF(N177="základní",J177,0)</f>
        <v>0</v>
      </c>
      <c r="BF177" s="190">
        <f>IF(N177="snížená",J177,0)</f>
        <v>0</v>
      </c>
      <c r="BG177" s="190">
        <f>IF(N177="zákl. přenesená",J177,0)</f>
        <v>0</v>
      </c>
      <c r="BH177" s="190">
        <f>IF(N177="sníž. přenesená",J177,0)</f>
        <v>0</v>
      </c>
      <c r="BI177" s="190">
        <f>IF(N177="nulová",J177,0)</f>
        <v>0</v>
      </c>
      <c r="BJ177" s="17" t="s">
        <v>79</v>
      </c>
      <c r="BK177" s="190">
        <f>ROUND(I177*H177,2)</f>
        <v>0</v>
      </c>
      <c r="BL177" s="17" t="s">
        <v>250</v>
      </c>
      <c r="BM177" s="189" t="s">
        <v>333</v>
      </c>
    </row>
    <row r="178" spans="1:65" s="2" customFormat="1" ht="11.25">
      <c r="A178" s="34"/>
      <c r="B178" s="35"/>
      <c r="C178" s="36"/>
      <c r="D178" s="191" t="s">
        <v>173</v>
      </c>
      <c r="E178" s="36"/>
      <c r="F178" s="192" t="s">
        <v>334</v>
      </c>
      <c r="G178" s="36"/>
      <c r="H178" s="36"/>
      <c r="I178" s="193"/>
      <c r="J178" s="36"/>
      <c r="K178" s="36"/>
      <c r="L178" s="39"/>
      <c r="M178" s="194"/>
      <c r="N178" s="195"/>
      <c r="O178" s="64"/>
      <c r="P178" s="64"/>
      <c r="Q178" s="64"/>
      <c r="R178" s="64"/>
      <c r="S178" s="64"/>
      <c r="T178" s="65"/>
      <c r="U178" s="34"/>
      <c r="V178" s="34"/>
      <c r="W178" s="34"/>
      <c r="X178" s="34"/>
      <c r="Y178" s="34"/>
      <c r="Z178" s="34"/>
      <c r="AA178" s="34"/>
      <c r="AB178" s="34"/>
      <c r="AC178" s="34"/>
      <c r="AD178" s="34"/>
      <c r="AE178" s="34"/>
      <c r="AT178" s="17" t="s">
        <v>173</v>
      </c>
      <c r="AU178" s="17" t="s">
        <v>83</v>
      </c>
    </row>
    <row r="179" spans="1:65" s="12" customFormat="1" ht="22.9" customHeight="1">
      <c r="B179" s="162"/>
      <c r="C179" s="163"/>
      <c r="D179" s="164" t="s">
        <v>74</v>
      </c>
      <c r="E179" s="176" t="s">
        <v>335</v>
      </c>
      <c r="F179" s="176" t="s">
        <v>336</v>
      </c>
      <c r="G179" s="163"/>
      <c r="H179" s="163"/>
      <c r="I179" s="166"/>
      <c r="J179" s="177">
        <f>BK179</f>
        <v>0</v>
      </c>
      <c r="K179" s="163"/>
      <c r="L179" s="168"/>
      <c r="M179" s="169"/>
      <c r="N179" s="170"/>
      <c r="O179" s="170"/>
      <c r="P179" s="171">
        <f>SUM(P180:P181)</f>
        <v>0</v>
      </c>
      <c r="Q179" s="170"/>
      <c r="R179" s="171">
        <f>SUM(R180:R181)</f>
        <v>0</v>
      </c>
      <c r="S179" s="170"/>
      <c r="T179" s="172">
        <f>SUM(T180:T181)</f>
        <v>1.0257015</v>
      </c>
      <c r="AR179" s="173" t="s">
        <v>83</v>
      </c>
      <c r="AT179" s="174" t="s">
        <v>74</v>
      </c>
      <c r="AU179" s="174" t="s">
        <v>79</v>
      </c>
      <c r="AY179" s="173" t="s">
        <v>164</v>
      </c>
      <c r="BK179" s="175">
        <f>SUM(BK180:BK181)</f>
        <v>0</v>
      </c>
    </row>
    <row r="180" spans="1:65" s="2" customFormat="1" ht="24.2" customHeight="1">
      <c r="A180" s="34"/>
      <c r="B180" s="35"/>
      <c r="C180" s="178" t="s">
        <v>337</v>
      </c>
      <c r="D180" s="178" t="s">
        <v>167</v>
      </c>
      <c r="E180" s="179" t="s">
        <v>338</v>
      </c>
      <c r="F180" s="180" t="s">
        <v>339</v>
      </c>
      <c r="G180" s="181" t="s">
        <v>170</v>
      </c>
      <c r="H180" s="182">
        <v>96.31</v>
      </c>
      <c r="I180" s="183"/>
      <c r="J180" s="184">
        <f>ROUND(I180*H180,2)</f>
        <v>0</v>
      </c>
      <c r="K180" s="180" t="s">
        <v>171</v>
      </c>
      <c r="L180" s="39"/>
      <c r="M180" s="185" t="s">
        <v>19</v>
      </c>
      <c r="N180" s="186" t="s">
        <v>46</v>
      </c>
      <c r="O180" s="64"/>
      <c r="P180" s="187">
        <f>O180*H180</f>
        <v>0</v>
      </c>
      <c r="Q180" s="187">
        <v>0</v>
      </c>
      <c r="R180" s="187">
        <f>Q180*H180</f>
        <v>0</v>
      </c>
      <c r="S180" s="187">
        <v>1.065E-2</v>
      </c>
      <c r="T180" s="188">
        <f>S180*H180</f>
        <v>1.0257015</v>
      </c>
      <c r="U180" s="34"/>
      <c r="V180" s="34"/>
      <c r="W180" s="34"/>
      <c r="X180" s="34"/>
      <c r="Y180" s="34"/>
      <c r="Z180" s="34"/>
      <c r="AA180" s="34"/>
      <c r="AB180" s="34"/>
      <c r="AC180" s="34"/>
      <c r="AD180" s="34"/>
      <c r="AE180" s="34"/>
      <c r="AR180" s="189" t="s">
        <v>250</v>
      </c>
      <c r="AT180" s="189" t="s">
        <v>167</v>
      </c>
      <c r="AU180" s="189" t="s">
        <v>83</v>
      </c>
      <c r="AY180" s="17" t="s">
        <v>164</v>
      </c>
      <c r="BE180" s="190">
        <f>IF(N180="základní",J180,0)</f>
        <v>0</v>
      </c>
      <c r="BF180" s="190">
        <f>IF(N180="snížená",J180,0)</f>
        <v>0</v>
      </c>
      <c r="BG180" s="190">
        <f>IF(N180="zákl. přenesená",J180,0)</f>
        <v>0</v>
      </c>
      <c r="BH180" s="190">
        <f>IF(N180="sníž. přenesená",J180,0)</f>
        <v>0</v>
      </c>
      <c r="BI180" s="190">
        <f>IF(N180="nulová",J180,0)</f>
        <v>0</v>
      </c>
      <c r="BJ180" s="17" t="s">
        <v>79</v>
      </c>
      <c r="BK180" s="190">
        <f>ROUND(I180*H180,2)</f>
        <v>0</v>
      </c>
      <c r="BL180" s="17" t="s">
        <v>250</v>
      </c>
      <c r="BM180" s="189" t="s">
        <v>340</v>
      </c>
    </row>
    <row r="181" spans="1:65" s="2" customFormat="1" ht="11.25">
      <c r="A181" s="34"/>
      <c r="B181" s="35"/>
      <c r="C181" s="36"/>
      <c r="D181" s="191" t="s">
        <v>173</v>
      </c>
      <c r="E181" s="36"/>
      <c r="F181" s="192" t="s">
        <v>341</v>
      </c>
      <c r="G181" s="36"/>
      <c r="H181" s="36"/>
      <c r="I181" s="193"/>
      <c r="J181" s="36"/>
      <c r="K181" s="36"/>
      <c r="L181" s="39"/>
      <c r="M181" s="194"/>
      <c r="N181" s="195"/>
      <c r="O181" s="64"/>
      <c r="P181" s="64"/>
      <c r="Q181" s="64"/>
      <c r="R181" s="64"/>
      <c r="S181" s="64"/>
      <c r="T181" s="65"/>
      <c r="U181" s="34"/>
      <c r="V181" s="34"/>
      <c r="W181" s="34"/>
      <c r="X181" s="34"/>
      <c r="Y181" s="34"/>
      <c r="Z181" s="34"/>
      <c r="AA181" s="34"/>
      <c r="AB181" s="34"/>
      <c r="AC181" s="34"/>
      <c r="AD181" s="34"/>
      <c r="AE181" s="34"/>
      <c r="AT181" s="17" t="s">
        <v>173</v>
      </c>
      <c r="AU181" s="17" t="s">
        <v>83</v>
      </c>
    </row>
    <row r="182" spans="1:65" s="12" customFormat="1" ht="22.9" customHeight="1">
      <c r="B182" s="162"/>
      <c r="C182" s="163"/>
      <c r="D182" s="164" t="s">
        <v>74</v>
      </c>
      <c r="E182" s="176" t="s">
        <v>342</v>
      </c>
      <c r="F182" s="176" t="s">
        <v>343</v>
      </c>
      <c r="G182" s="163"/>
      <c r="H182" s="163"/>
      <c r="I182" s="166"/>
      <c r="J182" s="177">
        <f>BK182</f>
        <v>0</v>
      </c>
      <c r="K182" s="163"/>
      <c r="L182" s="168"/>
      <c r="M182" s="169"/>
      <c r="N182" s="170"/>
      <c r="O182" s="170"/>
      <c r="P182" s="171">
        <f>SUM(P183:P185)</f>
        <v>0</v>
      </c>
      <c r="Q182" s="170"/>
      <c r="R182" s="171">
        <f>SUM(R183:R185)</f>
        <v>0</v>
      </c>
      <c r="S182" s="170"/>
      <c r="T182" s="172">
        <f>SUM(T183:T185)</f>
        <v>3.3400000000000001E-3</v>
      </c>
      <c r="AR182" s="173" t="s">
        <v>83</v>
      </c>
      <c r="AT182" s="174" t="s">
        <v>74</v>
      </c>
      <c r="AU182" s="174" t="s">
        <v>79</v>
      </c>
      <c r="AY182" s="173" t="s">
        <v>164</v>
      </c>
      <c r="BK182" s="175">
        <f>SUM(BK183:BK185)</f>
        <v>0</v>
      </c>
    </row>
    <row r="183" spans="1:65" s="2" customFormat="1" ht="24.2" customHeight="1">
      <c r="A183" s="34"/>
      <c r="B183" s="35"/>
      <c r="C183" s="178" t="s">
        <v>344</v>
      </c>
      <c r="D183" s="178" t="s">
        <v>167</v>
      </c>
      <c r="E183" s="179" t="s">
        <v>345</v>
      </c>
      <c r="F183" s="180" t="s">
        <v>346</v>
      </c>
      <c r="G183" s="181" t="s">
        <v>347</v>
      </c>
      <c r="H183" s="182">
        <v>2</v>
      </c>
      <c r="I183" s="183"/>
      <c r="J183" s="184">
        <f>ROUND(I183*H183,2)</f>
        <v>0</v>
      </c>
      <c r="K183" s="180" t="s">
        <v>171</v>
      </c>
      <c r="L183" s="39"/>
      <c r="M183" s="185" t="s">
        <v>19</v>
      </c>
      <c r="N183" s="186" t="s">
        <v>46</v>
      </c>
      <c r="O183" s="64"/>
      <c r="P183" s="187">
        <f>O183*H183</f>
        <v>0</v>
      </c>
      <c r="Q183" s="187">
        <v>0</v>
      </c>
      <c r="R183" s="187">
        <f>Q183*H183</f>
        <v>0</v>
      </c>
      <c r="S183" s="187">
        <v>1.67E-3</v>
      </c>
      <c r="T183" s="188">
        <f>S183*H183</f>
        <v>3.3400000000000001E-3</v>
      </c>
      <c r="U183" s="34"/>
      <c r="V183" s="34"/>
      <c r="W183" s="34"/>
      <c r="X183" s="34"/>
      <c r="Y183" s="34"/>
      <c r="Z183" s="34"/>
      <c r="AA183" s="34"/>
      <c r="AB183" s="34"/>
      <c r="AC183" s="34"/>
      <c r="AD183" s="34"/>
      <c r="AE183" s="34"/>
      <c r="AR183" s="189" t="s">
        <v>250</v>
      </c>
      <c r="AT183" s="189" t="s">
        <v>167</v>
      </c>
      <c r="AU183" s="189" t="s">
        <v>83</v>
      </c>
      <c r="AY183" s="17" t="s">
        <v>164</v>
      </c>
      <c r="BE183" s="190">
        <f>IF(N183="základní",J183,0)</f>
        <v>0</v>
      </c>
      <c r="BF183" s="190">
        <f>IF(N183="snížená",J183,0)</f>
        <v>0</v>
      </c>
      <c r="BG183" s="190">
        <f>IF(N183="zákl. přenesená",J183,0)</f>
        <v>0</v>
      </c>
      <c r="BH183" s="190">
        <f>IF(N183="sníž. přenesená",J183,0)</f>
        <v>0</v>
      </c>
      <c r="BI183" s="190">
        <f>IF(N183="nulová",J183,0)</f>
        <v>0</v>
      </c>
      <c r="BJ183" s="17" t="s">
        <v>79</v>
      </c>
      <c r="BK183" s="190">
        <f>ROUND(I183*H183,2)</f>
        <v>0</v>
      </c>
      <c r="BL183" s="17" t="s">
        <v>250</v>
      </c>
      <c r="BM183" s="189" t="s">
        <v>348</v>
      </c>
    </row>
    <row r="184" spans="1:65" s="2" customFormat="1" ht="11.25">
      <c r="A184" s="34"/>
      <c r="B184" s="35"/>
      <c r="C184" s="36"/>
      <c r="D184" s="191" t="s">
        <v>173</v>
      </c>
      <c r="E184" s="36"/>
      <c r="F184" s="192" t="s">
        <v>349</v>
      </c>
      <c r="G184" s="36"/>
      <c r="H184" s="36"/>
      <c r="I184" s="193"/>
      <c r="J184" s="36"/>
      <c r="K184" s="36"/>
      <c r="L184" s="39"/>
      <c r="M184" s="194"/>
      <c r="N184" s="195"/>
      <c r="O184" s="64"/>
      <c r="P184" s="64"/>
      <c r="Q184" s="64"/>
      <c r="R184" s="64"/>
      <c r="S184" s="64"/>
      <c r="T184" s="65"/>
      <c r="U184" s="34"/>
      <c r="V184" s="34"/>
      <c r="W184" s="34"/>
      <c r="X184" s="34"/>
      <c r="Y184" s="34"/>
      <c r="Z184" s="34"/>
      <c r="AA184" s="34"/>
      <c r="AB184" s="34"/>
      <c r="AC184" s="34"/>
      <c r="AD184" s="34"/>
      <c r="AE184" s="34"/>
      <c r="AT184" s="17" t="s">
        <v>173</v>
      </c>
      <c r="AU184" s="17" t="s">
        <v>83</v>
      </c>
    </row>
    <row r="185" spans="1:65" s="13" customFormat="1" ht="11.25">
      <c r="B185" s="196"/>
      <c r="C185" s="197"/>
      <c r="D185" s="198" t="s">
        <v>179</v>
      </c>
      <c r="E185" s="199" t="s">
        <v>19</v>
      </c>
      <c r="F185" s="200" t="s">
        <v>350</v>
      </c>
      <c r="G185" s="197"/>
      <c r="H185" s="201">
        <v>2</v>
      </c>
      <c r="I185" s="202"/>
      <c r="J185" s="197"/>
      <c r="K185" s="197"/>
      <c r="L185" s="203"/>
      <c r="M185" s="204"/>
      <c r="N185" s="205"/>
      <c r="O185" s="205"/>
      <c r="P185" s="205"/>
      <c r="Q185" s="205"/>
      <c r="R185" s="205"/>
      <c r="S185" s="205"/>
      <c r="T185" s="206"/>
      <c r="AT185" s="207" t="s">
        <v>179</v>
      </c>
      <c r="AU185" s="207" t="s">
        <v>83</v>
      </c>
      <c r="AV185" s="13" t="s">
        <v>83</v>
      </c>
      <c r="AW185" s="13" t="s">
        <v>36</v>
      </c>
      <c r="AX185" s="13" t="s">
        <v>79</v>
      </c>
      <c r="AY185" s="207" t="s">
        <v>164</v>
      </c>
    </row>
    <row r="186" spans="1:65" s="12" customFormat="1" ht="22.9" customHeight="1">
      <c r="B186" s="162"/>
      <c r="C186" s="163"/>
      <c r="D186" s="164" t="s">
        <v>74</v>
      </c>
      <c r="E186" s="176" t="s">
        <v>351</v>
      </c>
      <c r="F186" s="176" t="s">
        <v>352</v>
      </c>
      <c r="G186" s="163"/>
      <c r="H186" s="163"/>
      <c r="I186" s="166"/>
      <c r="J186" s="177">
        <f>BK186</f>
        <v>0</v>
      </c>
      <c r="K186" s="163"/>
      <c r="L186" s="168"/>
      <c r="M186" s="169"/>
      <c r="N186" s="170"/>
      <c r="O186" s="170"/>
      <c r="P186" s="171">
        <f>SUM(P187:P191)</f>
        <v>0</v>
      </c>
      <c r="Q186" s="170"/>
      <c r="R186" s="171">
        <f>SUM(R187:R191)</f>
        <v>0</v>
      </c>
      <c r="S186" s="170"/>
      <c r="T186" s="172">
        <f>SUM(T187:T191)</f>
        <v>0.1236</v>
      </c>
      <c r="AR186" s="173" t="s">
        <v>83</v>
      </c>
      <c r="AT186" s="174" t="s">
        <v>74</v>
      </c>
      <c r="AU186" s="174" t="s">
        <v>79</v>
      </c>
      <c r="AY186" s="173" t="s">
        <v>164</v>
      </c>
      <c r="BK186" s="175">
        <f>SUM(BK187:BK191)</f>
        <v>0</v>
      </c>
    </row>
    <row r="187" spans="1:65" s="2" customFormat="1" ht="16.5" customHeight="1">
      <c r="A187" s="34"/>
      <c r="B187" s="35"/>
      <c r="C187" s="178" t="s">
        <v>353</v>
      </c>
      <c r="D187" s="178" t="s">
        <v>167</v>
      </c>
      <c r="E187" s="179" t="s">
        <v>354</v>
      </c>
      <c r="F187" s="180" t="s">
        <v>355</v>
      </c>
      <c r="G187" s="181" t="s">
        <v>347</v>
      </c>
      <c r="H187" s="182">
        <v>1.8</v>
      </c>
      <c r="I187" s="183"/>
      <c r="J187" s="184">
        <f>ROUND(I187*H187,2)</f>
        <v>0</v>
      </c>
      <c r="K187" s="180" t="s">
        <v>171</v>
      </c>
      <c r="L187" s="39"/>
      <c r="M187" s="185" t="s">
        <v>19</v>
      </c>
      <c r="N187" s="186" t="s">
        <v>46</v>
      </c>
      <c r="O187" s="64"/>
      <c r="P187" s="187">
        <f>O187*H187</f>
        <v>0</v>
      </c>
      <c r="Q187" s="187">
        <v>0</v>
      </c>
      <c r="R187" s="187">
        <f>Q187*H187</f>
        <v>0</v>
      </c>
      <c r="S187" s="187">
        <v>2E-3</v>
      </c>
      <c r="T187" s="188">
        <f>S187*H187</f>
        <v>3.6000000000000003E-3</v>
      </c>
      <c r="U187" s="34"/>
      <c r="V187" s="34"/>
      <c r="W187" s="34"/>
      <c r="X187" s="34"/>
      <c r="Y187" s="34"/>
      <c r="Z187" s="34"/>
      <c r="AA187" s="34"/>
      <c r="AB187" s="34"/>
      <c r="AC187" s="34"/>
      <c r="AD187" s="34"/>
      <c r="AE187" s="34"/>
      <c r="AR187" s="189" t="s">
        <v>250</v>
      </c>
      <c r="AT187" s="189" t="s">
        <v>167</v>
      </c>
      <c r="AU187" s="189" t="s">
        <v>83</v>
      </c>
      <c r="AY187" s="17" t="s">
        <v>164</v>
      </c>
      <c r="BE187" s="190">
        <f>IF(N187="základní",J187,0)</f>
        <v>0</v>
      </c>
      <c r="BF187" s="190">
        <f>IF(N187="snížená",J187,0)</f>
        <v>0</v>
      </c>
      <c r="BG187" s="190">
        <f>IF(N187="zákl. přenesená",J187,0)</f>
        <v>0</v>
      </c>
      <c r="BH187" s="190">
        <f>IF(N187="sníž. přenesená",J187,0)</f>
        <v>0</v>
      </c>
      <c r="BI187" s="190">
        <f>IF(N187="nulová",J187,0)</f>
        <v>0</v>
      </c>
      <c r="BJ187" s="17" t="s">
        <v>79</v>
      </c>
      <c r="BK187" s="190">
        <f>ROUND(I187*H187,2)</f>
        <v>0</v>
      </c>
      <c r="BL187" s="17" t="s">
        <v>250</v>
      </c>
      <c r="BM187" s="189" t="s">
        <v>356</v>
      </c>
    </row>
    <row r="188" spans="1:65" s="2" customFormat="1" ht="11.25">
      <c r="A188" s="34"/>
      <c r="B188" s="35"/>
      <c r="C188" s="36"/>
      <c r="D188" s="191" t="s">
        <v>173</v>
      </c>
      <c r="E188" s="36"/>
      <c r="F188" s="192" t="s">
        <v>357</v>
      </c>
      <c r="G188" s="36"/>
      <c r="H188" s="36"/>
      <c r="I188" s="193"/>
      <c r="J188" s="36"/>
      <c r="K188" s="36"/>
      <c r="L188" s="39"/>
      <c r="M188" s="194"/>
      <c r="N188" s="195"/>
      <c r="O188" s="64"/>
      <c r="P188" s="64"/>
      <c r="Q188" s="64"/>
      <c r="R188" s="64"/>
      <c r="S188" s="64"/>
      <c r="T188" s="65"/>
      <c r="U188" s="34"/>
      <c r="V188" s="34"/>
      <c r="W188" s="34"/>
      <c r="X188" s="34"/>
      <c r="Y188" s="34"/>
      <c r="Z188" s="34"/>
      <c r="AA188" s="34"/>
      <c r="AB188" s="34"/>
      <c r="AC188" s="34"/>
      <c r="AD188" s="34"/>
      <c r="AE188" s="34"/>
      <c r="AT188" s="17" t="s">
        <v>173</v>
      </c>
      <c r="AU188" s="17" t="s">
        <v>83</v>
      </c>
    </row>
    <row r="189" spans="1:65" s="13" customFormat="1" ht="11.25">
      <c r="B189" s="196"/>
      <c r="C189" s="197"/>
      <c r="D189" s="198" t="s">
        <v>179</v>
      </c>
      <c r="E189" s="199" t="s">
        <v>19</v>
      </c>
      <c r="F189" s="200" t="s">
        <v>358</v>
      </c>
      <c r="G189" s="197"/>
      <c r="H189" s="201">
        <v>1.8</v>
      </c>
      <c r="I189" s="202"/>
      <c r="J189" s="197"/>
      <c r="K189" s="197"/>
      <c r="L189" s="203"/>
      <c r="M189" s="204"/>
      <c r="N189" s="205"/>
      <c r="O189" s="205"/>
      <c r="P189" s="205"/>
      <c r="Q189" s="205"/>
      <c r="R189" s="205"/>
      <c r="S189" s="205"/>
      <c r="T189" s="206"/>
      <c r="AT189" s="207" t="s">
        <v>179</v>
      </c>
      <c r="AU189" s="207" t="s">
        <v>83</v>
      </c>
      <c r="AV189" s="13" t="s">
        <v>83</v>
      </c>
      <c r="AW189" s="13" t="s">
        <v>36</v>
      </c>
      <c r="AX189" s="13" t="s">
        <v>79</v>
      </c>
      <c r="AY189" s="207" t="s">
        <v>164</v>
      </c>
    </row>
    <row r="190" spans="1:65" s="2" customFormat="1" ht="24.2" customHeight="1">
      <c r="A190" s="34"/>
      <c r="B190" s="35"/>
      <c r="C190" s="178" t="s">
        <v>359</v>
      </c>
      <c r="D190" s="178" t="s">
        <v>167</v>
      </c>
      <c r="E190" s="179" t="s">
        <v>360</v>
      </c>
      <c r="F190" s="180" t="s">
        <v>361</v>
      </c>
      <c r="G190" s="181" t="s">
        <v>362</v>
      </c>
      <c r="H190" s="182">
        <v>5</v>
      </c>
      <c r="I190" s="183"/>
      <c r="J190" s="184">
        <f>ROUND(I190*H190,2)</f>
        <v>0</v>
      </c>
      <c r="K190" s="180" t="s">
        <v>171</v>
      </c>
      <c r="L190" s="39"/>
      <c r="M190" s="185" t="s">
        <v>19</v>
      </c>
      <c r="N190" s="186" t="s">
        <v>46</v>
      </c>
      <c r="O190" s="64"/>
      <c r="P190" s="187">
        <f>O190*H190</f>
        <v>0</v>
      </c>
      <c r="Q190" s="187">
        <v>0</v>
      </c>
      <c r="R190" s="187">
        <f>Q190*H190</f>
        <v>0</v>
      </c>
      <c r="S190" s="187">
        <v>2.4E-2</v>
      </c>
      <c r="T190" s="188">
        <f>S190*H190</f>
        <v>0.12</v>
      </c>
      <c r="U190" s="34"/>
      <c r="V190" s="34"/>
      <c r="W190" s="34"/>
      <c r="X190" s="34"/>
      <c r="Y190" s="34"/>
      <c r="Z190" s="34"/>
      <c r="AA190" s="34"/>
      <c r="AB190" s="34"/>
      <c r="AC190" s="34"/>
      <c r="AD190" s="34"/>
      <c r="AE190" s="34"/>
      <c r="AR190" s="189" t="s">
        <v>250</v>
      </c>
      <c r="AT190" s="189" t="s">
        <v>167</v>
      </c>
      <c r="AU190" s="189" t="s">
        <v>83</v>
      </c>
      <c r="AY190" s="17" t="s">
        <v>164</v>
      </c>
      <c r="BE190" s="190">
        <f>IF(N190="základní",J190,0)</f>
        <v>0</v>
      </c>
      <c r="BF190" s="190">
        <f>IF(N190="snížená",J190,0)</f>
        <v>0</v>
      </c>
      <c r="BG190" s="190">
        <f>IF(N190="zákl. přenesená",J190,0)</f>
        <v>0</v>
      </c>
      <c r="BH190" s="190">
        <f>IF(N190="sníž. přenesená",J190,0)</f>
        <v>0</v>
      </c>
      <c r="BI190" s="190">
        <f>IF(N190="nulová",J190,0)</f>
        <v>0</v>
      </c>
      <c r="BJ190" s="17" t="s">
        <v>79</v>
      </c>
      <c r="BK190" s="190">
        <f>ROUND(I190*H190,2)</f>
        <v>0</v>
      </c>
      <c r="BL190" s="17" t="s">
        <v>250</v>
      </c>
      <c r="BM190" s="189" t="s">
        <v>363</v>
      </c>
    </row>
    <row r="191" spans="1:65" s="2" customFormat="1" ht="11.25">
      <c r="A191" s="34"/>
      <c r="B191" s="35"/>
      <c r="C191" s="36"/>
      <c r="D191" s="191" t="s">
        <v>173</v>
      </c>
      <c r="E191" s="36"/>
      <c r="F191" s="192" t="s">
        <v>364</v>
      </c>
      <c r="G191" s="36"/>
      <c r="H191" s="36"/>
      <c r="I191" s="193"/>
      <c r="J191" s="36"/>
      <c r="K191" s="36"/>
      <c r="L191" s="39"/>
      <c r="M191" s="194"/>
      <c r="N191" s="195"/>
      <c r="O191" s="64"/>
      <c r="P191" s="64"/>
      <c r="Q191" s="64"/>
      <c r="R191" s="64"/>
      <c r="S191" s="64"/>
      <c r="T191" s="65"/>
      <c r="U191" s="34"/>
      <c r="V191" s="34"/>
      <c r="W191" s="34"/>
      <c r="X191" s="34"/>
      <c r="Y191" s="34"/>
      <c r="Z191" s="34"/>
      <c r="AA191" s="34"/>
      <c r="AB191" s="34"/>
      <c r="AC191" s="34"/>
      <c r="AD191" s="34"/>
      <c r="AE191" s="34"/>
      <c r="AT191" s="17" t="s">
        <v>173</v>
      </c>
      <c r="AU191" s="17" t="s">
        <v>83</v>
      </c>
    </row>
    <row r="192" spans="1:65" s="12" customFormat="1" ht="22.9" customHeight="1">
      <c r="B192" s="162"/>
      <c r="C192" s="163"/>
      <c r="D192" s="164" t="s">
        <v>74</v>
      </c>
      <c r="E192" s="176" t="s">
        <v>365</v>
      </c>
      <c r="F192" s="176" t="s">
        <v>366</v>
      </c>
      <c r="G192" s="163"/>
      <c r="H192" s="163"/>
      <c r="I192" s="166"/>
      <c r="J192" s="177">
        <f>BK192</f>
        <v>0</v>
      </c>
      <c r="K192" s="163"/>
      <c r="L192" s="168"/>
      <c r="M192" s="169"/>
      <c r="N192" s="170"/>
      <c r="O192" s="170"/>
      <c r="P192" s="171">
        <f>SUM(P193:P194)</f>
        <v>0</v>
      </c>
      <c r="Q192" s="170"/>
      <c r="R192" s="171">
        <f>SUM(R193:R194)</f>
        <v>0</v>
      </c>
      <c r="S192" s="170"/>
      <c r="T192" s="172">
        <f>SUM(T193:T194)</f>
        <v>0.18559999999999999</v>
      </c>
      <c r="AR192" s="173" t="s">
        <v>83</v>
      </c>
      <c r="AT192" s="174" t="s">
        <v>74</v>
      </c>
      <c r="AU192" s="174" t="s">
        <v>79</v>
      </c>
      <c r="AY192" s="173" t="s">
        <v>164</v>
      </c>
      <c r="BK192" s="175">
        <f>SUM(BK193:BK194)</f>
        <v>0</v>
      </c>
    </row>
    <row r="193" spans="1:65" s="2" customFormat="1" ht="16.5" customHeight="1">
      <c r="A193" s="34"/>
      <c r="B193" s="35"/>
      <c r="C193" s="178" t="s">
        <v>367</v>
      </c>
      <c r="D193" s="178" t="s">
        <v>167</v>
      </c>
      <c r="E193" s="179" t="s">
        <v>368</v>
      </c>
      <c r="F193" s="180" t="s">
        <v>369</v>
      </c>
      <c r="G193" s="181" t="s">
        <v>170</v>
      </c>
      <c r="H193" s="182">
        <v>9.2799999999999994</v>
      </c>
      <c r="I193" s="183"/>
      <c r="J193" s="184">
        <f>ROUND(I193*H193,2)</f>
        <v>0</v>
      </c>
      <c r="K193" s="180" t="s">
        <v>171</v>
      </c>
      <c r="L193" s="39"/>
      <c r="M193" s="185" t="s">
        <v>19</v>
      </c>
      <c r="N193" s="186" t="s">
        <v>46</v>
      </c>
      <c r="O193" s="64"/>
      <c r="P193" s="187">
        <f>O193*H193</f>
        <v>0</v>
      </c>
      <c r="Q193" s="187">
        <v>0</v>
      </c>
      <c r="R193" s="187">
        <f>Q193*H193</f>
        <v>0</v>
      </c>
      <c r="S193" s="187">
        <v>0.02</v>
      </c>
      <c r="T193" s="188">
        <f>S193*H193</f>
        <v>0.18559999999999999</v>
      </c>
      <c r="U193" s="34"/>
      <c r="V193" s="34"/>
      <c r="W193" s="34"/>
      <c r="X193" s="34"/>
      <c r="Y193" s="34"/>
      <c r="Z193" s="34"/>
      <c r="AA193" s="34"/>
      <c r="AB193" s="34"/>
      <c r="AC193" s="34"/>
      <c r="AD193" s="34"/>
      <c r="AE193" s="34"/>
      <c r="AR193" s="189" t="s">
        <v>250</v>
      </c>
      <c r="AT193" s="189" t="s">
        <v>167</v>
      </c>
      <c r="AU193" s="189" t="s">
        <v>83</v>
      </c>
      <c r="AY193" s="17" t="s">
        <v>164</v>
      </c>
      <c r="BE193" s="190">
        <f>IF(N193="základní",J193,0)</f>
        <v>0</v>
      </c>
      <c r="BF193" s="190">
        <f>IF(N193="snížená",J193,0)</f>
        <v>0</v>
      </c>
      <c r="BG193" s="190">
        <f>IF(N193="zákl. přenesená",J193,0)</f>
        <v>0</v>
      </c>
      <c r="BH193" s="190">
        <f>IF(N193="sníž. přenesená",J193,0)</f>
        <v>0</v>
      </c>
      <c r="BI193" s="190">
        <f>IF(N193="nulová",J193,0)</f>
        <v>0</v>
      </c>
      <c r="BJ193" s="17" t="s">
        <v>79</v>
      </c>
      <c r="BK193" s="190">
        <f>ROUND(I193*H193,2)</f>
        <v>0</v>
      </c>
      <c r="BL193" s="17" t="s">
        <v>250</v>
      </c>
      <c r="BM193" s="189" t="s">
        <v>370</v>
      </c>
    </row>
    <row r="194" spans="1:65" s="2" customFormat="1" ht="11.25">
      <c r="A194" s="34"/>
      <c r="B194" s="35"/>
      <c r="C194" s="36"/>
      <c r="D194" s="191" t="s">
        <v>173</v>
      </c>
      <c r="E194" s="36"/>
      <c r="F194" s="192" t="s">
        <v>371</v>
      </c>
      <c r="G194" s="36"/>
      <c r="H194" s="36"/>
      <c r="I194" s="193"/>
      <c r="J194" s="36"/>
      <c r="K194" s="36"/>
      <c r="L194" s="39"/>
      <c r="M194" s="194"/>
      <c r="N194" s="195"/>
      <c r="O194" s="64"/>
      <c r="P194" s="64"/>
      <c r="Q194" s="64"/>
      <c r="R194" s="64"/>
      <c r="S194" s="64"/>
      <c r="T194" s="65"/>
      <c r="U194" s="34"/>
      <c r="V194" s="34"/>
      <c r="W194" s="34"/>
      <c r="X194" s="34"/>
      <c r="Y194" s="34"/>
      <c r="Z194" s="34"/>
      <c r="AA194" s="34"/>
      <c r="AB194" s="34"/>
      <c r="AC194" s="34"/>
      <c r="AD194" s="34"/>
      <c r="AE194" s="34"/>
      <c r="AT194" s="17" t="s">
        <v>173</v>
      </c>
      <c r="AU194" s="17" t="s">
        <v>83</v>
      </c>
    </row>
    <row r="195" spans="1:65" s="12" customFormat="1" ht="22.9" customHeight="1">
      <c r="B195" s="162"/>
      <c r="C195" s="163"/>
      <c r="D195" s="164" t="s">
        <v>74</v>
      </c>
      <c r="E195" s="176" t="s">
        <v>372</v>
      </c>
      <c r="F195" s="176" t="s">
        <v>373</v>
      </c>
      <c r="G195" s="163"/>
      <c r="H195" s="163"/>
      <c r="I195" s="166"/>
      <c r="J195" s="177">
        <f>BK195</f>
        <v>0</v>
      </c>
      <c r="K195" s="163"/>
      <c r="L195" s="168"/>
      <c r="M195" s="169"/>
      <c r="N195" s="170"/>
      <c r="O195" s="170"/>
      <c r="P195" s="171">
        <f>SUM(P196:P197)</f>
        <v>0</v>
      </c>
      <c r="Q195" s="170"/>
      <c r="R195" s="171">
        <f>SUM(R196:R197)</f>
        <v>0</v>
      </c>
      <c r="S195" s="170"/>
      <c r="T195" s="172">
        <f>SUM(T196:T197)</f>
        <v>2.1274885999999995</v>
      </c>
      <c r="AR195" s="173" t="s">
        <v>83</v>
      </c>
      <c r="AT195" s="174" t="s">
        <v>74</v>
      </c>
      <c r="AU195" s="174" t="s">
        <v>79</v>
      </c>
      <c r="AY195" s="173" t="s">
        <v>164</v>
      </c>
      <c r="BK195" s="175">
        <f>SUM(BK196:BK197)</f>
        <v>0</v>
      </c>
    </row>
    <row r="196" spans="1:65" s="2" customFormat="1" ht="24.2" customHeight="1">
      <c r="A196" s="34"/>
      <c r="B196" s="35"/>
      <c r="C196" s="178" t="s">
        <v>374</v>
      </c>
      <c r="D196" s="178" t="s">
        <v>167</v>
      </c>
      <c r="E196" s="179" t="s">
        <v>375</v>
      </c>
      <c r="F196" s="180" t="s">
        <v>376</v>
      </c>
      <c r="G196" s="181" t="s">
        <v>170</v>
      </c>
      <c r="H196" s="182">
        <v>25.58</v>
      </c>
      <c r="I196" s="183"/>
      <c r="J196" s="184">
        <f>ROUND(I196*H196,2)</f>
        <v>0</v>
      </c>
      <c r="K196" s="180" t="s">
        <v>171</v>
      </c>
      <c r="L196" s="39"/>
      <c r="M196" s="185" t="s">
        <v>19</v>
      </c>
      <c r="N196" s="186" t="s">
        <v>46</v>
      </c>
      <c r="O196" s="64"/>
      <c r="P196" s="187">
        <f>O196*H196</f>
        <v>0</v>
      </c>
      <c r="Q196" s="187">
        <v>0</v>
      </c>
      <c r="R196" s="187">
        <f>Q196*H196</f>
        <v>0</v>
      </c>
      <c r="S196" s="187">
        <v>8.3169999999999994E-2</v>
      </c>
      <c r="T196" s="188">
        <f>S196*H196</f>
        <v>2.1274885999999995</v>
      </c>
      <c r="U196" s="34"/>
      <c r="V196" s="34"/>
      <c r="W196" s="34"/>
      <c r="X196" s="34"/>
      <c r="Y196" s="34"/>
      <c r="Z196" s="34"/>
      <c r="AA196" s="34"/>
      <c r="AB196" s="34"/>
      <c r="AC196" s="34"/>
      <c r="AD196" s="34"/>
      <c r="AE196" s="34"/>
      <c r="AR196" s="189" t="s">
        <v>250</v>
      </c>
      <c r="AT196" s="189" t="s">
        <v>167</v>
      </c>
      <c r="AU196" s="189" t="s">
        <v>83</v>
      </c>
      <c r="AY196" s="17" t="s">
        <v>164</v>
      </c>
      <c r="BE196" s="190">
        <f>IF(N196="základní",J196,0)</f>
        <v>0</v>
      </c>
      <c r="BF196" s="190">
        <f>IF(N196="snížená",J196,0)</f>
        <v>0</v>
      </c>
      <c r="BG196" s="190">
        <f>IF(N196="zákl. přenesená",J196,0)</f>
        <v>0</v>
      </c>
      <c r="BH196" s="190">
        <f>IF(N196="sníž. přenesená",J196,0)</f>
        <v>0</v>
      </c>
      <c r="BI196" s="190">
        <f>IF(N196="nulová",J196,0)</f>
        <v>0</v>
      </c>
      <c r="BJ196" s="17" t="s">
        <v>79</v>
      </c>
      <c r="BK196" s="190">
        <f>ROUND(I196*H196,2)</f>
        <v>0</v>
      </c>
      <c r="BL196" s="17" t="s">
        <v>250</v>
      </c>
      <c r="BM196" s="189" t="s">
        <v>377</v>
      </c>
    </row>
    <row r="197" spans="1:65" s="2" customFormat="1" ht="11.25">
      <c r="A197" s="34"/>
      <c r="B197" s="35"/>
      <c r="C197" s="36"/>
      <c r="D197" s="191" t="s">
        <v>173</v>
      </c>
      <c r="E197" s="36"/>
      <c r="F197" s="192" t="s">
        <v>378</v>
      </c>
      <c r="G197" s="36"/>
      <c r="H197" s="36"/>
      <c r="I197" s="193"/>
      <c r="J197" s="36"/>
      <c r="K197" s="36"/>
      <c r="L197" s="39"/>
      <c r="M197" s="194"/>
      <c r="N197" s="195"/>
      <c r="O197" s="64"/>
      <c r="P197" s="64"/>
      <c r="Q197" s="64"/>
      <c r="R197" s="64"/>
      <c r="S197" s="64"/>
      <c r="T197" s="65"/>
      <c r="U197" s="34"/>
      <c r="V197" s="34"/>
      <c r="W197" s="34"/>
      <c r="X197" s="34"/>
      <c r="Y197" s="34"/>
      <c r="Z197" s="34"/>
      <c r="AA197" s="34"/>
      <c r="AB197" s="34"/>
      <c r="AC197" s="34"/>
      <c r="AD197" s="34"/>
      <c r="AE197" s="34"/>
      <c r="AT197" s="17" t="s">
        <v>173</v>
      </c>
      <c r="AU197" s="17" t="s">
        <v>83</v>
      </c>
    </row>
    <row r="198" spans="1:65" s="12" customFormat="1" ht="22.9" customHeight="1">
      <c r="B198" s="162"/>
      <c r="C198" s="163"/>
      <c r="D198" s="164" t="s">
        <v>74</v>
      </c>
      <c r="E198" s="176" t="s">
        <v>379</v>
      </c>
      <c r="F198" s="176" t="s">
        <v>380</v>
      </c>
      <c r="G198" s="163"/>
      <c r="H198" s="163"/>
      <c r="I198" s="166"/>
      <c r="J198" s="177">
        <f>BK198</f>
        <v>0</v>
      </c>
      <c r="K198" s="163"/>
      <c r="L198" s="168"/>
      <c r="M198" s="169"/>
      <c r="N198" s="170"/>
      <c r="O198" s="170"/>
      <c r="P198" s="171">
        <f>SUM(P199:P200)</f>
        <v>0</v>
      </c>
      <c r="Q198" s="170"/>
      <c r="R198" s="171">
        <f>SUM(R199:R200)</f>
        <v>0</v>
      </c>
      <c r="S198" s="170"/>
      <c r="T198" s="172">
        <f>SUM(T199:T200)</f>
        <v>1.2907500000000001</v>
      </c>
      <c r="AR198" s="173" t="s">
        <v>83</v>
      </c>
      <c r="AT198" s="174" t="s">
        <v>74</v>
      </c>
      <c r="AU198" s="174" t="s">
        <v>79</v>
      </c>
      <c r="AY198" s="173" t="s">
        <v>164</v>
      </c>
      <c r="BK198" s="175">
        <f>SUM(BK199:BK200)</f>
        <v>0</v>
      </c>
    </row>
    <row r="199" spans="1:65" s="2" customFormat="1" ht="21.75" customHeight="1">
      <c r="A199" s="34"/>
      <c r="B199" s="35"/>
      <c r="C199" s="178" t="s">
        <v>381</v>
      </c>
      <c r="D199" s="178" t="s">
        <v>167</v>
      </c>
      <c r="E199" s="179" t="s">
        <v>382</v>
      </c>
      <c r="F199" s="180" t="s">
        <v>383</v>
      </c>
      <c r="G199" s="181" t="s">
        <v>170</v>
      </c>
      <c r="H199" s="182">
        <v>51.63</v>
      </c>
      <c r="I199" s="183"/>
      <c r="J199" s="184">
        <f>ROUND(I199*H199,2)</f>
        <v>0</v>
      </c>
      <c r="K199" s="180" t="s">
        <v>171</v>
      </c>
      <c r="L199" s="39"/>
      <c r="M199" s="185" t="s">
        <v>19</v>
      </c>
      <c r="N199" s="186" t="s">
        <v>46</v>
      </c>
      <c r="O199" s="64"/>
      <c r="P199" s="187">
        <f>O199*H199</f>
        <v>0</v>
      </c>
      <c r="Q199" s="187">
        <v>0</v>
      </c>
      <c r="R199" s="187">
        <f>Q199*H199</f>
        <v>0</v>
      </c>
      <c r="S199" s="187">
        <v>2.5000000000000001E-2</v>
      </c>
      <c r="T199" s="188">
        <f>S199*H199</f>
        <v>1.2907500000000001</v>
      </c>
      <c r="U199" s="34"/>
      <c r="V199" s="34"/>
      <c r="W199" s="34"/>
      <c r="X199" s="34"/>
      <c r="Y199" s="34"/>
      <c r="Z199" s="34"/>
      <c r="AA199" s="34"/>
      <c r="AB199" s="34"/>
      <c r="AC199" s="34"/>
      <c r="AD199" s="34"/>
      <c r="AE199" s="34"/>
      <c r="AR199" s="189" t="s">
        <v>250</v>
      </c>
      <c r="AT199" s="189" t="s">
        <v>167</v>
      </c>
      <c r="AU199" s="189" t="s">
        <v>83</v>
      </c>
      <c r="AY199" s="17" t="s">
        <v>164</v>
      </c>
      <c r="BE199" s="190">
        <f>IF(N199="základní",J199,0)</f>
        <v>0</v>
      </c>
      <c r="BF199" s="190">
        <f>IF(N199="snížená",J199,0)</f>
        <v>0</v>
      </c>
      <c r="BG199" s="190">
        <f>IF(N199="zákl. přenesená",J199,0)</f>
        <v>0</v>
      </c>
      <c r="BH199" s="190">
        <f>IF(N199="sníž. přenesená",J199,0)</f>
        <v>0</v>
      </c>
      <c r="BI199" s="190">
        <f>IF(N199="nulová",J199,0)</f>
        <v>0</v>
      </c>
      <c r="BJ199" s="17" t="s">
        <v>79</v>
      </c>
      <c r="BK199" s="190">
        <f>ROUND(I199*H199,2)</f>
        <v>0</v>
      </c>
      <c r="BL199" s="17" t="s">
        <v>250</v>
      </c>
      <c r="BM199" s="189" t="s">
        <v>384</v>
      </c>
    </row>
    <row r="200" spans="1:65" s="2" customFormat="1" ht="11.25">
      <c r="A200" s="34"/>
      <c r="B200" s="35"/>
      <c r="C200" s="36"/>
      <c r="D200" s="191" t="s">
        <v>173</v>
      </c>
      <c r="E200" s="36"/>
      <c r="F200" s="192" t="s">
        <v>385</v>
      </c>
      <c r="G200" s="36"/>
      <c r="H200" s="36"/>
      <c r="I200" s="193"/>
      <c r="J200" s="36"/>
      <c r="K200" s="36"/>
      <c r="L200" s="39"/>
      <c r="M200" s="194"/>
      <c r="N200" s="195"/>
      <c r="O200" s="64"/>
      <c r="P200" s="64"/>
      <c r="Q200" s="64"/>
      <c r="R200" s="64"/>
      <c r="S200" s="64"/>
      <c r="T200" s="65"/>
      <c r="U200" s="34"/>
      <c r="V200" s="34"/>
      <c r="W200" s="34"/>
      <c r="X200" s="34"/>
      <c r="Y200" s="34"/>
      <c r="Z200" s="34"/>
      <c r="AA200" s="34"/>
      <c r="AB200" s="34"/>
      <c r="AC200" s="34"/>
      <c r="AD200" s="34"/>
      <c r="AE200" s="34"/>
      <c r="AT200" s="17" t="s">
        <v>173</v>
      </c>
      <c r="AU200" s="17" t="s">
        <v>83</v>
      </c>
    </row>
    <row r="201" spans="1:65" s="12" customFormat="1" ht="22.9" customHeight="1">
      <c r="B201" s="162"/>
      <c r="C201" s="163"/>
      <c r="D201" s="164" t="s">
        <v>74</v>
      </c>
      <c r="E201" s="176" t="s">
        <v>386</v>
      </c>
      <c r="F201" s="176" t="s">
        <v>387</v>
      </c>
      <c r="G201" s="163"/>
      <c r="H201" s="163"/>
      <c r="I201" s="166"/>
      <c r="J201" s="177">
        <f>BK201</f>
        <v>0</v>
      </c>
      <c r="K201" s="163"/>
      <c r="L201" s="168"/>
      <c r="M201" s="169"/>
      <c r="N201" s="170"/>
      <c r="O201" s="170"/>
      <c r="P201" s="171">
        <f>SUM(P202:P205)</f>
        <v>0</v>
      </c>
      <c r="Q201" s="170"/>
      <c r="R201" s="171">
        <f>SUM(R202:R205)</f>
        <v>0</v>
      </c>
      <c r="S201" s="170"/>
      <c r="T201" s="172">
        <f>SUM(T202:T205)</f>
        <v>7.1175000000000002E-2</v>
      </c>
      <c r="AR201" s="173" t="s">
        <v>83</v>
      </c>
      <c r="AT201" s="174" t="s">
        <v>74</v>
      </c>
      <c r="AU201" s="174" t="s">
        <v>79</v>
      </c>
      <c r="AY201" s="173" t="s">
        <v>164</v>
      </c>
      <c r="BK201" s="175">
        <f>SUM(BK202:BK205)</f>
        <v>0</v>
      </c>
    </row>
    <row r="202" spans="1:65" s="2" customFormat="1" ht="24.2" customHeight="1">
      <c r="A202" s="34"/>
      <c r="B202" s="35"/>
      <c r="C202" s="178" t="s">
        <v>388</v>
      </c>
      <c r="D202" s="178" t="s">
        <v>167</v>
      </c>
      <c r="E202" s="179" t="s">
        <v>389</v>
      </c>
      <c r="F202" s="180" t="s">
        <v>390</v>
      </c>
      <c r="G202" s="181" t="s">
        <v>170</v>
      </c>
      <c r="H202" s="182">
        <v>23.67</v>
      </c>
      <c r="I202" s="183"/>
      <c r="J202" s="184">
        <f>ROUND(I202*H202,2)</f>
        <v>0</v>
      </c>
      <c r="K202" s="180" t="s">
        <v>171</v>
      </c>
      <c r="L202" s="39"/>
      <c r="M202" s="185" t="s">
        <v>19</v>
      </c>
      <c r="N202" s="186" t="s">
        <v>46</v>
      </c>
      <c r="O202" s="64"/>
      <c r="P202" s="187">
        <f>O202*H202</f>
        <v>0</v>
      </c>
      <c r="Q202" s="187">
        <v>0</v>
      </c>
      <c r="R202" s="187">
        <f>Q202*H202</f>
        <v>0</v>
      </c>
      <c r="S202" s="187">
        <v>2.5000000000000001E-3</v>
      </c>
      <c r="T202" s="188">
        <f>S202*H202</f>
        <v>5.9175000000000005E-2</v>
      </c>
      <c r="U202" s="34"/>
      <c r="V202" s="34"/>
      <c r="W202" s="34"/>
      <c r="X202" s="34"/>
      <c r="Y202" s="34"/>
      <c r="Z202" s="34"/>
      <c r="AA202" s="34"/>
      <c r="AB202" s="34"/>
      <c r="AC202" s="34"/>
      <c r="AD202" s="34"/>
      <c r="AE202" s="34"/>
      <c r="AR202" s="189" t="s">
        <v>250</v>
      </c>
      <c r="AT202" s="189" t="s">
        <v>167</v>
      </c>
      <c r="AU202" s="189" t="s">
        <v>83</v>
      </c>
      <c r="AY202" s="17" t="s">
        <v>164</v>
      </c>
      <c r="BE202" s="190">
        <f>IF(N202="základní",J202,0)</f>
        <v>0</v>
      </c>
      <c r="BF202" s="190">
        <f>IF(N202="snížená",J202,0)</f>
        <v>0</v>
      </c>
      <c r="BG202" s="190">
        <f>IF(N202="zákl. přenesená",J202,0)</f>
        <v>0</v>
      </c>
      <c r="BH202" s="190">
        <f>IF(N202="sníž. přenesená",J202,0)</f>
        <v>0</v>
      </c>
      <c r="BI202" s="190">
        <f>IF(N202="nulová",J202,0)</f>
        <v>0</v>
      </c>
      <c r="BJ202" s="17" t="s">
        <v>79</v>
      </c>
      <c r="BK202" s="190">
        <f>ROUND(I202*H202,2)</f>
        <v>0</v>
      </c>
      <c r="BL202" s="17" t="s">
        <v>250</v>
      </c>
      <c r="BM202" s="189" t="s">
        <v>391</v>
      </c>
    </row>
    <row r="203" spans="1:65" s="2" customFormat="1" ht="11.25">
      <c r="A203" s="34"/>
      <c r="B203" s="35"/>
      <c r="C203" s="36"/>
      <c r="D203" s="191" t="s">
        <v>173</v>
      </c>
      <c r="E203" s="36"/>
      <c r="F203" s="192" t="s">
        <v>392</v>
      </c>
      <c r="G203" s="36"/>
      <c r="H203" s="36"/>
      <c r="I203" s="193"/>
      <c r="J203" s="36"/>
      <c r="K203" s="36"/>
      <c r="L203" s="39"/>
      <c r="M203" s="194"/>
      <c r="N203" s="195"/>
      <c r="O203" s="64"/>
      <c r="P203" s="64"/>
      <c r="Q203" s="64"/>
      <c r="R203" s="64"/>
      <c r="S203" s="64"/>
      <c r="T203" s="65"/>
      <c r="U203" s="34"/>
      <c r="V203" s="34"/>
      <c r="W203" s="34"/>
      <c r="X203" s="34"/>
      <c r="Y203" s="34"/>
      <c r="Z203" s="34"/>
      <c r="AA203" s="34"/>
      <c r="AB203" s="34"/>
      <c r="AC203" s="34"/>
      <c r="AD203" s="34"/>
      <c r="AE203" s="34"/>
      <c r="AT203" s="17" t="s">
        <v>173</v>
      </c>
      <c r="AU203" s="17" t="s">
        <v>83</v>
      </c>
    </row>
    <row r="204" spans="1:65" s="2" customFormat="1" ht="21.75" customHeight="1">
      <c r="A204" s="34"/>
      <c r="B204" s="35"/>
      <c r="C204" s="178" t="s">
        <v>393</v>
      </c>
      <c r="D204" s="178" t="s">
        <v>167</v>
      </c>
      <c r="E204" s="179" t="s">
        <v>394</v>
      </c>
      <c r="F204" s="180" t="s">
        <v>395</v>
      </c>
      <c r="G204" s="181" t="s">
        <v>347</v>
      </c>
      <c r="H204" s="182">
        <v>40</v>
      </c>
      <c r="I204" s="183"/>
      <c r="J204" s="184">
        <f>ROUND(I204*H204,2)</f>
        <v>0</v>
      </c>
      <c r="K204" s="180" t="s">
        <v>171</v>
      </c>
      <c r="L204" s="39"/>
      <c r="M204" s="185" t="s">
        <v>19</v>
      </c>
      <c r="N204" s="186" t="s">
        <v>46</v>
      </c>
      <c r="O204" s="64"/>
      <c r="P204" s="187">
        <f>O204*H204</f>
        <v>0</v>
      </c>
      <c r="Q204" s="187">
        <v>0</v>
      </c>
      <c r="R204" s="187">
        <f>Q204*H204</f>
        <v>0</v>
      </c>
      <c r="S204" s="187">
        <v>2.9999999999999997E-4</v>
      </c>
      <c r="T204" s="188">
        <f>S204*H204</f>
        <v>1.1999999999999999E-2</v>
      </c>
      <c r="U204" s="34"/>
      <c r="V204" s="34"/>
      <c r="W204" s="34"/>
      <c r="X204" s="34"/>
      <c r="Y204" s="34"/>
      <c r="Z204" s="34"/>
      <c r="AA204" s="34"/>
      <c r="AB204" s="34"/>
      <c r="AC204" s="34"/>
      <c r="AD204" s="34"/>
      <c r="AE204" s="34"/>
      <c r="AR204" s="189" t="s">
        <v>250</v>
      </c>
      <c r="AT204" s="189" t="s">
        <v>167</v>
      </c>
      <c r="AU204" s="189" t="s">
        <v>83</v>
      </c>
      <c r="AY204" s="17" t="s">
        <v>164</v>
      </c>
      <c r="BE204" s="190">
        <f>IF(N204="základní",J204,0)</f>
        <v>0</v>
      </c>
      <c r="BF204" s="190">
        <f>IF(N204="snížená",J204,0)</f>
        <v>0</v>
      </c>
      <c r="BG204" s="190">
        <f>IF(N204="zákl. přenesená",J204,0)</f>
        <v>0</v>
      </c>
      <c r="BH204" s="190">
        <f>IF(N204="sníž. přenesená",J204,0)</f>
        <v>0</v>
      </c>
      <c r="BI204" s="190">
        <f>IF(N204="nulová",J204,0)</f>
        <v>0</v>
      </c>
      <c r="BJ204" s="17" t="s">
        <v>79</v>
      </c>
      <c r="BK204" s="190">
        <f>ROUND(I204*H204,2)</f>
        <v>0</v>
      </c>
      <c r="BL204" s="17" t="s">
        <v>250</v>
      </c>
      <c r="BM204" s="189" t="s">
        <v>396</v>
      </c>
    </row>
    <row r="205" spans="1:65" s="2" customFormat="1" ht="11.25">
      <c r="A205" s="34"/>
      <c r="B205" s="35"/>
      <c r="C205" s="36"/>
      <c r="D205" s="191" t="s">
        <v>173</v>
      </c>
      <c r="E205" s="36"/>
      <c r="F205" s="192" t="s">
        <v>397</v>
      </c>
      <c r="G205" s="36"/>
      <c r="H205" s="36"/>
      <c r="I205" s="193"/>
      <c r="J205" s="36"/>
      <c r="K205" s="36"/>
      <c r="L205" s="39"/>
      <c r="M205" s="208"/>
      <c r="N205" s="209"/>
      <c r="O205" s="210"/>
      <c r="P205" s="210"/>
      <c r="Q205" s="210"/>
      <c r="R205" s="210"/>
      <c r="S205" s="210"/>
      <c r="T205" s="211"/>
      <c r="U205" s="34"/>
      <c r="V205" s="34"/>
      <c r="W205" s="34"/>
      <c r="X205" s="34"/>
      <c r="Y205" s="34"/>
      <c r="Z205" s="34"/>
      <c r="AA205" s="34"/>
      <c r="AB205" s="34"/>
      <c r="AC205" s="34"/>
      <c r="AD205" s="34"/>
      <c r="AE205" s="34"/>
      <c r="AT205" s="17" t="s">
        <v>173</v>
      </c>
      <c r="AU205" s="17" t="s">
        <v>83</v>
      </c>
    </row>
    <row r="206" spans="1:65" s="2" customFormat="1" ht="6.95" customHeight="1">
      <c r="A206" s="34"/>
      <c r="B206" s="47"/>
      <c r="C206" s="48"/>
      <c r="D206" s="48"/>
      <c r="E206" s="48"/>
      <c r="F206" s="48"/>
      <c r="G206" s="48"/>
      <c r="H206" s="48"/>
      <c r="I206" s="48"/>
      <c r="J206" s="48"/>
      <c r="K206" s="48"/>
      <c r="L206" s="39"/>
      <c r="M206" s="34"/>
      <c r="O206" s="34"/>
      <c r="P206" s="34"/>
      <c r="Q206" s="34"/>
      <c r="R206" s="34"/>
      <c r="S206" s="34"/>
      <c r="T206" s="34"/>
      <c r="U206" s="34"/>
      <c r="V206" s="34"/>
      <c r="W206" s="34"/>
      <c r="X206" s="34"/>
      <c r="Y206" s="34"/>
      <c r="Z206" s="34"/>
      <c r="AA206" s="34"/>
      <c r="AB206" s="34"/>
      <c r="AC206" s="34"/>
      <c r="AD206" s="34"/>
      <c r="AE206" s="34"/>
    </row>
  </sheetData>
  <sheetProtection algorithmName="SHA-512" hashValue="0eHAhe89l5Swm1CsSDctRB7bGQ/f5WammSSv5oX4xROt/+Z9bJypzj7lKI8Dya45F5efvzLxGVwRXkIoUXQubg==" saltValue="63R5rB+KKCbyGvBHHgKb28C7ld5wNWfgT2JZQF28STlf8K0S8oYTYr0NQr3bbuN+O9Cy6NHk8gc/snrTh00Qhg==" spinCount="100000" sheet="1" objects="1" scenarios="1" formatColumns="0" formatRows="0" autoFilter="0"/>
  <autoFilter ref="C97:K205" xr:uid="{00000000-0009-0000-0000-000001000000}"/>
  <mergeCells count="12">
    <mergeCell ref="E90:H90"/>
    <mergeCell ref="L2:V2"/>
    <mergeCell ref="E50:H50"/>
    <mergeCell ref="E52:H52"/>
    <mergeCell ref="E54:H54"/>
    <mergeCell ref="E86:H86"/>
    <mergeCell ref="E88:H88"/>
    <mergeCell ref="E7:H7"/>
    <mergeCell ref="E9:H9"/>
    <mergeCell ref="E11:H11"/>
    <mergeCell ref="E20:H20"/>
    <mergeCell ref="E29:H29"/>
  </mergeCells>
  <hyperlinks>
    <hyperlink ref="F102" r:id="rId1" xr:uid="{00000000-0004-0000-0100-000000000000}"/>
    <hyperlink ref="F104" r:id="rId2" xr:uid="{00000000-0004-0000-0100-000001000000}"/>
    <hyperlink ref="F107" r:id="rId3" xr:uid="{00000000-0004-0000-0100-000002000000}"/>
    <hyperlink ref="F110" r:id="rId4" xr:uid="{00000000-0004-0000-0100-000003000000}"/>
    <hyperlink ref="F113" r:id="rId5" xr:uid="{00000000-0004-0000-0100-000004000000}"/>
    <hyperlink ref="F115" r:id="rId6" xr:uid="{00000000-0004-0000-0100-000005000000}"/>
    <hyperlink ref="F118" r:id="rId7" xr:uid="{00000000-0004-0000-0100-000006000000}"/>
    <hyperlink ref="F121" r:id="rId8" xr:uid="{00000000-0004-0000-0100-000007000000}"/>
    <hyperlink ref="F124" r:id="rId9" xr:uid="{00000000-0004-0000-0100-000008000000}"/>
    <hyperlink ref="F128" r:id="rId10" xr:uid="{00000000-0004-0000-0100-000009000000}"/>
    <hyperlink ref="F130" r:id="rId11" xr:uid="{00000000-0004-0000-0100-00000A000000}"/>
    <hyperlink ref="F132" r:id="rId12" xr:uid="{00000000-0004-0000-0100-00000B000000}"/>
    <hyperlink ref="F134" r:id="rId13" xr:uid="{00000000-0004-0000-0100-00000C000000}"/>
    <hyperlink ref="F137" r:id="rId14" xr:uid="{00000000-0004-0000-0100-00000D000000}"/>
    <hyperlink ref="F139" r:id="rId15" xr:uid="{00000000-0004-0000-0100-00000E000000}"/>
    <hyperlink ref="F142" r:id="rId16" xr:uid="{00000000-0004-0000-0100-00000F000000}"/>
    <hyperlink ref="F144" r:id="rId17" xr:uid="{00000000-0004-0000-0100-000010000000}"/>
    <hyperlink ref="F147" r:id="rId18" xr:uid="{00000000-0004-0000-0100-000011000000}"/>
    <hyperlink ref="F150" r:id="rId19" xr:uid="{00000000-0004-0000-0100-000012000000}"/>
    <hyperlink ref="F153" r:id="rId20" xr:uid="{00000000-0004-0000-0100-000013000000}"/>
    <hyperlink ref="F155" r:id="rId21" xr:uid="{00000000-0004-0000-0100-000014000000}"/>
    <hyperlink ref="F157" r:id="rId22" xr:uid="{00000000-0004-0000-0100-000015000000}"/>
    <hyperlink ref="F159" r:id="rId23" xr:uid="{00000000-0004-0000-0100-000016000000}"/>
    <hyperlink ref="F161" r:id="rId24" xr:uid="{00000000-0004-0000-0100-000017000000}"/>
    <hyperlink ref="F164" r:id="rId25" xr:uid="{00000000-0004-0000-0100-000018000000}"/>
    <hyperlink ref="F168" r:id="rId26" xr:uid="{00000000-0004-0000-0100-000019000000}"/>
    <hyperlink ref="F170" r:id="rId27" xr:uid="{00000000-0004-0000-0100-00001A000000}"/>
    <hyperlink ref="F172" r:id="rId28" xr:uid="{00000000-0004-0000-0100-00001B000000}"/>
    <hyperlink ref="F174" r:id="rId29" xr:uid="{00000000-0004-0000-0100-00001C000000}"/>
    <hyperlink ref="F178" r:id="rId30" xr:uid="{00000000-0004-0000-0100-00001D000000}"/>
    <hyperlink ref="F181" r:id="rId31" xr:uid="{00000000-0004-0000-0100-00001E000000}"/>
    <hyperlink ref="F184" r:id="rId32" xr:uid="{00000000-0004-0000-0100-00001F000000}"/>
    <hyperlink ref="F188" r:id="rId33" xr:uid="{00000000-0004-0000-0100-000020000000}"/>
    <hyperlink ref="F191" r:id="rId34" xr:uid="{00000000-0004-0000-0100-000021000000}"/>
    <hyperlink ref="F194" r:id="rId35" xr:uid="{00000000-0004-0000-0100-000022000000}"/>
    <hyperlink ref="F197" r:id="rId36" xr:uid="{00000000-0004-0000-0100-000023000000}"/>
    <hyperlink ref="F200" r:id="rId37" xr:uid="{00000000-0004-0000-0100-000024000000}"/>
    <hyperlink ref="F203" r:id="rId38" xr:uid="{00000000-0004-0000-0100-000025000000}"/>
    <hyperlink ref="F205" r:id="rId39" xr:uid="{00000000-0004-0000-0100-000026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4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BM322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80"/>
      <c r="M2" s="280"/>
      <c r="N2" s="280"/>
      <c r="O2" s="280"/>
      <c r="P2" s="280"/>
      <c r="Q2" s="280"/>
      <c r="R2" s="280"/>
      <c r="S2" s="280"/>
      <c r="T2" s="280"/>
      <c r="U2" s="280"/>
      <c r="V2" s="280"/>
      <c r="AT2" s="17" t="s">
        <v>91</v>
      </c>
    </row>
    <row r="3" spans="1:46" s="1" customFormat="1" ht="6.95" customHeight="1">
      <c r="B3" s="108"/>
      <c r="C3" s="109"/>
      <c r="D3" s="109"/>
      <c r="E3" s="109"/>
      <c r="F3" s="109"/>
      <c r="G3" s="109"/>
      <c r="H3" s="109"/>
      <c r="I3" s="109"/>
      <c r="J3" s="109"/>
      <c r="K3" s="109"/>
      <c r="L3" s="20"/>
      <c r="AT3" s="17" t="s">
        <v>83</v>
      </c>
    </row>
    <row r="4" spans="1:46" s="1" customFormat="1" ht="24.95" customHeight="1">
      <c r="B4" s="20"/>
      <c r="D4" s="110" t="s">
        <v>127</v>
      </c>
      <c r="L4" s="20"/>
      <c r="M4" s="111" t="s">
        <v>10</v>
      </c>
      <c r="AT4" s="17" t="s">
        <v>4</v>
      </c>
    </row>
    <row r="5" spans="1:46" s="1" customFormat="1" ht="6.95" customHeight="1">
      <c r="B5" s="20"/>
      <c r="L5" s="20"/>
    </row>
    <row r="6" spans="1:46" s="1" customFormat="1" ht="12" customHeight="1">
      <c r="B6" s="20"/>
      <c r="D6" s="112" t="s">
        <v>16</v>
      </c>
      <c r="L6" s="20"/>
    </row>
    <row r="7" spans="1:46" s="1" customFormat="1" ht="16.5" customHeight="1">
      <c r="B7" s="20"/>
      <c r="E7" s="297" t="str">
        <f>'Rekapitulace stavby'!K6</f>
        <v>Domov mládeže, Čelakovského 789 1, Plzeň</v>
      </c>
      <c r="F7" s="298"/>
      <c r="G7" s="298"/>
      <c r="H7" s="298"/>
      <c r="L7" s="20"/>
    </row>
    <row r="8" spans="1:46" s="1" customFormat="1" ht="12" customHeight="1">
      <c r="B8" s="20"/>
      <c r="D8" s="112" t="s">
        <v>128</v>
      </c>
      <c r="L8" s="20"/>
    </row>
    <row r="9" spans="1:46" s="2" customFormat="1" ht="16.5" customHeight="1">
      <c r="A9" s="34"/>
      <c r="B9" s="39"/>
      <c r="C9" s="34"/>
      <c r="D9" s="34"/>
      <c r="E9" s="297" t="s">
        <v>129</v>
      </c>
      <c r="F9" s="299"/>
      <c r="G9" s="299"/>
      <c r="H9" s="299"/>
      <c r="I9" s="34"/>
      <c r="J9" s="34"/>
      <c r="K9" s="34"/>
      <c r="L9" s="113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pans="1:46" s="2" customFormat="1" ht="12" customHeight="1">
      <c r="A10" s="34"/>
      <c r="B10" s="39"/>
      <c r="C10" s="34"/>
      <c r="D10" s="112" t="s">
        <v>130</v>
      </c>
      <c r="E10" s="34"/>
      <c r="F10" s="34"/>
      <c r="G10" s="34"/>
      <c r="H10" s="34"/>
      <c r="I10" s="34"/>
      <c r="J10" s="34"/>
      <c r="K10" s="34"/>
      <c r="L10" s="113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pans="1:46" s="2" customFormat="1" ht="16.5" customHeight="1">
      <c r="A11" s="34"/>
      <c r="B11" s="39"/>
      <c r="C11" s="34"/>
      <c r="D11" s="34"/>
      <c r="E11" s="300" t="s">
        <v>398</v>
      </c>
      <c r="F11" s="299"/>
      <c r="G11" s="299"/>
      <c r="H11" s="299"/>
      <c r="I11" s="34"/>
      <c r="J11" s="34"/>
      <c r="K11" s="34"/>
      <c r="L11" s="113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pans="1:46" s="2" customFormat="1" ht="11.25">
      <c r="A12" s="34"/>
      <c r="B12" s="39"/>
      <c r="C12" s="34"/>
      <c r="D12" s="34"/>
      <c r="E12" s="34"/>
      <c r="F12" s="34"/>
      <c r="G12" s="34"/>
      <c r="H12" s="34"/>
      <c r="I12" s="34"/>
      <c r="J12" s="34"/>
      <c r="K12" s="34"/>
      <c r="L12" s="113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pans="1:46" s="2" customFormat="1" ht="12" customHeight="1">
      <c r="A13" s="34"/>
      <c r="B13" s="39"/>
      <c r="C13" s="34"/>
      <c r="D13" s="112" t="s">
        <v>18</v>
      </c>
      <c r="E13" s="34"/>
      <c r="F13" s="103" t="s">
        <v>19</v>
      </c>
      <c r="G13" s="34"/>
      <c r="H13" s="34"/>
      <c r="I13" s="112" t="s">
        <v>20</v>
      </c>
      <c r="J13" s="103" t="s">
        <v>19</v>
      </c>
      <c r="K13" s="34"/>
      <c r="L13" s="113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pans="1:46" s="2" customFormat="1" ht="12" customHeight="1">
      <c r="A14" s="34"/>
      <c r="B14" s="39"/>
      <c r="C14" s="34"/>
      <c r="D14" s="112" t="s">
        <v>21</v>
      </c>
      <c r="E14" s="34"/>
      <c r="F14" s="103" t="s">
        <v>22</v>
      </c>
      <c r="G14" s="34"/>
      <c r="H14" s="34"/>
      <c r="I14" s="112" t="s">
        <v>23</v>
      </c>
      <c r="J14" s="114" t="str">
        <f>'Rekapitulace stavby'!AN8</f>
        <v>20. 3. 2025</v>
      </c>
      <c r="K14" s="34"/>
      <c r="L14" s="113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pans="1:46" s="2" customFormat="1" ht="10.9" customHeight="1">
      <c r="A15" s="34"/>
      <c r="B15" s="39"/>
      <c r="C15" s="34"/>
      <c r="D15" s="34"/>
      <c r="E15" s="34"/>
      <c r="F15" s="34"/>
      <c r="G15" s="34"/>
      <c r="H15" s="34"/>
      <c r="I15" s="34"/>
      <c r="J15" s="34"/>
      <c r="K15" s="34"/>
      <c r="L15" s="113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pans="1:46" s="2" customFormat="1" ht="12" customHeight="1">
      <c r="A16" s="34"/>
      <c r="B16" s="39"/>
      <c r="C16" s="34"/>
      <c r="D16" s="112" t="s">
        <v>25</v>
      </c>
      <c r="E16" s="34"/>
      <c r="F16" s="34"/>
      <c r="G16" s="34"/>
      <c r="H16" s="34"/>
      <c r="I16" s="112" t="s">
        <v>26</v>
      </c>
      <c r="J16" s="103" t="s">
        <v>27</v>
      </c>
      <c r="K16" s="34"/>
      <c r="L16" s="113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pans="1:31" s="2" customFormat="1" ht="18" customHeight="1">
      <c r="A17" s="34"/>
      <c r="B17" s="39"/>
      <c r="C17" s="34"/>
      <c r="D17" s="34"/>
      <c r="E17" s="103" t="s">
        <v>28</v>
      </c>
      <c r="F17" s="34"/>
      <c r="G17" s="34"/>
      <c r="H17" s="34"/>
      <c r="I17" s="112" t="s">
        <v>29</v>
      </c>
      <c r="J17" s="103" t="s">
        <v>30</v>
      </c>
      <c r="K17" s="34"/>
      <c r="L17" s="113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pans="1:31" s="2" customFormat="1" ht="6.95" customHeight="1">
      <c r="A18" s="34"/>
      <c r="B18" s="39"/>
      <c r="C18" s="34"/>
      <c r="D18" s="34"/>
      <c r="E18" s="34"/>
      <c r="F18" s="34"/>
      <c r="G18" s="34"/>
      <c r="H18" s="34"/>
      <c r="I18" s="34"/>
      <c r="J18" s="34"/>
      <c r="K18" s="34"/>
      <c r="L18" s="113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pans="1:31" s="2" customFormat="1" ht="12" customHeight="1">
      <c r="A19" s="34"/>
      <c r="B19" s="39"/>
      <c r="C19" s="34"/>
      <c r="D19" s="112" t="s">
        <v>31</v>
      </c>
      <c r="E19" s="34"/>
      <c r="F19" s="34"/>
      <c r="G19" s="34"/>
      <c r="H19" s="34"/>
      <c r="I19" s="112" t="s">
        <v>26</v>
      </c>
      <c r="J19" s="30" t="str">
        <f>'Rekapitulace stavby'!AN13</f>
        <v>Vyplň údaj</v>
      </c>
      <c r="K19" s="34"/>
      <c r="L19" s="113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pans="1:31" s="2" customFormat="1" ht="18" customHeight="1">
      <c r="A20" s="34"/>
      <c r="B20" s="39"/>
      <c r="C20" s="34"/>
      <c r="D20" s="34"/>
      <c r="E20" s="301" t="str">
        <f>'Rekapitulace stavby'!E14</f>
        <v>Vyplň údaj</v>
      </c>
      <c r="F20" s="302"/>
      <c r="G20" s="302"/>
      <c r="H20" s="302"/>
      <c r="I20" s="112" t="s">
        <v>29</v>
      </c>
      <c r="J20" s="30" t="str">
        <f>'Rekapitulace stavby'!AN14</f>
        <v>Vyplň údaj</v>
      </c>
      <c r="K20" s="34"/>
      <c r="L20" s="113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pans="1:31" s="2" customFormat="1" ht="6.95" customHeight="1">
      <c r="A21" s="34"/>
      <c r="B21" s="39"/>
      <c r="C21" s="34"/>
      <c r="D21" s="34"/>
      <c r="E21" s="34"/>
      <c r="F21" s="34"/>
      <c r="G21" s="34"/>
      <c r="H21" s="34"/>
      <c r="I21" s="34"/>
      <c r="J21" s="34"/>
      <c r="K21" s="34"/>
      <c r="L21" s="113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pans="1:31" s="2" customFormat="1" ht="12" customHeight="1">
      <c r="A22" s="34"/>
      <c r="B22" s="39"/>
      <c r="C22" s="34"/>
      <c r="D22" s="112" t="s">
        <v>33</v>
      </c>
      <c r="E22" s="34"/>
      <c r="F22" s="34"/>
      <c r="G22" s="34"/>
      <c r="H22" s="34"/>
      <c r="I22" s="112" t="s">
        <v>26</v>
      </c>
      <c r="J22" s="103" t="s">
        <v>34</v>
      </c>
      <c r="K22" s="34"/>
      <c r="L22" s="113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pans="1:31" s="2" customFormat="1" ht="18" customHeight="1">
      <c r="A23" s="34"/>
      <c r="B23" s="39"/>
      <c r="C23" s="34"/>
      <c r="D23" s="34"/>
      <c r="E23" s="103" t="s">
        <v>35</v>
      </c>
      <c r="F23" s="34"/>
      <c r="G23" s="34"/>
      <c r="H23" s="34"/>
      <c r="I23" s="112" t="s">
        <v>29</v>
      </c>
      <c r="J23" s="103" t="s">
        <v>19</v>
      </c>
      <c r="K23" s="34"/>
      <c r="L23" s="113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pans="1:31" s="2" customFormat="1" ht="6.95" customHeight="1">
      <c r="A24" s="34"/>
      <c r="B24" s="39"/>
      <c r="C24" s="34"/>
      <c r="D24" s="34"/>
      <c r="E24" s="34"/>
      <c r="F24" s="34"/>
      <c r="G24" s="34"/>
      <c r="H24" s="34"/>
      <c r="I24" s="34"/>
      <c r="J24" s="34"/>
      <c r="K24" s="34"/>
      <c r="L24" s="113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pans="1:31" s="2" customFormat="1" ht="12" customHeight="1">
      <c r="A25" s="34"/>
      <c r="B25" s="39"/>
      <c r="C25" s="34"/>
      <c r="D25" s="112" t="s">
        <v>37</v>
      </c>
      <c r="E25" s="34"/>
      <c r="F25" s="34"/>
      <c r="G25" s="34"/>
      <c r="H25" s="34"/>
      <c r="I25" s="112" t="s">
        <v>26</v>
      </c>
      <c r="J25" s="103" t="s">
        <v>19</v>
      </c>
      <c r="K25" s="34"/>
      <c r="L25" s="113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pans="1:31" s="2" customFormat="1" ht="18" customHeight="1">
      <c r="A26" s="34"/>
      <c r="B26" s="39"/>
      <c r="C26" s="34"/>
      <c r="D26" s="34"/>
      <c r="E26" s="103" t="s">
        <v>38</v>
      </c>
      <c r="F26" s="34"/>
      <c r="G26" s="34"/>
      <c r="H26" s="34"/>
      <c r="I26" s="112" t="s">
        <v>29</v>
      </c>
      <c r="J26" s="103" t="s">
        <v>19</v>
      </c>
      <c r="K26" s="34"/>
      <c r="L26" s="113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pans="1:31" s="2" customFormat="1" ht="6.95" customHeight="1">
      <c r="A27" s="34"/>
      <c r="B27" s="39"/>
      <c r="C27" s="34"/>
      <c r="D27" s="34"/>
      <c r="E27" s="34"/>
      <c r="F27" s="34"/>
      <c r="G27" s="34"/>
      <c r="H27" s="34"/>
      <c r="I27" s="34"/>
      <c r="J27" s="34"/>
      <c r="K27" s="34"/>
      <c r="L27" s="113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</row>
    <row r="28" spans="1:31" s="2" customFormat="1" ht="12" customHeight="1">
      <c r="A28" s="34"/>
      <c r="B28" s="39"/>
      <c r="C28" s="34"/>
      <c r="D28" s="112" t="s">
        <v>39</v>
      </c>
      <c r="E28" s="34"/>
      <c r="F28" s="34"/>
      <c r="G28" s="34"/>
      <c r="H28" s="34"/>
      <c r="I28" s="34"/>
      <c r="J28" s="34"/>
      <c r="K28" s="34"/>
      <c r="L28" s="113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pans="1:31" s="8" customFormat="1" ht="71.25" customHeight="1">
      <c r="A29" s="115"/>
      <c r="B29" s="116"/>
      <c r="C29" s="115"/>
      <c r="D29" s="115"/>
      <c r="E29" s="303" t="s">
        <v>40</v>
      </c>
      <c r="F29" s="303"/>
      <c r="G29" s="303"/>
      <c r="H29" s="303"/>
      <c r="I29" s="115"/>
      <c r="J29" s="115"/>
      <c r="K29" s="115"/>
      <c r="L29" s="117"/>
      <c r="S29" s="115"/>
      <c r="T29" s="115"/>
      <c r="U29" s="115"/>
      <c r="V29" s="115"/>
      <c r="W29" s="115"/>
      <c r="X29" s="115"/>
      <c r="Y29" s="115"/>
      <c r="Z29" s="115"/>
      <c r="AA29" s="115"/>
      <c r="AB29" s="115"/>
      <c r="AC29" s="115"/>
      <c r="AD29" s="115"/>
      <c r="AE29" s="115"/>
    </row>
    <row r="30" spans="1:31" s="2" customFormat="1" ht="6.95" customHeight="1">
      <c r="A30" s="34"/>
      <c r="B30" s="39"/>
      <c r="C30" s="34"/>
      <c r="D30" s="34"/>
      <c r="E30" s="34"/>
      <c r="F30" s="34"/>
      <c r="G30" s="34"/>
      <c r="H30" s="34"/>
      <c r="I30" s="34"/>
      <c r="J30" s="34"/>
      <c r="K30" s="34"/>
      <c r="L30" s="113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pans="1:31" s="2" customFormat="1" ht="6.95" customHeight="1">
      <c r="A31" s="34"/>
      <c r="B31" s="39"/>
      <c r="C31" s="34"/>
      <c r="D31" s="118"/>
      <c r="E31" s="118"/>
      <c r="F31" s="118"/>
      <c r="G31" s="118"/>
      <c r="H31" s="118"/>
      <c r="I31" s="118"/>
      <c r="J31" s="118"/>
      <c r="K31" s="118"/>
      <c r="L31" s="113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pans="1:31" s="2" customFormat="1" ht="25.35" customHeight="1">
      <c r="A32" s="34"/>
      <c r="B32" s="39"/>
      <c r="C32" s="34"/>
      <c r="D32" s="119" t="s">
        <v>41</v>
      </c>
      <c r="E32" s="34"/>
      <c r="F32" s="34"/>
      <c r="G32" s="34"/>
      <c r="H32" s="34"/>
      <c r="I32" s="34"/>
      <c r="J32" s="120">
        <f>ROUND(J99, 2)</f>
        <v>0</v>
      </c>
      <c r="K32" s="34"/>
      <c r="L32" s="113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pans="1:31" s="2" customFormat="1" ht="6.95" customHeight="1">
      <c r="A33" s="34"/>
      <c r="B33" s="39"/>
      <c r="C33" s="34"/>
      <c r="D33" s="118"/>
      <c r="E33" s="118"/>
      <c r="F33" s="118"/>
      <c r="G33" s="118"/>
      <c r="H33" s="118"/>
      <c r="I33" s="118"/>
      <c r="J33" s="118"/>
      <c r="K33" s="118"/>
      <c r="L33" s="113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pans="1:31" s="2" customFormat="1" ht="14.45" customHeight="1">
      <c r="A34" s="34"/>
      <c r="B34" s="39"/>
      <c r="C34" s="34"/>
      <c r="D34" s="34"/>
      <c r="E34" s="34"/>
      <c r="F34" s="121" t="s">
        <v>43</v>
      </c>
      <c r="G34" s="34"/>
      <c r="H34" s="34"/>
      <c r="I34" s="121" t="s">
        <v>42</v>
      </c>
      <c r="J34" s="121" t="s">
        <v>44</v>
      </c>
      <c r="K34" s="34"/>
      <c r="L34" s="113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spans="1:31" s="2" customFormat="1" ht="14.45" customHeight="1">
      <c r="A35" s="34"/>
      <c r="B35" s="39"/>
      <c r="C35" s="34"/>
      <c r="D35" s="122" t="s">
        <v>45</v>
      </c>
      <c r="E35" s="112" t="s">
        <v>46</v>
      </c>
      <c r="F35" s="123">
        <f>ROUND((SUM(BE99:BE321)),  2)</f>
        <v>0</v>
      </c>
      <c r="G35" s="34"/>
      <c r="H35" s="34"/>
      <c r="I35" s="124">
        <v>0.21</v>
      </c>
      <c r="J35" s="123">
        <f>ROUND(((SUM(BE99:BE321))*I35),  2)</f>
        <v>0</v>
      </c>
      <c r="K35" s="34"/>
      <c r="L35" s="113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spans="1:31" s="2" customFormat="1" ht="14.45" customHeight="1">
      <c r="A36" s="34"/>
      <c r="B36" s="39"/>
      <c r="C36" s="34"/>
      <c r="D36" s="34"/>
      <c r="E36" s="112" t="s">
        <v>47</v>
      </c>
      <c r="F36" s="123">
        <f>ROUND((SUM(BF99:BF321)),  2)</f>
        <v>0</v>
      </c>
      <c r="G36" s="34"/>
      <c r="H36" s="34"/>
      <c r="I36" s="124">
        <v>0.12</v>
      </c>
      <c r="J36" s="123">
        <f>ROUND(((SUM(BF99:BF321))*I36),  2)</f>
        <v>0</v>
      </c>
      <c r="K36" s="34"/>
      <c r="L36" s="113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spans="1:31" s="2" customFormat="1" ht="14.45" hidden="1" customHeight="1">
      <c r="A37" s="34"/>
      <c r="B37" s="39"/>
      <c r="C37" s="34"/>
      <c r="D37" s="34"/>
      <c r="E37" s="112" t="s">
        <v>48</v>
      </c>
      <c r="F37" s="123">
        <f>ROUND((SUM(BG99:BG321)),  2)</f>
        <v>0</v>
      </c>
      <c r="G37" s="34"/>
      <c r="H37" s="34"/>
      <c r="I37" s="124">
        <v>0.21</v>
      </c>
      <c r="J37" s="123">
        <f>0</f>
        <v>0</v>
      </c>
      <c r="K37" s="34"/>
      <c r="L37" s="113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spans="1:31" s="2" customFormat="1" ht="14.45" hidden="1" customHeight="1">
      <c r="A38" s="34"/>
      <c r="B38" s="39"/>
      <c r="C38" s="34"/>
      <c r="D38" s="34"/>
      <c r="E38" s="112" t="s">
        <v>49</v>
      </c>
      <c r="F38" s="123">
        <f>ROUND((SUM(BH99:BH321)),  2)</f>
        <v>0</v>
      </c>
      <c r="G38" s="34"/>
      <c r="H38" s="34"/>
      <c r="I38" s="124">
        <v>0.12</v>
      </c>
      <c r="J38" s="123">
        <f>0</f>
        <v>0</v>
      </c>
      <c r="K38" s="34"/>
      <c r="L38" s="113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spans="1:31" s="2" customFormat="1" ht="14.45" hidden="1" customHeight="1">
      <c r="A39" s="34"/>
      <c r="B39" s="39"/>
      <c r="C39" s="34"/>
      <c r="D39" s="34"/>
      <c r="E39" s="112" t="s">
        <v>50</v>
      </c>
      <c r="F39" s="123">
        <f>ROUND((SUM(BI99:BI321)),  2)</f>
        <v>0</v>
      </c>
      <c r="G39" s="34"/>
      <c r="H39" s="34"/>
      <c r="I39" s="124">
        <v>0</v>
      </c>
      <c r="J39" s="123">
        <f>0</f>
        <v>0</v>
      </c>
      <c r="K39" s="34"/>
      <c r="L39" s="113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spans="1:31" s="2" customFormat="1" ht="6.95" customHeight="1">
      <c r="A40" s="34"/>
      <c r="B40" s="39"/>
      <c r="C40" s="34"/>
      <c r="D40" s="34"/>
      <c r="E40" s="34"/>
      <c r="F40" s="34"/>
      <c r="G40" s="34"/>
      <c r="H40" s="34"/>
      <c r="I40" s="34"/>
      <c r="J40" s="34"/>
      <c r="K40" s="34"/>
      <c r="L40" s="113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spans="1:31" s="2" customFormat="1" ht="25.35" customHeight="1">
      <c r="A41" s="34"/>
      <c r="B41" s="39"/>
      <c r="C41" s="125"/>
      <c r="D41" s="126" t="s">
        <v>51</v>
      </c>
      <c r="E41" s="127"/>
      <c r="F41" s="127"/>
      <c r="G41" s="128" t="s">
        <v>52</v>
      </c>
      <c r="H41" s="129" t="s">
        <v>53</v>
      </c>
      <c r="I41" s="127"/>
      <c r="J41" s="130">
        <f>SUM(J32:J39)</f>
        <v>0</v>
      </c>
      <c r="K41" s="131"/>
      <c r="L41" s="113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</row>
    <row r="42" spans="1:31" s="2" customFormat="1" ht="14.45" customHeight="1">
      <c r="A42" s="34"/>
      <c r="B42" s="132"/>
      <c r="C42" s="133"/>
      <c r="D42" s="133"/>
      <c r="E42" s="133"/>
      <c r="F42" s="133"/>
      <c r="G42" s="133"/>
      <c r="H42" s="133"/>
      <c r="I42" s="133"/>
      <c r="J42" s="133"/>
      <c r="K42" s="133"/>
      <c r="L42" s="113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</row>
    <row r="46" spans="1:31" s="2" customFormat="1" ht="6.95" hidden="1" customHeight="1">
      <c r="A46" s="34"/>
      <c r="B46" s="134"/>
      <c r="C46" s="135"/>
      <c r="D46" s="135"/>
      <c r="E46" s="135"/>
      <c r="F46" s="135"/>
      <c r="G46" s="135"/>
      <c r="H46" s="135"/>
      <c r="I46" s="135"/>
      <c r="J46" s="135"/>
      <c r="K46" s="135"/>
      <c r="L46" s="113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</row>
    <row r="47" spans="1:31" s="2" customFormat="1" ht="24.95" hidden="1" customHeight="1">
      <c r="A47" s="34"/>
      <c r="B47" s="35"/>
      <c r="C47" s="23" t="s">
        <v>132</v>
      </c>
      <c r="D47" s="36"/>
      <c r="E47" s="36"/>
      <c r="F47" s="36"/>
      <c r="G47" s="36"/>
      <c r="H47" s="36"/>
      <c r="I47" s="36"/>
      <c r="J47" s="36"/>
      <c r="K47" s="36"/>
      <c r="L47" s="113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</row>
    <row r="48" spans="1:31" s="2" customFormat="1" ht="6.95" hidden="1" customHeight="1">
      <c r="A48" s="34"/>
      <c r="B48" s="35"/>
      <c r="C48" s="36"/>
      <c r="D48" s="36"/>
      <c r="E48" s="36"/>
      <c r="F48" s="36"/>
      <c r="G48" s="36"/>
      <c r="H48" s="36"/>
      <c r="I48" s="36"/>
      <c r="J48" s="36"/>
      <c r="K48" s="36"/>
      <c r="L48" s="113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</row>
    <row r="49" spans="1:47" s="2" customFormat="1" ht="12" hidden="1" customHeight="1">
      <c r="A49" s="34"/>
      <c r="B49" s="35"/>
      <c r="C49" s="29" t="s">
        <v>16</v>
      </c>
      <c r="D49" s="36"/>
      <c r="E49" s="36"/>
      <c r="F49" s="36"/>
      <c r="G49" s="36"/>
      <c r="H49" s="36"/>
      <c r="I49" s="36"/>
      <c r="J49" s="36"/>
      <c r="K49" s="36"/>
      <c r="L49" s="113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</row>
    <row r="50" spans="1:47" s="2" customFormat="1" ht="16.5" hidden="1" customHeight="1">
      <c r="A50" s="34"/>
      <c r="B50" s="35"/>
      <c r="C50" s="36"/>
      <c r="D50" s="36"/>
      <c r="E50" s="304" t="str">
        <f>E7</f>
        <v>Domov mládeže, Čelakovského 789 1, Plzeň</v>
      </c>
      <c r="F50" s="305"/>
      <c r="G50" s="305"/>
      <c r="H50" s="305"/>
      <c r="I50" s="36"/>
      <c r="J50" s="36"/>
      <c r="K50" s="36"/>
      <c r="L50" s="113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</row>
    <row r="51" spans="1:47" s="1" customFormat="1" ht="12" hidden="1" customHeight="1">
      <c r="B51" s="21"/>
      <c r="C51" s="29" t="s">
        <v>128</v>
      </c>
      <c r="D51" s="22"/>
      <c r="E51" s="22"/>
      <c r="F51" s="22"/>
      <c r="G51" s="22"/>
      <c r="H51" s="22"/>
      <c r="I51" s="22"/>
      <c r="J51" s="22"/>
      <c r="K51" s="22"/>
      <c r="L51" s="20"/>
    </row>
    <row r="52" spans="1:47" s="2" customFormat="1" ht="16.5" hidden="1" customHeight="1">
      <c r="A52" s="34"/>
      <c r="B52" s="35"/>
      <c r="C52" s="36"/>
      <c r="D52" s="36"/>
      <c r="E52" s="304" t="s">
        <v>129</v>
      </c>
      <c r="F52" s="306"/>
      <c r="G52" s="306"/>
      <c r="H52" s="306"/>
      <c r="I52" s="36"/>
      <c r="J52" s="36"/>
      <c r="K52" s="36"/>
      <c r="L52" s="113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</row>
    <row r="53" spans="1:47" s="2" customFormat="1" ht="12" hidden="1" customHeight="1">
      <c r="A53" s="34"/>
      <c r="B53" s="35"/>
      <c r="C53" s="29" t="s">
        <v>130</v>
      </c>
      <c r="D53" s="36"/>
      <c r="E53" s="36"/>
      <c r="F53" s="36"/>
      <c r="G53" s="36"/>
      <c r="H53" s="36"/>
      <c r="I53" s="36"/>
      <c r="J53" s="36"/>
      <c r="K53" s="36"/>
      <c r="L53" s="113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</row>
    <row r="54" spans="1:47" s="2" customFormat="1" ht="16.5" hidden="1" customHeight="1">
      <c r="A54" s="34"/>
      <c r="B54" s="35"/>
      <c r="C54" s="36"/>
      <c r="D54" s="36"/>
      <c r="E54" s="258" t="str">
        <f>E11</f>
        <v>B1 - Stavební práce</v>
      </c>
      <c r="F54" s="306"/>
      <c r="G54" s="306"/>
      <c r="H54" s="306"/>
      <c r="I54" s="36"/>
      <c r="J54" s="36"/>
      <c r="K54" s="36"/>
      <c r="L54" s="113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</row>
    <row r="55" spans="1:47" s="2" customFormat="1" ht="6.95" hidden="1" customHeight="1">
      <c r="A55" s="34"/>
      <c r="B55" s="35"/>
      <c r="C55" s="36"/>
      <c r="D55" s="36"/>
      <c r="E55" s="36"/>
      <c r="F55" s="36"/>
      <c r="G55" s="36"/>
      <c r="H55" s="36"/>
      <c r="I55" s="36"/>
      <c r="J55" s="36"/>
      <c r="K55" s="36"/>
      <c r="L55" s="113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</row>
    <row r="56" spans="1:47" s="2" customFormat="1" ht="12" hidden="1" customHeight="1">
      <c r="A56" s="34"/>
      <c r="B56" s="35"/>
      <c r="C56" s="29" t="s">
        <v>21</v>
      </c>
      <c r="D56" s="36"/>
      <c r="E56" s="36"/>
      <c r="F56" s="27" t="str">
        <f>F14</f>
        <v>Čelakovského 789/1, Plzeň</v>
      </c>
      <c r="G56" s="36"/>
      <c r="H56" s="36"/>
      <c r="I56" s="29" t="s">
        <v>23</v>
      </c>
      <c r="J56" s="59" t="str">
        <f>IF(J14="","",J14)</f>
        <v>20. 3. 2025</v>
      </c>
      <c r="K56" s="36"/>
      <c r="L56" s="113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</row>
    <row r="57" spans="1:47" s="2" customFormat="1" ht="6.95" hidden="1" customHeight="1">
      <c r="A57" s="34"/>
      <c r="B57" s="35"/>
      <c r="C57" s="36"/>
      <c r="D57" s="36"/>
      <c r="E57" s="36"/>
      <c r="F57" s="36"/>
      <c r="G57" s="36"/>
      <c r="H57" s="36"/>
      <c r="I57" s="36"/>
      <c r="J57" s="36"/>
      <c r="K57" s="36"/>
      <c r="L57" s="113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</row>
    <row r="58" spans="1:47" s="2" customFormat="1" ht="25.7" hidden="1" customHeight="1">
      <c r="A58" s="34"/>
      <c r="B58" s="35"/>
      <c r="C58" s="29" t="s">
        <v>25</v>
      </c>
      <c r="D58" s="36"/>
      <c r="E58" s="36"/>
      <c r="F58" s="27" t="str">
        <f>E17</f>
        <v>Střední škola informatiky a finančních služeb</v>
      </c>
      <c r="G58" s="36"/>
      <c r="H58" s="36"/>
      <c r="I58" s="29" t="s">
        <v>33</v>
      </c>
      <c r="J58" s="32" t="str">
        <f>E23</f>
        <v>Planteam, Na Výsluní 630, Líně - Sulkov</v>
      </c>
      <c r="K58" s="36"/>
      <c r="L58" s="113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</row>
    <row r="59" spans="1:47" s="2" customFormat="1" ht="15.2" hidden="1" customHeight="1">
      <c r="A59" s="34"/>
      <c r="B59" s="35"/>
      <c r="C59" s="29" t="s">
        <v>31</v>
      </c>
      <c r="D59" s="36"/>
      <c r="E59" s="36"/>
      <c r="F59" s="27" t="str">
        <f>IF(E20="","",E20)</f>
        <v>Vyplň údaj</v>
      </c>
      <c r="G59" s="36"/>
      <c r="H59" s="36"/>
      <c r="I59" s="29" t="s">
        <v>37</v>
      </c>
      <c r="J59" s="32" t="str">
        <f>E26</f>
        <v>Ing. Irena Potužáková</v>
      </c>
      <c r="K59" s="36"/>
      <c r="L59" s="113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</row>
    <row r="60" spans="1:47" s="2" customFormat="1" ht="10.35" hidden="1" customHeight="1">
      <c r="A60" s="34"/>
      <c r="B60" s="35"/>
      <c r="C60" s="36"/>
      <c r="D60" s="36"/>
      <c r="E60" s="36"/>
      <c r="F60" s="36"/>
      <c r="G60" s="36"/>
      <c r="H60" s="36"/>
      <c r="I60" s="36"/>
      <c r="J60" s="36"/>
      <c r="K60" s="36"/>
      <c r="L60" s="113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</row>
    <row r="61" spans="1:47" s="2" customFormat="1" ht="29.25" hidden="1" customHeight="1">
      <c r="A61" s="34"/>
      <c r="B61" s="35"/>
      <c r="C61" s="136" t="s">
        <v>133</v>
      </c>
      <c r="D61" s="137"/>
      <c r="E61" s="137"/>
      <c r="F61" s="137"/>
      <c r="G61" s="137"/>
      <c r="H61" s="137"/>
      <c r="I61" s="137"/>
      <c r="J61" s="138" t="s">
        <v>134</v>
      </c>
      <c r="K61" s="137"/>
      <c r="L61" s="113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 spans="1:47" s="2" customFormat="1" ht="10.35" hidden="1" customHeight="1">
      <c r="A62" s="34"/>
      <c r="B62" s="35"/>
      <c r="C62" s="36"/>
      <c r="D62" s="36"/>
      <c r="E62" s="36"/>
      <c r="F62" s="36"/>
      <c r="G62" s="36"/>
      <c r="H62" s="36"/>
      <c r="I62" s="36"/>
      <c r="J62" s="36"/>
      <c r="K62" s="36"/>
      <c r="L62" s="113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</row>
    <row r="63" spans="1:47" s="2" customFormat="1" ht="22.9" hidden="1" customHeight="1">
      <c r="A63" s="34"/>
      <c r="B63" s="35"/>
      <c r="C63" s="139" t="s">
        <v>73</v>
      </c>
      <c r="D63" s="36"/>
      <c r="E63" s="36"/>
      <c r="F63" s="36"/>
      <c r="G63" s="36"/>
      <c r="H63" s="36"/>
      <c r="I63" s="36"/>
      <c r="J63" s="77">
        <f>J99</f>
        <v>0</v>
      </c>
      <c r="K63" s="36"/>
      <c r="L63" s="113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U63" s="17" t="s">
        <v>135</v>
      </c>
    </row>
    <row r="64" spans="1:47" s="9" customFormat="1" ht="24.95" hidden="1" customHeight="1">
      <c r="B64" s="140"/>
      <c r="C64" s="141"/>
      <c r="D64" s="142" t="s">
        <v>136</v>
      </c>
      <c r="E64" s="143"/>
      <c r="F64" s="143"/>
      <c r="G64" s="143"/>
      <c r="H64" s="143"/>
      <c r="I64" s="143"/>
      <c r="J64" s="144">
        <f>J100</f>
        <v>0</v>
      </c>
      <c r="K64" s="141"/>
      <c r="L64" s="145"/>
    </row>
    <row r="65" spans="1:31" s="10" customFormat="1" ht="19.899999999999999" hidden="1" customHeight="1">
      <c r="B65" s="146"/>
      <c r="C65" s="97"/>
      <c r="D65" s="147" t="s">
        <v>399</v>
      </c>
      <c r="E65" s="148"/>
      <c r="F65" s="148"/>
      <c r="G65" s="148"/>
      <c r="H65" s="148"/>
      <c r="I65" s="148"/>
      <c r="J65" s="149">
        <f>J101</f>
        <v>0</v>
      </c>
      <c r="K65" s="97"/>
      <c r="L65" s="150"/>
    </row>
    <row r="66" spans="1:31" s="10" customFormat="1" ht="19.899999999999999" hidden="1" customHeight="1">
      <c r="B66" s="146"/>
      <c r="C66" s="97"/>
      <c r="D66" s="147" t="s">
        <v>400</v>
      </c>
      <c r="E66" s="148"/>
      <c r="F66" s="148"/>
      <c r="G66" s="148"/>
      <c r="H66" s="148"/>
      <c r="I66" s="148"/>
      <c r="J66" s="149">
        <f>J107</f>
        <v>0</v>
      </c>
      <c r="K66" s="97"/>
      <c r="L66" s="150"/>
    </row>
    <row r="67" spans="1:31" s="10" customFormat="1" ht="19.899999999999999" hidden="1" customHeight="1">
      <c r="B67" s="146"/>
      <c r="C67" s="97"/>
      <c r="D67" s="147" t="s">
        <v>401</v>
      </c>
      <c r="E67" s="148"/>
      <c r="F67" s="148"/>
      <c r="G67" s="148"/>
      <c r="H67" s="148"/>
      <c r="I67" s="148"/>
      <c r="J67" s="149">
        <f>J144</f>
        <v>0</v>
      </c>
      <c r="K67" s="97"/>
      <c r="L67" s="150"/>
    </row>
    <row r="68" spans="1:31" s="10" customFormat="1" ht="19.899999999999999" hidden="1" customHeight="1">
      <c r="B68" s="146"/>
      <c r="C68" s="97"/>
      <c r="D68" s="147" t="s">
        <v>137</v>
      </c>
      <c r="E68" s="148"/>
      <c r="F68" s="148"/>
      <c r="G68" s="148"/>
      <c r="H68" s="148"/>
      <c r="I68" s="148"/>
      <c r="J68" s="149">
        <f>J180</f>
        <v>0</v>
      </c>
      <c r="K68" s="97"/>
      <c r="L68" s="150"/>
    </row>
    <row r="69" spans="1:31" s="10" customFormat="1" ht="19.899999999999999" hidden="1" customHeight="1">
      <c r="B69" s="146"/>
      <c r="C69" s="97"/>
      <c r="D69" s="147" t="s">
        <v>402</v>
      </c>
      <c r="E69" s="148"/>
      <c r="F69" s="148"/>
      <c r="G69" s="148"/>
      <c r="H69" s="148"/>
      <c r="I69" s="148"/>
      <c r="J69" s="149">
        <f>J188</f>
        <v>0</v>
      </c>
      <c r="K69" s="97"/>
      <c r="L69" s="150"/>
    </row>
    <row r="70" spans="1:31" s="9" customFormat="1" ht="24.95" hidden="1" customHeight="1">
      <c r="B70" s="140"/>
      <c r="C70" s="141"/>
      <c r="D70" s="142" t="s">
        <v>139</v>
      </c>
      <c r="E70" s="143"/>
      <c r="F70" s="143"/>
      <c r="G70" s="143"/>
      <c r="H70" s="143"/>
      <c r="I70" s="143"/>
      <c r="J70" s="144">
        <f>J191</f>
        <v>0</v>
      </c>
      <c r="K70" s="141"/>
      <c r="L70" s="145"/>
    </row>
    <row r="71" spans="1:31" s="10" customFormat="1" ht="19.899999999999999" hidden="1" customHeight="1">
      <c r="B71" s="146"/>
      <c r="C71" s="97"/>
      <c r="D71" s="147" t="s">
        <v>142</v>
      </c>
      <c r="E71" s="148"/>
      <c r="F71" s="148"/>
      <c r="G71" s="148"/>
      <c r="H71" s="148"/>
      <c r="I71" s="148"/>
      <c r="J71" s="149">
        <f>J192</f>
        <v>0</v>
      </c>
      <c r="K71" s="97"/>
      <c r="L71" s="150"/>
    </row>
    <row r="72" spans="1:31" s="10" customFormat="1" ht="19.899999999999999" hidden="1" customHeight="1">
      <c r="B72" s="146"/>
      <c r="C72" s="97"/>
      <c r="D72" s="147" t="s">
        <v>144</v>
      </c>
      <c r="E72" s="148"/>
      <c r="F72" s="148"/>
      <c r="G72" s="148"/>
      <c r="H72" s="148"/>
      <c r="I72" s="148"/>
      <c r="J72" s="149">
        <f>J201</f>
        <v>0</v>
      </c>
      <c r="K72" s="97"/>
      <c r="L72" s="150"/>
    </row>
    <row r="73" spans="1:31" s="10" customFormat="1" ht="19.899999999999999" hidden="1" customHeight="1">
      <c r="B73" s="146"/>
      <c r="C73" s="97"/>
      <c r="D73" s="147" t="s">
        <v>146</v>
      </c>
      <c r="E73" s="148"/>
      <c r="F73" s="148"/>
      <c r="G73" s="148"/>
      <c r="H73" s="148"/>
      <c r="I73" s="148"/>
      <c r="J73" s="149">
        <f>J214</f>
        <v>0</v>
      </c>
      <c r="K73" s="97"/>
      <c r="L73" s="150"/>
    </row>
    <row r="74" spans="1:31" s="10" customFormat="1" ht="19.899999999999999" hidden="1" customHeight="1">
      <c r="B74" s="146"/>
      <c r="C74" s="97"/>
      <c r="D74" s="147" t="s">
        <v>148</v>
      </c>
      <c r="E74" s="148"/>
      <c r="F74" s="148"/>
      <c r="G74" s="148"/>
      <c r="H74" s="148"/>
      <c r="I74" s="148"/>
      <c r="J74" s="149">
        <f>J232</f>
        <v>0</v>
      </c>
      <c r="K74" s="97"/>
      <c r="L74" s="150"/>
    </row>
    <row r="75" spans="1:31" s="10" customFormat="1" ht="19.899999999999999" hidden="1" customHeight="1">
      <c r="B75" s="146"/>
      <c r="C75" s="97"/>
      <c r="D75" s="147" t="s">
        <v>403</v>
      </c>
      <c r="E75" s="148"/>
      <c r="F75" s="148"/>
      <c r="G75" s="148"/>
      <c r="H75" s="148"/>
      <c r="I75" s="148"/>
      <c r="J75" s="149">
        <f>J260</f>
        <v>0</v>
      </c>
      <c r="K75" s="97"/>
      <c r="L75" s="150"/>
    </row>
    <row r="76" spans="1:31" s="10" customFormat="1" ht="19.899999999999999" hidden="1" customHeight="1">
      <c r="B76" s="146"/>
      <c r="C76" s="97"/>
      <c r="D76" s="147" t="s">
        <v>404</v>
      </c>
      <c r="E76" s="148"/>
      <c r="F76" s="148"/>
      <c r="G76" s="148"/>
      <c r="H76" s="148"/>
      <c r="I76" s="148"/>
      <c r="J76" s="149">
        <f>J286</f>
        <v>0</v>
      </c>
      <c r="K76" s="97"/>
      <c r="L76" s="150"/>
    </row>
    <row r="77" spans="1:31" s="10" customFormat="1" ht="19.899999999999999" hidden="1" customHeight="1">
      <c r="B77" s="146"/>
      <c r="C77" s="97"/>
      <c r="D77" s="147" t="s">
        <v>405</v>
      </c>
      <c r="E77" s="148"/>
      <c r="F77" s="148"/>
      <c r="G77" s="148"/>
      <c r="H77" s="148"/>
      <c r="I77" s="148"/>
      <c r="J77" s="149">
        <f>J297</f>
        <v>0</v>
      </c>
      <c r="K77" s="97"/>
      <c r="L77" s="150"/>
    </row>
    <row r="78" spans="1:31" s="2" customFormat="1" ht="21.75" hidden="1" customHeight="1">
      <c r="A78" s="34"/>
      <c r="B78" s="35"/>
      <c r="C78" s="36"/>
      <c r="D78" s="36"/>
      <c r="E78" s="36"/>
      <c r="F78" s="36"/>
      <c r="G78" s="36"/>
      <c r="H78" s="36"/>
      <c r="I78" s="36"/>
      <c r="J78" s="36"/>
      <c r="K78" s="36"/>
      <c r="L78" s="113"/>
      <c r="S78" s="34"/>
      <c r="T78" s="34"/>
      <c r="U78" s="34"/>
      <c r="V78" s="34"/>
      <c r="W78" s="34"/>
      <c r="X78" s="34"/>
      <c r="Y78" s="34"/>
      <c r="Z78" s="34"/>
      <c r="AA78" s="34"/>
      <c r="AB78" s="34"/>
      <c r="AC78" s="34"/>
      <c r="AD78" s="34"/>
      <c r="AE78" s="34"/>
    </row>
    <row r="79" spans="1:31" s="2" customFormat="1" ht="6.95" hidden="1" customHeight="1">
      <c r="A79" s="34"/>
      <c r="B79" s="47"/>
      <c r="C79" s="48"/>
      <c r="D79" s="48"/>
      <c r="E79" s="48"/>
      <c r="F79" s="48"/>
      <c r="G79" s="48"/>
      <c r="H79" s="48"/>
      <c r="I79" s="48"/>
      <c r="J79" s="48"/>
      <c r="K79" s="48"/>
      <c r="L79" s="113"/>
      <c r="S79" s="34"/>
      <c r="T79" s="34"/>
      <c r="U79" s="34"/>
      <c r="V79" s="34"/>
      <c r="W79" s="34"/>
      <c r="X79" s="34"/>
      <c r="Y79" s="34"/>
      <c r="Z79" s="34"/>
      <c r="AA79" s="34"/>
      <c r="AB79" s="34"/>
      <c r="AC79" s="34"/>
      <c r="AD79" s="34"/>
      <c r="AE79" s="34"/>
    </row>
    <row r="80" spans="1:31" ht="11.25" hidden="1"/>
    <row r="81" spans="1:31" ht="11.25" hidden="1"/>
    <row r="82" spans="1:31" ht="11.25" hidden="1"/>
    <row r="83" spans="1:31" s="2" customFormat="1" ht="6.95" customHeight="1">
      <c r="A83" s="34"/>
      <c r="B83" s="49"/>
      <c r="C83" s="50"/>
      <c r="D83" s="50"/>
      <c r="E83" s="50"/>
      <c r="F83" s="50"/>
      <c r="G83" s="50"/>
      <c r="H83" s="50"/>
      <c r="I83" s="50"/>
      <c r="J83" s="50"/>
      <c r="K83" s="50"/>
      <c r="L83" s="113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spans="1:31" s="2" customFormat="1" ht="24.95" customHeight="1">
      <c r="A84" s="34"/>
      <c r="B84" s="35"/>
      <c r="C84" s="23" t="s">
        <v>149</v>
      </c>
      <c r="D84" s="36"/>
      <c r="E84" s="36"/>
      <c r="F84" s="36"/>
      <c r="G84" s="36"/>
      <c r="H84" s="36"/>
      <c r="I84" s="36"/>
      <c r="J84" s="36"/>
      <c r="K84" s="36"/>
      <c r="L84" s="113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spans="1:31" s="2" customFormat="1" ht="6.95" customHeight="1">
      <c r="A85" s="34"/>
      <c r="B85" s="35"/>
      <c r="C85" s="36"/>
      <c r="D85" s="36"/>
      <c r="E85" s="36"/>
      <c r="F85" s="36"/>
      <c r="G85" s="36"/>
      <c r="H85" s="36"/>
      <c r="I85" s="36"/>
      <c r="J85" s="36"/>
      <c r="K85" s="36"/>
      <c r="L85" s="113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spans="1:31" s="2" customFormat="1" ht="12" customHeight="1">
      <c r="A86" s="34"/>
      <c r="B86" s="35"/>
      <c r="C86" s="29" t="s">
        <v>16</v>
      </c>
      <c r="D86" s="36"/>
      <c r="E86" s="36"/>
      <c r="F86" s="36"/>
      <c r="G86" s="36"/>
      <c r="H86" s="36"/>
      <c r="I86" s="36"/>
      <c r="J86" s="36"/>
      <c r="K86" s="36"/>
      <c r="L86" s="113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</row>
    <row r="87" spans="1:31" s="2" customFormat="1" ht="16.5" customHeight="1">
      <c r="A87" s="34"/>
      <c r="B87" s="35"/>
      <c r="C87" s="36"/>
      <c r="D87" s="36"/>
      <c r="E87" s="304" t="str">
        <f>E7</f>
        <v>Domov mládeže, Čelakovského 789 1, Plzeň</v>
      </c>
      <c r="F87" s="305"/>
      <c r="G87" s="305"/>
      <c r="H87" s="305"/>
      <c r="I87" s="36"/>
      <c r="J87" s="36"/>
      <c r="K87" s="36"/>
      <c r="L87" s="113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spans="1:31" s="1" customFormat="1" ht="12" customHeight="1">
      <c r="B88" s="21"/>
      <c r="C88" s="29" t="s">
        <v>128</v>
      </c>
      <c r="D88" s="22"/>
      <c r="E88" s="22"/>
      <c r="F88" s="22"/>
      <c r="G88" s="22"/>
      <c r="H88" s="22"/>
      <c r="I88" s="22"/>
      <c r="J88" s="22"/>
      <c r="K88" s="22"/>
      <c r="L88" s="20"/>
    </row>
    <row r="89" spans="1:31" s="2" customFormat="1" ht="16.5" customHeight="1">
      <c r="A89" s="34"/>
      <c r="B89" s="35"/>
      <c r="C89" s="36"/>
      <c r="D89" s="36"/>
      <c r="E89" s="304" t="s">
        <v>129</v>
      </c>
      <c r="F89" s="306"/>
      <c r="G89" s="306"/>
      <c r="H89" s="306"/>
      <c r="I89" s="36"/>
      <c r="J89" s="36"/>
      <c r="K89" s="36"/>
      <c r="L89" s="113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spans="1:31" s="2" customFormat="1" ht="12" customHeight="1">
      <c r="A90" s="34"/>
      <c r="B90" s="35"/>
      <c r="C90" s="29" t="s">
        <v>130</v>
      </c>
      <c r="D90" s="36"/>
      <c r="E90" s="36"/>
      <c r="F90" s="36"/>
      <c r="G90" s="36"/>
      <c r="H90" s="36"/>
      <c r="I90" s="36"/>
      <c r="J90" s="36"/>
      <c r="K90" s="36"/>
      <c r="L90" s="113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spans="1:31" s="2" customFormat="1" ht="16.5" customHeight="1">
      <c r="A91" s="34"/>
      <c r="B91" s="35"/>
      <c r="C91" s="36"/>
      <c r="D91" s="36"/>
      <c r="E91" s="258" t="str">
        <f>E11</f>
        <v>B1 - Stavební práce</v>
      </c>
      <c r="F91" s="306"/>
      <c r="G91" s="306"/>
      <c r="H91" s="306"/>
      <c r="I91" s="36"/>
      <c r="J91" s="36"/>
      <c r="K91" s="36"/>
      <c r="L91" s="113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spans="1:31" s="2" customFormat="1" ht="6.95" customHeight="1">
      <c r="A92" s="34"/>
      <c r="B92" s="35"/>
      <c r="C92" s="36"/>
      <c r="D92" s="36"/>
      <c r="E92" s="36"/>
      <c r="F92" s="36"/>
      <c r="G92" s="36"/>
      <c r="H92" s="36"/>
      <c r="I92" s="36"/>
      <c r="J92" s="36"/>
      <c r="K92" s="36"/>
      <c r="L92" s="113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spans="1:31" s="2" customFormat="1" ht="12" customHeight="1">
      <c r="A93" s="34"/>
      <c r="B93" s="35"/>
      <c r="C93" s="29" t="s">
        <v>21</v>
      </c>
      <c r="D93" s="36"/>
      <c r="E93" s="36"/>
      <c r="F93" s="27" t="str">
        <f>F14</f>
        <v>Čelakovského 789/1, Plzeň</v>
      </c>
      <c r="G93" s="36"/>
      <c r="H93" s="36"/>
      <c r="I93" s="29" t="s">
        <v>23</v>
      </c>
      <c r="J93" s="59" t="str">
        <f>IF(J14="","",J14)</f>
        <v>20. 3. 2025</v>
      </c>
      <c r="K93" s="36"/>
      <c r="L93" s="113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spans="1:31" s="2" customFormat="1" ht="6.95" customHeight="1">
      <c r="A94" s="34"/>
      <c r="B94" s="35"/>
      <c r="C94" s="36"/>
      <c r="D94" s="36"/>
      <c r="E94" s="36"/>
      <c r="F94" s="36"/>
      <c r="G94" s="36"/>
      <c r="H94" s="36"/>
      <c r="I94" s="36"/>
      <c r="J94" s="36"/>
      <c r="K94" s="36"/>
      <c r="L94" s="113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spans="1:31" s="2" customFormat="1" ht="25.7" customHeight="1">
      <c r="A95" s="34"/>
      <c r="B95" s="35"/>
      <c r="C95" s="29" t="s">
        <v>25</v>
      </c>
      <c r="D95" s="36"/>
      <c r="E95" s="36"/>
      <c r="F95" s="27" t="str">
        <f>E17</f>
        <v>Střední škola informatiky a finančních služeb</v>
      </c>
      <c r="G95" s="36"/>
      <c r="H95" s="36"/>
      <c r="I95" s="29" t="s">
        <v>33</v>
      </c>
      <c r="J95" s="32" t="str">
        <f>E23</f>
        <v>Planteam, Na Výsluní 630, Líně - Sulkov</v>
      </c>
      <c r="K95" s="36"/>
      <c r="L95" s="113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</row>
    <row r="96" spans="1:31" s="2" customFormat="1" ht="15.2" customHeight="1">
      <c r="A96" s="34"/>
      <c r="B96" s="35"/>
      <c r="C96" s="29" t="s">
        <v>31</v>
      </c>
      <c r="D96" s="36"/>
      <c r="E96" s="36"/>
      <c r="F96" s="27" t="str">
        <f>IF(E20="","",E20)</f>
        <v>Vyplň údaj</v>
      </c>
      <c r="G96" s="36"/>
      <c r="H96" s="36"/>
      <c r="I96" s="29" t="s">
        <v>37</v>
      </c>
      <c r="J96" s="32" t="str">
        <f>E26</f>
        <v>Ing. Irena Potužáková</v>
      </c>
      <c r="K96" s="36"/>
      <c r="L96" s="113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</row>
    <row r="97" spans="1:65" s="2" customFormat="1" ht="10.35" customHeight="1">
      <c r="A97" s="34"/>
      <c r="B97" s="35"/>
      <c r="C97" s="36"/>
      <c r="D97" s="36"/>
      <c r="E97" s="36"/>
      <c r="F97" s="36"/>
      <c r="G97" s="36"/>
      <c r="H97" s="36"/>
      <c r="I97" s="36"/>
      <c r="J97" s="36"/>
      <c r="K97" s="36"/>
      <c r="L97" s="113"/>
      <c r="S97" s="34"/>
      <c r="T97" s="34"/>
      <c r="U97" s="34"/>
      <c r="V97" s="34"/>
      <c r="W97" s="34"/>
      <c r="X97" s="34"/>
      <c r="Y97" s="34"/>
      <c r="Z97" s="34"/>
      <c r="AA97" s="34"/>
      <c r="AB97" s="34"/>
      <c r="AC97" s="34"/>
      <c r="AD97" s="34"/>
      <c r="AE97" s="34"/>
    </row>
    <row r="98" spans="1:65" s="11" customFormat="1" ht="29.25" customHeight="1">
      <c r="A98" s="151"/>
      <c r="B98" s="152"/>
      <c r="C98" s="153" t="s">
        <v>150</v>
      </c>
      <c r="D98" s="154" t="s">
        <v>60</v>
      </c>
      <c r="E98" s="154" t="s">
        <v>56</v>
      </c>
      <c r="F98" s="154" t="s">
        <v>57</v>
      </c>
      <c r="G98" s="154" t="s">
        <v>151</v>
      </c>
      <c r="H98" s="154" t="s">
        <v>152</v>
      </c>
      <c r="I98" s="154" t="s">
        <v>153</v>
      </c>
      <c r="J98" s="154" t="s">
        <v>134</v>
      </c>
      <c r="K98" s="155" t="s">
        <v>154</v>
      </c>
      <c r="L98" s="156"/>
      <c r="M98" s="68" t="s">
        <v>19</v>
      </c>
      <c r="N98" s="69" t="s">
        <v>45</v>
      </c>
      <c r="O98" s="69" t="s">
        <v>155</v>
      </c>
      <c r="P98" s="69" t="s">
        <v>156</v>
      </c>
      <c r="Q98" s="69" t="s">
        <v>157</v>
      </c>
      <c r="R98" s="69" t="s">
        <v>158</v>
      </c>
      <c r="S98" s="69" t="s">
        <v>159</v>
      </c>
      <c r="T98" s="70" t="s">
        <v>160</v>
      </c>
      <c r="U98" s="151"/>
      <c r="V98" s="151"/>
      <c r="W98" s="151"/>
      <c r="X98" s="151"/>
      <c r="Y98" s="151"/>
      <c r="Z98" s="151"/>
      <c r="AA98" s="151"/>
      <c r="AB98" s="151"/>
      <c r="AC98" s="151"/>
      <c r="AD98" s="151"/>
      <c r="AE98" s="151"/>
    </row>
    <row r="99" spans="1:65" s="2" customFormat="1" ht="22.9" customHeight="1">
      <c r="A99" s="34"/>
      <c r="B99" s="35"/>
      <c r="C99" s="75" t="s">
        <v>161</v>
      </c>
      <c r="D99" s="36"/>
      <c r="E99" s="36"/>
      <c r="F99" s="36"/>
      <c r="G99" s="36"/>
      <c r="H99" s="36"/>
      <c r="I99" s="36"/>
      <c r="J99" s="157">
        <f>BK99</f>
        <v>0</v>
      </c>
      <c r="K99" s="36"/>
      <c r="L99" s="39"/>
      <c r="M99" s="71"/>
      <c r="N99" s="158"/>
      <c r="O99" s="72"/>
      <c r="P99" s="159">
        <f>P100+P191</f>
        <v>0</v>
      </c>
      <c r="Q99" s="72"/>
      <c r="R99" s="159">
        <f>R100+R191</f>
        <v>29.149447009999996</v>
      </c>
      <c r="S99" s="72"/>
      <c r="T99" s="160">
        <f>T100+T191</f>
        <v>5.0978099999999991E-2</v>
      </c>
      <c r="U99" s="34"/>
      <c r="V99" s="34"/>
      <c r="W99" s="34"/>
      <c r="X99" s="34"/>
      <c r="Y99" s="34"/>
      <c r="Z99" s="34"/>
      <c r="AA99" s="34"/>
      <c r="AB99" s="34"/>
      <c r="AC99" s="34"/>
      <c r="AD99" s="34"/>
      <c r="AE99" s="34"/>
      <c r="AT99" s="17" t="s">
        <v>74</v>
      </c>
      <c r="AU99" s="17" t="s">
        <v>135</v>
      </c>
      <c r="BK99" s="161">
        <f>BK100+BK191</f>
        <v>0</v>
      </c>
    </row>
    <row r="100" spans="1:65" s="12" customFormat="1" ht="25.9" customHeight="1">
      <c r="B100" s="162"/>
      <c r="C100" s="163"/>
      <c r="D100" s="164" t="s">
        <v>74</v>
      </c>
      <c r="E100" s="165" t="s">
        <v>162</v>
      </c>
      <c r="F100" s="165" t="s">
        <v>163</v>
      </c>
      <c r="G100" s="163"/>
      <c r="H100" s="163"/>
      <c r="I100" s="166"/>
      <c r="J100" s="167">
        <f>BK100</f>
        <v>0</v>
      </c>
      <c r="K100" s="163"/>
      <c r="L100" s="168"/>
      <c r="M100" s="169"/>
      <c r="N100" s="170"/>
      <c r="O100" s="170"/>
      <c r="P100" s="171">
        <f>P101+P107+P144+P180+P188</f>
        <v>0</v>
      </c>
      <c r="Q100" s="170"/>
      <c r="R100" s="171">
        <f>R101+R107+R144+R180+R188</f>
        <v>20.037997979999997</v>
      </c>
      <c r="S100" s="170"/>
      <c r="T100" s="172">
        <f>T101+T107+T144+T180+T188</f>
        <v>0</v>
      </c>
      <c r="AR100" s="173" t="s">
        <v>79</v>
      </c>
      <c r="AT100" s="174" t="s">
        <v>74</v>
      </c>
      <c r="AU100" s="174" t="s">
        <v>75</v>
      </c>
      <c r="AY100" s="173" t="s">
        <v>164</v>
      </c>
      <c r="BK100" s="175">
        <f>BK101+BK107+BK144+BK180+BK188</f>
        <v>0</v>
      </c>
    </row>
    <row r="101" spans="1:65" s="12" customFormat="1" ht="22.9" customHeight="1">
      <c r="B101" s="162"/>
      <c r="C101" s="163"/>
      <c r="D101" s="164" t="s">
        <v>74</v>
      </c>
      <c r="E101" s="176" t="s">
        <v>103</v>
      </c>
      <c r="F101" s="176" t="s">
        <v>406</v>
      </c>
      <c r="G101" s="163"/>
      <c r="H101" s="163"/>
      <c r="I101" s="166"/>
      <c r="J101" s="177">
        <f>BK101</f>
        <v>0</v>
      </c>
      <c r="K101" s="163"/>
      <c r="L101" s="168"/>
      <c r="M101" s="169"/>
      <c r="N101" s="170"/>
      <c r="O101" s="170"/>
      <c r="P101" s="171">
        <f>SUM(P102:P106)</f>
        <v>0</v>
      </c>
      <c r="Q101" s="170"/>
      <c r="R101" s="171">
        <f>SUM(R102:R106)</f>
        <v>1.6279875199999998</v>
      </c>
      <c r="S101" s="170"/>
      <c r="T101" s="172">
        <f>SUM(T102:T106)</f>
        <v>0</v>
      </c>
      <c r="AR101" s="173" t="s">
        <v>79</v>
      </c>
      <c r="AT101" s="174" t="s">
        <v>74</v>
      </c>
      <c r="AU101" s="174" t="s">
        <v>79</v>
      </c>
      <c r="AY101" s="173" t="s">
        <v>164</v>
      </c>
      <c r="BK101" s="175">
        <f>SUM(BK102:BK106)</f>
        <v>0</v>
      </c>
    </row>
    <row r="102" spans="1:65" s="2" customFormat="1" ht="44.25" customHeight="1">
      <c r="A102" s="34"/>
      <c r="B102" s="35"/>
      <c r="C102" s="178" t="s">
        <v>79</v>
      </c>
      <c r="D102" s="178" t="s">
        <v>167</v>
      </c>
      <c r="E102" s="179" t="s">
        <v>407</v>
      </c>
      <c r="F102" s="180" t="s">
        <v>408</v>
      </c>
      <c r="G102" s="181" t="s">
        <v>362</v>
      </c>
      <c r="H102" s="182">
        <v>1</v>
      </c>
      <c r="I102" s="183"/>
      <c r="J102" s="184">
        <f>ROUND(I102*H102,2)</f>
        <v>0</v>
      </c>
      <c r="K102" s="180" t="s">
        <v>171</v>
      </c>
      <c r="L102" s="39"/>
      <c r="M102" s="185" t="s">
        <v>19</v>
      </c>
      <c r="N102" s="186" t="s">
        <v>46</v>
      </c>
      <c r="O102" s="64"/>
      <c r="P102" s="187">
        <f>O102*H102</f>
        <v>0</v>
      </c>
      <c r="Q102" s="187">
        <v>2.2280000000000001E-2</v>
      </c>
      <c r="R102" s="187">
        <f>Q102*H102</f>
        <v>2.2280000000000001E-2</v>
      </c>
      <c r="S102" s="187">
        <v>0</v>
      </c>
      <c r="T102" s="188">
        <f>S102*H102</f>
        <v>0</v>
      </c>
      <c r="U102" s="34"/>
      <c r="V102" s="34"/>
      <c r="W102" s="34"/>
      <c r="X102" s="34"/>
      <c r="Y102" s="34"/>
      <c r="Z102" s="34"/>
      <c r="AA102" s="34"/>
      <c r="AB102" s="34"/>
      <c r="AC102" s="34"/>
      <c r="AD102" s="34"/>
      <c r="AE102" s="34"/>
      <c r="AR102" s="189" t="s">
        <v>112</v>
      </c>
      <c r="AT102" s="189" t="s">
        <v>167</v>
      </c>
      <c r="AU102" s="189" t="s">
        <v>83</v>
      </c>
      <c r="AY102" s="17" t="s">
        <v>164</v>
      </c>
      <c r="BE102" s="190">
        <f>IF(N102="základní",J102,0)</f>
        <v>0</v>
      </c>
      <c r="BF102" s="190">
        <f>IF(N102="snížená",J102,0)</f>
        <v>0</v>
      </c>
      <c r="BG102" s="190">
        <f>IF(N102="zákl. přenesená",J102,0)</f>
        <v>0</v>
      </c>
      <c r="BH102" s="190">
        <f>IF(N102="sníž. přenesená",J102,0)</f>
        <v>0</v>
      </c>
      <c r="BI102" s="190">
        <f>IF(N102="nulová",J102,0)</f>
        <v>0</v>
      </c>
      <c r="BJ102" s="17" t="s">
        <v>79</v>
      </c>
      <c r="BK102" s="190">
        <f>ROUND(I102*H102,2)</f>
        <v>0</v>
      </c>
      <c r="BL102" s="17" t="s">
        <v>112</v>
      </c>
      <c r="BM102" s="189" t="s">
        <v>409</v>
      </c>
    </row>
    <row r="103" spans="1:65" s="2" customFormat="1" ht="11.25">
      <c r="A103" s="34"/>
      <c r="B103" s="35"/>
      <c r="C103" s="36"/>
      <c r="D103" s="191" t="s">
        <v>173</v>
      </c>
      <c r="E103" s="36"/>
      <c r="F103" s="192" t="s">
        <v>410</v>
      </c>
      <c r="G103" s="36"/>
      <c r="H103" s="36"/>
      <c r="I103" s="193"/>
      <c r="J103" s="36"/>
      <c r="K103" s="36"/>
      <c r="L103" s="39"/>
      <c r="M103" s="194"/>
      <c r="N103" s="195"/>
      <c r="O103" s="64"/>
      <c r="P103" s="64"/>
      <c r="Q103" s="64"/>
      <c r="R103" s="64"/>
      <c r="S103" s="64"/>
      <c r="T103" s="65"/>
      <c r="U103" s="34"/>
      <c r="V103" s="34"/>
      <c r="W103" s="34"/>
      <c r="X103" s="34"/>
      <c r="Y103" s="34"/>
      <c r="Z103" s="34"/>
      <c r="AA103" s="34"/>
      <c r="AB103" s="34"/>
      <c r="AC103" s="34"/>
      <c r="AD103" s="34"/>
      <c r="AE103" s="34"/>
      <c r="AT103" s="17" t="s">
        <v>173</v>
      </c>
      <c r="AU103" s="17" t="s">
        <v>83</v>
      </c>
    </row>
    <row r="104" spans="1:65" s="2" customFormat="1" ht="37.9" customHeight="1">
      <c r="A104" s="34"/>
      <c r="B104" s="35"/>
      <c r="C104" s="178" t="s">
        <v>83</v>
      </c>
      <c r="D104" s="178" t="s">
        <v>167</v>
      </c>
      <c r="E104" s="179" t="s">
        <v>411</v>
      </c>
      <c r="F104" s="180" t="s">
        <v>412</v>
      </c>
      <c r="G104" s="181" t="s">
        <v>170</v>
      </c>
      <c r="H104" s="182">
        <v>26.015999999999998</v>
      </c>
      <c r="I104" s="183"/>
      <c r="J104" s="184">
        <f>ROUND(I104*H104,2)</f>
        <v>0</v>
      </c>
      <c r="K104" s="180" t="s">
        <v>171</v>
      </c>
      <c r="L104" s="39"/>
      <c r="M104" s="185" t="s">
        <v>19</v>
      </c>
      <c r="N104" s="186" t="s">
        <v>46</v>
      </c>
      <c r="O104" s="64"/>
      <c r="P104" s="187">
        <f>O104*H104</f>
        <v>0</v>
      </c>
      <c r="Q104" s="187">
        <v>6.1719999999999997E-2</v>
      </c>
      <c r="R104" s="187">
        <f>Q104*H104</f>
        <v>1.6057075199999997</v>
      </c>
      <c r="S104" s="187">
        <v>0</v>
      </c>
      <c r="T104" s="188">
        <f>S104*H104</f>
        <v>0</v>
      </c>
      <c r="U104" s="34"/>
      <c r="V104" s="34"/>
      <c r="W104" s="34"/>
      <c r="X104" s="34"/>
      <c r="Y104" s="34"/>
      <c r="Z104" s="34"/>
      <c r="AA104" s="34"/>
      <c r="AB104" s="34"/>
      <c r="AC104" s="34"/>
      <c r="AD104" s="34"/>
      <c r="AE104" s="34"/>
      <c r="AR104" s="189" t="s">
        <v>112</v>
      </c>
      <c r="AT104" s="189" t="s">
        <v>167</v>
      </c>
      <c r="AU104" s="189" t="s">
        <v>83</v>
      </c>
      <c r="AY104" s="17" t="s">
        <v>164</v>
      </c>
      <c r="BE104" s="190">
        <f>IF(N104="základní",J104,0)</f>
        <v>0</v>
      </c>
      <c r="BF104" s="190">
        <f>IF(N104="snížená",J104,0)</f>
        <v>0</v>
      </c>
      <c r="BG104" s="190">
        <f>IF(N104="zákl. přenesená",J104,0)</f>
        <v>0</v>
      </c>
      <c r="BH104" s="190">
        <f>IF(N104="sníž. přenesená",J104,0)</f>
        <v>0</v>
      </c>
      <c r="BI104" s="190">
        <f>IF(N104="nulová",J104,0)</f>
        <v>0</v>
      </c>
      <c r="BJ104" s="17" t="s">
        <v>79</v>
      </c>
      <c r="BK104" s="190">
        <f>ROUND(I104*H104,2)</f>
        <v>0</v>
      </c>
      <c r="BL104" s="17" t="s">
        <v>112</v>
      </c>
      <c r="BM104" s="189" t="s">
        <v>413</v>
      </c>
    </row>
    <row r="105" spans="1:65" s="2" customFormat="1" ht="11.25">
      <c r="A105" s="34"/>
      <c r="B105" s="35"/>
      <c r="C105" s="36"/>
      <c r="D105" s="191" t="s">
        <v>173</v>
      </c>
      <c r="E105" s="36"/>
      <c r="F105" s="192" t="s">
        <v>414</v>
      </c>
      <c r="G105" s="36"/>
      <c r="H105" s="36"/>
      <c r="I105" s="193"/>
      <c r="J105" s="36"/>
      <c r="K105" s="36"/>
      <c r="L105" s="39"/>
      <c r="M105" s="194"/>
      <c r="N105" s="195"/>
      <c r="O105" s="64"/>
      <c r="P105" s="64"/>
      <c r="Q105" s="64"/>
      <c r="R105" s="64"/>
      <c r="S105" s="64"/>
      <c r="T105" s="65"/>
      <c r="U105" s="34"/>
      <c r="V105" s="34"/>
      <c r="W105" s="34"/>
      <c r="X105" s="34"/>
      <c r="Y105" s="34"/>
      <c r="Z105" s="34"/>
      <c r="AA105" s="34"/>
      <c r="AB105" s="34"/>
      <c r="AC105" s="34"/>
      <c r="AD105" s="34"/>
      <c r="AE105" s="34"/>
      <c r="AT105" s="17" t="s">
        <v>173</v>
      </c>
      <c r="AU105" s="17" t="s">
        <v>83</v>
      </c>
    </row>
    <row r="106" spans="1:65" s="13" customFormat="1" ht="11.25">
      <c r="B106" s="196"/>
      <c r="C106" s="197"/>
      <c r="D106" s="198" t="s">
        <v>179</v>
      </c>
      <c r="E106" s="199" t="s">
        <v>19</v>
      </c>
      <c r="F106" s="200" t="s">
        <v>415</v>
      </c>
      <c r="G106" s="197"/>
      <c r="H106" s="201">
        <v>26.015999999999998</v>
      </c>
      <c r="I106" s="202"/>
      <c r="J106" s="197"/>
      <c r="K106" s="197"/>
      <c r="L106" s="203"/>
      <c r="M106" s="204"/>
      <c r="N106" s="205"/>
      <c r="O106" s="205"/>
      <c r="P106" s="205"/>
      <c r="Q106" s="205"/>
      <c r="R106" s="205"/>
      <c r="S106" s="205"/>
      <c r="T106" s="206"/>
      <c r="AT106" s="207" t="s">
        <v>179</v>
      </c>
      <c r="AU106" s="207" t="s">
        <v>83</v>
      </c>
      <c r="AV106" s="13" t="s">
        <v>83</v>
      </c>
      <c r="AW106" s="13" t="s">
        <v>36</v>
      </c>
      <c r="AX106" s="13" t="s">
        <v>79</v>
      </c>
      <c r="AY106" s="207" t="s">
        <v>164</v>
      </c>
    </row>
    <row r="107" spans="1:65" s="12" customFormat="1" ht="22.9" customHeight="1">
      <c r="B107" s="162"/>
      <c r="C107" s="163"/>
      <c r="D107" s="164" t="s">
        <v>74</v>
      </c>
      <c r="E107" s="176" t="s">
        <v>118</v>
      </c>
      <c r="F107" s="176" t="s">
        <v>416</v>
      </c>
      <c r="G107" s="163"/>
      <c r="H107" s="163"/>
      <c r="I107" s="166"/>
      <c r="J107" s="177">
        <f>BK107</f>
        <v>0</v>
      </c>
      <c r="K107" s="163"/>
      <c r="L107" s="168"/>
      <c r="M107" s="169"/>
      <c r="N107" s="170"/>
      <c r="O107" s="170"/>
      <c r="P107" s="171">
        <f>SUM(P108:P143)</f>
        <v>0</v>
      </c>
      <c r="Q107" s="170"/>
      <c r="R107" s="171">
        <f>SUM(R108:R143)</f>
        <v>8.3000284000000004</v>
      </c>
      <c r="S107" s="170"/>
      <c r="T107" s="172">
        <f>SUM(T108:T143)</f>
        <v>0</v>
      </c>
      <c r="AR107" s="173" t="s">
        <v>79</v>
      </c>
      <c r="AT107" s="174" t="s">
        <v>74</v>
      </c>
      <c r="AU107" s="174" t="s">
        <v>79</v>
      </c>
      <c r="AY107" s="173" t="s">
        <v>164</v>
      </c>
      <c r="BK107" s="175">
        <f>SUM(BK108:BK143)</f>
        <v>0</v>
      </c>
    </row>
    <row r="108" spans="1:65" s="2" customFormat="1" ht="24.2" customHeight="1">
      <c r="A108" s="34"/>
      <c r="B108" s="35"/>
      <c r="C108" s="178" t="s">
        <v>103</v>
      </c>
      <c r="D108" s="178" t="s">
        <v>167</v>
      </c>
      <c r="E108" s="179" t="s">
        <v>417</v>
      </c>
      <c r="F108" s="180" t="s">
        <v>418</v>
      </c>
      <c r="G108" s="181" t="s">
        <v>170</v>
      </c>
      <c r="H108" s="182">
        <v>83.558999999999997</v>
      </c>
      <c r="I108" s="183"/>
      <c r="J108" s="184">
        <f>ROUND(I108*H108,2)</f>
        <v>0</v>
      </c>
      <c r="K108" s="180" t="s">
        <v>171</v>
      </c>
      <c r="L108" s="39"/>
      <c r="M108" s="185" t="s">
        <v>19</v>
      </c>
      <c r="N108" s="186" t="s">
        <v>46</v>
      </c>
      <c r="O108" s="64"/>
      <c r="P108" s="187">
        <f>O108*H108</f>
        <v>0</v>
      </c>
      <c r="Q108" s="187">
        <v>2.7300000000000001E-2</v>
      </c>
      <c r="R108" s="187">
        <f>Q108*H108</f>
        <v>2.2811607</v>
      </c>
      <c r="S108" s="187">
        <v>0</v>
      </c>
      <c r="T108" s="188">
        <f>S108*H108</f>
        <v>0</v>
      </c>
      <c r="U108" s="34"/>
      <c r="V108" s="34"/>
      <c r="W108" s="34"/>
      <c r="X108" s="34"/>
      <c r="Y108" s="34"/>
      <c r="Z108" s="34"/>
      <c r="AA108" s="34"/>
      <c r="AB108" s="34"/>
      <c r="AC108" s="34"/>
      <c r="AD108" s="34"/>
      <c r="AE108" s="34"/>
      <c r="AR108" s="189" t="s">
        <v>112</v>
      </c>
      <c r="AT108" s="189" t="s">
        <v>167</v>
      </c>
      <c r="AU108" s="189" t="s">
        <v>83</v>
      </c>
      <c r="AY108" s="17" t="s">
        <v>164</v>
      </c>
      <c r="BE108" s="190">
        <f>IF(N108="základní",J108,0)</f>
        <v>0</v>
      </c>
      <c r="BF108" s="190">
        <f>IF(N108="snížená",J108,0)</f>
        <v>0</v>
      </c>
      <c r="BG108" s="190">
        <f>IF(N108="zákl. přenesená",J108,0)</f>
        <v>0</v>
      </c>
      <c r="BH108" s="190">
        <f>IF(N108="sníž. přenesená",J108,0)</f>
        <v>0</v>
      </c>
      <c r="BI108" s="190">
        <f>IF(N108="nulová",J108,0)</f>
        <v>0</v>
      </c>
      <c r="BJ108" s="17" t="s">
        <v>79</v>
      </c>
      <c r="BK108" s="190">
        <f>ROUND(I108*H108,2)</f>
        <v>0</v>
      </c>
      <c r="BL108" s="17" t="s">
        <v>112</v>
      </c>
      <c r="BM108" s="189" t="s">
        <v>419</v>
      </c>
    </row>
    <row r="109" spans="1:65" s="2" customFormat="1" ht="11.25">
      <c r="A109" s="34"/>
      <c r="B109" s="35"/>
      <c r="C109" s="36"/>
      <c r="D109" s="191" t="s">
        <v>173</v>
      </c>
      <c r="E109" s="36"/>
      <c r="F109" s="192" t="s">
        <v>420</v>
      </c>
      <c r="G109" s="36"/>
      <c r="H109" s="36"/>
      <c r="I109" s="193"/>
      <c r="J109" s="36"/>
      <c r="K109" s="36"/>
      <c r="L109" s="39"/>
      <c r="M109" s="194"/>
      <c r="N109" s="195"/>
      <c r="O109" s="64"/>
      <c r="P109" s="64"/>
      <c r="Q109" s="64"/>
      <c r="R109" s="64"/>
      <c r="S109" s="64"/>
      <c r="T109" s="65"/>
      <c r="U109" s="34"/>
      <c r="V109" s="34"/>
      <c r="W109" s="34"/>
      <c r="X109" s="34"/>
      <c r="Y109" s="34"/>
      <c r="Z109" s="34"/>
      <c r="AA109" s="34"/>
      <c r="AB109" s="34"/>
      <c r="AC109" s="34"/>
      <c r="AD109" s="34"/>
      <c r="AE109" s="34"/>
      <c r="AT109" s="17" t="s">
        <v>173</v>
      </c>
      <c r="AU109" s="17" t="s">
        <v>83</v>
      </c>
    </row>
    <row r="110" spans="1:65" s="13" customFormat="1" ht="11.25">
      <c r="B110" s="196"/>
      <c r="C110" s="197"/>
      <c r="D110" s="198" t="s">
        <v>179</v>
      </c>
      <c r="E110" s="199" t="s">
        <v>19</v>
      </c>
      <c r="F110" s="200" t="s">
        <v>421</v>
      </c>
      <c r="G110" s="197"/>
      <c r="H110" s="201">
        <v>83.558999999999997</v>
      </c>
      <c r="I110" s="202"/>
      <c r="J110" s="197"/>
      <c r="K110" s="197"/>
      <c r="L110" s="203"/>
      <c r="M110" s="204"/>
      <c r="N110" s="205"/>
      <c r="O110" s="205"/>
      <c r="P110" s="205"/>
      <c r="Q110" s="205"/>
      <c r="R110" s="205"/>
      <c r="S110" s="205"/>
      <c r="T110" s="206"/>
      <c r="AT110" s="207" t="s">
        <v>179</v>
      </c>
      <c r="AU110" s="207" t="s">
        <v>83</v>
      </c>
      <c r="AV110" s="13" t="s">
        <v>83</v>
      </c>
      <c r="AW110" s="13" t="s">
        <v>36</v>
      </c>
      <c r="AX110" s="13" t="s">
        <v>79</v>
      </c>
      <c r="AY110" s="207" t="s">
        <v>164</v>
      </c>
    </row>
    <row r="111" spans="1:65" s="2" customFormat="1" ht="37.9" customHeight="1">
      <c r="A111" s="34"/>
      <c r="B111" s="35"/>
      <c r="C111" s="178" t="s">
        <v>112</v>
      </c>
      <c r="D111" s="178" t="s">
        <v>167</v>
      </c>
      <c r="E111" s="179" t="s">
        <v>422</v>
      </c>
      <c r="F111" s="180" t="s">
        <v>423</v>
      </c>
      <c r="G111" s="181" t="s">
        <v>170</v>
      </c>
      <c r="H111" s="182">
        <v>52.031999999999996</v>
      </c>
      <c r="I111" s="183"/>
      <c r="J111" s="184">
        <f>ROUND(I111*H111,2)</f>
        <v>0</v>
      </c>
      <c r="K111" s="180" t="s">
        <v>171</v>
      </c>
      <c r="L111" s="39"/>
      <c r="M111" s="185" t="s">
        <v>19</v>
      </c>
      <c r="N111" s="186" t="s">
        <v>46</v>
      </c>
      <c r="O111" s="64"/>
      <c r="P111" s="187">
        <f>O111*H111</f>
        <v>0</v>
      </c>
      <c r="Q111" s="187">
        <v>1.54E-2</v>
      </c>
      <c r="R111" s="187">
        <f>Q111*H111</f>
        <v>0.80129279999999992</v>
      </c>
      <c r="S111" s="187">
        <v>0</v>
      </c>
      <c r="T111" s="188">
        <f>S111*H111</f>
        <v>0</v>
      </c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  <c r="AR111" s="189" t="s">
        <v>112</v>
      </c>
      <c r="AT111" s="189" t="s">
        <v>167</v>
      </c>
      <c r="AU111" s="189" t="s">
        <v>83</v>
      </c>
      <c r="AY111" s="17" t="s">
        <v>164</v>
      </c>
      <c r="BE111" s="190">
        <f>IF(N111="základní",J111,0)</f>
        <v>0</v>
      </c>
      <c r="BF111" s="190">
        <f>IF(N111="snížená",J111,0)</f>
        <v>0</v>
      </c>
      <c r="BG111" s="190">
        <f>IF(N111="zákl. přenesená",J111,0)</f>
        <v>0</v>
      </c>
      <c r="BH111" s="190">
        <f>IF(N111="sníž. přenesená",J111,0)</f>
        <v>0</v>
      </c>
      <c r="BI111" s="190">
        <f>IF(N111="nulová",J111,0)</f>
        <v>0</v>
      </c>
      <c r="BJ111" s="17" t="s">
        <v>79</v>
      </c>
      <c r="BK111" s="190">
        <f>ROUND(I111*H111,2)</f>
        <v>0</v>
      </c>
      <c r="BL111" s="17" t="s">
        <v>112</v>
      </c>
      <c r="BM111" s="189" t="s">
        <v>424</v>
      </c>
    </row>
    <row r="112" spans="1:65" s="2" customFormat="1" ht="11.25">
      <c r="A112" s="34"/>
      <c r="B112" s="35"/>
      <c r="C112" s="36"/>
      <c r="D112" s="191" t="s">
        <v>173</v>
      </c>
      <c r="E112" s="36"/>
      <c r="F112" s="192" t="s">
        <v>425</v>
      </c>
      <c r="G112" s="36"/>
      <c r="H112" s="36"/>
      <c r="I112" s="193"/>
      <c r="J112" s="36"/>
      <c r="K112" s="36"/>
      <c r="L112" s="39"/>
      <c r="M112" s="194"/>
      <c r="N112" s="195"/>
      <c r="O112" s="64"/>
      <c r="P112" s="64"/>
      <c r="Q112" s="64"/>
      <c r="R112" s="64"/>
      <c r="S112" s="64"/>
      <c r="T112" s="65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  <c r="AT112" s="17" t="s">
        <v>173</v>
      </c>
      <c r="AU112" s="17" t="s">
        <v>83</v>
      </c>
    </row>
    <row r="113" spans="1:65" s="13" customFormat="1" ht="11.25">
      <c r="B113" s="196"/>
      <c r="C113" s="197"/>
      <c r="D113" s="198" t="s">
        <v>179</v>
      </c>
      <c r="E113" s="199" t="s">
        <v>19</v>
      </c>
      <c r="F113" s="200" t="s">
        <v>426</v>
      </c>
      <c r="G113" s="197"/>
      <c r="H113" s="201">
        <v>52.031999999999996</v>
      </c>
      <c r="I113" s="202"/>
      <c r="J113" s="197"/>
      <c r="K113" s="197"/>
      <c r="L113" s="203"/>
      <c r="M113" s="204"/>
      <c r="N113" s="205"/>
      <c r="O113" s="205"/>
      <c r="P113" s="205"/>
      <c r="Q113" s="205"/>
      <c r="R113" s="205"/>
      <c r="S113" s="205"/>
      <c r="T113" s="206"/>
      <c r="AT113" s="207" t="s">
        <v>179</v>
      </c>
      <c r="AU113" s="207" t="s">
        <v>83</v>
      </c>
      <c r="AV113" s="13" t="s">
        <v>83</v>
      </c>
      <c r="AW113" s="13" t="s">
        <v>36</v>
      </c>
      <c r="AX113" s="13" t="s">
        <v>79</v>
      </c>
      <c r="AY113" s="207" t="s">
        <v>164</v>
      </c>
    </row>
    <row r="114" spans="1:65" s="2" customFormat="1" ht="24.2" customHeight="1">
      <c r="A114" s="34"/>
      <c r="B114" s="35"/>
      <c r="C114" s="178" t="s">
        <v>115</v>
      </c>
      <c r="D114" s="178" t="s">
        <v>167</v>
      </c>
      <c r="E114" s="179" t="s">
        <v>427</v>
      </c>
      <c r="F114" s="180" t="s">
        <v>428</v>
      </c>
      <c r="G114" s="181" t="s">
        <v>170</v>
      </c>
      <c r="H114" s="182">
        <v>339.85399999999998</v>
      </c>
      <c r="I114" s="183"/>
      <c r="J114" s="184">
        <f>ROUND(I114*H114,2)</f>
        <v>0</v>
      </c>
      <c r="K114" s="180" t="s">
        <v>171</v>
      </c>
      <c r="L114" s="39"/>
      <c r="M114" s="185" t="s">
        <v>19</v>
      </c>
      <c r="N114" s="186" t="s">
        <v>46</v>
      </c>
      <c r="O114" s="64"/>
      <c r="P114" s="187">
        <f>O114*H114</f>
        <v>0</v>
      </c>
      <c r="Q114" s="187">
        <v>3.0000000000000001E-3</v>
      </c>
      <c r="R114" s="187">
        <f>Q114*H114</f>
        <v>1.0195620000000001</v>
      </c>
      <c r="S114" s="187">
        <v>0</v>
      </c>
      <c r="T114" s="188">
        <f>S114*H114</f>
        <v>0</v>
      </c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  <c r="AR114" s="189" t="s">
        <v>112</v>
      </c>
      <c r="AT114" s="189" t="s">
        <v>167</v>
      </c>
      <c r="AU114" s="189" t="s">
        <v>83</v>
      </c>
      <c r="AY114" s="17" t="s">
        <v>164</v>
      </c>
      <c r="BE114" s="190">
        <f>IF(N114="základní",J114,0)</f>
        <v>0</v>
      </c>
      <c r="BF114" s="190">
        <f>IF(N114="snížená",J114,0)</f>
        <v>0</v>
      </c>
      <c r="BG114" s="190">
        <f>IF(N114="zákl. přenesená",J114,0)</f>
        <v>0</v>
      </c>
      <c r="BH114" s="190">
        <f>IF(N114="sníž. přenesená",J114,0)</f>
        <v>0</v>
      </c>
      <c r="BI114" s="190">
        <f>IF(N114="nulová",J114,0)</f>
        <v>0</v>
      </c>
      <c r="BJ114" s="17" t="s">
        <v>79</v>
      </c>
      <c r="BK114" s="190">
        <f>ROUND(I114*H114,2)</f>
        <v>0</v>
      </c>
      <c r="BL114" s="17" t="s">
        <v>112</v>
      </c>
      <c r="BM114" s="189" t="s">
        <v>429</v>
      </c>
    </row>
    <row r="115" spans="1:65" s="2" customFormat="1" ht="11.25">
      <c r="A115" s="34"/>
      <c r="B115" s="35"/>
      <c r="C115" s="36"/>
      <c r="D115" s="191" t="s">
        <v>173</v>
      </c>
      <c r="E115" s="36"/>
      <c r="F115" s="192" t="s">
        <v>430</v>
      </c>
      <c r="G115" s="36"/>
      <c r="H115" s="36"/>
      <c r="I115" s="193"/>
      <c r="J115" s="36"/>
      <c r="K115" s="36"/>
      <c r="L115" s="39"/>
      <c r="M115" s="194"/>
      <c r="N115" s="195"/>
      <c r="O115" s="64"/>
      <c r="P115" s="64"/>
      <c r="Q115" s="64"/>
      <c r="R115" s="64"/>
      <c r="S115" s="64"/>
      <c r="T115" s="65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  <c r="AT115" s="17" t="s">
        <v>173</v>
      </c>
      <c r="AU115" s="17" t="s">
        <v>83</v>
      </c>
    </row>
    <row r="116" spans="1:65" s="13" customFormat="1" ht="11.25">
      <c r="B116" s="196"/>
      <c r="C116" s="197"/>
      <c r="D116" s="198" t="s">
        <v>179</v>
      </c>
      <c r="E116" s="199" t="s">
        <v>19</v>
      </c>
      <c r="F116" s="200" t="s">
        <v>431</v>
      </c>
      <c r="G116" s="197"/>
      <c r="H116" s="201">
        <v>39.06</v>
      </c>
      <c r="I116" s="202"/>
      <c r="J116" s="197"/>
      <c r="K116" s="197"/>
      <c r="L116" s="203"/>
      <c r="M116" s="204"/>
      <c r="N116" s="205"/>
      <c r="O116" s="205"/>
      <c r="P116" s="205"/>
      <c r="Q116" s="205"/>
      <c r="R116" s="205"/>
      <c r="S116" s="205"/>
      <c r="T116" s="206"/>
      <c r="AT116" s="207" t="s">
        <v>179</v>
      </c>
      <c r="AU116" s="207" t="s">
        <v>83</v>
      </c>
      <c r="AV116" s="13" t="s">
        <v>83</v>
      </c>
      <c r="AW116" s="13" t="s">
        <v>36</v>
      </c>
      <c r="AX116" s="13" t="s">
        <v>75</v>
      </c>
      <c r="AY116" s="207" t="s">
        <v>164</v>
      </c>
    </row>
    <row r="117" spans="1:65" s="13" customFormat="1" ht="11.25">
      <c r="B117" s="196"/>
      <c r="C117" s="197"/>
      <c r="D117" s="198" t="s">
        <v>179</v>
      </c>
      <c r="E117" s="199" t="s">
        <v>19</v>
      </c>
      <c r="F117" s="200" t="s">
        <v>432</v>
      </c>
      <c r="G117" s="197"/>
      <c r="H117" s="201">
        <v>99</v>
      </c>
      <c r="I117" s="202"/>
      <c r="J117" s="197"/>
      <c r="K117" s="197"/>
      <c r="L117" s="203"/>
      <c r="M117" s="204"/>
      <c r="N117" s="205"/>
      <c r="O117" s="205"/>
      <c r="P117" s="205"/>
      <c r="Q117" s="205"/>
      <c r="R117" s="205"/>
      <c r="S117" s="205"/>
      <c r="T117" s="206"/>
      <c r="AT117" s="207" t="s">
        <v>179</v>
      </c>
      <c r="AU117" s="207" t="s">
        <v>83</v>
      </c>
      <c r="AV117" s="13" t="s">
        <v>83</v>
      </c>
      <c r="AW117" s="13" t="s">
        <v>36</v>
      </c>
      <c r="AX117" s="13" t="s">
        <v>75</v>
      </c>
      <c r="AY117" s="207" t="s">
        <v>164</v>
      </c>
    </row>
    <row r="118" spans="1:65" s="13" customFormat="1" ht="11.25">
      <c r="B118" s="196"/>
      <c r="C118" s="197"/>
      <c r="D118" s="198" t="s">
        <v>179</v>
      </c>
      <c r="E118" s="199" t="s">
        <v>19</v>
      </c>
      <c r="F118" s="200" t="s">
        <v>433</v>
      </c>
      <c r="G118" s="197"/>
      <c r="H118" s="201">
        <v>40.32</v>
      </c>
      <c r="I118" s="202"/>
      <c r="J118" s="197"/>
      <c r="K118" s="197"/>
      <c r="L118" s="203"/>
      <c r="M118" s="204"/>
      <c r="N118" s="205"/>
      <c r="O118" s="205"/>
      <c r="P118" s="205"/>
      <c r="Q118" s="205"/>
      <c r="R118" s="205"/>
      <c r="S118" s="205"/>
      <c r="T118" s="206"/>
      <c r="AT118" s="207" t="s">
        <v>179</v>
      </c>
      <c r="AU118" s="207" t="s">
        <v>83</v>
      </c>
      <c r="AV118" s="13" t="s">
        <v>83</v>
      </c>
      <c r="AW118" s="13" t="s">
        <v>36</v>
      </c>
      <c r="AX118" s="13" t="s">
        <v>75</v>
      </c>
      <c r="AY118" s="207" t="s">
        <v>164</v>
      </c>
    </row>
    <row r="119" spans="1:65" s="13" customFormat="1" ht="11.25">
      <c r="B119" s="196"/>
      <c r="C119" s="197"/>
      <c r="D119" s="198" t="s">
        <v>179</v>
      </c>
      <c r="E119" s="199" t="s">
        <v>19</v>
      </c>
      <c r="F119" s="200" t="s">
        <v>434</v>
      </c>
      <c r="G119" s="197"/>
      <c r="H119" s="201">
        <v>75.959999999999994</v>
      </c>
      <c r="I119" s="202"/>
      <c r="J119" s="197"/>
      <c r="K119" s="197"/>
      <c r="L119" s="203"/>
      <c r="M119" s="204"/>
      <c r="N119" s="205"/>
      <c r="O119" s="205"/>
      <c r="P119" s="205"/>
      <c r="Q119" s="205"/>
      <c r="R119" s="205"/>
      <c r="S119" s="205"/>
      <c r="T119" s="206"/>
      <c r="AT119" s="207" t="s">
        <v>179</v>
      </c>
      <c r="AU119" s="207" t="s">
        <v>83</v>
      </c>
      <c r="AV119" s="13" t="s">
        <v>83</v>
      </c>
      <c r="AW119" s="13" t="s">
        <v>36</v>
      </c>
      <c r="AX119" s="13" t="s">
        <v>75</v>
      </c>
      <c r="AY119" s="207" t="s">
        <v>164</v>
      </c>
    </row>
    <row r="120" spans="1:65" s="13" customFormat="1" ht="11.25">
      <c r="B120" s="196"/>
      <c r="C120" s="197"/>
      <c r="D120" s="198" t="s">
        <v>179</v>
      </c>
      <c r="E120" s="199" t="s">
        <v>19</v>
      </c>
      <c r="F120" s="200" t="s">
        <v>435</v>
      </c>
      <c r="G120" s="197"/>
      <c r="H120" s="201">
        <v>-93.37</v>
      </c>
      <c r="I120" s="202"/>
      <c r="J120" s="197"/>
      <c r="K120" s="197"/>
      <c r="L120" s="203"/>
      <c r="M120" s="204"/>
      <c r="N120" s="205"/>
      <c r="O120" s="205"/>
      <c r="P120" s="205"/>
      <c r="Q120" s="205"/>
      <c r="R120" s="205"/>
      <c r="S120" s="205"/>
      <c r="T120" s="206"/>
      <c r="AT120" s="207" t="s">
        <v>179</v>
      </c>
      <c r="AU120" s="207" t="s">
        <v>83</v>
      </c>
      <c r="AV120" s="13" t="s">
        <v>83</v>
      </c>
      <c r="AW120" s="13" t="s">
        <v>36</v>
      </c>
      <c r="AX120" s="13" t="s">
        <v>75</v>
      </c>
      <c r="AY120" s="207" t="s">
        <v>164</v>
      </c>
    </row>
    <row r="121" spans="1:65" s="13" customFormat="1" ht="11.25">
      <c r="B121" s="196"/>
      <c r="C121" s="197"/>
      <c r="D121" s="198" t="s">
        <v>179</v>
      </c>
      <c r="E121" s="199" t="s">
        <v>19</v>
      </c>
      <c r="F121" s="200" t="s">
        <v>436</v>
      </c>
      <c r="G121" s="197"/>
      <c r="H121" s="201">
        <v>87.804000000000002</v>
      </c>
      <c r="I121" s="202"/>
      <c r="J121" s="197"/>
      <c r="K121" s="197"/>
      <c r="L121" s="203"/>
      <c r="M121" s="204"/>
      <c r="N121" s="205"/>
      <c r="O121" s="205"/>
      <c r="P121" s="205"/>
      <c r="Q121" s="205"/>
      <c r="R121" s="205"/>
      <c r="S121" s="205"/>
      <c r="T121" s="206"/>
      <c r="AT121" s="207" t="s">
        <v>179</v>
      </c>
      <c r="AU121" s="207" t="s">
        <v>83</v>
      </c>
      <c r="AV121" s="13" t="s">
        <v>83</v>
      </c>
      <c r="AW121" s="13" t="s">
        <v>36</v>
      </c>
      <c r="AX121" s="13" t="s">
        <v>75</v>
      </c>
      <c r="AY121" s="207" t="s">
        <v>164</v>
      </c>
    </row>
    <row r="122" spans="1:65" s="13" customFormat="1" ht="11.25">
      <c r="B122" s="196"/>
      <c r="C122" s="197"/>
      <c r="D122" s="198" t="s">
        <v>179</v>
      </c>
      <c r="E122" s="199" t="s">
        <v>19</v>
      </c>
      <c r="F122" s="200" t="s">
        <v>437</v>
      </c>
      <c r="G122" s="197"/>
      <c r="H122" s="201">
        <v>91.08</v>
      </c>
      <c r="I122" s="202"/>
      <c r="J122" s="197"/>
      <c r="K122" s="197"/>
      <c r="L122" s="203"/>
      <c r="M122" s="204"/>
      <c r="N122" s="205"/>
      <c r="O122" s="205"/>
      <c r="P122" s="205"/>
      <c r="Q122" s="205"/>
      <c r="R122" s="205"/>
      <c r="S122" s="205"/>
      <c r="T122" s="206"/>
      <c r="AT122" s="207" t="s">
        <v>179</v>
      </c>
      <c r="AU122" s="207" t="s">
        <v>83</v>
      </c>
      <c r="AV122" s="13" t="s">
        <v>83</v>
      </c>
      <c r="AW122" s="13" t="s">
        <v>36</v>
      </c>
      <c r="AX122" s="13" t="s">
        <v>75</v>
      </c>
      <c r="AY122" s="207" t="s">
        <v>164</v>
      </c>
    </row>
    <row r="123" spans="1:65" s="14" customFormat="1" ht="11.25">
      <c r="B123" s="212"/>
      <c r="C123" s="213"/>
      <c r="D123" s="198" t="s">
        <v>179</v>
      </c>
      <c r="E123" s="214" t="s">
        <v>19</v>
      </c>
      <c r="F123" s="215" t="s">
        <v>438</v>
      </c>
      <c r="G123" s="213"/>
      <c r="H123" s="216">
        <v>339.85399999999998</v>
      </c>
      <c r="I123" s="217"/>
      <c r="J123" s="213"/>
      <c r="K123" s="213"/>
      <c r="L123" s="218"/>
      <c r="M123" s="219"/>
      <c r="N123" s="220"/>
      <c r="O123" s="220"/>
      <c r="P123" s="220"/>
      <c r="Q123" s="220"/>
      <c r="R123" s="220"/>
      <c r="S123" s="220"/>
      <c r="T123" s="221"/>
      <c r="AT123" s="222" t="s">
        <v>179</v>
      </c>
      <c r="AU123" s="222" t="s">
        <v>83</v>
      </c>
      <c r="AV123" s="14" t="s">
        <v>112</v>
      </c>
      <c r="AW123" s="14" t="s">
        <v>36</v>
      </c>
      <c r="AX123" s="14" t="s">
        <v>79</v>
      </c>
      <c r="AY123" s="222" t="s">
        <v>164</v>
      </c>
    </row>
    <row r="124" spans="1:65" s="2" customFormat="1" ht="44.25" customHeight="1">
      <c r="A124" s="34"/>
      <c r="B124" s="35"/>
      <c r="C124" s="178" t="s">
        <v>118</v>
      </c>
      <c r="D124" s="178" t="s">
        <v>167</v>
      </c>
      <c r="E124" s="179" t="s">
        <v>439</v>
      </c>
      <c r="F124" s="180" t="s">
        <v>440</v>
      </c>
      <c r="G124" s="181" t="s">
        <v>170</v>
      </c>
      <c r="H124" s="182">
        <v>106.05</v>
      </c>
      <c r="I124" s="183"/>
      <c r="J124" s="184">
        <f>ROUND(I124*H124,2)</f>
        <v>0</v>
      </c>
      <c r="K124" s="180" t="s">
        <v>171</v>
      </c>
      <c r="L124" s="39"/>
      <c r="M124" s="185" t="s">
        <v>19</v>
      </c>
      <c r="N124" s="186" t="s">
        <v>46</v>
      </c>
      <c r="O124" s="64"/>
      <c r="P124" s="187">
        <f>O124*H124</f>
        <v>0</v>
      </c>
      <c r="Q124" s="187">
        <v>1.8380000000000001E-2</v>
      </c>
      <c r="R124" s="187">
        <f>Q124*H124</f>
        <v>1.9491989999999999</v>
      </c>
      <c r="S124" s="187">
        <v>0</v>
      </c>
      <c r="T124" s="188">
        <f>S124*H124</f>
        <v>0</v>
      </c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  <c r="AR124" s="189" t="s">
        <v>112</v>
      </c>
      <c r="AT124" s="189" t="s">
        <v>167</v>
      </c>
      <c r="AU124" s="189" t="s">
        <v>83</v>
      </c>
      <c r="AY124" s="17" t="s">
        <v>164</v>
      </c>
      <c r="BE124" s="190">
        <f>IF(N124="základní",J124,0)</f>
        <v>0</v>
      </c>
      <c r="BF124" s="190">
        <f>IF(N124="snížená",J124,0)</f>
        <v>0</v>
      </c>
      <c r="BG124" s="190">
        <f>IF(N124="zákl. přenesená",J124,0)</f>
        <v>0</v>
      </c>
      <c r="BH124" s="190">
        <f>IF(N124="sníž. přenesená",J124,0)</f>
        <v>0</v>
      </c>
      <c r="BI124" s="190">
        <f>IF(N124="nulová",J124,0)</f>
        <v>0</v>
      </c>
      <c r="BJ124" s="17" t="s">
        <v>79</v>
      </c>
      <c r="BK124" s="190">
        <f>ROUND(I124*H124,2)</f>
        <v>0</v>
      </c>
      <c r="BL124" s="17" t="s">
        <v>112</v>
      </c>
      <c r="BM124" s="189" t="s">
        <v>441</v>
      </c>
    </row>
    <row r="125" spans="1:65" s="2" customFormat="1" ht="11.25">
      <c r="A125" s="34"/>
      <c r="B125" s="35"/>
      <c r="C125" s="36"/>
      <c r="D125" s="191" t="s">
        <v>173</v>
      </c>
      <c r="E125" s="36"/>
      <c r="F125" s="192" t="s">
        <v>442</v>
      </c>
      <c r="G125" s="36"/>
      <c r="H125" s="36"/>
      <c r="I125" s="193"/>
      <c r="J125" s="36"/>
      <c r="K125" s="36"/>
      <c r="L125" s="39"/>
      <c r="M125" s="194"/>
      <c r="N125" s="195"/>
      <c r="O125" s="64"/>
      <c r="P125" s="64"/>
      <c r="Q125" s="64"/>
      <c r="R125" s="64"/>
      <c r="S125" s="64"/>
      <c r="T125" s="65"/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  <c r="AT125" s="17" t="s">
        <v>173</v>
      </c>
      <c r="AU125" s="17" t="s">
        <v>83</v>
      </c>
    </row>
    <row r="126" spans="1:65" s="13" customFormat="1" ht="11.25">
      <c r="B126" s="196"/>
      <c r="C126" s="197"/>
      <c r="D126" s="198" t="s">
        <v>179</v>
      </c>
      <c r="E126" s="199" t="s">
        <v>19</v>
      </c>
      <c r="F126" s="200" t="s">
        <v>443</v>
      </c>
      <c r="G126" s="197"/>
      <c r="H126" s="201">
        <v>106.05</v>
      </c>
      <c r="I126" s="202"/>
      <c r="J126" s="197"/>
      <c r="K126" s="197"/>
      <c r="L126" s="203"/>
      <c r="M126" s="204"/>
      <c r="N126" s="205"/>
      <c r="O126" s="205"/>
      <c r="P126" s="205"/>
      <c r="Q126" s="205"/>
      <c r="R126" s="205"/>
      <c r="S126" s="205"/>
      <c r="T126" s="206"/>
      <c r="AT126" s="207" t="s">
        <v>179</v>
      </c>
      <c r="AU126" s="207" t="s">
        <v>83</v>
      </c>
      <c r="AV126" s="13" t="s">
        <v>83</v>
      </c>
      <c r="AW126" s="13" t="s">
        <v>36</v>
      </c>
      <c r="AX126" s="13" t="s">
        <v>79</v>
      </c>
      <c r="AY126" s="207" t="s">
        <v>164</v>
      </c>
    </row>
    <row r="127" spans="1:65" s="2" customFormat="1" ht="24.2" customHeight="1">
      <c r="A127" s="34"/>
      <c r="B127" s="35"/>
      <c r="C127" s="178" t="s">
        <v>121</v>
      </c>
      <c r="D127" s="178" t="s">
        <v>167</v>
      </c>
      <c r="E127" s="179" t="s">
        <v>444</v>
      </c>
      <c r="F127" s="180" t="s">
        <v>445</v>
      </c>
      <c r="G127" s="181" t="s">
        <v>347</v>
      </c>
      <c r="H127" s="182">
        <v>31</v>
      </c>
      <c r="I127" s="183"/>
      <c r="J127" s="184">
        <f>ROUND(I127*H127,2)</f>
        <v>0</v>
      </c>
      <c r="K127" s="180" t="s">
        <v>171</v>
      </c>
      <c r="L127" s="39"/>
      <c r="M127" s="185" t="s">
        <v>19</v>
      </c>
      <c r="N127" s="186" t="s">
        <v>46</v>
      </c>
      <c r="O127" s="64"/>
      <c r="P127" s="187">
        <f>O127*H127</f>
        <v>0</v>
      </c>
      <c r="Q127" s="187">
        <v>1.5E-3</v>
      </c>
      <c r="R127" s="187">
        <f>Q127*H127</f>
        <v>4.65E-2</v>
      </c>
      <c r="S127" s="187">
        <v>0</v>
      </c>
      <c r="T127" s="188">
        <f>S127*H127</f>
        <v>0</v>
      </c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  <c r="AR127" s="189" t="s">
        <v>112</v>
      </c>
      <c r="AT127" s="189" t="s">
        <v>167</v>
      </c>
      <c r="AU127" s="189" t="s">
        <v>83</v>
      </c>
      <c r="AY127" s="17" t="s">
        <v>164</v>
      </c>
      <c r="BE127" s="190">
        <f>IF(N127="základní",J127,0)</f>
        <v>0</v>
      </c>
      <c r="BF127" s="190">
        <f>IF(N127="snížená",J127,0)</f>
        <v>0</v>
      </c>
      <c r="BG127" s="190">
        <f>IF(N127="zákl. přenesená",J127,0)</f>
        <v>0</v>
      </c>
      <c r="BH127" s="190">
        <f>IF(N127="sníž. přenesená",J127,0)</f>
        <v>0</v>
      </c>
      <c r="BI127" s="190">
        <f>IF(N127="nulová",J127,0)</f>
        <v>0</v>
      </c>
      <c r="BJ127" s="17" t="s">
        <v>79</v>
      </c>
      <c r="BK127" s="190">
        <f>ROUND(I127*H127,2)</f>
        <v>0</v>
      </c>
      <c r="BL127" s="17" t="s">
        <v>112</v>
      </c>
      <c r="BM127" s="189" t="s">
        <v>446</v>
      </c>
    </row>
    <row r="128" spans="1:65" s="2" customFormat="1" ht="11.25">
      <c r="A128" s="34"/>
      <c r="B128" s="35"/>
      <c r="C128" s="36"/>
      <c r="D128" s="191" t="s">
        <v>173</v>
      </c>
      <c r="E128" s="36"/>
      <c r="F128" s="192" t="s">
        <v>447</v>
      </c>
      <c r="G128" s="36"/>
      <c r="H128" s="36"/>
      <c r="I128" s="193"/>
      <c r="J128" s="36"/>
      <c r="K128" s="36"/>
      <c r="L128" s="39"/>
      <c r="M128" s="194"/>
      <c r="N128" s="195"/>
      <c r="O128" s="64"/>
      <c r="P128" s="64"/>
      <c r="Q128" s="64"/>
      <c r="R128" s="64"/>
      <c r="S128" s="64"/>
      <c r="T128" s="65"/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  <c r="AT128" s="17" t="s">
        <v>173</v>
      </c>
      <c r="AU128" s="17" t="s">
        <v>83</v>
      </c>
    </row>
    <row r="129" spans="1:65" s="2" customFormat="1" ht="24.2" customHeight="1">
      <c r="A129" s="34"/>
      <c r="B129" s="35"/>
      <c r="C129" s="178" t="s">
        <v>124</v>
      </c>
      <c r="D129" s="178" t="s">
        <v>167</v>
      </c>
      <c r="E129" s="179" t="s">
        <v>448</v>
      </c>
      <c r="F129" s="180" t="s">
        <v>449</v>
      </c>
      <c r="G129" s="181" t="s">
        <v>170</v>
      </c>
      <c r="H129" s="182">
        <v>21.75</v>
      </c>
      <c r="I129" s="183"/>
      <c r="J129" s="184">
        <f>ROUND(I129*H129,2)</f>
        <v>0</v>
      </c>
      <c r="K129" s="180" t="s">
        <v>171</v>
      </c>
      <c r="L129" s="39"/>
      <c r="M129" s="185" t="s">
        <v>19</v>
      </c>
      <c r="N129" s="186" t="s">
        <v>46</v>
      </c>
      <c r="O129" s="64"/>
      <c r="P129" s="187">
        <f>O129*H129</f>
        <v>0</v>
      </c>
      <c r="Q129" s="187">
        <v>2.2000000000000001E-4</v>
      </c>
      <c r="R129" s="187">
        <f>Q129*H129</f>
        <v>4.7850000000000002E-3</v>
      </c>
      <c r="S129" s="187">
        <v>0</v>
      </c>
      <c r="T129" s="188">
        <f>S129*H129</f>
        <v>0</v>
      </c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  <c r="AR129" s="189" t="s">
        <v>112</v>
      </c>
      <c r="AT129" s="189" t="s">
        <v>167</v>
      </c>
      <c r="AU129" s="189" t="s">
        <v>83</v>
      </c>
      <c r="AY129" s="17" t="s">
        <v>164</v>
      </c>
      <c r="BE129" s="190">
        <f>IF(N129="základní",J129,0)</f>
        <v>0</v>
      </c>
      <c r="BF129" s="190">
        <f>IF(N129="snížená",J129,0)</f>
        <v>0</v>
      </c>
      <c r="BG129" s="190">
        <f>IF(N129="zákl. přenesená",J129,0)</f>
        <v>0</v>
      </c>
      <c r="BH129" s="190">
        <f>IF(N129="sníž. přenesená",J129,0)</f>
        <v>0</v>
      </c>
      <c r="BI129" s="190">
        <f>IF(N129="nulová",J129,0)</f>
        <v>0</v>
      </c>
      <c r="BJ129" s="17" t="s">
        <v>79</v>
      </c>
      <c r="BK129" s="190">
        <f>ROUND(I129*H129,2)</f>
        <v>0</v>
      </c>
      <c r="BL129" s="17" t="s">
        <v>112</v>
      </c>
      <c r="BM129" s="189" t="s">
        <v>450</v>
      </c>
    </row>
    <row r="130" spans="1:65" s="2" customFormat="1" ht="11.25">
      <c r="A130" s="34"/>
      <c r="B130" s="35"/>
      <c r="C130" s="36"/>
      <c r="D130" s="191" t="s">
        <v>173</v>
      </c>
      <c r="E130" s="36"/>
      <c r="F130" s="192" t="s">
        <v>451</v>
      </c>
      <c r="G130" s="36"/>
      <c r="H130" s="36"/>
      <c r="I130" s="193"/>
      <c r="J130" s="36"/>
      <c r="K130" s="36"/>
      <c r="L130" s="39"/>
      <c r="M130" s="194"/>
      <c r="N130" s="195"/>
      <c r="O130" s="64"/>
      <c r="P130" s="64"/>
      <c r="Q130" s="64"/>
      <c r="R130" s="64"/>
      <c r="S130" s="64"/>
      <c r="T130" s="65"/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  <c r="AT130" s="17" t="s">
        <v>173</v>
      </c>
      <c r="AU130" s="17" t="s">
        <v>83</v>
      </c>
    </row>
    <row r="131" spans="1:65" s="2" customFormat="1" ht="66.75" customHeight="1">
      <c r="A131" s="34"/>
      <c r="B131" s="35"/>
      <c r="C131" s="178" t="s">
        <v>165</v>
      </c>
      <c r="D131" s="178" t="s">
        <v>167</v>
      </c>
      <c r="E131" s="179" t="s">
        <v>452</v>
      </c>
      <c r="F131" s="180" t="s">
        <v>453</v>
      </c>
      <c r="G131" s="181" t="s">
        <v>170</v>
      </c>
      <c r="H131" s="182">
        <v>21.75</v>
      </c>
      <c r="I131" s="183"/>
      <c r="J131" s="184">
        <f>ROUND(I131*H131,2)</f>
        <v>0</v>
      </c>
      <c r="K131" s="180" t="s">
        <v>171</v>
      </c>
      <c r="L131" s="39"/>
      <c r="M131" s="185" t="s">
        <v>19</v>
      </c>
      <c r="N131" s="186" t="s">
        <v>46</v>
      </c>
      <c r="O131" s="64"/>
      <c r="P131" s="187">
        <f>O131*H131</f>
        <v>0</v>
      </c>
      <c r="Q131" s="187">
        <v>8.6800000000000002E-3</v>
      </c>
      <c r="R131" s="187">
        <f>Q131*H131</f>
        <v>0.18879000000000001</v>
      </c>
      <c r="S131" s="187">
        <v>0</v>
      </c>
      <c r="T131" s="188">
        <f>S131*H131</f>
        <v>0</v>
      </c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  <c r="AR131" s="189" t="s">
        <v>112</v>
      </c>
      <c r="AT131" s="189" t="s">
        <v>167</v>
      </c>
      <c r="AU131" s="189" t="s">
        <v>83</v>
      </c>
      <c r="AY131" s="17" t="s">
        <v>164</v>
      </c>
      <c r="BE131" s="190">
        <f>IF(N131="základní",J131,0)</f>
        <v>0</v>
      </c>
      <c r="BF131" s="190">
        <f>IF(N131="snížená",J131,0)</f>
        <v>0</v>
      </c>
      <c r="BG131" s="190">
        <f>IF(N131="zákl. přenesená",J131,0)</f>
        <v>0</v>
      </c>
      <c r="BH131" s="190">
        <f>IF(N131="sníž. přenesená",J131,0)</f>
        <v>0</v>
      </c>
      <c r="BI131" s="190">
        <f>IF(N131="nulová",J131,0)</f>
        <v>0</v>
      </c>
      <c r="BJ131" s="17" t="s">
        <v>79</v>
      </c>
      <c r="BK131" s="190">
        <f>ROUND(I131*H131,2)</f>
        <v>0</v>
      </c>
      <c r="BL131" s="17" t="s">
        <v>112</v>
      </c>
      <c r="BM131" s="189" t="s">
        <v>454</v>
      </c>
    </row>
    <row r="132" spans="1:65" s="2" customFormat="1" ht="11.25">
      <c r="A132" s="34"/>
      <c r="B132" s="35"/>
      <c r="C132" s="36"/>
      <c r="D132" s="191" t="s">
        <v>173</v>
      </c>
      <c r="E132" s="36"/>
      <c r="F132" s="192" t="s">
        <v>455</v>
      </c>
      <c r="G132" s="36"/>
      <c r="H132" s="36"/>
      <c r="I132" s="193"/>
      <c r="J132" s="36"/>
      <c r="K132" s="36"/>
      <c r="L132" s="39"/>
      <c r="M132" s="194"/>
      <c r="N132" s="195"/>
      <c r="O132" s="64"/>
      <c r="P132" s="64"/>
      <c r="Q132" s="64"/>
      <c r="R132" s="64"/>
      <c r="S132" s="64"/>
      <c r="T132" s="65"/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  <c r="AT132" s="17" t="s">
        <v>173</v>
      </c>
      <c r="AU132" s="17" t="s">
        <v>83</v>
      </c>
    </row>
    <row r="133" spans="1:65" s="13" customFormat="1" ht="11.25">
      <c r="B133" s="196"/>
      <c r="C133" s="197"/>
      <c r="D133" s="198" t="s">
        <v>179</v>
      </c>
      <c r="E133" s="199" t="s">
        <v>19</v>
      </c>
      <c r="F133" s="200" t="s">
        <v>456</v>
      </c>
      <c r="G133" s="197"/>
      <c r="H133" s="201">
        <v>21.75</v>
      </c>
      <c r="I133" s="202"/>
      <c r="J133" s="197"/>
      <c r="K133" s="197"/>
      <c r="L133" s="203"/>
      <c r="M133" s="204"/>
      <c r="N133" s="205"/>
      <c r="O133" s="205"/>
      <c r="P133" s="205"/>
      <c r="Q133" s="205"/>
      <c r="R133" s="205"/>
      <c r="S133" s="205"/>
      <c r="T133" s="206"/>
      <c r="AT133" s="207" t="s">
        <v>179</v>
      </c>
      <c r="AU133" s="207" t="s">
        <v>83</v>
      </c>
      <c r="AV133" s="13" t="s">
        <v>83</v>
      </c>
      <c r="AW133" s="13" t="s">
        <v>36</v>
      </c>
      <c r="AX133" s="13" t="s">
        <v>79</v>
      </c>
      <c r="AY133" s="207" t="s">
        <v>164</v>
      </c>
    </row>
    <row r="134" spans="1:65" s="2" customFormat="1" ht="16.5" customHeight="1">
      <c r="A134" s="34"/>
      <c r="B134" s="35"/>
      <c r="C134" s="223" t="s">
        <v>218</v>
      </c>
      <c r="D134" s="223" t="s">
        <v>457</v>
      </c>
      <c r="E134" s="224" t="s">
        <v>458</v>
      </c>
      <c r="F134" s="225" t="s">
        <v>459</v>
      </c>
      <c r="G134" s="226" t="s">
        <v>170</v>
      </c>
      <c r="H134" s="227">
        <v>22.838000000000001</v>
      </c>
      <c r="I134" s="228"/>
      <c r="J134" s="229">
        <f>ROUND(I134*H134,2)</f>
        <v>0</v>
      </c>
      <c r="K134" s="225" t="s">
        <v>171</v>
      </c>
      <c r="L134" s="230"/>
      <c r="M134" s="231" t="s">
        <v>19</v>
      </c>
      <c r="N134" s="232" t="s">
        <v>46</v>
      </c>
      <c r="O134" s="64"/>
      <c r="P134" s="187">
        <f>O134*H134</f>
        <v>0</v>
      </c>
      <c r="Q134" s="187">
        <v>2.8E-3</v>
      </c>
      <c r="R134" s="187">
        <f>Q134*H134</f>
        <v>6.39464E-2</v>
      </c>
      <c r="S134" s="187">
        <v>0</v>
      </c>
      <c r="T134" s="188">
        <f>S134*H134</f>
        <v>0</v>
      </c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  <c r="AR134" s="189" t="s">
        <v>124</v>
      </c>
      <c r="AT134" s="189" t="s">
        <v>457</v>
      </c>
      <c r="AU134" s="189" t="s">
        <v>83</v>
      </c>
      <c r="AY134" s="17" t="s">
        <v>164</v>
      </c>
      <c r="BE134" s="190">
        <f>IF(N134="základní",J134,0)</f>
        <v>0</v>
      </c>
      <c r="BF134" s="190">
        <f>IF(N134="snížená",J134,0)</f>
        <v>0</v>
      </c>
      <c r="BG134" s="190">
        <f>IF(N134="zákl. přenesená",J134,0)</f>
        <v>0</v>
      </c>
      <c r="BH134" s="190">
        <f>IF(N134="sníž. přenesená",J134,0)</f>
        <v>0</v>
      </c>
      <c r="BI134" s="190">
        <f>IF(N134="nulová",J134,0)</f>
        <v>0</v>
      </c>
      <c r="BJ134" s="17" t="s">
        <v>79</v>
      </c>
      <c r="BK134" s="190">
        <f>ROUND(I134*H134,2)</f>
        <v>0</v>
      </c>
      <c r="BL134" s="17" t="s">
        <v>112</v>
      </c>
      <c r="BM134" s="189" t="s">
        <v>460</v>
      </c>
    </row>
    <row r="135" spans="1:65" s="13" customFormat="1" ht="11.25">
      <c r="B135" s="196"/>
      <c r="C135" s="197"/>
      <c r="D135" s="198" t="s">
        <v>179</v>
      </c>
      <c r="E135" s="199" t="s">
        <v>19</v>
      </c>
      <c r="F135" s="200" t="s">
        <v>461</v>
      </c>
      <c r="G135" s="197"/>
      <c r="H135" s="201">
        <v>22.838000000000001</v>
      </c>
      <c r="I135" s="202"/>
      <c r="J135" s="197"/>
      <c r="K135" s="197"/>
      <c r="L135" s="203"/>
      <c r="M135" s="204"/>
      <c r="N135" s="205"/>
      <c r="O135" s="205"/>
      <c r="P135" s="205"/>
      <c r="Q135" s="205"/>
      <c r="R135" s="205"/>
      <c r="S135" s="205"/>
      <c r="T135" s="206"/>
      <c r="AT135" s="207" t="s">
        <v>179</v>
      </c>
      <c r="AU135" s="207" t="s">
        <v>83</v>
      </c>
      <c r="AV135" s="13" t="s">
        <v>83</v>
      </c>
      <c r="AW135" s="13" t="s">
        <v>36</v>
      </c>
      <c r="AX135" s="13" t="s">
        <v>79</v>
      </c>
      <c r="AY135" s="207" t="s">
        <v>164</v>
      </c>
    </row>
    <row r="136" spans="1:65" s="2" customFormat="1" ht="37.9" customHeight="1">
      <c r="A136" s="34"/>
      <c r="B136" s="35"/>
      <c r="C136" s="178" t="s">
        <v>224</v>
      </c>
      <c r="D136" s="178" t="s">
        <v>167</v>
      </c>
      <c r="E136" s="179" t="s">
        <v>462</v>
      </c>
      <c r="F136" s="180" t="s">
        <v>463</v>
      </c>
      <c r="G136" s="181" t="s">
        <v>170</v>
      </c>
      <c r="H136" s="182">
        <v>21.75</v>
      </c>
      <c r="I136" s="183"/>
      <c r="J136" s="184">
        <f>ROUND(I136*H136,2)</f>
        <v>0</v>
      </c>
      <c r="K136" s="180" t="s">
        <v>171</v>
      </c>
      <c r="L136" s="39"/>
      <c r="M136" s="185" t="s">
        <v>19</v>
      </c>
      <c r="N136" s="186" t="s">
        <v>46</v>
      </c>
      <c r="O136" s="64"/>
      <c r="P136" s="187">
        <f>O136*H136</f>
        <v>0</v>
      </c>
      <c r="Q136" s="187">
        <v>2.7499999999999998E-3</v>
      </c>
      <c r="R136" s="187">
        <f>Q136*H136</f>
        <v>5.9812499999999998E-2</v>
      </c>
      <c r="S136" s="187">
        <v>0</v>
      </c>
      <c r="T136" s="188">
        <f>S136*H136</f>
        <v>0</v>
      </c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R136" s="189" t="s">
        <v>112</v>
      </c>
      <c r="AT136" s="189" t="s">
        <v>167</v>
      </c>
      <c r="AU136" s="189" t="s">
        <v>83</v>
      </c>
      <c r="AY136" s="17" t="s">
        <v>164</v>
      </c>
      <c r="BE136" s="190">
        <f>IF(N136="základní",J136,0)</f>
        <v>0</v>
      </c>
      <c r="BF136" s="190">
        <f>IF(N136="snížená",J136,0)</f>
        <v>0</v>
      </c>
      <c r="BG136" s="190">
        <f>IF(N136="zákl. přenesená",J136,0)</f>
        <v>0</v>
      </c>
      <c r="BH136" s="190">
        <f>IF(N136="sníž. přenesená",J136,0)</f>
        <v>0</v>
      </c>
      <c r="BI136" s="190">
        <f>IF(N136="nulová",J136,0)</f>
        <v>0</v>
      </c>
      <c r="BJ136" s="17" t="s">
        <v>79</v>
      </c>
      <c r="BK136" s="190">
        <f>ROUND(I136*H136,2)</f>
        <v>0</v>
      </c>
      <c r="BL136" s="17" t="s">
        <v>112</v>
      </c>
      <c r="BM136" s="189" t="s">
        <v>464</v>
      </c>
    </row>
    <row r="137" spans="1:65" s="2" customFormat="1" ht="11.25">
      <c r="A137" s="34"/>
      <c r="B137" s="35"/>
      <c r="C137" s="36"/>
      <c r="D137" s="191" t="s">
        <v>173</v>
      </c>
      <c r="E137" s="36"/>
      <c r="F137" s="192" t="s">
        <v>465</v>
      </c>
      <c r="G137" s="36"/>
      <c r="H137" s="36"/>
      <c r="I137" s="193"/>
      <c r="J137" s="36"/>
      <c r="K137" s="36"/>
      <c r="L137" s="39"/>
      <c r="M137" s="194"/>
      <c r="N137" s="195"/>
      <c r="O137" s="64"/>
      <c r="P137" s="64"/>
      <c r="Q137" s="64"/>
      <c r="R137" s="64"/>
      <c r="S137" s="64"/>
      <c r="T137" s="65"/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  <c r="AT137" s="17" t="s">
        <v>173</v>
      </c>
      <c r="AU137" s="17" t="s">
        <v>83</v>
      </c>
    </row>
    <row r="138" spans="1:65" s="2" customFormat="1" ht="37.9" customHeight="1">
      <c r="A138" s="34"/>
      <c r="B138" s="35"/>
      <c r="C138" s="178" t="s">
        <v>466</v>
      </c>
      <c r="D138" s="178" t="s">
        <v>167</v>
      </c>
      <c r="E138" s="179" t="s">
        <v>467</v>
      </c>
      <c r="F138" s="180" t="s">
        <v>468</v>
      </c>
      <c r="G138" s="181" t="s">
        <v>362</v>
      </c>
      <c r="H138" s="182">
        <v>5</v>
      </c>
      <c r="I138" s="183"/>
      <c r="J138" s="184">
        <f>ROUND(I138*H138,2)</f>
        <v>0</v>
      </c>
      <c r="K138" s="180" t="s">
        <v>171</v>
      </c>
      <c r="L138" s="39"/>
      <c r="M138" s="185" t="s">
        <v>19</v>
      </c>
      <c r="N138" s="186" t="s">
        <v>46</v>
      </c>
      <c r="O138" s="64"/>
      <c r="P138" s="187">
        <f>O138*H138</f>
        <v>0</v>
      </c>
      <c r="Q138" s="187">
        <v>1.7770000000000001E-2</v>
      </c>
      <c r="R138" s="187">
        <f>Q138*H138</f>
        <v>8.8850000000000012E-2</v>
      </c>
      <c r="S138" s="187">
        <v>0</v>
      </c>
      <c r="T138" s="188">
        <f>S138*H138</f>
        <v>0</v>
      </c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  <c r="AR138" s="189" t="s">
        <v>112</v>
      </c>
      <c r="AT138" s="189" t="s">
        <v>167</v>
      </c>
      <c r="AU138" s="189" t="s">
        <v>83</v>
      </c>
      <c r="AY138" s="17" t="s">
        <v>164</v>
      </c>
      <c r="BE138" s="190">
        <f>IF(N138="základní",J138,0)</f>
        <v>0</v>
      </c>
      <c r="BF138" s="190">
        <f>IF(N138="snížená",J138,0)</f>
        <v>0</v>
      </c>
      <c r="BG138" s="190">
        <f>IF(N138="zákl. přenesená",J138,0)</f>
        <v>0</v>
      </c>
      <c r="BH138" s="190">
        <f>IF(N138="sníž. přenesená",J138,0)</f>
        <v>0</v>
      </c>
      <c r="BI138" s="190">
        <f>IF(N138="nulová",J138,0)</f>
        <v>0</v>
      </c>
      <c r="BJ138" s="17" t="s">
        <v>79</v>
      </c>
      <c r="BK138" s="190">
        <f>ROUND(I138*H138,2)</f>
        <v>0</v>
      </c>
      <c r="BL138" s="17" t="s">
        <v>112</v>
      </c>
      <c r="BM138" s="189" t="s">
        <v>469</v>
      </c>
    </row>
    <row r="139" spans="1:65" s="2" customFormat="1" ht="11.25">
      <c r="A139" s="34"/>
      <c r="B139" s="35"/>
      <c r="C139" s="36"/>
      <c r="D139" s="191" t="s">
        <v>173</v>
      </c>
      <c r="E139" s="36"/>
      <c r="F139" s="192" t="s">
        <v>470</v>
      </c>
      <c r="G139" s="36"/>
      <c r="H139" s="36"/>
      <c r="I139" s="193"/>
      <c r="J139" s="36"/>
      <c r="K139" s="36"/>
      <c r="L139" s="39"/>
      <c r="M139" s="194"/>
      <c r="N139" s="195"/>
      <c r="O139" s="64"/>
      <c r="P139" s="64"/>
      <c r="Q139" s="64"/>
      <c r="R139" s="64"/>
      <c r="S139" s="64"/>
      <c r="T139" s="65"/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  <c r="AT139" s="17" t="s">
        <v>173</v>
      </c>
      <c r="AU139" s="17" t="s">
        <v>83</v>
      </c>
    </row>
    <row r="140" spans="1:65" s="2" customFormat="1" ht="24.2" customHeight="1">
      <c r="A140" s="34"/>
      <c r="B140" s="35"/>
      <c r="C140" s="223" t="s">
        <v>471</v>
      </c>
      <c r="D140" s="223" t="s">
        <v>457</v>
      </c>
      <c r="E140" s="224" t="s">
        <v>472</v>
      </c>
      <c r="F140" s="225" t="s">
        <v>473</v>
      </c>
      <c r="G140" s="226" t="s">
        <v>362</v>
      </c>
      <c r="H140" s="227">
        <v>5</v>
      </c>
      <c r="I140" s="228"/>
      <c r="J140" s="229">
        <f>ROUND(I140*H140,2)</f>
        <v>0</v>
      </c>
      <c r="K140" s="225" t="s">
        <v>171</v>
      </c>
      <c r="L140" s="230"/>
      <c r="M140" s="231" t="s">
        <v>19</v>
      </c>
      <c r="N140" s="232" t="s">
        <v>46</v>
      </c>
      <c r="O140" s="64"/>
      <c r="P140" s="187">
        <f>O140*H140</f>
        <v>0</v>
      </c>
      <c r="Q140" s="187">
        <v>1.201E-2</v>
      </c>
      <c r="R140" s="187">
        <f>Q140*H140</f>
        <v>6.0049999999999999E-2</v>
      </c>
      <c r="S140" s="187">
        <v>0</v>
      </c>
      <c r="T140" s="188">
        <f>S140*H140</f>
        <v>0</v>
      </c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  <c r="AR140" s="189" t="s">
        <v>124</v>
      </c>
      <c r="AT140" s="189" t="s">
        <v>457</v>
      </c>
      <c r="AU140" s="189" t="s">
        <v>83</v>
      </c>
      <c r="AY140" s="17" t="s">
        <v>164</v>
      </c>
      <c r="BE140" s="190">
        <f>IF(N140="základní",J140,0)</f>
        <v>0</v>
      </c>
      <c r="BF140" s="190">
        <f>IF(N140="snížená",J140,0)</f>
        <v>0</v>
      </c>
      <c r="BG140" s="190">
        <f>IF(N140="zákl. přenesená",J140,0)</f>
        <v>0</v>
      </c>
      <c r="BH140" s="190">
        <f>IF(N140="sníž. přenesená",J140,0)</f>
        <v>0</v>
      </c>
      <c r="BI140" s="190">
        <f>IF(N140="nulová",J140,0)</f>
        <v>0</v>
      </c>
      <c r="BJ140" s="17" t="s">
        <v>79</v>
      </c>
      <c r="BK140" s="190">
        <f>ROUND(I140*H140,2)</f>
        <v>0</v>
      </c>
      <c r="BL140" s="17" t="s">
        <v>112</v>
      </c>
      <c r="BM140" s="189" t="s">
        <v>474</v>
      </c>
    </row>
    <row r="141" spans="1:65" s="2" customFormat="1" ht="37.9" customHeight="1">
      <c r="A141" s="34"/>
      <c r="B141" s="35"/>
      <c r="C141" s="178" t="s">
        <v>475</v>
      </c>
      <c r="D141" s="178" t="s">
        <v>167</v>
      </c>
      <c r="E141" s="179" t="s">
        <v>476</v>
      </c>
      <c r="F141" s="180" t="s">
        <v>477</v>
      </c>
      <c r="G141" s="181" t="s">
        <v>362</v>
      </c>
      <c r="H141" s="182">
        <v>4</v>
      </c>
      <c r="I141" s="183"/>
      <c r="J141" s="184">
        <f>ROUND(I141*H141,2)</f>
        <v>0</v>
      </c>
      <c r="K141" s="180" t="s">
        <v>171</v>
      </c>
      <c r="L141" s="39"/>
      <c r="M141" s="185" t="s">
        <v>19</v>
      </c>
      <c r="N141" s="186" t="s">
        <v>46</v>
      </c>
      <c r="O141" s="64"/>
      <c r="P141" s="187">
        <f>O141*H141</f>
        <v>0</v>
      </c>
      <c r="Q141" s="187">
        <v>0.42153000000000002</v>
      </c>
      <c r="R141" s="187">
        <f>Q141*H141</f>
        <v>1.6861200000000001</v>
      </c>
      <c r="S141" s="187">
        <v>0</v>
      </c>
      <c r="T141" s="188">
        <f>S141*H141</f>
        <v>0</v>
      </c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  <c r="AR141" s="189" t="s">
        <v>112</v>
      </c>
      <c r="AT141" s="189" t="s">
        <v>167</v>
      </c>
      <c r="AU141" s="189" t="s">
        <v>83</v>
      </c>
      <c r="AY141" s="17" t="s">
        <v>164</v>
      </c>
      <c r="BE141" s="190">
        <f>IF(N141="základní",J141,0)</f>
        <v>0</v>
      </c>
      <c r="BF141" s="190">
        <f>IF(N141="snížená",J141,0)</f>
        <v>0</v>
      </c>
      <c r="BG141" s="190">
        <f>IF(N141="zákl. přenesená",J141,0)</f>
        <v>0</v>
      </c>
      <c r="BH141" s="190">
        <f>IF(N141="sníž. přenesená",J141,0)</f>
        <v>0</v>
      </c>
      <c r="BI141" s="190">
        <f>IF(N141="nulová",J141,0)</f>
        <v>0</v>
      </c>
      <c r="BJ141" s="17" t="s">
        <v>79</v>
      </c>
      <c r="BK141" s="190">
        <f>ROUND(I141*H141,2)</f>
        <v>0</v>
      </c>
      <c r="BL141" s="17" t="s">
        <v>112</v>
      </c>
      <c r="BM141" s="189" t="s">
        <v>478</v>
      </c>
    </row>
    <row r="142" spans="1:65" s="2" customFormat="1" ht="11.25">
      <c r="A142" s="34"/>
      <c r="B142" s="35"/>
      <c r="C142" s="36"/>
      <c r="D142" s="191" t="s">
        <v>173</v>
      </c>
      <c r="E142" s="36"/>
      <c r="F142" s="192" t="s">
        <v>479</v>
      </c>
      <c r="G142" s="36"/>
      <c r="H142" s="36"/>
      <c r="I142" s="193"/>
      <c r="J142" s="36"/>
      <c r="K142" s="36"/>
      <c r="L142" s="39"/>
      <c r="M142" s="194"/>
      <c r="N142" s="195"/>
      <c r="O142" s="64"/>
      <c r="P142" s="64"/>
      <c r="Q142" s="64"/>
      <c r="R142" s="64"/>
      <c r="S142" s="64"/>
      <c r="T142" s="65"/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T142" s="17" t="s">
        <v>173</v>
      </c>
      <c r="AU142" s="17" t="s">
        <v>83</v>
      </c>
    </row>
    <row r="143" spans="1:65" s="2" customFormat="1" ht="37.9" customHeight="1">
      <c r="A143" s="34"/>
      <c r="B143" s="35"/>
      <c r="C143" s="223" t="s">
        <v>480</v>
      </c>
      <c r="D143" s="223" t="s">
        <v>457</v>
      </c>
      <c r="E143" s="224" t="s">
        <v>481</v>
      </c>
      <c r="F143" s="225" t="s">
        <v>482</v>
      </c>
      <c r="G143" s="226" t="s">
        <v>362</v>
      </c>
      <c r="H143" s="227">
        <v>4</v>
      </c>
      <c r="I143" s="228"/>
      <c r="J143" s="229">
        <f>ROUND(I143*H143,2)</f>
        <v>0</v>
      </c>
      <c r="K143" s="225" t="s">
        <v>171</v>
      </c>
      <c r="L143" s="230"/>
      <c r="M143" s="231" t="s">
        <v>19</v>
      </c>
      <c r="N143" s="232" t="s">
        <v>46</v>
      </c>
      <c r="O143" s="64"/>
      <c r="P143" s="187">
        <f>O143*H143</f>
        <v>0</v>
      </c>
      <c r="Q143" s="187">
        <v>1.2489999999999999E-2</v>
      </c>
      <c r="R143" s="187">
        <f>Q143*H143</f>
        <v>4.9959999999999997E-2</v>
      </c>
      <c r="S143" s="187">
        <v>0</v>
      </c>
      <c r="T143" s="188">
        <f>S143*H143</f>
        <v>0</v>
      </c>
      <c r="U143" s="34"/>
      <c r="V143" s="34"/>
      <c r="W143" s="34"/>
      <c r="X143" s="34"/>
      <c r="Y143" s="34"/>
      <c r="Z143" s="34"/>
      <c r="AA143" s="34"/>
      <c r="AB143" s="34"/>
      <c r="AC143" s="34"/>
      <c r="AD143" s="34"/>
      <c r="AE143" s="34"/>
      <c r="AR143" s="189" t="s">
        <v>124</v>
      </c>
      <c r="AT143" s="189" t="s">
        <v>457</v>
      </c>
      <c r="AU143" s="189" t="s">
        <v>83</v>
      </c>
      <c r="AY143" s="17" t="s">
        <v>164</v>
      </c>
      <c r="BE143" s="190">
        <f>IF(N143="základní",J143,0)</f>
        <v>0</v>
      </c>
      <c r="BF143" s="190">
        <f>IF(N143="snížená",J143,0)</f>
        <v>0</v>
      </c>
      <c r="BG143" s="190">
        <f>IF(N143="zákl. přenesená",J143,0)</f>
        <v>0</v>
      </c>
      <c r="BH143" s="190">
        <f>IF(N143="sníž. přenesená",J143,0)</f>
        <v>0</v>
      </c>
      <c r="BI143" s="190">
        <f>IF(N143="nulová",J143,0)</f>
        <v>0</v>
      </c>
      <c r="BJ143" s="17" t="s">
        <v>79</v>
      </c>
      <c r="BK143" s="190">
        <f>ROUND(I143*H143,2)</f>
        <v>0</v>
      </c>
      <c r="BL143" s="17" t="s">
        <v>112</v>
      </c>
      <c r="BM143" s="189" t="s">
        <v>483</v>
      </c>
    </row>
    <row r="144" spans="1:65" s="12" customFormat="1" ht="22.9" customHeight="1">
      <c r="B144" s="162"/>
      <c r="C144" s="163"/>
      <c r="D144" s="164" t="s">
        <v>74</v>
      </c>
      <c r="E144" s="176" t="s">
        <v>484</v>
      </c>
      <c r="F144" s="176" t="s">
        <v>485</v>
      </c>
      <c r="G144" s="163"/>
      <c r="H144" s="163"/>
      <c r="I144" s="166"/>
      <c r="J144" s="177">
        <f>BK144</f>
        <v>0</v>
      </c>
      <c r="K144" s="163"/>
      <c r="L144" s="168"/>
      <c r="M144" s="169"/>
      <c r="N144" s="170"/>
      <c r="O144" s="170"/>
      <c r="P144" s="171">
        <f>SUM(P145:P179)</f>
        <v>0</v>
      </c>
      <c r="Q144" s="170"/>
      <c r="R144" s="171">
        <f>SUM(R145:R179)</f>
        <v>10.101982059999999</v>
      </c>
      <c r="S144" s="170"/>
      <c r="T144" s="172">
        <f>SUM(T145:T179)</f>
        <v>0</v>
      </c>
      <c r="AR144" s="173" t="s">
        <v>79</v>
      </c>
      <c r="AT144" s="174" t="s">
        <v>74</v>
      </c>
      <c r="AU144" s="174" t="s">
        <v>79</v>
      </c>
      <c r="AY144" s="173" t="s">
        <v>164</v>
      </c>
      <c r="BK144" s="175">
        <f>SUM(BK145:BK179)</f>
        <v>0</v>
      </c>
    </row>
    <row r="145" spans="1:65" s="2" customFormat="1" ht="33" customHeight="1">
      <c r="A145" s="34"/>
      <c r="B145" s="35"/>
      <c r="C145" s="178" t="s">
        <v>8</v>
      </c>
      <c r="D145" s="178" t="s">
        <v>167</v>
      </c>
      <c r="E145" s="179" t="s">
        <v>486</v>
      </c>
      <c r="F145" s="180" t="s">
        <v>487</v>
      </c>
      <c r="G145" s="181" t="s">
        <v>183</v>
      </c>
      <c r="H145" s="182">
        <v>3.133</v>
      </c>
      <c r="I145" s="183"/>
      <c r="J145" s="184">
        <f>ROUND(I145*H145,2)</f>
        <v>0</v>
      </c>
      <c r="K145" s="180" t="s">
        <v>171</v>
      </c>
      <c r="L145" s="39"/>
      <c r="M145" s="185" t="s">
        <v>19</v>
      </c>
      <c r="N145" s="186" t="s">
        <v>46</v>
      </c>
      <c r="O145" s="64"/>
      <c r="P145" s="187">
        <f>O145*H145</f>
        <v>0</v>
      </c>
      <c r="Q145" s="187">
        <v>2.5018699999999998</v>
      </c>
      <c r="R145" s="187">
        <f>Q145*H145</f>
        <v>7.8383587099999996</v>
      </c>
      <c r="S145" s="187">
        <v>0</v>
      </c>
      <c r="T145" s="188">
        <f>S145*H145</f>
        <v>0</v>
      </c>
      <c r="U145" s="34"/>
      <c r="V145" s="34"/>
      <c r="W145" s="34"/>
      <c r="X145" s="34"/>
      <c r="Y145" s="34"/>
      <c r="Z145" s="34"/>
      <c r="AA145" s="34"/>
      <c r="AB145" s="34"/>
      <c r="AC145" s="34"/>
      <c r="AD145" s="34"/>
      <c r="AE145" s="34"/>
      <c r="AR145" s="189" t="s">
        <v>112</v>
      </c>
      <c r="AT145" s="189" t="s">
        <v>167</v>
      </c>
      <c r="AU145" s="189" t="s">
        <v>83</v>
      </c>
      <c r="AY145" s="17" t="s">
        <v>164</v>
      </c>
      <c r="BE145" s="190">
        <f>IF(N145="základní",J145,0)</f>
        <v>0</v>
      </c>
      <c r="BF145" s="190">
        <f>IF(N145="snížená",J145,0)</f>
        <v>0</v>
      </c>
      <c r="BG145" s="190">
        <f>IF(N145="zákl. přenesená",J145,0)</f>
        <v>0</v>
      </c>
      <c r="BH145" s="190">
        <f>IF(N145="sníž. přenesená",J145,0)</f>
        <v>0</v>
      </c>
      <c r="BI145" s="190">
        <f>IF(N145="nulová",J145,0)</f>
        <v>0</v>
      </c>
      <c r="BJ145" s="17" t="s">
        <v>79</v>
      </c>
      <c r="BK145" s="190">
        <f>ROUND(I145*H145,2)</f>
        <v>0</v>
      </c>
      <c r="BL145" s="17" t="s">
        <v>112</v>
      </c>
      <c r="BM145" s="189" t="s">
        <v>488</v>
      </c>
    </row>
    <row r="146" spans="1:65" s="2" customFormat="1" ht="11.25">
      <c r="A146" s="34"/>
      <c r="B146" s="35"/>
      <c r="C146" s="36"/>
      <c r="D146" s="191" t="s">
        <v>173</v>
      </c>
      <c r="E146" s="36"/>
      <c r="F146" s="192" t="s">
        <v>489</v>
      </c>
      <c r="G146" s="36"/>
      <c r="H146" s="36"/>
      <c r="I146" s="193"/>
      <c r="J146" s="36"/>
      <c r="K146" s="36"/>
      <c r="L146" s="39"/>
      <c r="M146" s="194"/>
      <c r="N146" s="195"/>
      <c r="O146" s="64"/>
      <c r="P146" s="64"/>
      <c r="Q146" s="64"/>
      <c r="R146" s="64"/>
      <c r="S146" s="64"/>
      <c r="T146" s="65"/>
      <c r="U146" s="34"/>
      <c r="V146" s="34"/>
      <c r="W146" s="34"/>
      <c r="X146" s="34"/>
      <c r="Y146" s="34"/>
      <c r="Z146" s="34"/>
      <c r="AA146" s="34"/>
      <c r="AB146" s="34"/>
      <c r="AC146" s="34"/>
      <c r="AD146" s="34"/>
      <c r="AE146" s="34"/>
      <c r="AT146" s="17" t="s">
        <v>173</v>
      </c>
      <c r="AU146" s="17" t="s">
        <v>83</v>
      </c>
    </row>
    <row r="147" spans="1:65" s="13" customFormat="1" ht="11.25">
      <c r="B147" s="196"/>
      <c r="C147" s="197"/>
      <c r="D147" s="198" t="s">
        <v>179</v>
      </c>
      <c r="E147" s="199" t="s">
        <v>19</v>
      </c>
      <c r="F147" s="200" t="s">
        <v>490</v>
      </c>
      <c r="G147" s="197"/>
      <c r="H147" s="201">
        <v>3.133</v>
      </c>
      <c r="I147" s="202"/>
      <c r="J147" s="197"/>
      <c r="K147" s="197"/>
      <c r="L147" s="203"/>
      <c r="M147" s="204"/>
      <c r="N147" s="205"/>
      <c r="O147" s="205"/>
      <c r="P147" s="205"/>
      <c r="Q147" s="205"/>
      <c r="R147" s="205"/>
      <c r="S147" s="205"/>
      <c r="T147" s="206"/>
      <c r="AT147" s="207" t="s">
        <v>179</v>
      </c>
      <c r="AU147" s="207" t="s">
        <v>83</v>
      </c>
      <c r="AV147" s="13" t="s">
        <v>83</v>
      </c>
      <c r="AW147" s="13" t="s">
        <v>36</v>
      </c>
      <c r="AX147" s="13" t="s">
        <v>79</v>
      </c>
      <c r="AY147" s="207" t="s">
        <v>164</v>
      </c>
    </row>
    <row r="148" spans="1:65" s="2" customFormat="1" ht="21.75" customHeight="1">
      <c r="A148" s="34"/>
      <c r="B148" s="35"/>
      <c r="C148" s="178" t="s">
        <v>233</v>
      </c>
      <c r="D148" s="178" t="s">
        <v>167</v>
      </c>
      <c r="E148" s="179" t="s">
        <v>491</v>
      </c>
      <c r="F148" s="180" t="s">
        <v>492</v>
      </c>
      <c r="G148" s="181" t="s">
        <v>221</v>
      </c>
      <c r="H148" s="182">
        <v>0.30499999999999999</v>
      </c>
      <c r="I148" s="183"/>
      <c r="J148" s="184">
        <f>ROUND(I148*H148,2)</f>
        <v>0</v>
      </c>
      <c r="K148" s="180" t="s">
        <v>171</v>
      </c>
      <c r="L148" s="39"/>
      <c r="M148" s="185" t="s">
        <v>19</v>
      </c>
      <c r="N148" s="186" t="s">
        <v>46</v>
      </c>
      <c r="O148" s="64"/>
      <c r="P148" s="187">
        <f>O148*H148</f>
        <v>0</v>
      </c>
      <c r="Q148" s="187">
        <v>1.06277</v>
      </c>
      <c r="R148" s="187">
        <f>Q148*H148</f>
        <v>0.32414484999999998</v>
      </c>
      <c r="S148" s="187">
        <v>0</v>
      </c>
      <c r="T148" s="188">
        <f>S148*H148</f>
        <v>0</v>
      </c>
      <c r="U148" s="34"/>
      <c r="V148" s="34"/>
      <c r="W148" s="34"/>
      <c r="X148" s="34"/>
      <c r="Y148" s="34"/>
      <c r="Z148" s="34"/>
      <c r="AA148" s="34"/>
      <c r="AB148" s="34"/>
      <c r="AC148" s="34"/>
      <c r="AD148" s="34"/>
      <c r="AE148" s="34"/>
      <c r="AR148" s="189" t="s">
        <v>112</v>
      </c>
      <c r="AT148" s="189" t="s">
        <v>167</v>
      </c>
      <c r="AU148" s="189" t="s">
        <v>83</v>
      </c>
      <c r="AY148" s="17" t="s">
        <v>164</v>
      </c>
      <c r="BE148" s="190">
        <f>IF(N148="základní",J148,0)</f>
        <v>0</v>
      </c>
      <c r="BF148" s="190">
        <f>IF(N148="snížená",J148,0)</f>
        <v>0</v>
      </c>
      <c r="BG148" s="190">
        <f>IF(N148="zákl. přenesená",J148,0)</f>
        <v>0</v>
      </c>
      <c r="BH148" s="190">
        <f>IF(N148="sníž. přenesená",J148,0)</f>
        <v>0</v>
      </c>
      <c r="BI148" s="190">
        <f>IF(N148="nulová",J148,0)</f>
        <v>0</v>
      </c>
      <c r="BJ148" s="17" t="s">
        <v>79</v>
      </c>
      <c r="BK148" s="190">
        <f>ROUND(I148*H148,2)</f>
        <v>0</v>
      </c>
      <c r="BL148" s="17" t="s">
        <v>112</v>
      </c>
      <c r="BM148" s="189" t="s">
        <v>493</v>
      </c>
    </row>
    <row r="149" spans="1:65" s="2" customFormat="1" ht="11.25">
      <c r="A149" s="34"/>
      <c r="B149" s="35"/>
      <c r="C149" s="36"/>
      <c r="D149" s="191" t="s">
        <v>173</v>
      </c>
      <c r="E149" s="36"/>
      <c r="F149" s="192" t="s">
        <v>494</v>
      </c>
      <c r="G149" s="36"/>
      <c r="H149" s="36"/>
      <c r="I149" s="193"/>
      <c r="J149" s="36"/>
      <c r="K149" s="36"/>
      <c r="L149" s="39"/>
      <c r="M149" s="194"/>
      <c r="N149" s="195"/>
      <c r="O149" s="64"/>
      <c r="P149" s="64"/>
      <c r="Q149" s="64"/>
      <c r="R149" s="64"/>
      <c r="S149" s="64"/>
      <c r="T149" s="65"/>
      <c r="U149" s="34"/>
      <c r="V149" s="34"/>
      <c r="W149" s="34"/>
      <c r="X149" s="34"/>
      <c r="Y149" s="34"/>
      <c r="Z149" s="34"/>
      <c r="AA149" s="34"/>
      <c r="AB149" s="34"/>
      <c r="AC149" s="34"/>
      <c r="AD149" s="34"/>
      <c r="AE149" s="34"/>
      <c r="AT149" s="17" t="s">
        <v>173</v>
      </c>
      <c r="AU149" s="17" t="s">
        <v>83</v>
      </c>
    </row>
    <row r="150" spans="1:65" s="13" customFormat="1" ht="11.25">
      <c r="B150" s="196"/>
      <c r="C150" s="197"/>
      <c r="D150" s="198" t="s">
        <v>179</v>
      </c>
      <c r="E150" s="199" t="s">
        <v>19</v>
      </c>
      <c r="F150" s="200" t="s">
        <v>495</v>
      </c>
      <c r="G150" s="197"/>
      <c r="H150" s="201">
        <v>0.28999999999999998</v>
      </c>
      <c r="I150" s="202"/>
      <c r="J150" s="197"/>
      <c r="K150" s="197"/>
      <c r="L150" s="203"/>
      <c r="M150" s="204"/>
      <c r="N150" s="205"/>
      <c r="O150" s="205"/>
      <c r="P150" s="205"/>
      <c r="Q150" s="205"/>
      <c r="R150" s="205"/>
      <c r="S150" s="205"/>
      <c r="T150" s="206"/>
      <c r="AT150" s="207" t="s">
        <v>179</v>
      </c>
      <c r="AU150" s="207" t="s">
        <v>83</v>
      </c>
      <c r="AV150" s="13" t="s">
        <v>83</v>
      </c>
      <c r="AW150" s="13" t="s">
        <v>36</v>
      </c>
      <c r="AX150" s="13" t="s">
        <v>75</v>
      </c>
      <c r="AY150" s="207" t="s">
        <v>164</v>
      </c>
    </row>
    <row r="151" spans="1:65" s="13" customFormat="1" ht="11.25">
      <c r="B151" s="196"/>
      <c r="C151" s="197"/>
      <c r="D151" s="198" t="s">
        <v>179</v>
      </c>
      <c r="E151" s="199" t="s">
        <v>19</v>
      </c>
      <c r="F151" s="200" t="s">
        <v>496</v>
      </c>
      <c r="G151" s="197"/>
      <c r="H151" s="201">
        <v>0.30499999999999999</v>
      </c>
      <c r="I151" s="202"/>
      <c r="J151" s="197"/>
      <c r="K151" s="197"/>
      <c r="L151" s="203"/>
      <c r="M151" s="204"/>
      <c r="N151" s="205"/>
      <c r="O151" s="205"/>
      <c r="P151" s="205"/>
      <c r="Q151" s="205"/>
      <c r="R151" s="205"/>
      <c r="S151" s="205"/>
      <c r="T151" s="206"/>
      <c r="AT151" s="207" t="s">
        <v>179</v>
      </c>
      <c r="AU151" s="207" t="s">
        <v>83</v>
      </c>
      <c r="AV151" s="13" t="s">
        <v>83</v>
      </c>
      <c r="AW151" s="13" t="s">
        <v>36</v>
      </c>
      <c r="AX151" s="13" t="s">
        <v>79</v>
      </c>
      <c r="AY151" s="207" t="s">
        <v>164</v>
      </c>
    </row>
    <row r="152" spans="1:65" s="2" customFormat="1" ht="37.9" customHeight="1">
      <c r="A152" s="34"/>
      <c r="B152" s="35"/>
      <c r="C152" s="178" t="s">
        <v>239</v>
      </c>
      <c r="D152" s="178" t="s">
        <v>167</v>
      </c>
      <c r="E152" s="179" t="s">
        <v>497</v>
      </c>
      <c r="F152" s="180" t="s">
        <v>498</v>
      </c>
      <c r="G152" s="181" t="s">
        <v>170</v>
      </c>
      <c r="H152" s="182">
        <v>52.21</v>
      </c>
      <c r="I152" s="183"/>
      <c r="J152" s="184">
        <f>ROUND(I152*H152,2)</f>
        <v>0</v>
      </c>
      <c r="K152" s="180" t="s">
        <v>171</v>
      </c>
      <c r="L152" s="39"/>
      <c r="M152" s="185" t="s">
        <v>19</v>
      </c>
      <c r="N152" s="186" t="s">
        <v>46</v>
      </c>
      <c r="O152" s="64"/>
      <c r="P152" s="187">
        <f>O152*H152</f>
        <v>0</v>
      </c>
      <c r="Q152" s="187">
        <v>0</v>
      </c>
      <c r="R152" s="187">
        <f>Q152*H152</f>
        <v>0</v>
      </c>
      <c r="S152" s="187">
        <v>0</v>
      </c>
      <c r="T152" s="188">
        <f>S152*H152</f>
        <v>0</v>
      </c>
      <c r="U152" s="34"/>
      <c r="V152" s="34"/>
      <c r="W152" s="34"/>
      <c r="X152" s="34"/>
      <c r="Y152" s="34"/>
      <c r="Z152" s="34"/>
      <c r="AA152" s="34"/>
      <c r="AB152" s="34"/>
      <c r="AC152" s="34"/>
      <c r="AD152" s="34"/>
      <c r="AE152" s="34"/>
      <c r="AR152" s="189" t="s">
        <v>250</v>
      </c>
      <c r="AT152" s="189" t="s">
        <v>167</v>
      </c>
      <c r="AU152" s="189" t="s">
        <v>83</v>
      </c>
      <c r="AY152" s="17" t="s">
        <v>164</v>
      </c>
      <c r="BE152" s="190">
        <f>IF(N152="základní",J152,0)</f>
        <v>0</v>
      </c>
      <c r="BF152" s="190">
        <f>IF(N152="snížená",J152,0)</f>
        <v>0</v>
      </c>
      <c r="BG152" s="190">
        <f>IF(N152="zákl. přenesená",J152,0)</f>
        <v>0</v>
      </c>
      <c r="BH152" s="190">
        <f>IF(N152="sníž. přenesená",J152,0)</f>
        <v>0</v>
      </c>
      <c r="BI152" s="190">
        <f>IF(N152="nulová",J152,0)</f>
        <v>0</v>
      </c>
      <c r="BJ152" s="17" t="s">
        <v>79</v>
      </c>
      <c r="BK152" s="190">
        <f>ROUND(I152*H152,2)</f>
        <v>0</v>
      </c>
      <c r="BL152" s="17" t="s">
        <v>250</v>
      </c>
      <c r="BM152" s="189" t="s">
        <v>499</v>
      </c>
    </row>
    <row r="153" spans="1:65" s="2" customFormat="1" ht="11.25">
      <c r="A153" s="34"/>
      <c r="B153" s="35"/>
      <c r="C153" s="36"/>
      <c r="D153" s="191" t="s">
        <v>173</v>
      </c>
      <c r="E153" s="36"/>
      <c r="F153" s="192" t="s">
        <v>500</v>
      </c>
      <c r="G153" s="36"/>
      <c r="H153" s="36"/>
      <c r="I153" s="193"/>
      <c r="J153" s="36"/>
      <c r="K153" s="36"/>
      <c r="L153" s="39"/>
      <c r="M153" s="194"/>
      <c r="N153" s="195"/>
      <c r="O153" s="64"/>
      <c r="P153" s="64"/>
      <c r="Q153" s="64"/>
      <c r="R153" s="64"/>
      <c r="S153" s="64"/>
      <c r="T153" s="65"/>
      <c r="U153" s="34"/>
      <c r="V153" s="34"/>
      <c r="W153" s="34"/>
      <c r="X153" s="34"/>
      <c r="Y153" s="34"/>
      <c r="Z153" s="34"/>
      <c r="AA153" s="34"/>
      <c r="AB153" s="34"/>
      <c r="AC153" s="34"/>
      <c r="AD153" s="34"/>
      <c r="AE153" s="34"/>
      <c r="AT153" s="17" t="s">
        <v>173</v>
      </c>
      <c r="AU153" s="17" t="s">
        <v>83</v>
      </c>
    </row>
    <row r="154" spans="1:65" s="13" customFormat="1" ht="11.25">
      <c r="B154" s="196"/>
      <c r="C154" s="197"/>
      <c r="D154" s="198" t="s">
        <v>179</v>
      </c>
      <c r="E154" s="199" t="s">
        <v>19</v>
      </c>
      <c r="F154" s="200" t="s">
        <v>501</v>
      </c>
      <c r="G154" s="197"/>
      <c r="H154" s="201">
        <v>52.21</v>
      </c>
      <c r="I154" s="202"/>
      <c r="J154" s="197"/>
      <c r="K154" s="197"/>
      <c r="L154" s="203"/>
      <c r="M154" s="204"/>
      <c r="N154" s="205"/>
      <c r="O154" s="205"/>
      <c r="P154" s="205"/>
      <c r="Q154" s="205"/>
      <c r="R154" s="205"/>
      <c r="S154" s="205"/>
      <c r="T154" s="206"/>
      <c r="AT154" s="207" t="s">
        <v>179</v>
      </c>
      <c r="AU154" s="207" t="s">
        <v>83</v>
      </c>
      <c r="AV154" s="13" t="s">
        <v>83</v>
      </c>
      <c r="AW154" s="13" t="s">
        <v>36</v>
      </c>
      <c r="AX154" s="13" t="s">
        <v>79</v>
      </c>
      <c r="AY154" s="207" t="s">
        <v>164</v>
      </c>
    </row>
    <row r="155" spans="1:65" s="2" customFormat="1" ht="24.2" customHeight="1">
      <c r="A155" s="34"/>
      <c r="B155" s="35"/>
      <c r="C155" s="223" t="s">
        <v>244</v>
      </c>
      <c r="D155" s="223" t="s">
        <v>457</v>
      </c>
      <c r="E155" s="224" t="s">
        <v>502</v>
      </c>
      <c r="F155" s="225" t="s">
        <v>503</v>
      </c>
      <c r="G155" s="226" t="s">
        <v>170</v>
      </c>
      <c r="H155" s="227">
        <v>109.64100000000001</v>
      </c>
      <c r="I155" s="228"/>
      <c r="J155" s="229">
        <f>ROUND(I155*H155,2)</f>
        <v>0</v>
      </c>
      <c r="K155" s="225" t="s">
        <v>171</v>
      </c>
      <c r="L155" s="230"/>
      <c r="M155" s="231" t="s">
        <v>19</v>
      </c>
      <c r="N155" s="232" t="s">
        <v>46</v>
      </c>
      <c r="O155" s="64"/>
      <c r="P155" s="187">
        <f>O155*H155</f>
        <v>0</v>
      </c>
      <c r="Q155" s="187">
        <v>1.5E-3</v>
      </c>
      <c r="R155" s="187">
        <f>Q155*H155</f>
        <v>0.16446150000000001</v>
      </c>
      <c r="S155" s="187">
        <v>0</v>
      </c>
      <c r="T155" s="188">
        <f>S155*H155</f>
        <v>0</v>
      </c>
      <c r="U155" s="34"/>
      <c r="V155" s="34"/>
      <c r="W155" s="34"/>
      <c r="X155" s="34"/>
      <c r="Y155" s="34"/>
      <c r="Z155" s="34"/>
      <c r="AA155" s="34"/>
      <c r="AB155" s="34"/>
      <c r="AC155" s="34"/>
      <c r="AD155" s="34"/>
      <c r="AE155" s="34"/>
      <c r="AR155" s="189" t="s">
        <v>344</v>
      </c>
      <c r="AT155" s="189" t="s">
        <v>457</v>
      </c>
      <c r="AU155" s="189" t="s">
        <v>83</v>
      </c>
      <c r="AY155" s="17" t="s">
        <v>164</v>
      </c>
      <c r="BE155" s="190">
        <f>IF(N155="základní",J155,0)</f>
        <v>0</v>
      </c>
      <c r="BF155" s="190">
        <f>IF(N155="snížená",J155,0)</f>
        <v>0</v>
      </c>
      <c r="BG155" s="190">
        <f>IF(N155="zákl. přenesená",J155,0)</f>
        <v>0</v>
      </c>
      <c r="BH155" s="190">
        <f>IF(N155="sníž. přenesená",J155,0)</f>
        <v>0</v>
      </c>
      <c r="BI155" s="190">
        <f>IF(N155="nulová",J155,0)</f>
        <v>0</v>
      </c>
      <c r="BJ155" s="17" t="s">
        <v>79</v>
      </c>
      <c r="BK155" s="190">
        <f>ROUND(I155*H155,2)</f>
        <v>0</v>
      </c>
      <c r="BL155" s="17" t="s">
        <v>250</v>
      </c>
      <c r="BM155" s="189" t="s">
        <v>504</v>
      </c>
    </row>
    <row r="156" spans="1:65" s="13" customFormat="1" ht="11.25">
      <c r="B156" s="196"/>
      <c r="C156" s="197"/>
      <c r="D156" s="198" t="s">
        <v>179</v>
      </c>
      <c r="E156" s="199" t="s">
        <v>19</v>
      </c>
      <c r="F156" s="200" t="s">
        <v>505</v>
      </c>
      <c r="G156" s="197"/>
      <c r="H156" s="201">
        <v>109.64100000000001</v>
      </c>
      <c r="I156" s="202"/>
      <c r="J156" s="197"/>
      <c r="K156" s="197"/>
      <c r="L156" s="203"/>
      <c r="M156" s="204"/>
      <c r="N156" s="205"/>
      <c r="O156" s="205"/>
      <c r="P156" s="205"/>
      <c r="Q156" s="205"/>
      <c r="R156" s="205"/>
      <c r="S156" s="205"/>
      <c r="T156" s="206"/>
      <c r="AT156" s="207" t="s">
        <v>179</v>
      </c>
      <c r="AU156" s="207" t="s">
        <v>83</v>
      </c>
      <c r="AV156" s="13" t="s">
        <v>83</v>
      </c>
      <c r="AW156" s="13" t="s">
        <v>36</v>
      </c>
      <c r="AX156" s="13" t="s">
        <v>79</v>
      </c>
      <c r="AY156" s="207" t="s">
        <v>164</v>
      </c>
    </row>
    <row r="157" spans="1:65" s="2" customFormat="1" ht="37.9" customHeight="1">
      <c r="A157" s="34"/>
      <c r="B157" s="35"/>
      <c r="C157" s="178" t="s">
        <v>250</v>
      </c>
      <c r="D157" s="178" t="s">
        <v>167</v>
      </c>
      <c r="E157" s="179" t="s">
        <v>506</v>
      </c>
      <c r="F157" s="180" t="s">
        <v>507</v>
      </c>
      <c r="G157" s="181" t="s">
        <v>170</v>
      </c>
      <c r="H157" s="182">
        <v>52.21</v>
      </c>
      <c r="I157" s="183"/>
      <c r="J157" s="184">
        <f>ROUND(I157*H157,2)</f>
        <v>0</v>
      </c>
      <c r="K157" s="180" t="s">
        <v>171</v>
      </c>
      <c r="L157" s="39"/>
      <c r="M157" s="185" t="s">
        <v>19</v>
      </c>
      <c r="N157" s="186" t="s">
        <v>46</v>
      </c>
      <c r="O157" s="64"/>
      <c r="P157" s="187">
        <f>O157*H157</f>
        <v>0</v>
      </c>
      <c r="Q157" s="187">
        <v>0</v>
      </c>
      <c r="R157" s="187">
        <f>Q157*H157</f>
        <v>0</v>
      </c>
      <c r="S157" s="187">
        <v>0</v>
      </c>
      <c r="T157" s="188">
        <f>S157*H157</f>
        <v>0</v>
      </c>
      <c r="U157" s="34"/>
      <c r="V157" s="34"/>
      <c r="W157" s="34"/>
      <c r="X157" s="34"/>
      <c r="Y157" s="34"/>
      <c r="Z157" s="34"/>
      <c r="AA157" s="34"/>
      <c r="AB157" s="34"/>
      <c r="AC157" s="34"/>
      <c r="AD157" s="34"/>
      <c r="AE157" s="34"/>
      <c r="AR157" s="189" t="s">
        <v>250</v>
      </c>
      <c r="AT157" s="189" t="s">
        <v>167</v>
      </c>
      <c r="AU157" s="189" t="s">
        <v>83</v>
      </c>
      <c r="AY157" s="17" t="s">
        <v>164</v>
      </c>
      <c r="BE157" s="190">
        <f>IF(N157="základní",J157,0)</f>
        <v>0</v>
      </c>
      <c r="BF157" s="190">
        <f>IF(N157="snížená",J157,0)</f>
        <v>0</v>
      </c>
      <c r="BG157" s="190">
        <f>IF(N157="zákl. přenesená",J157,0)</f>
        <v>0</v>
      </c>
      <c r="BH157" s="190">
        <f>IF(N157="sníž. přenesená",J157,0)</f>
        <v>0</v>
      </c>
      <c r="BI157" s="190">
        <f>IF(N157="nulová",J157,0)</f>
        <v>0</v>
      </c>
      <c r="BJ157" s="17" t="s">
        <v>79</v>
      </c>
      <c r="BK157" s="190">
        <f>ROUND(I157*H157,2)</f>
        <v>0</v>
      </c>
      <c r="BL157" s="17" t="s">
        <v>250</v>
      </c>
      <c r="BM157" s="189" t="s">
        <v>508</v>
      </c>
    </row>
    <row r="158" spans="1:65" s="2" customFormat="1" ht="11.25">
      <c r="A158" s="34"/>
      <c r="B158" s="35"/>
      <c r="C158" s="36"/>
      <c r="D158" s="191" t="s">
        <v>173</v>
      </c>
      <c r="E158" s="36"/>
      <c r="F158" s="192" t="s">
        <v>509</v>
      </c>
      <c r="G158" s="36"/>
      <c r="H158" s="36"/>
      <c r="I158" s="193"/>
      <c r="J158" s="36"/>
      <c r="K158" s="36"/>
      <c r="L158" s="39"/>
      <c r="M158" s="194"/>
      <c r="N158" s="195"/>
      <c r="O158" s="64"/>
      <c r="P158" s="64"/>
      <c r="Q158" s="64"/>
      <c r="R158" s="64"/>
      <c r="S158" s="64"/>
      <c r="T158" s="65"/>
      <c r="U158" s="34"/>
      <c r="V158" s="34"/>
      <c r="W158" s="34"/>
      <c r="X158" s="34"/>
      <c r="Y158" s="34"/>
      <c r="Z158" s="34"/>
      <c r="AA158" s="34"/>
      <c r="AB158" s="34"/>
      <c r="AC158" s="34"/>
      <c r="AD158" s="34"/>
      <c r="AE158" s="34"/>
      <c r="AT158" s="17" t="s">
        <v>173</v>
      </c>
      <c r="AU158" s="17" t="s">
        <v>83</v>
      </c>
    </row>
    <row r="159" spans="1:65" s="2" customFormat="1" ht="24.2" customHeight="1">
      <c r="A159" s="34"/>
      <c r="B159" s="35"/>
      <c r="C159" s="223" t="s">
        <v>255</v>
      </c>
      <c r="D159" s="223" t="s">
        <v>457</v>
      </c>
      <c r="E159" s="224" t="s">
        <v>510</v>
      </c>
      <c r="F159" s="225" t="s">
        <v>511</v>
      </c>
      <c r="G159" s="226" t="s">
        <v>170</v>
      </c>
      <c r="H159" s="227">
        <v>60.850999999999999</v>
      </c>
      <c r="I159" s="228"/>
      <c r="J159" s="229">
        <f>ROUND(I159*H159,2)</f>
        <v>0</v>
      </c>
      <c r="K159" s="225" t="s">
        <v>171</v>
      </c>
      <c r="L159" s="230"/>
      <c r="M159" s="231" t="s">
        <v>19</v>
      </c>
      <c r="N159" s="232" t="s">
        <v>46</v>
      </c>
      <c r="O159" s="64"/>
      <c r="P159" s="187">
        <f>O159*H159</f>
        <v>0</v>
      </c>
      <c r="Q159" s="187">
        <v>8.9999999999999998E-4</v>
      </c>
      <c r="R159" s="187">
        <f>Q159*H159</f>
        <v>5.4765899999999999E-2</v>
      </c>
      <c r="S159" s="187">
        <v>0</v>
      </c>
      <c r="T159" s="188">
        <f>S159*H159</f>
        <v>0</v>
      </c>
      <c r="U159" s="34"/>
      <c r="V159" s="34"/>
      <c r="W159" s="34"/>
      <c r="X159" s="34"/>
      <c r="Y159" s="34"/>
      <c r="Z159" s="34"/>
      <c r="AA159" s="34"/>
      <c r="AB159" s="34"/>
      <c r="AC159" s="34"/>
      <c r="AD159" s="34"/>
      <c r="AE159" s="34"/>
      <c r="AR159" s="189" t="s">
        <v>344</v>
      </c>
      <c r="AT159" s="189" t="s">
        <v>457</v>
      </c>
      <c r="AU159" s="189" t="s">
        <v>83</v>
      </c>
      <c r="AY159" s="17" t="s">
        <v>164</v>
      </c>
      <c r="BE159" s="190">
        <f>IF(N159="základní",J159,0)</f>
        <v>0</v>
      </c>
      <c r="BF159" s="190">
        <f>IF(N159="snížená",J159,0)</f>
        <v>0</v>
      </c>
      <c r="BG159" s="190">
        <f>IF(N159="zákl. přenesená",J159,0)</f>
        <v>0</v>
      </c>
      <c r="BH159" s="190">
        <f>IF(N159="sníž. přenesená",J159,0)</f>
        <v>0</v>
      </c>
      <c r="BI159" s="190">
        <f>IF(N159="nulová",J159,0)</f>
        <v>0</v>
      </c>
      <c r="BJ159" s="17" t="s">
        <v>79</v>
      </c>
      <c r="BK159" s="190">
        <f>ROUND(I159*H159,2)</f>
        <v>0</v>
      </c>
      <c r="BL159" s="17" t="s">
        <v>250</v>
      </c>
      <c r="BM159" s="189" t="s">
        <v>512</v>
      </c>
    </row>
    <row r="160" spans="1:65" s="13" customFormat="1" ht="11.25">
      <c r="B160" s="196"/>
      <c r="C160" s="197"/>
      <c r="D160" s="198" t="s">
        <v>179</v>
      </c>
      <c r="E160" s="199" t="s">
        <v>19</v>
      </c>
      <c r="F160" s="200" t="s">
        <v>513</v>
      </c>
      <c r="G160" s="197"/>
      <c r="H160" s="201">
        <v>60.850999999999999</v>
      </c>
      <c r="I160" s="202"/>
      <c r="J160" s="197"/>
      <c r="K160" s="197"/>
      <c r="L160" s="203"/>
      <c r="M160" s="204"/>
      <c r="N160" s="205"/>
      <c r="O160" s="205"/>
      <c r="P160" s="205"/>
      <c r="Q160" s="205"/>
      <c r="R160" s="205"/>
      <c r="S160" s="205"/>
      <c r="T160" s="206"/>
      <c r="AT160" s="207" t="s">
        <v>179</v>
      </c>
      <c r="AU160" s="207" t="s">
        <v>83</v>
      </c>
      <c r="AV160" s="13" t="s">
        <v>83</v>
      </c>
      <c r="AW160" s="13" t="s">
        <v>36</v>
      </c>
      <c r="AX160" s="13" t="s">
        <v>79</v>
      </c>
      <c r="AY160" s="207" t="s">
        <v>164</v>
      </c>
    </row>
    <row r="161" spans="1:65" s="2" customFormat="1" ht="24.2" customHeight="1">
      <c r="A161" s="34"/>
      <c r="B161" s="35"/>
      <c r="C161" s="178" t="s">
        <v>261</v>
      </c>
      <c r="D161" s="178" t="s">
        <v>167</v>
      </c>
      <c r="E161" s="179" t="s">
        <v>514</v>
      </c>
      <c r="F161" s="180" t="s">
        <v>515</v>
      </c>
      <c r="G161" s="181" t="s">
        <v>170</v>
      </c>
      <c r="H161" s="182">
        <v>52.21</v>
      </c>
      <c r="I161" s="183"/>
      <c r="J161" s="184">
        <f>ROUND(I161*H161,2)</f>
        <v>0</v>
      </c>
      <c r="K161" s="180" t="s">
        <v>171</v>
      </c>
      <c r="L161" s="39"/>
      <c r="M161" s="185" t="s">
        <v>19</v>
      </c>
      <c r="N161" s="186" t="s">
        <v>46</v>
      </c>
      <c r="O161" s="64"/>
      <c r="P161" s="187">
        <f>O161*H161</f>
        <v>0</v>
      </c>
      <c r="Q161" s="187">
        <v>2.9999999999999997E-4</v>
      </c>
      <c r="R161" s="187">
        <f>Q161*H161</f>
        <v>1.5663E-2</v>
      </c>
      <c r="S161" s="187">
        <v>0</v>
      </c>
      <c r="T161" s="188">
        <f>S161*H161</f>
        <v>0</v>
      </c>
      <c r="U161" s="34"/>
      <c r="V161" s="34"/>
      <c r="W161" s="34"/>
      <c r="X161" s="34"/>
      <c r="Y161" s="34"/>
      <c r="Z161" s="34"/>
      <c r="AA161" s="34"/>
      <c r="AB161" s="34"/>
      <c r="AC161" s="34"/>
      <c r="AD161" s="34"/>
      <c r="AE161" s="34"/>
      <c r="AR161" s="189" t="s">
        <v>112</v>
      </c>
      <c r="AT161" s="189" t="s">
        <v>167</v>
      </c>
      <c r="AU161" s="189" t="s">
        <v>83</v>
      </c>
      <c r="AY161" s="17" t="s">
        <v>164</v>
      </c>
      <c r="BE161" s="190">
        <f>IF(N161="základní",J161,0)</f>
        <v>0</v>
      </c>
      <c r="BF161" s="190">
        <f>IF(N161="snížená",J161,0)</f>
        <v>0</v>
      </c>
      <c r="BG161" s="190">
        <f>IF(N161="zákl. přenesená",J161,0)</f>
        <v>0</v>
      </c>
      <c r="BH161" s="190">
        <f>IF(N161="sníž. přenesená",J161,0)</f>
        <v>0</v>
      </c>
      <c r="BI161" s="190">
        <f>IF(N161="nulová",J161,0)</f>
        <v>0</v>
      </c>
      <c r="BJ161" s="17" t="s">
        <v>79</v>
      </c>
      <c r="BK161" s="190">
        <f>ROUND(I161*H161,2)</f>
        <v>0</v>
      </c>
      <c r="BL161" s="17" t="s">
        <v>112</v>
      </c>
      <c r="BM161" s="189" t="s">
        <v>516</v>
      </c>
    </row>
    <row r="162" spans="1:65" s="2" customFormat="1" ht="11.25">
      <c r="A162" s="34"/>
      <c r="B162" s="35"/>
      <c r="C162" s="36"/>
      <c r="D162" s="191" t="s">
        <v>173</v>
      </c>
      <c r="E162" s="36"/>
      <c r="F162" s="192" t="s">
        <v>517</v>
      </c>
      <c r="G162" s="36"/>
      <c r="H162" s="36"/>
      <c r="I162" s="193"/>
      <c r="J162" s="36"/>
      <c r="K162" s="36"/>
      <c r="L162" s="39"/>
      <c r="M162" s="194"/>
      <c r="N162" s="195"/>
      <c r="O162" s="64"/>
      <c r="P162" s="64"/>
      <c r="Q162" s="64"/>
      <c r="R162" s="64"/>
      <c r="S162" s="64"/>
      <c r="T162" s="65"/>
      <c r="U162" s="34"/>
      <c r="V162" s="34"/>
      <c r="W162" s="34"/>
      <c r="X162" s="34"/>
      <c r="Y162" s="34"/>
      <c r="Z162" s="34"/>
      <c r="AA162" s="34"/>
      <c r="AB162" s="34"/>
      <c r="AC162" s="34"/>
      <c r="AD162" s="34"/>
      <c r="AE162" s="34"/>
      <c r="AT162" s="17" t="s">
        <v>173</v>
      </c>
      <c r="AU162" s="17" t="s">
        <v>83</v>
      </c>
    </row>
    <row r="163" spans="1:65" s="13" customFormat="1" ht="11.25">
      <c r="B163" s="196"/>
      <c r="C163" s="197"/>
      <c r="D163" s="198" t="s">
        <v>179</v>
      </c>
      <c r="E163" s="199" t="s">
        <v>19</v>
      </c>
      <c r="F163" s="200" t="s">
        <v>518</v>
      </c>
      <c r="G163" s="197"/>
      <c r="H163" s="201">
        <v>52.21</v>
      </c>
      <c r="I163" s="202"/>
      <c r="J163" s="197"/>
      <c r="K163" s="197"/>
      <c r="L163" s="203"/>
      <c r="M163" s="204"/>
      <c r="N163" s="205"/>
      <c r="O163" s="205"/>
      <c r="P163" s="205"/>
      <c r="Q163" s="205"/>
      <c r="R163" s="205"/>
      <c r="S163" s="205"/>
      <c r="T163" s="206"/>
      <c r="AT163" s="207" t="s">
        <v>179</v>
      </c>
      <c r="AU163" s="207" t="s">
        <v>83</v>
      </c>
      <c r="AV163" s="13" t="s">
        <v>83</v>
      </c>
      <c r="AW163" s="13" t="s">
        <v>36</v>
      </c>
      <c r="AX163" s="13" t="s">
        <v>75</v>
      </c>
      <c r="AY163" s="207" t="s">
        <v>164</v>
      </c>
    </row>
    <row r="164" spans="1:65" s="14" customFormat="1" ht="11.25">
      <c r="B164" s="212"/>
      <c r="C164" s="213"/>
      <c r="D164" s="198" t="s">
        <v>179</v>
      </c>
      <c r="E164" s="214" t="s">
        <v>19</v>
      </c>
      <c r="F164" s="215" t="s">
        <v>438</v>
      </c>
      <c r="G164" s="213"/>
      <c r="H164" s="216">
        <v>52.21</v>
      </c>
      <c r="I164" s="217"/>
      <c r="J164" s="213"/>
      <c r="K164" s="213"/>
      <c r="L164" s="218"/>
      <c r="M164" s="219"/>
      <c r="N164" s="220"/>
      <c r="O164" s="220"/>
      <c r="P164" s="220"/>
      <c r="Q164" s="220"/>
      <c r="R164" s="220"/>
      <c r="S164" s="220"/>
      <c r="T164" s="221"/>
      <c r="AT164" s="222" t="s">
        <v>179</v>
      </c>
      <c r="AU164" s="222" t="s">
        <v>83</v>
      </c>
      <c r="AV164" s="14" t="s">
        <v>112</v>
      </c>
      <c r="AW164" s="14" t="s">
        <v>36</v>
      </c>
      <c r="AX164" s="14" t="s">
        <v>79</v>
      </c>
      <c r="AY164" s="222" t="s">
        <v>164</v>
      </c>
    </row>
    <row r="165" spans="1:65" s="2" customFormat="1" ht="24.2" customHeight="1">
      <c r="A165" s="34"/>
      <c r="B165" s="35"/>
      <c r="C165" s="178" t="s">
        <v>267</v>
      </c>
      <c r="D165" s="178" t="s">
        <v>167</v>
      </c>
      <c r="E165" s="179" t="s">
        <v>519</v>
      </c>
      <c r="F165" s="180" t="s">
        <v>520</v>
      </c>
      <c r="G165" s="181" t="s">
        <v>347</v>
      </c>
      <c r="H165" s="182">
        <v>1.8</v>
      </c>
      <c r="I165" s="183"/>
      <c r="J165" s="184">
        <f>ROUND(I165*H165,2)</f>
        <v>0</v>
      </c>
      <c r="K165" s="180" t="s">
        <v>171</v>
      </c>
      <c r="L165" s="39"/>
      <c r="M165" s="185" t="s">
        <v>19</v>
      </c>
      <c r="N165" s="186" t="s">
        <v>46</v>
      </c>
      <c r="O165" s="64"/>
      <c r="P165" s="187">
        <f>O165*H165</f>
        <v>0</v>
      </c>
      <c r="Q165" s="187">
        <v>0</v>
      </c>
      <c r="R165" s="187">
        <f>Q165*H165</f>
        <v>0</v>
      </c>
      <c r="S165" s="187">
        <v>0</v>
      </c>
      <c r="T165" s="188">
        <f>S165*H165</f>
        <v>0</v>
      </c>
      <c r="U165" s="34"/>
      <c r="V165" s="34"/>
      <c r="W165" s="34"/>
      <c r="X165" s="34"/>
      <c r="Y165" s="34"/>
      <c r="Z165" s="34"/>
      <c r="AA165" s="34"/>
      <c r="AB165" s="34"/>
      <c r="AC165" s="34"/>
      <c r="AD165" s="34"/>
      <c r="AE165" s="34"/>
      <c r="AR165" s="189" t="s">
        <v>250</v>
      </c>
      <c r="AT165" s="189" t="s">
        <v>167</v>
      </c>
      <c r="AU165" s="189" t="s">
        <v>83</v>
      </c>
      <c r="AY165" s="17" t="s">
        <v>164</v>
      </c>
      <c r="BE165" s="190">
        <f>IF(N165="základní",J165,0)</f>
        <v>0</v>
      </c>
      <c r="BF165" s="190">
        <f>IF(N165="snížená",J165,0)</f>
        <v>0</v>
      </c>
      <c r="BG165" s="190">
        <f>IF(N165="zákl. přenesená",J165,0)</f>
        <v>0</v>
      </c>
      <c r="BH165" s="190">
        <f>IF(N165="sníž. přenesená",J165,0)</f>
        <v>0</v>
      </c>
      <c r="BI165" s="190">
        <f>IF(N165="nulová",J165,0)</f>
        <v>0</v>
      </c>
      <c r="BJ165" s="17" t="s">
        <v>79</v>
      </c>
      <c r="BK165" s="190">
        <f>ROUND(I165*H165,2)</f>
        <v>0</v>
      </c>
      <c r="BL165" s="17" t="s">
        <v>250</v>
      </c>
      <c r="BM165" s="189" t="s">
        <v>521</v>
      </c>
    </row>
    <row r="166" spans="1:65" s="2" customFormat="1" ht="11.25">
      <c r="A166" s="34"/>
      <c r="B166" s="35"/>
      <c r="C166" s="36"/>
      <c r="D166" s="191" t="s">
        <v>173</v>
      </c>
      <c r="E166" s="36"/>
      <c r="F166" s="192" t="s">
        <v>522</v>
      </c>
      <c r="G166" s="36"/>
      <c r="H166" s="36"/>
      <c r="I166" s="193"/>
      <c r="J166" s="36"/>
      <c r="K166" s="36"/>
      <c r="L166" s="39"/>
      <c r="M166" s="194"/>
      <c r="N166" s="195"/>
      <c r="O166" s="64"/>
      <c r="P166" s="64"/>
      <c r="Q166" s="64"/>
      <c r="R166" s="64"/>
      <c r="S166" s="64"/>
      <c r="T166" s="65"/>
      <c r="U166" s="34"/>
      <c r="V166" s="34"/>
      <c r="W166" s="34"/>
      <c r="X166" s="34"/>
      <c r="Y166" s="34"/>
      <c r="Z166" s="34"/>
      <c r="AA166" s="34"/>
      <c r="AB166" s="34"/>
      <c r="AC166" s="34"/>
      <c r="AD166" s="34"/>
      <c r="AE166" s="34"/>
      <c r="AT166" s="17" t="s">
        <v>173</v>
      </c>
      <c r="AU166" s="17" t="s">
        <v>83</v>
      </c>
    </row>
    <row r="167" spans="1:65" s="13" customFormat="1" ht="11.25">
      <c r="B167" s="196"/>
      <c r="C167" s="197"/>
      <c r="D167" s="198" t="s">
        <v>179</v>
      </c>
      <c r="E167" s="199" t="s">
        <v>19</v>
      </c>
      <c r="F167" s="200" t="s">
        <v>523</v>
      </c>
      <c r="G167" s="197"/>
      <c r="H167" s="201">
        <v>1.8</v>
      </c>
      <c r="I167" s="202"/>
      <c r="J167" s="197"/>
      <c r="K167" s="197"/>
      <c r="L167" s="203"/>
      <c r="M167" s="204"/>
      <c r="N167" s="205"/>
      <c r="O167" s="205"/>
      <c r="P167" s="205"/>
      <c r="Q167" s="205"/>
      <c r="R167" s="205"/>
      <c r="S167" s="205"/>
      <c r="T167" s="206"/>
      <c r="AT167" s="207" t="s">
        <v>179</v>
      </c>
      <c r="AU167" s="207" t="s">
        <v>83</v>
      </c>
      <c r="AV167" s="13" t="s">
        <v>83</v>
      </c>
      <c r="AW167" s="13" t="s">
        <v>36</v>
      </c>
      <c r="AX167" s="13" t="s">
        <v>79</v>
      </c>
      <c r="AY167" s="207" t="s">
        <v>164</v>
      </c>
    </row>
    <row r="168" spans="1:65" s="2" customFormat="1" ht="21.75" customHeight="1">
      <c r="A168" s="34"/>
      <c r="B168" s="35"/>
      <c r="C168" s="223" t="s">
        <v>273</v>
      </c>
      <c r="D168" s="223" t="s">
        <v>457</v>
      </c>
      <c r="E168" s="224" t="s">
        <v>524</v>
      </c>
      <c r="F168" s="225" t="s">
        <v>525</v>
      </c>
      <c r="G168" s="226" t="s">
        <v>347</v>
      </c>
      <c r="H168" s="227">
        <v>1.98</v>
      </c>
      <c r="I168" s="228"/>
      <c r="J168" s="229">
        <f>ROUND(I168*H168,2)</f>
        <v>0</v>
      </c>
      <c r="K168" s="225" t="s">
        <v>171</v>
      </c>
      <c r="L168" s="230"/>
      <c r="M168" s="231" t="s">
        <v>19</v>
      </c>
      <c r="N168" s="232" t="s">
        <v>46</v>
      </c>
      <c r="O168" s="64"/>
      <c r="P168" s="187">
        <f>O168*H168</f>
        <v>0</v>
      </c>
      <c r="Q168" s="187">
        <v>1.2999999999999999E-4</v>
      </c>
      <c r="R168" s="187">
        <f>Q168*H168</f>
        <v>2.5739999999999997E-4</v>
      </c>
      <c r="S168" s="187">
        <v>0</v>
      </c>
      <c r="T168" s="188">
        <f>S168*H168</f>
        <v>0</v>
      </c>
      <c r="U168" s="34"/>
      <c r="V168" s="34"/>
      <c r="W168" s="34"/>
      <c r="X168" s="34"/>
      <c r="Y168" s="34"/>
      <c r="Z168" s="34"/>
      <c r="AA168" s="34"/>
      <c r="AB168" s="34"/>
      <c r="AC168" s="34"/>
      <c r="AD168" s="34"/>
      <c r="AE168" s="34"/>
      <c r="AR168" s="189" t="s">
        <v>344</v>
      </c>
      <c r="AT168" s="189" t="s">
        <v>457</v>
      </c>
      <c r="AU168" s="189" t="s">
        <v>83</v>
      </c>
      <c r="AY168" s="17" t="s">
        <v>164</v>
      </c>
      <c r="BE168" s="190">
        <f>IF(N168="základní",J168,0)</f>
        <v>0</v>
      </c>
      <c r="BF168" s="190">
        <f>IF(N168="snížená",J168,0)</f>
        <v>0</v>
      </c>
      <c r="BG168" s="190">
        <f>IF(N168="zákl. přenesená",J168,0)</f>
        <v>0</v>
      </c>
      <c r="BH168" s="190">
        <f>IF(N168="sníž. přenesená",J168,0)</f>
        <v>0</v>
      </c>
      <c r="BI168" s="190">
        <f>IF(N168="nulová",J168,0)</f>
        <v>0</v>
      </c>
      <c r="BJ168" s="17" t="s">
        <v>79</v>
      </c>
      <c r="BK168" s="190">
        <f>ROUND(I168*H168,2)</f>
        <v>0</v>
      </c>
      <c r="BL168" s="17" t="s">
        <v>250</v>
      </c>
      <c r="BM168" s="189" t="s">
        <v>526</v>
      </c>
    </row>
    <row r="169" spans="1:65" s="13" customFormat="1" ht="11.25">
      <c r="B169" s="196"/>
      <c r="C169" s="197"/>
      <c r="D169" s="198" t="s">
        <v>179</v>
      </c>
      <c r="E169" s="199" t="s">
        <v>19</v>
      </c>
      <c r="F169" s="200" t="s">
        <v>527</v>
      </c>
      <c r="G169" s="197"/>
      <c r="H169" s="201">
        <v>1.98</v>
      </c>
      <c r="I169" s="202"/>
      <c r="J169" s="197"/>
      <c r="K169" s="197"/>
      <c r="L169" s="203"/>
      <c r="M169" s="204"/>
      <c r="N169" s="205"/>
      <c r="O169" s="205"/>
      <c r="P169" s="205"/>
      <c r="Q169" s="205"/>
      <c r="R169" s="205"/>
      <c r="S169" s="205"/>
      <c r="T169" s="206"/>
      <c r="AT169" s="207" t="s">
        <v>179</v>
      </c>
      <c r="AU169" s="207" t="s">
        <v>83</v>
      </c>
      <c r="AV169" s="13" t="s">
        <v>83</v>
      </c>
      <c r="AW169" s="13" t="s">
        <v>36</v>
      </c>
      <c r="AX169" s="13" t="s">
        <v>79</v>
      </c>
      <c r="AY169" s="207" t="s">
        <v>164</v>
      </c>
    </row>
    <row r="170" spans="1:65" s="2" customFormat="1" ht="37.9" customHeight="1">
      <c r="A170" s="34"/>
      <c r="B170" s="35"/>
      <c r="C170" s="178" t="s">
        <v>7</v>
      </c>
      <c r="D170" s="178" t="s">
        <v>167</v>
      </c>
      <c r="E170" s="179" t="s">
        <v>528</v>
      </c>
      <c r="F170" s="180" t="s">
        <v>529</v>
      </c>
      <c r="G170" s="181" t="s">
        <v>347</v>
      </c>
      <c r="H170" s="182">
        <v>30.3</v>
      </c>
      <c r="I170" s="183"/>
      <c r="J170" s="184">
        <f>ROUND(I170*H170,2)</f>
        <v>0</v>
      </c>
      <c r="K170" s="180" t="s">
        <v>171</v>
      </c>
      <c r="L170" s="39"/>
      <c r="M170" s="185" t="s">
        <v>19</v>
      </c>
      <c r="N170" s="186" t="s">
        <v>46</v>
      </c>
      <c r="O170" s="64"/>
      <c r="P170" s="187">
        <f>O170*H170</f>
        <v>0</v>
      </c>
      <c r="Q170" s="187">
        <v>4.2999999999999999E-4</v>
      </c>
      <c r="R170" s="187">
        <f>Q170*H170</f>
        <v>1.3029000000000001E-2</v>
      </c>
      <c r="S170" s="187">
        <v>0</v>
      </c>
      <c r="T170" s="188">
        <f>S170*H170</f>
        <v>0</v>
      </c>
      <c r="U170" s="34"/>
      <c r="V170" s="34"/>
      <c r="W170" s="34"/>
      <c r="X170" s="34"/>
      <c r="Y170" s="34"/>
      <c r="Z170" s="34"/>
      <c r="AA170" s="34"/>
      <c r="AB170" s="34"/>
      <c r="AC170" s="34"/>
      <c r="AD170" s="34"/>
      <c r="AE170" s="34"/>
      <c r="AR170" s="189" t="s">
        <v>250</v>
      </c>
      <c r="AT170" s="189" t="s">
        <v>167</v>
      </c>
      <c r="AU170" s="189" t="s">
        <v>83</v>
      </c>
      <c r="AY170" s="17" t="s">
        <v>164</v>
      </c>
      <c r="BE170" s="190">
        <f>IF(N170="základní",J170,0)</f>
        <v>0</v>
      </c>
      <c r="BF170" s="190">
        <f>IF(N170="snížená",J170,0)</f>
        <v>0</v>
      </c>
      <c r="BG170" s="190">
        <f>IF(N170="zákl. přenesená",J170,0)</f>
        <v>0</v>
      </c>
      <c r="BH170" s="190">
        <f>IF(N170="sníž. přenesená",J170,0)</f>
        <v>0</v>
      </c>
      <c r="BI170" s="190">
        <f>IF(N170="nulová",J170,0)</f>
        <v>0</v>
      </c>
      <c r="BJ170" s="17" t="s">
        <v>79</v>
      </c>
      <c r="BK170" s="190">
        <f>ROUND(I170*H170,2)</f>
        <v>0</v>
      </c>
      <c r="BL170" s="17" t="s">
        <v>250</v>
      </c>
      <c r="BM170" s="189" t="s">
        <v>530</v>
      </c>
    </row>
    <row r="171" spans="1:65" s="2" customFormat="1" ht="11.25">
      <c r="A171" s="34"/>
      <c r="B171" s="35"/>
      <c r="C171" s="36"/>
      <c r="D171" s="191" t="s">
        <v>173</v>
      </c>
      <c r="E171" s="36"/>
      <c r="F171" s="192" t="s">
        <v>531</v>
      </c>
      <c r="G171" s="36"/>
      <c r="H171" s="36"/>
      <c r="I171" s="193"/>
      <c r="J171" s="36"/>
      <c r="K171" s="36"/>
      <c r="L171" s="39"/>
      <c r="M171" s="194"/>
      <c r="N171" s="195"/>
      <c r="O171" s="64"/>
      <c r="P171" s="64"/>
      <c r="Q171" s="64"/>
      <c r="R171" s="64"/>
      <c r="S171" s="64"/>
      <c r="T171" s="65"/>
      <c r="U171" s="34"/>
      <c r="V171" s="34"/>
      <c r="W171" s="34"/>
      <c r="X171" s="34"/>
      <c r="Y171" s="34"/>
      <c r="Z171" s="34"/>
      <c r="AA171" s="34"/>
      <c r="AB171" s="34"/>
      <c r="AC171" s="34"/>
      <c r="AD171" s="34"/>
      <c r="AE171" s="34"/>
      <c r="AT171" s="17" t="s">
        <v>173</v>
      </c>
      <c r="AU171" s="17" t="s">
        <v>83</v>
      </c>
    </row>
    <row r="172" spans="1:65" s="13" customFormat="1" ht="11.25">
      <c r="B172" s="196"/>
      <c r="C172" s="197"/>
      <c r="D172" s="198" t="s">
        <v>179</v>
      </c>
      <c r="E172" s="199" t="s">
        <v>19</v>
      </c>
      <c r="F172" s="200" t="s">
        <v>532</v>
      </c>
      <c r="G172" s="197"/>
      <c r="H172" s="201">
        <v>30.3</v>
      </c>
      <c r="I172" s="202"/>
      <c r="J172" s="197"/>
      <c r="K172" s="197"/>
      <c r="L172" s="203"/>
      <c r="M172" s="204"/>
      <c r="N172" s="205"/>
      <c r="O172" s="205"/>
      <c r="P172" s="205"/>
      <c r="Q172" s="205"/>
      <c r="R172" s="205"/>
      <c r="S172" s="205"/>
      <c r="T172" s="206"/>
      <c r="AT172" s="207" t="s">
        <v>179</v>
      </c>
      <c r="AU172" s="207" t="s">
        <v>83</v>
      </c>
      <c r="AV172" s="13" t="s">
        <v>83</v>
      </c>
      <c r="AW172" s="13" t="s">
        <v>36</v>
      </c>
      <c r="AX172" s="13" t="s">
        <v>79</v>
      </c>
      <c r="AY172" s="207" t="s">
        <v>164</v>
      </c>
    </row>
    <row r="173" spans="1:65" s="2" customFormat="1" ht="24.2" customHeight="1">
      <c r="A173" s="34"/>
      <c r="B173" s="35"/>
      <c r="C173" s="223" t="s">
        <v>282</v>
      </c>
      <c r="D173" s="223" t="s">
        <v>457</v>
      </c>
      <c r="E173" s="224" t="s">
        <v>533</v>
      </c>
      <c r="F173" s="225" t="s">
        <v>534</v>
      </c>
      <c r="G173" s="226" t="s">
        <v>347</v>
      </c>
      <c r="H173" s="227">
        <v>33.33</v>
      </c>
      <c r="I173" s="228"/>
      <c r="J173" s="229">
        <f>ROUND(I173*H173,2)</f>
        <v>0</v>
      </c>
      <c r="K173" s="225" t="s">
        <v>171</v>
      </c>
      <c r="L173" s="230"/>
      <c r="M173" s="231" t="s">
        <v>19</v>
      </c>
      <c r="N173" s="232" t="s">
        <v>46</v>
      </c>
      <c r="O173" s="64"/>
      <c r="P173" s="187">
        <f>O173*H173</f>
        <v>0</v>
      </c>
      <c r="Q173" s="187">
        <v>1.98E-3</v>
      </c>
      <c r="R173" s="187">
        <f>Q173*H173</f>
        <v>6.5993399999999994E-2</v>
      </c>
      <c r="S173" s="187">
        <v>0</v>
      </c>
      <c r="T173" s="188">
        <f>S173*H173</f>
        <v>0</v>
      </c>
      <c r="U173" s="34"/>
      <c r="V173" s="34"/>
      <c r="W173" s="34"/>
      <c r="X173" s="34"/>
      <c r="Y173" s="34"/>
      <c r="Z173" s="34"/>
      <c r="AA173" s="34"/>
      <c r="AB173" s="34"/>
      <c r="AC173" s="34"/>
      <c r="AD173" s="34"/>
      <c r="AE173" s="34"/>
      <c r="AR173" s="189" t="s">
        <v>344</v>
      </c>
      <c r="AT173" s="189" t="s">
        <v>457</v>
      </c>
      <c r="AU173" s="189" t="s">
        <v>83</v>
      </c>
      <c r="AY173" s="17" t="s">
        <v>164</v>
      </c>
      <c r="BE173" s="190">
        <f>IF(N173="základní",J173,0)</f>
        <v>0</v>
      </c>
      <c r="BF173" s="190">
        <f>IF(N173="snížená",J173,0)</f>
        <v>0</v>
      </c>
      <c r="BG173" s="190">
        <f>IF(N173="zákl. přenesená",J173,0)</f>
        <v>0</v>
      </c>
      <c r="BH173" s="190">
        <f>IF(N173="sníž. přenesená",J173,0)</f>
        <v>0</v>
      </c>
      <c r="BI173" s="190">
        <f>IF(N173="nulová",J173,0)</f>
        <v>0</v>
      </c>
      <c r="BJ173" s="17" t="s">
        <v>79</v>
      </c>
      <c r="BK173" s="190">
        <f>ROUND(I173*H173,2)</f>
        <v>0</v>
      </c>
      <c r="BL173" s="17" t="s">
        <v>250</v>
      </c>
      <c r="BM173" s="189" t="s">
        <v>535</v>
      </c>
    </row>
    <row r="174" spans="1:65" s="13" customFormat="1" ht="11.25">
      <c r="B174" s="196"/>
      <c r="C174" s="197"/>
      <c r="D174" s="198" t="s">
        <v>179</v>
      </c>
      <c r="E174" s="199" t="s">
        <v>19</v>
      </c>
      <c r="F174" s="200" t="s">
        <v>536</v>
      </c>
      <c r="G174" s="197"/>
      <c r="H174" s="201">
        <v>33.33</v>
      </c>
      <c r="I174" s="202"/>
      <c r="J174" s="197"/>
      <c r="K174" s="197"/>
      <c r="L174" s="203"/>
      <c r="M174" s="204"/>
      <c r="N174" s="205"/>
      <c r="O174" s="205"/>
      <c r="P174" s="205"/>
      <c r="Q174" s="205"/>
      <c r="R174" s="205"/>
      <c r="S174" s="205"/>
      <c r="T174" s="206"/>
      <c r="AT174" s="207" t="s">
        <v>179</v>
      </c>
      <c r="AU174" s="207" t="s">
        <v>83</v>
      </c>
      <c r="AV174" s="13" t="s">
        <v>83</v>
      </c>
      <c r="AW174" s="13" t="s">
        <v>36</v>
      </c>
      <c r="AX174" s="13" t="s">
        <v>79</v>
      </c>
      <c r="AY174" s="207" t="s">
        <v>164</v>
      </c>
    </row>
    <row r="175" spans="1:65" s="2" customFormat="1" ht="49.15" customHeight="1">
      <c r="A175" s="34"/>
      <c r="B175" s="35"/>
      <c r="C175" s="178" t="s">
        <v>287</v>
      </c>
      <c r="D175" s="178" t="s">
        <v>167</v>
      </c>
      <c r="E175" s="179" t="s">
        <v>537</v>
      </c>
      <c r="F175" s="180" t="s">
        <v>538</v>
      </c>
      <c r="G175" s="181" t="s">
        <v>170</v>
      </c>
      <c r="H175" s="182">
        <v>52.21</v>
      </c>
      <c r="I175" s="183"/>
      <c r="J175" s="184">
        <f>ROUND(I175*H175,2)</f>
        <v>0</v>
      </c>
      <c r="K175" s="180" t="s">
        <v>171</v>
      </c>
      <c r="L175" s="39"/>
      <c r="M175" s="185" t="s">
        <v>19</v>
      </c>
      <c r="N175" s="186" t="s">
        <v>46</v>
      </c>
      <c r="O175" s="64"/>
      <c r="P175" s="187">
        <f>O175*H175</f>
        <v>0</v>
      </c>
      <c r="Q175" s="187">
        <v>5.8300000000000001E-3</v>
      </c>
      <c r="R175" s="187">
        <f>Q175*H175</f>
        <v>0.3043843</v>
      </c>
      <c r="S175" s="187">
        <v>0</v>
      </c>
      <c r="T175" s="188">
        <f>S175*H175</f>
        <v>0</v>
      </c>
      <c r="U175" s="34"/>
      <c r="V175" s="34"/>
      <c r="W175" s="34"/>
      <c r="X175" s="34"/>
      <c r="Y175" s="34"/>
      <c r="Z175" s="34"/>
      <c r="AA175" s="34"/>
      <c r="AB175" s="34"/>
      <c r="AC175" s="34"/>
      <c r="AD175" s="34"/>
      <c r="AE175" s="34"/>
      <c r="AR175" s="189" t="s">
        <v>250</v>
      </c>
      <c r="AT175" s="189" t="s">
        <v>167</v>
      </c>
      <c r="AU175" s="189" t="s">
        <v>83</v>
      </c>
      <c r="AY175" s="17" t="s">
        <v>164</v>
      </c>
      <c r="BE175" s="190">
        <f>IF(N175="základní",J175,0)</f>
        <v>0</v>
      </c>
      <c r="BF175" s="190">
        <f>IF(N175="snížená",J175,0)</f>
        <v>0</v>
      </c>
      <c r="BG175" s="190">
        <f>IF(N175="zákl. přenesená",J175,0)</f>
        <v>0</v>
      </c>
      <c r="BH175" s="190">
        <f>IF(N175="sníž. přenesená",J175,0)</f>
        <v>0</v>
      </c>
      <c r="BI175" s="190">
        <f>IF(N175="nulová",J175,0)</f>
        <v>0</v>
      </c>
      <c r="BJ175" s="17" t="s">
        <v>79</v>
      </c>
      <c r="BK175" s="190">
        <f>ROUND(I175*H175,2)</f>
        <v>0</v>
      </c>
      <c r="BL175" s="17" t="s">
        <v>250</v>
      </c>
      <c r="BM175" s="189" t="s">
        <v>539</v>
      </c>
    </row>
    <row r="176" spans="1:65" s="2" customFormat="1" ht="11.25">
      <c r="A176" s="34"/>
      <c r="B176" s="35"/>
      <c r="C176" s="36"/>
      <c r="D176" s="191" t="s">
        <v>173</v>
      </c>
      <c r="E176" s="36"/>
      <c r="F176" s="192" t="s">
        <v>540</v>
      </c>
      <c r="G176" s="36"/>
      <c r="H176" s="36"/>
      <c r="I176" s="193"/>
      <c r="J176" s="36"/>
      <c r="K176" s="36"/>
      <c r="L176" s="39"/>
      <c r="M176" s="194"/>
      <c r="N176" s="195"/>
      <c r="O176" s="64"/>
      <c r="P176" s="64"/>
      <c r="Q176" s="64"/>
      <c r="R176" s="64"/>
      <c r="S176" s="64"/>
      <c r="T176" s="65"/>
      <c r="U176" s="34"/>
      <c r="V176" s="34"/>
      <c r="W176" s="34"/>
      <c r="X176" s="34"/>
      <c r="Y176" s="34"/>
      <c r="Z176" s="34"/>
      <c r="AA176" s="34"/>
      <c r="AB176" s="34"/>
      <c r="AC176" s="34"/>
      <c r="AD176" s="34"/>
      <c r="AE176" s="34"/>
      <c r="AT176" s="17" t="s">
        <v>173</v>
      </c>
      <c r="AU176" s="17" t="s">
        <v>83</v>
      </c>
    </row>
    <row r="177" spans="1:65" s="13" customFormat="1" ht="11.25">
      <c r="B177" s="196"/>
      <c r="C177" s="197"/>
      <c r="D177" s="198" t="s">
        <v>179</v>
      </c>
      <c r="E177" s="199" t="s">
        <v>19</v>
      </c>
      <c r="F177" s="200" t="s">
        <v>501</v>
      </c>
      <c r="G177" s="197"/>
      <c r="H177" s="201">
        <v>52.21</v>
      </c>
      <c r="I177" s="202"/>
      <c r="J177" s="197"/>
      <c r="K177" s="197"/>
      <c r="L177" s="203"/>
      <c r="M177" s="204"/>
      <c r="N177" s="205"/>
      <c r="O177" s="205"/>
      <c r="P177" s="205"/>
      <c r="Q177" s="205"/>
      <c r="R177" s="205"/>
      <c r="S177" s="205"/>
      <c r="T177" s="206"/>
      <c r="AT177" s="207" t="s">
        <v>179</v>
      </c>
      <c r="AU177" s="207" t="s">
        <v>83</v>
      </c>
      <c r="AV177" s="13" t="s">
        <v>83</v>
      </c>
      <c r="AW177" s="13" t="s">
        <v>36</v>
      </c>
      <c r="AX177" s="13" t="s">
        <v>79</v>
      </c>
      <c r="AY177" s="207" t="s">
        <v>164</v>
      </c>
    </row>
    <row r="178" spans="1:65" s="2" customFormat="1" ht="33" customHeight="1">
      <c r="A178" s="34"/>
      <c r="B178" s="35"/>
      <c r="C178" s="223" t="s">
        <v>292</v>
      </c>
      <c r="D178" s="223" t="s">
        <v>457</v>
      </c>
      <c r="E178" s="224" t="s">
        <v>541</v>
      </c>
      <c r="F178" s="225" t="s">
        <v>542</v>
      </c>
      <c r="G178" s="226" t="s">
        <v>170</v>
      </c>
      <c r="H178" s="227">
        <v>60.042000000000002</v>
      </c>
      <c r="I178" s="228"/>
      <c r="J178" s="229">
        <f>ROUND(I178*H178,2)</f>
        <v>0</v>
      </c>
      <c r="K178" s="225" t="s">
        <v>171</v>
      </c>
      <c r="L178" s="230"/>
      <c r="M178" s="231" t="s">
        <v>19</v>
      </c>
      <c r="N178" s="232" t="s">
        <v>46</v>
      </c>
      <c r="O178" s="64"/>
      <c r="P178" s="187">
        <f>O178*H178</f>
        <v>0</v>
      </c>
      <c r="Q178" s="187">
        <v>2.1999999999999999E-2</v>
      </c>
      <c r="R178" s="187">
        <f>Q178*H178</f>
        <v>1.320924</v>
      </c>
      <c r="S178" s="187">
        <v>0</v>
      </c>
      <c r="T178" s="188">
        <f>S178*H178</f>
        <v>0</v>
      </c>
      <c r="U178" s="34"/>
      <c r="V178" s="34"/>
      <c r="W178" s="34"/>
      <c r="X178" s="34"/>
      <c r="Y178" s="34"/>
      <c r="Z178" s="34"/>
      <c r="AA178" s="34"/>
      <c r="AB178" s="34"/>
      <c r="AC178" s="34"/>
      <c r="AD178" s="34"/>
      <c r="AE178" s="34"/>
      <c r="AR178" s="189" t="s">
        <v>344</v>
      </c>
      <c r="AT178" s="189" t="s">
        <v>457</v>
      </c>
      <c r="AU178" s="189" t="s">
        <v>83</v>
      </c>
      <c r="AY178" s="17" t="s">
        <v>164</v>
      </c>
      <c r="BE178" s="190">
        <f>IF(N178="základní",J178,0)</f>
        <v>0</v>
      </c>
      <c r="BF178" s="190">
        <f>IF(N178="snížená",J178,0)</f>
        <v>0</v>
      </c>
      <c r="BG178" s="190">
        <f>IF(N178="zákl. přenesená",J178,0)</f>
        <v>0</v>
      </c>
      <c r="BH178" s="190">
        <f>IF(N178="sníž. přenesená",J178,0)</f>
        <v>0</v>
      </c>
      <c r="BI178" s="190">
        <f>IF(N178="nulová",J178,0)</f>
        <v>0</v>
      </c>
      <c r="BJ178" s="17" t="s">
        <v>79</v>
      </c>
      <c r="BK178" s="190">
        <f>ROUND(I178*H178,2)</f>
        <v>0</v>
      </c>
      <c r="BL178" s="17" t="s">
        <v>250</v>
      </c>
      <c r="BM178" s="189" t="s">
        <v>543</v>
      </c>
    </row>
    <row r="179" spans="1:65" s="13" customFormat="1" ht="11.25">
      <c r="B179" s="196"/>
      <c r="C179" s="197"/>
      <c r="D179" s="198" t="s">
        <v>179</v>
      </c>
      <c r="E179" s="199" t="s">
        <v>19</v>
      </c>
      <c r="F179" s="200" t="s">
        <v>544</v>
      </c>
      <c r="G179" s="197"/>
      <c r="H179" s="201">
        <v>60.042000000000002</v>
      </c>
      <c r="I179" s="202"/>
      <c r="J179" s="197"/>
      <c r="K179" s="197"/>
      <c r="L179" s="203"/>
      <c r="M179" s="204"/>
      <c r="N179" s="205"/>
      <c r="O179" s="205"/>
      <c r="P179" s="205"/>
      <c r="Q179" s="205"/>
      <c r="R179" s="205"/>
      <c r="S179" s="205"/>
      <c r="T179" s="206"/>
      <c r="AT179" s="207" t="s">
        <v>179</v>
      </c>
      <c r="AU179" s="207" t="s">
        <v>83</v>
      </c>
      <c r="AV179" s="13" t="s">
        <v>83</v>
      </c>
      <c r="AW179" s="13" t="s">
        <v>36</v>
      </c>
      <c r="AX179" s="13" t="s">
        <v>79</v>
      </c>
      <c r="AY179" s="207" t="s">
        <v>164</v>
      </c>
    </row>
    <row r="180" spans="1:65" s="12" customFormat="1" ht="22.9" customHeight="1">
      <c r="B180" s="162"/>
      <c r="C180" s="163"/>
      <c r="D180" s="164" t="s">
        <v>74</v>
      </c>
      <c r="E180" s="176" t="s">
        <v>165</v>
      </c>
      <c r="F180" s="176" t="s">
        <v>166</v>
      </c>
      <c r="G180" s="163"/>
      <c r="H180" s="163"/>
      <c r="I180" s="166"/>
      <c r="J180" s="177">
        <f>BK180</f>
        <v>0</v>
      </c>
      <c r="K180" s="163"/>
      <c r="L180" s="168"/>
      <c r="M180" s="169"/>
      <c r="N180" s="170"/>
      <c r="O180" s="170"/>
      <c r="P180" s="171">
        <f>SUM(P181:P187)</f>
        <v>0</v>
      </c>
      <c r="Q180" s="170"/>
      <c r="R180" s="171">
        <f>SUM(R181:R187)</f>
        <v>8.0000000000000002E-3</v>
      </c>
      <c r="S180" s="170"/>
      <c r="T180" s="172">
        <f>SUM(T181:T187)</f>
        <v>0</v>
      </c>
      <c r="AR180" s="173" t="s">
        <v>79</v>
      </c>
      <c r="AT180" s="174" t="s">
        <v>74</v>
      </c>
      <c r="AU180" s="174" t="s">
        <v>79</v>
      </c>
      <c r="AY180" s="173" t="s">
        <v>164</v>
      </c>
      <c r="BK180" s="175">
        <f>SUM(BK181:BK187)</f>
        <v>0</v>
      </c>
    </row>
    <row r="181" spans="1:65" s="2" customFormat="1" ht="37.9" customHeight="1">
      <c r="A181" s="34"/>
      <c r="B181" s="35"/>
      <c r="C181" s="178" t="s">
        <v>298</v>
      </c>
      <c r="D181" s="178" t="s">
        <v>167</v>
      </c>
      <c r="E181" s="179" t="s">
        <v>545</v>
      </c>
      <c r="F181" s="180" t="s">
        <v>546</v>
      </c>
      <c r="G181" s="181" t="s">
        <v>170</v>
      </c>
      <c r="H181" s="182">
        <v>98.32</v>
      </c>
      <c r="I181" s="183"/>
      <c r="J181" s="184">
        <f>ROUND(I181*H181,2)</f>
        <v>0</v>
      </c>
      <c r="K181" s="180" t="s">
        <v>171</v>
      </c>
      <c r="L181" s="39"/>
      <c r="M181" s="185" t="s">
        <v>19</v>
      </c>
      <c r="N181" s="186" t="s">
        <v>46</v>
      </c>
      <c r="O181" s="64"/>
      <c r="P181" s="187">
        <f>O181*H181</f>
        <v>0</v>
      </c>
      <c r="Q181" s="187">
        <v>0</v>
      </c>
      <c r="R181" s="187">
        <f>Q181*H181</f>
        <v>0</v>
      </c>
      <c r="S181" s="187">
        <v>0</v>
      </c>
      <c r="T181" s="188">
        <f>S181*H181</f>
        <v>0</v>
      </c>
      <c r="U181" s="34"/>
      <c r="V181" s="34"/>
      <c r="W181" s="34"/>
      <c r="X181" s="34"/>
      <c r="Y181" s="34"/>
      <c r="Z181" s="34"/>
      <c r="AA181" s="34"/>
      <c r="AB181" s="34"/>
      <c r="AC181" s="34"/>
      <c r="AD181" s="34"/>
      <c r="AE181" s="34"/>
      <c r="AR181" s="189" t="s">
        <v>112</v>
      </c>
      <c r="AT181" s="189" t="s">
        <v>167</v>
      </c>
      <c r="AU181" s="189" t="s">
        <v>83</v>
      </c>
      <c r="AY181" s="17" t="s">
        <v>164</v>
      </c>
      <c r="BE181" s="190">
        <f>IF(N181="základní",J181,0)</f>
        <v>0</v>
      </c>
      <c r="BF181" s="190">
        <f>IF(N181="snížená",J181,0)</f>
        <v>0</v>
      </c>
      <c r="BG181" s="190">
        <f>IF(N181="zákl. přenesená",J181,0)</f>
        <v>0</v>
      </c>
      <c r="BH181" s="190">
        <f>IF(N181="sníž. přenesená",J181,0)</f>
        <v>0</v>
      </c>
      <c r="BI181" s="190">
        <f>IF(N181="nulová",J181,0)</f>
        <v>0</v>
      </c>
      <c r="BJ181" s="17" t="s">
        <v>79</v>
      </c>
      <c r="BK181" s="190">
        <f>ROUND(I181*H181,2)</f>
        <v>0</v>
      </c>
      <c r="BL181" s="17" t="s">
        <v>112</v>
      </c>
      <c r="BM181" s="189" t="s">
        <v>547</v>
      </c>
    </row>
    <row r="182" spans="1:65" s="2" customFormat="1" ht="11.25">
      <c r="A182" s="34"/>
      <c r="B182" s="35"/>
      <c r="C182" s="36"/>
      <c r="D182" s="191" t="s">
        <v>173</v>
      </c>
      <c r="E182" s="36"/>
      <c r="F182" s="192" t="s">
        <v>548</v>
      </c>
      <c r="G182" s="36"/>
      <c r="H182" s="36"/>
      <c r="I182" s="193"/>
      <c r="J182" s="36"/>
      <c r="K182" s="36"/>
      <c r="L182" s="39"/>
      <c r="M182" s="194"/>
      <c r="N182" s="195"/>
      <c r="O182" s="64"/>
      <c r="P182" s="64"/>
      <c r="Q182" s="64"/>
      <c r="R182" s="64"/>
      <c r="S182" s="64"/>
      <c r="T182" s="65"/>
      <c r="U182" s="34"/>
      <c r="V182" s="34"/>
      <c r="W182" s="34"/>
      <c r="X182" s="34"/>
      <c r="Y182" s="34"/>
      <c r="Z182" s="34"/>
      <c r="AA182" s="34"/>
      <c r="AB182" s="34"/>
      <c r="AC182" s="34"/>
      <c r="AD182" s="34"/>
      <c r="AE182" s="34"/>
      <c r="AT182" s="17" t="s">
        <v>173</v>
      </c>
      <c r="AU182" s="17" t="s">
        <v>83</v>
      </c>
    </row>
    <row r="183" spans="1:65" s="13" customFormat="1" ht="11.25">
      <c r="B183" s="196"/>
      <c r="C183" s="197"/>
      <c r="D183" s="198" t="s">
        <v>179</v>
      </c>
      <c r="E183" s="199" t="s">
        <v>19</v>
      </c>
      <c r="F183" s="200" t="s">
        <v>549</v>
      </c>
      <c r="G183" s="197"/>
      <c r="H183" s="201">
        <v>78.78</v>
      </c>
      <c r="I183" s="202"/>
      <c r="J183" s="197"/>
      <c r="K183" s="197"/>
      <c r="L183" s="203"/>
      <c r="M183" s="204"/>
      <c r="N183" s="205"/>
      <c r="O183" s="205"/>
      <c r="P183" s="205"/>
      <c r="Q183" s="205"/>
      <c r="R183" s="205"/>
      <c r="S183" s="205"/>
      <c r="T183" s="206"/>
      <c r="AT183" s="207" t="s">
        <v>179</v>
      </c>
      <c r="AU183" s="207" t="s">
        <v>83</v>
      </c>
      <c r="AV183" s="13" t="s">
        <v>83</v>
      </c>
      <c r="AW183" s="13" t="s">
        <v>36</v>
      </c>
      <c r="AX183" s="13" t="s">
        <v>75</v>
      </c>
      <c r="AY183" s="207" t="s">
        <v>164</v>
      </c>
    </row>
    <row r="184" spans="1:65" s="13" customFormat="1" ht="11.25">
      <c r="B184" s="196"/>
      <c r="C184" s="197"/>
      <c r="D184" s="198" t="s">
        <v>179</v>
      </c>
      <c r="E184" s="199" t="s">
        <v>19</v>
      </c>
      <c r="F184" s="200" t="s">
        <v>550</v>
      </c>
      <c r="G184" s="197"/>
      <c r="H184" s="201">
        <v>19.54</v>
      </c>
      <c r="I184" s="202"/>
      <c r="J184" s="197"/>
      <c r="K184" s="197"/>
      <c r="L184" s="203"/>
      <c r="M184" s="204"/>
      <c r="N184" s="205"/>
      <c r="O184" s="205"/>
      <c r="P184" s="205"/>
      <c r="Q184" s="205"/>
      <c r="R184" s="205"/>
      <c r="S184" s="205"/>
      <c r="T184" s="206"/>
      <c r="AT184" s="207" t="s">
        <v>179</v>
      </c>
      <c r="AU184" s="207" t="s">
        <v>83</v>
      </c>
      <c r="AV184" s="13" t="s">
        <v>83</v>
      </c>
      <c r="AW184" s="13" t="s">
        <v>36</v>
      </c>
      <c r="AX184" s="13" t="s">
        <v>75</v>
      </c>
      <c r="AY184" s="207" t="s">
        <v>164</v>
      </c>
    </row>
    <row r="185" spans="1:65" s="14" customFormat="1" ht="11.25">
      <c r="B185" s="212"/>
      <c r="C185" s="213"/>
      <c r="D185" s="198" t="s">
        <v>179</v>
      </c>
      <c r="E185" s="214" t="s">
        <v>19</v>
      </c>
      <c r="F185" s="215" t="s">
        <v>438</v>
      </c>
      <c r="G185" s="213"/>
      <c r="H185" s="216">
        <v>98.32</v>
      </c>
      <c r="I185" s="217"/>
      <c r="J185" s="213"/>
      <c r="K185" s="213"/>
      <c r="L185" s="218"/>
      <c r="M185" s="219"/>
      <c r="N185" s="220"/>
      <c r="O185" s="220"/>
      <c r="P185" s="220"/>
      <c r="Q185" s="220"/>
      <c r="R185" s="220"/>
      <c r="S185" s="220"/>
      <c r="T185" s="221"/>
      <c r="AT185" s="222" t="s">
        <v>179</v>
      </c>
      <c r="AU185" s="222" t="s">
        <v>83</v>
      </c>
      <c r="AV185" s="14" t="s">
        <v>112</v>
      </c>
      <c r="AW185" s="14" t="s">
        <v>36</v>
      </c>
      <c r="AX185" s="14" t="s">
        <v>79</v>
      </c>
      <c r="AY185" s="222" t="s">
        <v>164</v>
      </c>
    </row>
    <row r="186" spans="1:65" s="2" customFormat="1" ht="37.9" customHeight="1">
      <c r="A186" s="34"/>
      <c r="B186" s="35"/>
      <c r="C186" s="178" t="s">
        <v>307</v>
      </c>
      <c r="D186" s="178" t="s">
        <v>167</v>
      </c>
      <c r="E186" s="179" t="s">
        <v>551</v>
      </c>
      <c r="F186" s="180" t="s">
        <v>552</v>
      </c>
      <c r="G186" s="181" t="s">
        <v>170</v>
      </c>
      <c r="H186" s="182">
        <v>200</v>
      </c>
      <c r="I186" s="183"/>
      <c r="J186" s="184">
        <f>ROUND(I186*H186,2)</f>
        <v>0</v>
      </c>
      <c r="K186" s="180" t="s">
        <v>19</v>
      </c>
      <c r="L186" s="39"/>
      <c r="M186" s="185" t="s">
        <v>19</v>
      </c>
      <c r="N186" s="186" t="s">
        <v>46</v>
      </c>
      <c r="O186" s="64"/>
      <c r="P186" s="187">
        <f>O186*H186</f>
        <v>0</v>
      </c>
      <c r="Q186" s="187">
        <v>4.0000000000000003E-5</v>
      </c>
      <c r="R186" s="187">
        <f>Q186*H186</f>
        <v>8.0000000000000002E-3</v>
      </c>
      <c r="S186" s="187">
        <v>0</v>
      </c>
      <c r="T186" s="188">
        <f>S186*H186</f>
        <v>0</v>
      </c>
      <c r="U186" s="34"/>
      <c r="V186" s="34"/>
      <c r="W186" s="34"/>
      <c r="X186" s="34"/>
      <c r="Y186" s="34"/>
      <c r="Z186" s="34"/>
      <c r="AA186" s="34"/>
      <c r="AB186" s="34"/>
      <c r="AC186" s="34"/>
      <c r="AD186" s="34"/>
      <c r="AE186" s="34"/>
      <c r="AR186" s="189" t="s">
        <v>112</v>
      </c>
      <c r="AT186" s="189" t="s">
        <v>167</v>
      </c>
      <c r="AU186" s="189" t="s">
        <v>83</v>
      </c>
      <c r="AY186" s="17" t="s">
        <v>164</v>
      </c>
      <c r="BE186" s="190">
        <f>IF(N186="základní",J186,0)</f>
        <v>0</v>
      </c>
      <c r="BF186" s="190">
        <f>IF(N186="snížená",J186,0)</f>
        <v>0</v>
      </c>
      <c r="BG186" s="190">
        <f>IF(N186="zákl. přenesená",J186,0)</f>
        <v>0</v>
      </c>
      <c r="BH186" s="190">
        <f>IF(N186="sníž. přenesená",J186,0)</f>
        <v>0</v>
      </c>
      <c r="BI186" s="190">
        <f>IF(N186="nulová",J186,0)</f>
        <v>0</v>
      </c>
      <c r="BJ186" s="17" t="s">
        <v>79</v>
      </c>
      <c r="BK186" s="190">
        <f>ROUND(I186*H186,2)</f>
        <v>0</v>
      </c>
      <c r="BL186" s="17" t="s">
        <v>112</v>
      </c>
      <c r="BM186" s="189" t="s">
        <v>553</v>
      </c>
    </row>
    <row r="187" spans="1:65" s="13" customFormat="1" ht="11.25">
      <c r="B187" s="196"/>
      <c r="C187" s="197"/>
      <c r="D187" s="198" t="s">
        <v>179</v>
      </c>
      <c r="E187" s="199" t="s">
        <v>19</v>
      </c>
      <c r="F187" s="200" t="s">
        <v>554</v>
      </c>
      <c r="G187" s="197"/>
      <c r="H187" s="201">
        <v>200</v>
      </c>
      <c r="I187" s="202"/>
      <c r="J187" s="197"/>
      <c r="K187" s="197"/>
      <c r="L187" s="203"/>
      <c r="M187" s="204"/>
      <c r="N187" s="205"/>
      <c r="O187" s="205"/>
      <c r="P187" s="205"/>
      <c r="Q187" s="205"/>
      <c r="R187" s="205"/>
      <c r="S187" s="205"/>
      <c r="T187" s="206"/>
      <c r="AT187" s="207" t="s">
        <v>179</v>
      </c>
      <c r="AU187" s="207" t="s">
        <v>83</v>
      </c>
      <c r="AV187" s="13" t="s">
        <v>83</v>
      </c>
      <c r="AW187" s="13" t="s">
        <v>36</v>
      </c>
      <c r="AX187" s="13" t="s">
        <v>79</v>
      </c>
      <c r="AY187" s="207" t="s">
        <v>164</v>
      </c>
    </row>
    <row r="188" spans="1:65" s="12" customFormat="1" ht="22.9" customHeight="1">
      <c r="B188" s="162"/>
      <c r="C188" s="163"/>
      <c r="D188" s="164" t="s">
        <v>74</v>
      </c>
      <c r="E188" s="176" t="s">
        <v>555</v>
      </c>
      <c r="F188" s="176" t="s">
        <v>556</v>
      </c>
      <c r="G188" s="163"/>
      <c r="H188" s="163"/>
      <c r="I188" s="166"/>
      <c r="J188" s="177">
        <f>BK188</f>
        <v>0</v>
      </c>
      <c r="K188" s="163"/>
      <c r="L188" s="168"/>
      <c r="M188" s="169"/>
      <c r="N188" s="170"/>
      <c r="O188" s="170"/>
      <c r="P188" s="171">
        <f>SUM(P189:P190)</f>
        <v>0</v>
      </c>
      <c r="Q188" s="170"/>
      <c r="R188" s="171">
        <f>SUM(R189:R190)</f>
        <v>0</v>
      </c>
      <c r="S188" s="170"/>
      <c r="T188" s="172">
        <f>SUM(T189:T190)</f>
        <v>0</v>
      </c>
      <c r="AR188" s="173" t="s">
        <v>79</v>
      </c>
      <c r="AT188" s="174" t="s">
        <v>74</v>
      </c>
      <c r="AU188" s="174" t="s">
        <v>79</v>
      </c>
      <c r="AY188" s="173" t="s">
        <v>164</v>
      </c>
      <c r="BK188" s="175">
        <f>SUM(BK189:BK190)</f>
        <v>0</v>
      </c>
    </row>
    <row r="189" spans="1:65" s="2" customFormat="1" ht="66.75" customHeight="1">
      <c r="A189" s="34"/>
      <c r="B189" s="35"/>
      <c r="C189" s="178" t="s">
        <v>313</v>
      </c>
      <c r="D189" s="178" t="s">
        <v>167</v>
      </c>
      <c r="E189" s="179" t="s">
        <v>557</v>
      </c>
      <c r="F189" s="180" t="s">
        <v>558</v>
      </c>
      <c r="G189" s="181" t="s">
        <v>221</v>
      </c>
      <c r="H189" s="182">
        <v>20.606999999999999</v>
      </c>
      <c r="I189" s="183"/>
      <c r="J189" s="184">
        <f>ROUND(I189*H189,2)</f>
        <v>0</v>
      </c>
      <c r="K189" s="180" t="s">
        <v>171</v>
      </c>
      <c r="L189" s="39"/>
      <c r="M189" s="185" t="s">
        <v>19</v>
      </c>
      <c r="N189" s="186" t="s">
        <v>46</v>
      </c>
      <c r="O189" s="64"/>
      <c r="P189" s="187">
        <f>O189*H189</f>
        <v>0</v>
      </c>
      <c r="Q189" s="187">
        <v>0</v>
      </c>
      <c r="R189" s="187">
        <f>Q189*H189</f>
        <v>0</v>
      </c>
      <c r="S189" s="187">
        <v>0</v>
      </c>
      <c r="T189" s="188">
        <f>S189*H189</f>
        <v>0</v>
      </c>
      <c r="U189" s="34"/>
      <c r="V189" s="34"/>
      <c r="W189" s="34"/>
      <c r="X189" s="34"/>
      <c r="Y189" s="34"/>
      <c r="Z189" s="34"/>
      <c r="AA189" s="34"/>
      <c r="AB189" s="34"/>
      <c r="AC189" s="34"/>
      <c r="AD189" s="34"/>
      <c r="AE189" s="34"/>
      <c r="AR189" s="189" t="s">
        <v>112</v>
      </c>
      <c r="AT189" s="189" t="s">
        <v>167</v>
      </c>
      <c r="AU189" s="189" t="s">
        <v>83</v>
      </c>
      <c r="AY189" s="17" t="s">
        <v>164</v>
      </c>
      <c r="BE189" s="190">
        <f>IF(N189="základní",J189,0)</f>
        <v>0</v>
      </c>
      <c r="BF189" s="190">
        <f>IF(N189="snížená",J189,0)</f>
        <v>0</v>
      </c>
      <c r="BG189" s="190">
        <f>IF(N189="zákl. přenesená",J189,0)</f>
        <v>0</v>
      </c>
      <c r="BH189" s="190">
        <f>IF(N189="sníž. přenesená",J189,0)</f>
        <v>0</v>
      </c>
      <c r="BI189" s="190">
        <f>IF(N189="nulová",J189,0)</f>
        <v>0</v>
      </c>
      <c r="BJ189" s="17" t="s">
        <v>79</v>
      </c>
      <c r="BK189" s="190">
        <f>ROUND(I189*H189,2)</f>
        <v>0</v>
      </c>
      <c r="BL189" s="17" t="s">
        <v>112</v>
      </c>
      <c r="BM189" s="189" t="s">
        <v>559</v>
      </c>
    </row>
    <row r="190" spans="1:65" s="2" customFormat="1" ht="11.25">
      <c r="A190" s="34"/>
      <c r="B190" s="35"/>
      <c r="C190" s="36"/>
      <c r="D190" s="191" t="s">
        <v>173</v>
      </c>
      <c r="E190" s="36"/>
      <c r="F190" s="192" t="s">
        <v>560</v>
      </c>
      <c r="G190" s="36"/>
      <c r="H190" s="36"/>
      <c r="I190" s="193"/>
      <c r="J190" s="36"/>
      <c r="K190" s="36"/>
      <c r="L190" s="39"/>
      <c r="M190" s="194"/>
      <c r="N190" s="195"/>
      <c r="O190" s="64"/>
      <c r="P190" s="64"/>
      <c r="Q190" s="64"/>
      <c r="R190" s="64"/>
      <c r="S190" s="64"/>
      <c r="T190" s="65"/>
      <c r="U190" s="34"/>
      <c r="V190" s="34"/>
      <c r="W190" s="34"/>
      <c r="X190" s="34"/>
      <c r="Y190" s="34"/>
      <c r="Z190" s="34"/>
      <c r="AA190" s="34"/>
      <c r="AB190" s="34"/>
      <c r="AC190" s="34"/>
      <c r="AD190" s="34"/>
      <c r="AE190" s="34"/>
      <c r="AT190" s="17" t="s">
        <v>173</v>
      </c>
      <c r="AU190" s="17" t="s">
        <v>83</v>
      </c>
    </row>
    <row r="191" spans="1:65" s="12" customFormat="1" ht="25.9" customHeight="1">
      <c r="B191" s="162"/>
      <c r="C191" s="163"/>
      <c r="D191" s="164" t="s">
        <v>74</v>
      </c>
      <c r="E191" s="165" t="s">
        <v>303</v>
      </c>
      <c r="F191" s="165" t="s">
        <v>304</v>
      </c>
      <c r="G191" s="163"/>
      <c r="H191" s="163"/>
      <c r="I191" s="166"/>
      <c r="J191" s="167">
        <f>BK191</f>
        <v>0</v>
      </c>
      <c r="K191" s="163"/>
      <c r="L191" s="168"/>
      <c r="M191" s="169"/>
      <c r="N191" s="170"/>
      <c r="O191" s="170"/>
      <c r="P191" s="171">
        <f>P192+P201+P214+P232+P260+P286+P297</f>
        <v>0</v>
      </c>
      <c r="Q191" s="170"/>
      <c r="R191" s="171">
        <f>R192+R201+R214+R232+R260+R286+R297</f>
        <v>9.1114490299999993</v>
      </c>
      <c r="S191" s="170"/>
      <c r="T191" s="172">
        <f>T192+T201+T214+T232+T260+T286+T297</f>
        <v>5.0978099999999991E-2</v>
      </c>
      <c r="AR191" s="173" t="s">
        <v>83</v>
      </c>
      <c r="AT191" s="174" t="s">
        <v>74</v>
      </c>
      <c r="AU191" s="174" t="s">
        <v>75</v>
      </c>
      <c r="AY191" s="173" t="s">
        <v>164</v>
      </c>
      <c r="BK191" s="175">
        <f>BK192+BK201+BK214+BK232+BK260+BK286+BK297</f>
        <v>0</v>
      </c>
    </row>
    <row r="192" spans="1:65" s="12" customFormat="1" ht="22.9" customHeight="1">
      <c r="B192" s="162"/>
      <c r="C192" s="163"/>
      <c r="D192" s="164" t="s">
        <v>74</v>
      </c>
      <c r="E192" s="176" t="s">
        <v>335</v>
      </c>
      <c r="F192" s="176" t="s">
        <v>336</v>
      </c>
      <c r="G192" s="163"/>
      <c r="H192" s="163"/>
      <c r="I192" s="166"/>
      <c r="J192" s="177">
        <f>BK192</f>
        <v>0</v>
      </c>
      <c r="K192" s="163"/>
      <c r="L192" s="168"/>
      <c r="M192" s="169"/>
      <c r="N192" s="170"/>
      <c r="O192" s="170"/>
      <c r="P192" s="171">
        <f>SUM(P193:P200)</f>
        <v>0</v>
      </c>
      <c r="Q192" s="170"/>
      <c r="R192" s="171">
        <f>SUM(R193:R200)</f>
        <v>0.90562509999999996</v>
      </c>
      <c r="S192" s="170"/>
      <c r="T192" s="172">
        <f>SUM(T193:T200)</f>
        <v>0</v>
      </c>
      <c r="AR192" s="173" t="s">
        <v>83</v>
      </c>
      <c r="AT192" s="174" t="s">
        <v>74</v>
      </c>
      <c r="AU192" s="174" t="s">
        <v>79</v>
      </c>
      <c r="AY192" s="173" t="s">
        <v>164</v>
      </c>
      <c r="BK192" s="175">
        <f>SUM(BK193:BK200)</f>
        <v>0</v>
      </c>
    </row>
    <row r="193" spans="1:65" s="2" customFormat="1" ht="37.9" customHeight="1">
      <c r="A193" s="34"/>
      <c r="B193" s="35"/>
      <c r="C193" s="178" t="s">
        <v>318</v>
      </c>
      <c r="D193" s="178" t="s">
        <v>167</v>
      </c>
      <c r="E193" s="179" t="s">
        <v>561</v>
      </c>
      <c r="F193" s="180" t="s">
        <v>562</v>
      </c>
      <c r="G193" s="181" t="s">
        <v>170</v>
      </c>
      <c r="H193" s="182">
        <v>101.87</v>
      </c>
      <c r="I193" s="183"/>
      <c r="J193" s="184">
        <f>ROUND(I193*H193,2)</f>
        <v>0</v>
      </c>
      <c r="K193" s="180" t="s">
        <v>19</v>
      </c>
      <c r="L193" s="39"/>
      <c r="M193" s="185" t="s">
        <v>19</v>
      </c>
      <c r="N193" s="186" t="s">
        <v>46</v>
      </c>
      <c r="O193" s="64"/>
      <c r="P193" s="187">
        <f>O193*H193</f>
        <v>0</v>
      </c>
      <c r="Q193" s="187">
        <v>7.0499999999999998E-3</v>
      </c>
      <c r="R193" s="187">
        <f>Q193*H193</f>
        <v>0.71818349999999997</v>
      </c>
      <c r="S193" s="187">
        <v>0</v>
      </c>
      <c r="T193" s="188">
        <f>S193*H193</f>
        <v>0</v>
      </c>
      <c r="U193" s="34"/>
      <c r="V193" s="34"/>
      <c r="W193" s="34"/>
      <c r="X193" s="34"/>
      <c r="Y193" s="34"/>
      <c r="Z193" s="34"/>
      <c r="AA193" s="34"/>
      <c r="AB193" s="34"/>
      <c r="AC193" s="34"/>
      <c r="AD193" s="34"/>
      <c r="AE193" s="34"/>
      <c r="AR193" s="189" t="s">
        <v>250</v>
      </c>
      <c r="AT193" s="189" t="s">
        <v>167</v>
      </c>
      <c r="AU193" s="189" t="s">
        <v>83</v>
      </c>
      <c r="AY193" s="17" t="s">
        <v>164</v>
      </c>
      <c r="BE193" s="190">
        <f>IF(N193="základní",J193,0)</f>
        <v>0</v>
      </c>
      <c r="BF193" s="190">
        <f>IF(N193="snížená",J193,0)</f>
        <v>0</v>
      </c>
      <c r="BG193" s="190">
        <f>IF(N193="zákl. přenesená",J193,0)</f>
        <v>0</v>
      </c>
      <c r="BH193" s="190">
        <f>IF(N193="sníž. přenesená",J193,0)</f>
        <v>0</v>
      </c>
      <c r="BI193" s="190">
        <f>IF(N193="nulová",J193,0)</f>
        <v>0</v>
      </c>
      <c r="BJ193" s="17" t="s">
        <v>79</v>
      </c>
      <c r="BK193" s="190">
        <f>ROUND(I193*H193,2)</f>
        <v>0</v>
      </c>
      <c r="BL193" s="17" t="s">
        <v>250</v>
      </c>
      <c r="BM193" s="189" t="s">
        <v>563</v>
      </c>
    </row>
    <row r="194" spans="1:65" s="13" customFormat="1" ht="11.25">
      <c r="B194" s="196"/>
      <c r="C194" s="197"/>
      <c r="D194" s="198" t="s">
        <v>179</v>
      </c>
      <c r="E194" s="199" t="s">
        <v>19</v>
      </c>
      <c r="F194" s="200" t="s">
        <v>564</v>
      </c>
      <c r="G194" s="197"/>
      <c r="H194" s="201">
        <v>26.57</v>
      </c>
      <c r="I194" s="202"/>
      <c r="J194" s="197"/>
      <c r="K194" s="197"/>
      <c r="L194" s="203"/>
      <c r="M194" s="204"/>
      <c r="N194" s="205"/>
      <c r="O194" s="205"/>
      <c r="P194" s="205"/>
      <c r="Q194" s="205"/>
      <c r="R194" s="205"/>
      <c r="S194" s="205"/>
      <c r="T194" s="206"/>
      <c r="AT194" s="207" t="s">
        <v>179</v>
      </c>
      <c r="AU194" s="207" t="s">
        <v>83</v>
      </c>
      <c r="AV194" s="13" t="s">
        <v>83</v>
      </c>
      <c r="AW194" s="13" t="s">
        <v>36</v>
      </c>
      <c r="AX194" s="13" t="s">
        <v>75</v>
      </c>
      <c r="AY194" s="207" t="s">
        <v>164</v>
      </c>
    </row>
    <row r="195" spans="1:65" s="13" customFormat="1" ht="11.25">
      <c r="B195" s="196"/>
      <c r="C195" s="197"/>
      <c r="D195" s="198" t="s">
        <v>179</v>
      </c>
      <c r="E195" s="199" t="s">
        <v>19</v>
      </c>
      <c r="F195" s="200" t="s">
        <v>565</v>
      </c>
      <c r="G195" s="197"/>
      <c r="H195" s="201">
        <v>75.3</v>
      </c>
      <c r="I195" s="202"/>
      <c r="J195" s="197"/>
      <c r="K195" s="197"/>
      <c r="L195" s="203"/>
      <c r="M195" s="204"/>
      <c r="N195" s="205"/>
      <c r="O195" s="205"/>
      <c r="P195" s="205"/>
      <c r="Q195" s="205"/>
      <c r="R195" s="205"/>
      <c r="S195" s="205"/>
      <c r="T195" s="206"/>
      <c r="AT195" s="207" t="s">
        <v>179</v>
      </c>
      <c r="AU195" s="207" t="s">
        <v>83</v>
      </c>
      <c r="AV195" s="13" t="s">
        <v>83</v>
      </c>
      <c r="AW195" s="13" t="s">
        <v>36</v>
      </c>
      <c r="AX195" s="13" t="s">
        <v>75</v>
      </c>
      <c r="AY195" s="207" t="s">
        <v>164</v>
      </c>
    </row>
    <row r="196" spans="1:65" s="14" customFormat="1" ht="11.25">
      <c r="B196" s="212"/>
      <c r="C196" s="213"/>
      <c r="D196" s="198" t="s">
        <v>179</v>
      </c>
      <c r="E196" s="214" t="s">
        <v>19</v>
      </c>
      <c r="F196" s="215" t="s">
        <v>438</v>
      </c>
      <c r="G196" s="213"/>
      <c r="H196" s="216">
        <v>101.87</v>
      </c>
      <c r="I196" s="217"/>
      <c r="J196" s="213"/>
      <c r="K196" s="213"/>
      <c r="L196" s="218"/>
      <c r="M196" s="219"/>
      <c r="N196" s="220"/>
      <c r="O196" s="220"/>
      <c r="P196" s="220"/>
      <c r="Q196" s="220"/>
      <c r="R196" s="220"/>
      <c r="S196" s="220"/>
      <c r="T196" s="221"/>
      <c r="AT196" s="222" t="s">
        <v>179</v>
      </c>
      <c r="AU196" s="222" t="s">
        <v>83</v>
      </c>
      <c r="AV196" s="14" t="s">
        <v>112</v>
      </c>
      <c r="AW196" s="14" t="s">
        <v>36</v>
      </c>
      <c r="AX196" s="14" t="s">
        <v>79</v>
      </c>
      <c r="AY196" s="222" t="s">
        <v>164</v>
      </c>
    </row>
    <row r="197" spans="1:65" s="2" customFormat="1" ht="37.9" customHeight="1">
      <c r="A197" s="34"/>
      <c r="B197" s="35"/>
      <c r="C197" s="223" t="s">
        <v>323</v>
      </c>
      <c r="D197" s="223" t="s">
        <v>457</v>
      </c>
      <c r="E197" s="224" t="s">
        <v>566</v>
      </c>
      <c r="F197" s="225" t="s">
        <v>567</v>
      </c>
      <c r="G197" s="226" t="s">
        <v>170</v>
      </c>
      <c r="H197" s="227">
        <v>117.151</v>
      </c>
      <c r="I197" s="228"/>
      <c r="J197" s="229">
        <f>ROUND(I197*H197,2)</f>
        <v>0</v>
      </c>
      <c r="K197" s="225" t="s">
        <v>19</v>
      </c>
      <c r="L197" s="230"/>
      <c r="M197" s="231" t="s">
        <v>19</v>
      </c>
      <c r="N197" s="232" t="s">
        <v>46</v>
      </c>
      <c r="O197" s="64"/>
      <c r="P197" s="187">
        <f>O197*H197</f>
        <v>0</v>
      </c>
      <c r="Q197" s="187">
        <v>1.6000000000000001E-3</v>
      </c>
      <c r="R197" s="187">
        <f>Q197*H197</f>
        <v>0.18744160000000001</v>
      </c>
      <c r="S197" s="187">
        <v>0</v>
      </c>
      <c r="T197" s="188">
        <f>S197*H197</f>
        <v>0</v>
      </c>
      <c r="U197" s="34"/>
      <c r="V197" s="34"/>
      <c r="W197" s="34"/>
      <c r="X197" s="34"/>
      <c r="Y197" s="34"/>
      <c r="Z197" s="34"/>
      <c r="AA197" s="34"/>
      <c r="AB197" s="34"/>
      <c r="AC197" s="34"/>
      <c r="AD197" s="34"/>
      <c r="AE197" s="34"/>
      <c r="AR197" s="189" t="s">
        <v>344</v>
      </c>
      <c r="AT197" s="189" t="s">
        <v>457</v>
      </c>
      <c r="AU197" s="189" t="s">
        <v>83</v>
      </c>
      <c r="AY197" s="17" t="s">
        <v>164</v>
      </c>
      <c r="BE197" s="190">
        <f>IF(N197="základní",J197,0)</f>
        <v>0</v>
      </c>
      <c r="BF197" s="190">
        <f>IF(N197="snížená",J197,0)</f>
        <v>0</v>
      </c>
      <c r="BG197" s="190">
        <f>IF(N197="zákl. přenesená",J197,0)</f>
        <v>0</v>
      </c>
      <c r="BH197" s="190">
        <f>IF(N197="sníž. přenesená",J197,0)</f>
        <v>0</v>
      </c>
      <c r="BI197" s="190">
        <f>IF(N197="nulová",J197,0)</f>
        <v>0</v>
      </c>
      <c r="BJ197" s="17" t="s">
        <v>79</v>
      </c>
      <c r="BK197" s="190">
        <f>ROUND(I197*H197,2)</f>
        <v>0</v>
      </c>
      <c r="BL197" s="17" t="s">
        <v>250</v>
      </c>
      <c r="BM197" s="189" t="s">
        <v>568</v>
      </c>
    </row>
    <row r="198" spans="1:65" s="13" customFormat="1" ht="11.25">
      <c r="B198" s="196"/>
      <c r="C198" s="197"/>
      <c r="D198" s="198" t="s">
        <v>179</v>
      </c>
      <c r="E198" s="199" t="s">
        <v>19</v>
      </c>
      <c r="F198" s="200" t="s">
        <v>569</v>
      </c>
      <c r="G198" s="197"/>
      <c r="H198" s="201">
        <v>117.151</v>
      </c>
      <c r="I198" s="202"/>
      <c r="J198" s="197"/>
      <c r="K198" s="197"/>
      <c r="L198" s="203"/>
      <c r="M198" s="204"/>
      <c r="N198" s="205"/>
      <c r="O198" s="205"/>
      <c r="P198" s="205"/>
      <c r="Q198" s="205"/>
      <c r="R198" s="205"/>
      <c r="S198" s="205"/>
      <c r="T198" s="206"/>
      <c r="AT198" s="207" t="s">
        <v>179</v>
      </c>
      <c r="AU198" s="207" t="s">
        <v>83</v>
      </c>
      <c r="AV198" s="13" t="s">
        <v>83</v>
      </c>
      <c r="AW198" s="13" t="s">
        <v>36</v>
      </c>
      <c r="AX198" s="13" t="s">
        <v>79</v>
      </c>
      <c r="AY198" s="207" t="s">
        <v>164</v>
      </c>
    </row>
    <row r="199" spans="1:65" s="2" customFormat="1" ht="55.5" customHeight="1">
      <c r="A199" s="34"/>
      <c r="B199" s="35"/>
      <c r="C199" s="178" t="s">
        <v>330</v>
      </c>
      <c r="D199" s="178" t="s">
        <v>167</v>
      </c>
      <c r="E199" s="179" t="s">
        <v>570</v>
      </c>
      <c r="F199" s="180" t="s">
        <v>571</v>
      </c>
      <c r="G199" s="181" t="s">
        <v>221</v>
      </c>
      <c r="H199" s="182">
        <v>0.90600000000000003</v>
      </c>
      <c r="I199" s="183"/>
      <c r="J199" s="184">
        <f>ROUND(I199*H199,2)</f>
        <v>0</v>
      </c>
      <c r="K199" s="180" t="s">
        <v>171</v>
      </c>
      <c r="L199" s="39"/>
      <c r="M199" s="185" t="s">
        <v>19</v>
      </c>
      <c r="N199" s="186" t="s">
        <v>46</v>
      </c>
      <c r="O199" s="64"/>
      <c r="P199" s="187">
        <f>O199*H199</f>
        <v>0</v>
      </c>
      <c r="Q199" s="187">
        <v>0</v>
      </c>
      <c r="R199" s="187">
        <f>Q199*H199</f>
        <v>0</v>
      </c>
      <c r="S199" s="187">
        <v>0</v>
      </c>
      <c r="T199" s="188">
        <f>S199*H199</f>
        <v>0</v>
      </c>
      <c r="U199" s="34"/>
      <c r="V199" s="34"/>
      <c r="W199" s="34"/>
      <c r="X199" s="34"/>
      <c r="Y199" s="34"/>
      <c r="Z199" s="34"/>
      <c r="AA199" s="34"/>
      <c r="AB199" s="34"/>
      <c r="AC199" s="34"/>
      <c r="AD199" s="34"/>
      <c r="AE199" s="34"/>
      <c r="AR199" s="189" t="s">
        <v>250</v>
      </c>
      <c r="AT199" s="189" t="s">
        <v>167</v>
      </c>
      <c r="AU199" s="189" t="s">
        <v>83</v>
      </c>
      <c r="AY199" s="17" t="s">
        <v>164</v>
      </c>
      <c r="BE199" s="190">
        <f>IF(N199="základní",J199,0)</f>
        <v>0</v>
      </c>
      <c r="BF199" s="190">
        <f>IF(N199="snížená",J199,0)</f>
        <v>0</v>
      </c>
      <c r="BG199" s="190">
        <f>IF(N199="zákl. přenesená",J199,0)</f>
        <v>0</v>
      </c>
      <c r="BH199" s="190">
        <f>IF(N199="sníž. přenesená",J199,0)</f>
        <v>0</v>
      </c>
      <c r="BI199" s="190">
        <f>IF(N199="nulová",J199,0)</f>
        <v>0</v>
      </c>
      <c r="BJ199" s="17" t="s">
        <v>79</v>
      </c>
      <c r="BK199" s="190">
        <f>ROUND(I199*H199,2)</f>
        <v>0</v>
      </c>
      <c r="BL199" s="17" t="s">
        <v>250</v>
      </c>
      <c r="BM199" s="189" t="s">
        <v>572</v>
      </c>
    </row>
    <row r="200" spans="1:65" s="2" customFormat="1" ht="11.25">
      <c r="A200" s="34"/>
      <c r="B200" s="35"/>
      <c r="C200" s="36"/>
      <c r="D200" s="191" t="s">
        <v>173</v>
      </c>
      <c r="E200" s="36"/>
      <c r="F200" s="192" t="s">
        <v>573</v>
      </c>
      <c r="G200" s="36"/>
      <c r="H200" s="36"/>
      <c r="I200" s="193"/>
      <c r="J200" s="36"/>
      <c r="K200" s="36"/>
      <c r="L200" s="39"/>
      <c r="M200" s="194"/>
      <c r="N200" s="195"/>
      <c r="O200" s="64"/>
      <c r="P200" s="64"/>
      <c r="Q200" s="64"/>
      <c r="R200" s="64"/>
      <c r="S200" s="64"/>
      <c r="T200" s="65"/>
      <c r="U200" s="34"/>
      <c r="V200" s="34"/>
      <c r="W200" s="34"/>
      <c r="X200" s="34"/>
      <c r="Y200" s="34"/>
      <c r="Z200" s="34"/>
      <c r="AA200" s="34"/>
      <c r="AB200" s="34"/>
      <c r="AC200" s="34"/>
      <c r="AD200" s="34"/>
      <c r="AE200" s="34"/>
      <c r="AT200" s="17" t="s">
        <v>173</v>
      </c>
      <c r="AU200" s="17" t="s">
        <v>83</v>
      </c>
    </row>
    <row r="201" spans="1:65" s="12" customFormat="1" ht="22.9" customHeight="1">
      <c r="B201" s="162"/>
      <c r="C201" s="163"/>
      <c r="D201" s="164" t="s">
        <v>74</v>
      </c>
      <c r="E201" s="176" t="s">
        <v>351</v>
      </c>
      <c r="F201" s="176" t="s">
        <v>352</v>
      </c>
      <c r="G201" s="163"/>
      <c r="H201" s="163"/>
      <c r="I201" s="166"/>
      <c r="J201" s="177">
        <f>BK201</f>
        <v>0</v>
      </c>
      <c r="K201" s="163"/>
      <c r="L201" s="168"/>
      <c r="M201" s="169"/>
      <c r="N201" s="170"/>
      <c r="O201" s="170"/>
      <c r="P201" s="171">
        <f>SUM(P202:P213)</f>
        <v>0</v>
      </c>
      <c r="Q201" s="170"/>
      <c r="R201" s="171">
        <f>SUM(R202:R213)</f>
        <v>1.095E-2</v>
      </c>
      <c r="S201" s="170"/>
      <c r="T201" s="172">
        <f>SUM(T202:T213)</f>
        <v>0</v>
      </c>
      <c r="AR201" s="173" t="s">
        <v>83</v>
      </c>
      <c r="AT201" s="174" t="s">
        <v>74</v>
      </c>
      <c r="AU201" s="174" t="s">
        <v>79</v>
      </c>
      <c r="AY201" s="173" t="s">
        <v>164</v>
      </c>
      <c r="BK201" s="175">
        <f>SUM(BK202:BK213)</f>
        <v>0</v>
      </c>
    </row>
    <row r="202" spans="1:65" s="2" customFormat="1" ht="24.2" customHeight="1">
      <c r="A202" s="34"/>
      <c r="B202" s="35"/>
      <c r="C202" s="178" t="s">
        <v>337</v>
      </c>
      <c r="D202" s="178" t="s">
        <v>167</v>
      </c>
      <c r="E202" s="179" t="s">
        <v>574</v>
      </c>
      <c r="F202" s="180" t="s">
        <v>575</v>
      </c>
      <c r="G202" s="181" t="s">
        <v>576</v>
      </c>
      <c r="H202" s="182">
        <v>2</v>
      </c>
      <c r="I202" s="183"/>
      <c r="J202" s="184">
        <f t="shared" ref="J202:J208" si="0">ROUND(I202*H202,2)</f>
        <v>0</v>
      </c>
      <c r="K202" s="180" t="s">
        <v>19</v>
      </c>
      <c r="L202" s="39"/>
      <c r="M202" s="185" t="s">
        <v>19</v>
      </c>
      <c r="N202" s="186" t="s">
        <v>46</v>
      </c>
      <c r="O202" s="64"/>
      <c r="P202" s="187">
        <f t="shared" ref="P202:P208" si="1">O202*H202</f>
        <v>0</v>
      </c>
      <c r="Q202" s="187">
        <v>0</v>
      </c>
      <c r="R202" s="187">
        <f t="shared" ref="R202:R208" si="2">Q202*H202</f>
        <v>0</v>
      </c>
      <c r="S202" s="187">
        <v>0</v>
      </c>
      <c r="T202" s="188">
        <f t="shared" ref="T202:T208" si="3">S202*H202</f>
        <v>0</v>
      </c>
      <c r="U202" s="34"/>
      <c r="V202" s="34"/>
      <c r="W202" s="34"/>
      <c r="X202" s="34"/>
      <c r="Y202" s="34"/>
      <c r="Z202" s="34"/>
      <c r="AA202" s="34"/>
      <c r="AB202" s="34"/>
      <c r="AC202" s="34"/>
      <c r="AD202" s="34"/>
      <c r="AE202" s="34"/>
      <c r="AR202" s="189" t="s">
        <v>250</v>
      </c>
      <c r="AT202" s="189" t="s">
        <v>167</v>
      </c>
      <c r="AU202" s="189" t="s">
        <v>83</v>
      </c>
      <c r="AY202" s="17" t="s">
        <v>164</v>
      </c>
      <c r="BE202" s="190">
        <f t="shared" ref="BE202:BE208" si="4">IF(N202="základní",J202,0)</f>
        <v>0</v>
      </c>
      <c r="BF202" s="190">
        <f t="shared" ref="BF202:BF208" si="5">IF(N202="snížená",J202,0)</f>
        <v>0</v>
      </c>
      <c r="BG202" s="190">
        <f t="shared" ref="BG202:BG208" si="6">IF(N202="zákl. přenesená",J202,0)</f>
        <v>0</v>
      </c>
      <c r="BH202" s="190">
        <f t="shared" ref="BH202:BH208" si="7">IF(N202="sníž. přenesená",J202,0)</f>
        <v>0</v>
      </c>
      <c r="BI202" s="190">
        <f t="shared" ref="BI202:BI208" si="8">IF(N202="nulová",J202,0)</f>
        <v>0</v>
      </c>
      <c r="BJ202" s="17" t="s">
        <v>79</v>
      </c>
      <c r="BK202" s="190">
        <f t="shared" ref="BK202:BK208" si="9">ROUND(I202*H202,2)</f>
        <v>0</v>
      </c>
      <c r="BL202" s="17" t="s">
        <v>250</v>
      </c>
      <c r="BM202" s="189" t="s">
        <v>577</v>
      </c>
    </row>
    <row r="203" spans="1:65" s="2" customFormat="1" ht="24.2" customHeight="1">
      <c r="A203" s="34"/>
      <c r="B203" s="35"/>
      <c r="C203" s="178" t="s">
        <v>344</v>
      </c>
      <c r="D203" s="178" t="s">
        <v>167</v>
      </c>
      <c r="E203" s="179" t="s">
        <v>578</v>
      </c>
      <c r="F203" s="180" t="s">
        <v>575</v>
      </c>
      <c r="G203" s="181" t="s">
        <v>576</v>
      </c>
      <c r="H203" s="182">
        <v>1</v>
      </c>
      <c r="I203" s="183"/>
      <c r="J203" s="184">
        <f t="shared" si="0"/>
        <v>0</v>
      </c>
      <c r="K203" s="180" t="s">
        <v>19</v>
      </c>
      <c r="L203" s="39"/>
      <c r="M203" s="185" t="s">
        <v>19</v>
      </c>
      <c r="N203" s="186" t="s">
        <v>46</v>
      </c>
      <c r="O203" s="64"/>
      <c r="P203" s="187">
        <f t="shared" si="1"/>
        <v>0</v>
      </c>
      <c r="Q203" s="187">
        <v>0</v>
      </c>
      <c r="R203" s="187">
        <f t="shared" si="2"/>
        <v>0</v>
      </c>
      <c r="S203" s="187">
        <v>0</v>
      </c>
      <c r="T203" s="188">
        <f t="shared" si="3"/>
        <v>0</v>
      </c>
      <c r="U203" s="34"/>
      <c r="V203" s="34"/>
      <c r="W203" s="34"/>
      <c r="X203" s="34"/>
      <c r="Y203" s="34"/>
      <c r="Z203" s="34"/>
      <c r="AA203" s="34"/>
      <c r="AB203" s="34"/>
      <c r="AC203" s="34"/>
      <c r="AD203" s="34"/>
      <c r="AE203" s="34"/>
      <c r="AR203" s="189" t="s">
        <v>250</v>
      </c>
      <c r="AT203" s="189" t="s">
        <v>167</v>
      </c>
      <c r="AU203" s="189" t="s">
        <v>83</v>
      </c>
      <c r="AY203" s="17" t="s">
        <v>164</v>
      </c>
      <c r="BE203" s="190">
        <f t="shared" si="4"/>
        <v>0</v>
      </c>
      <c r="BF203" s="190">
        <f t="shared" si="5"/>
        <v>0</v>
      </c>
      <c r="BG203" s="190">
        <f t="shared" si="6"/>
        <v>0</v>
      </c>
      <c r="BH203" s="190">
        <f t="shared" si="7"/>
        <v>0</v>
      </c>
      <c r="BI203" s="190">
        <f t="shared" si="8"/>
        <v>0</v>
      </c>
      <c r="BJ203" s="17" t="s">
        <v>79</v>
      </c>
      <c r="BK203" s="190">
        <f t="shared" si="9"/>
        <v>0</v>
      </c>
      <c r="BL203" s="17" t="s">
        <v>250</v>
      </c>
      <c r="BM203" s="189" t="s">
        <v>579</v>
      </c>
    </row>
    <row r="204" spans="1:65" s="2" customFormat="1" ht="24.2" customHeight="1">
      <c r="A204" s="34"/>
      <c r="B204" s="35"/>
      <c r="C204" s="178" t="s">
        <v>353</v>
      </c>
      <c r="D204" s="178" t="s">
        <v>167</v>
      </c>
      <c r="E204" s="179" t="s">
        <v>580</v>
      </c>
      <c r="F204" s="180" t="s">
        <v>581</v>
      </c>
      <c r="G204" s="181" t="s">
        <v>576</v>
      </c>
      <c r="H204" s="182">
        <v>1</v>
      </c>
      <c r="I204" s="183"/>
      <c r="J204" s="184">
        <f t="shared" si="0"/>
        <v>0</v>
      </c>
      <c r="K204" s="180" t="s">
        <v>19</v>
      </c>
      <c r="L204" s="39"/>
      <c r="M204" s="185" t="s">
        <v>19</v>
      </c>
      <c r="N204" s="186" t="s">
        <v>46</v>
      </c>
      <c r="O204" s="64"/>
      <c r="P204" s="187">
        <f t="shared" si="1"/>
        <v>0</v>
      </c>
      <c r="Q204" s="187">
        <v>0</v>
      </c>
      <c r="R204" s="187">
        <f t="shared" si="2"/>
        <v>0</v>
      </c>
      <c r="S204" s="187">
        <v>0</v>
      </c>
      <c r="T204" s="188">
        <f t="shared" si="3"/>
        <v>0</v>
      </c>
      <c r="U204" s="34"/>
      <c r="V204" s="34"/>
      <c r="W204" s="34"/>
      <c r="X204" s="34"/>
      <c r="Y204" s="34"/>
      <c r="Z204" s="34"/>
      <c r="AA204" s="34"/>
      <c r="AB204" s="34"/>
      <c r="AC204" s="34"/>
      <c r="AD204" s="34"/>
      <c r="AE204" s="34"/>
      <c r="AR204" s="189" t="s">
        <v>250</v>
      </c>
      <c r="AT204" s="189" t="s">
        <v>167</v>
      </c>
      <c r="AU204" s="189" t="s">
        <v>83</v>
      </c>
      <c r="AY204" s="17" t="s">
        <v>164</v>
      </c>
      <c r="BE204" s="190">
        <f t="shared" si="4"/>
        <v>0</v>
      </c>
      <c r="BF204" s="190">
        <f t="shared" si="5"/>
        <v>0</v>
      </c>
      <c r="BG204" s="190">
        <f t="shared" si="6"/>
        <v>0</v>
      </c>
      <c r="BH204" s="190">
        <f t="shared" si="7"/>
        <v>0</v>
      </c>
      <c r="BI204" s="190">
        <f t="shared" si="8"/>
        <v>0</v>
      </c>
      <c r="BJ204" s="17" t="s">
        <v>79</v>
      </c>
      <c r="BK204" s="190">
        <f t="shared" si="9"/>
        <v>0</v>
      </c>
      <c r="BL204" s="17" t="s">
        <v>250</v>
      </c>
      <c r="BM204" s="189" t="s">
        <v>582</v>
      </c>
    </row>
    <row r="205" spans="1:65" s="2" customFormat="1" ht="24.2" customHeight="1">
      <c r="A205" s="34"/>
      <c r="B205" s="35"/>
      <c r="C205" s="178" t="s">
        <v>359</v>
      </c>
      <c r="D205" s="178" t="s">
        <v>167</v>
      </c>
      <c r="E205" s="179" t="s">
        <v>583</v>
      </c>
      <c r="F205" s="180" t="s">
        <v>581</v>
      </c>
      <c r="G205" s="181" t="s">
        <v>576</v>
      </c>
      <c r="H205" s="182">
        <v>1</v>
      </c>
      <c r="I205" s="183"/>
      <c r="J205" s="184">
        <f t="shared" si="0"/>
        <v>0</v>
      </c>
      <c r="K205" s="180" t="s">
        <v>19</v>
      </c>
      <c r="L205" s="39"/>
      <c r="M205" s="185" t="s">
        <v>19</v>
      </c>
      <c r="N205" s="186" t="s">
        <v>46</v>
      </c>
      <c r="O205" s="64"/>
      <c r="P205" s="187">
        <f t="shared" si="1"/>
        <v>0</v>
      </c>
      <c r="Q205" s="187">
        <v>0</v>
      </c>
      <c r="R205" s="187">
        <f t="shared" si="2"/>
        <v>0</v>
      </c>
      <c r="S205" s="187">
        <v>0</v>
      </c>
      <c r="T205" s="188">
        <f t="shared" si="3"/>
        <v>0</v>
      </c>
      <c r="U205" s="34"/>
      <c r="V205" s="34"/>
      <c r="W205" s="34"/>
      <c r="X205" s="34"/>
      <c r="Y205" s="34"/>
      <c r="Z205" s="34"/>
      <c r="AA205" s="34"/>
      <c r="AB205" s="34"/>
      <c r="AC205" s="34"/>
      <c r="AD205" s="34"/>
      <c r="AE205" s="34"/>
      <c r="AR205" s="189" t="s">
        <v>250</v>
      </c>
      <c r="AT205" s="189" t="s">
        <v>167</v>
      </c>
      <c r="AU205" s="189" t="s">
        <v>83</v>
      </c>
      <c r="AY205" s="17" t="s">
        <v>164</v>
      </c>
      <c r="BE205" s="190">
        <f t="shared" si="4"/>
        <v>0</v>
      </c>
      <c r="BF205" s="190">
        <f t="shared" si="5"/>
        <v>0</v>
      </c>
      <c r="BG205" s="190">
        <f t="shared" si="6"/>
        <v>0</v>
      </c>
      <c r="BH205" s="190">
        <f t="shared" si="7"/>
        <v>0</v>
      </c>
      <c r="BI205" s="190">
        <f t="shared" si="8"/>
        <v>0</v>
      </c>
      <c r="BJ205" s="17" t="s">
        <v>79</v>
      </c>
      <c r="BK205" s="190">
        <f t="shared" si="9"/>
        <v>0</v>
      </c>
      <c r="BL205" s="17" t="s">
        <v>250</v>
      </c>
      <c r="BM205" s="189" t="s">
        <v>584</v>
      </c>
    </row>
    <row r="206" spans="1:65" s="2" customFormat="1" ht="37.9" customHeight="1">
      <c r="A206" s="34"/>
      <c r="B206" s="35"/>
      <c r="C206" s="178" t="s">
        <v>367</v>
      </c>
      <c r="D206" s="178" t="s">
        <v>167</v>
      </c>
      <c r="E206" s="179" t="s">
        <v>585</v>
      </c>
      <c r="F206" s="180" t="s">
        <v>586</v>
      </c>
      <c r="G206" s="181" t="s">
        <v>576</v>
      </c>
      <c r="H206" s="182">
        <v>2</v>
      </c>
      <c r="I206" s="183"/>
      <c r="J206" s="184">
        <f t="shared" si="0"/>
        <v>0</v>
      </c>
      <c r="K206" s="180" t="s">
        <v>19</v>
      </c>
      <c r="L206" s="39"/>
      <c r="M206" s="185" t="s">
        <v>19</v>
      </c>
      <c r="N206" s="186" t="s">
        <v>46</v>
      </c>
      <c r="O206" s="64"/>
      <c r="P206" s="187">
        <f t="shared" si="1"/>
        <v>0</v>
      </c>
      <c r="Q206" s="187">
        <v>0</v>
      </c>
      <c r="R206" s="187">
        <f t="shared" si="2"/>
        <v>0</v>
      </c>
      <c r="S206" s="187">
        <v>0</v>
      </c>
      <c r="T206" s="188">
        <f t="shared" si="3"/>
        <v>0</v>
      </c>
      <c r="U206" s="34"/>
      <c r="V206" s="34"/>
      <c r="W206" s="34"/>
      <c r="X206" s="34"/>
      <c r="Y206" s="34"/>
      <c r="Z206" s="34"/>
      <c r="AA206" s="34"/>
      <c r="AB206" s="34"/>
      <c r="AC206" s="34"/>
      <c r="AD206" s="34"/>
      <c r="AE206" s="34"/>
      <c r="AR206" s="189" t="s">
        <v>250</v>
      </c>
      <c r="AT206" s="189" t="s">
        <v>167</v>
      </c>
      <c r="AU206" s="189" t="s">
        <v>83</v>
      </c>
      <c r="AY206" s="17" t="s">
        <v>164</v>
      </c>
      <c r="BE206" s="190">
        <f t="shared" si="4"/>
        <v>0</v>
      </c>
      <c r="BF206" s="190">
        <f t="shared" si="5"/>
        <v>0</v>
      </c>
      <c r="BG206" s="190">
        <f t="shared" si="6"/>
        <v>0</v>
      </c>
      <c r="BH206" s="190">
        <f t="shared" si="7"/>
        <v>0</v>
      </c>
      <c r="BI206" s="190">
        <f t="shared" si="8"/>
        <v>0</v>
      </c>
      <c r="BJ206" s="17" t="s">
        <v>79</v>
      </c>
      <c r="BK206" s="190">
        <f t="shared" si="9"/>
        <v>0</v>
      </c>
      <c r="BL206" s="17" t="s">
        <v>250</v>
      </c>
      <c r="BM206" s="189" t="s">
        <v>587</v>
      </c>
    </row>
    <row r="207" spans="1:65" s="2" customFormat="1" ht="37.9" customHeight="1">
      <c r="A207" s="34"/>
      <c r="B207" s="35"/>
      <c r="C207" s="178" t="s">
        <v>374</v>
      </c>
      <c r="D207" s="178" t="s">
        <v>167</v>
      </c>
      <c r="E207" s="179" t="s">
        <v>588</v>
      </c>
      <c r="F207" s="180" t="s">
        <v>589</v>
      </c>
      <c r="G207" s="181" t="s">
        <v>576</v>
      </c>
      <c r="H207" s="182">
        <v>2</v>
      </c>
      <c r="I207" s="183"/>
      <c r="J207" s="184">
        <f t="shared" si="0"/>
        <v>0</v>
      </c>
      <c r="K207" s="180" t="s">
        <v>19</v>
      </c>
      <c r="L207" s="39"/>
      <c r="M207" s="185" t="s">
        <v>19</v>
      </c>
      <c r="N207" s="186" t="s">
        <v>46</v>
      </c>
      <c r="O207" s="64"/>
      <c r="P207" s="187">
        <f t="shared" si="1"/>
        <v>0</v>
      </c>
      <c r="Q207" s="187">
        <v>0</v>
      </c>
      <c r="R207" s="187">
        <f t="shared" si="2"/>
        <v>0</v>
      </c>
      <c r="S207" s="187">
        <v>0</v>
      </c>
      <c r="T207" s="188">
        <f t="shared" si="3"/>
        <v>0</v>
      </c>
      <c r="U207" s="34"/>
      <c r="V207" s="34"/>
      <c r="W207" s="34"/>
      <c r="X207" s="34"/>
      <c r="Y207" s="34"/>
      <c r="Z207" s="34"/>
      <c r="AA207" s="34"/>
      <c r="AB207" s="34"/>
      <c r="AC207" s="34"/>
      <c r="AD207" s="34"/>
      <c r="AE207" s="34"/>
      <c r="AR207" s="189" t="s">
        <v>250</v>
      </c>
      <c r="AT207" s="189" t="s">
        <v>167</v>
      </c>
      <c r="AU207" s="189" t="s">
        <v>83</v>
      </c>
      <c r="AY207" s="17" t="s">
        <v>164</v>
      </c>
      <c r="BE207" s="190">
        <f t="shared" si="4"/>
        <v>0</v>
      </c>
      <c r="BF207" s="190">
        <f t="shared" si="5"/>
        <v>0</v>
      </c>
      <c r="BG207" s="190">
        <f t="shared" si="6"/>
        <v>0</v>
      </c>
      <c r="BH207" s="190">
        <f t="shared" si="7"/>
        <v>0</v>
      </c>
      <c r="BI207" s="190">
        <f t="shared" si="8"/>
        <v>0</v>
      </c>
      <c r="BJ207" s="17" t="s">
        <v>79</v>
      </c>
      <c r="BK207" s="190">
        <f t="shared" si="9"/>
        <v>0</v>
      </c>
      <c r="BL207" s="17" t="s">
        <v>250</v>
      </c>
      <c r="BM207" s="189" t="s">
        <v>590</v>
      </c>
    </row>
    <row r="208" spans="1:65" s="2" customFormat="1" ht="24.2" customHeight="1">
      <c r="A208" s="34"/>
      <c r="B208" s="35"/>
      <c r="C208" s="178" t="s">
        <v>591</v>
      </c>
      <c r="D208" s="178" t="s">
        <v>167</v>
      </c>
      <c r="E208" s="179" t="s">
        <v>592</v>
      </c>
      <c r="F208" s="180" t="s">
        <v>593</v>
      </c>
      <c r="G208" s="181" t="s">
        <v>362</v>
      </c>
      <c r="H208" s="182">
        <v>4</v>
      </c>
      <c r="I208" s="183"/>
      <c r="J208" s="184">
        <f t="shared" si="0"/>
        <v>0</v>
      </c>
      <c r="K208" s="180" t="s">
        <v>171</v>
      </c>
      <c r="L208" s="39"/>
      <c r="M208" s="185" t="s">
        <v>19</v>
      </c>
      <c r="N208" s="186" t="s">
        <v>46</v>
      </c>
      <c r="O208" s="64"/>
      <c r="P208" s="187">
        <f t="shared" si="1"/>
        <v>0</v>
      </c>
      <c r="Q208" s="187">
        <v>0</v>
      </c>
      <c r="R208" s="187">
        <f t="shared" si="2"/>
        <v>0</v>
      </c>
      <c r="S208" s="187">
        <v>0</v>
      </c>
      <c r="T208" s="188">
        <f t="shared" si="3"/>
        <v>0</v>
      </c>
      <c r="U208" s="34"/>
      <c r="V208" s="34"/>
      <c r="W208" s="34"/>
      <c r="X208" s="34"/>
      <c r="Y208" s="34"/>
      <c r="Z208" s="34"/>
      <c r="AA208" s="34"/>
      <c r="AB208" s="34"/>
      <c r="AC208" s="34"/>
      <c r="AD208" s="34"/>
      <c r="AE208" s="34"/>
      <c r="AR208" s="189" t="s">
        <v>250</v>
      </c>
      <c r="AT208" s="189" t="s">
        <v>167</v>
      </c>
      <c r="AU208" s="189" t="s">
        <v>83</v>
      </c>
      <c r="AY208" s="17" t="s">
        <v>164</v>
      </c>
      <c r="BE208" s="190">
        <f t="shared" si="4"/>
        <v>0</v>
      </c>
      <c r="BF208" s="190">
        <f t="shared" si="5"/>
        <v>0</v>
      </c>
      <c r="BG208" s="190">
        <f t="shared" si="6"/>
        <v>0</v>
      </c>
      <c r="BH208" s="190">
        <f t="shared" si="7"/>
        <v>0</v>
      </c>
      <c r="BI208" s="190">
        <f t="shared" si="8"/>
        <v>0</v>
      </c>
      <c r="BJ208" s="17" t="s">
        <v>79</v>
      </c>
      <c r="BK208" s="190">
        <f t="shared" si="9"/>
        <v>0</v>
      </c>
      <c r="BL208" s="17" t="s">
        <v>250</v>
      </c>
      <c r="BM208" s="189" t="s">
        <v>594</v>
      </c>
    </row>
    <row r="209" spans="1:65" s="2" customFormat="1" ht="11.25">
      <c r="A209" s="34"/>
      <c r="B209" s="35"/>
      <c r="C209" s="36"/>
      <c r="D209" s="191" t="s">
        <v>173</v>
      </c>
      <c r="E209" s="36"/>
      <c r="F209" s="192" t="s">
        <v>595</v>
      </c>
      <c r="G209" s="36"/>
      <c r="H209" s="36"/>
      <c r="I209" s="193"/>
      <c r="J209" s="36"/>
      <c r="K209" s="36"/>
      <c r="L209" s="39"/>
      <c r="M209" s="194"/>
      <c r="N209" s="195"/>
      <c r="O209" s="64"/>
      <c r="P209" s="64"/>
      <c r="Q209" s="64"/>
      <c r="R209" s="64"/>
      <c r="S209" s="64"/>
      <c r="T209" s="65"/>
      <c r="U209" s="34"/>
      <c r="V209" s="34"/>
      <c r="W209" s="34"/>
      <c r="X209" s="34"/>
      <c r="Y209" s="34"/>
      <c r="Z209" s="34"/>
      <c r="AA209" s="34"/>
      <c r="AB209" s="34"/>
      <c r="AC209" s="34"/>
      <c r="AD209" s="34"/>
      <c r="AE209" s="34"/>
      <c r="AT209" s="17" t="s">
        <v>173</v>
      </c>
      <c r="AU209" s="17" t="s">
        <v>83</v>
      </c>
    </row>
    <row r="210" spans="1:65" s="2" customFormat="1" ht="16.5" customHeight="1">
      <c r="A210" s="34"/>
      <c r="B210" s="35"/>
      <c r="C210" s="223" t="s">
        <v>596</v>
      </c>
      <c r="D210" s="223" t="s">
        <v>457</v>
      </c>
      <c r="E210" s="224" t="s">
        <v>597</v>
      </c>
      <c r="F210" s="225" t="s">
        <v>598</v>
      </c>
      <c r="G210" s="226" t="s">
        <v>362</v>
      </c>
      <c r="H210" s="227">
        <v>4</v>
      </c>
      <c r="I210" s="228"/>
      <c r="J210" s="229">
        <f>ROUND(I210*H210,2)</f>
        <v>0</v>
      </c>
      <c r="K210" s="225" t="s">
        <v>19</v>
      </c>
      <c r="L210" s="230"/>
      <c r="M210" s="231" t="s">
        <v>19</v>
      </c>
      <c r="N210" s="232" t="s">
        <v>46</v>
      </c>
      <c r="O210" s="64"/>
      <c r="P210" s="187">
        <f>O210*H210</f>
        <v>0</v>
      </c>
      <c r="Q210" s="187">
        <v>2.3999999999999998E-3</v>
      </c>
      <c r="R210" s="187">
        <f>Q210*H210</f>
        <v>9.5999999999999992E-3</v>
      </c>
      <c r="S210" s="187">
        <v>0</v>
      </c>
      <c r="T210" s="188">
        <f>S210*H210</f>
        <v>0</v>
      </c>
      <c r="U210" s="34"/>
      <c r="V210" s="34"/>
      <c r="W210" s="34"/>
      <c r="X210" s="34"/>
      <c r="Y210" s="34"/>
      <c r="Z210" s="34"/>
      <c r="AA210" s="34"/>
      <c r="AB210" s="34"/>
      <c r="AC210" s="34"/>
      <c r="AD210" s="34"/>
      <c r="AE210" s="34"/>
      <c r="AR210" s="189" t="s">
        <v>344</v>
      </c>
      <c r="AT210" s="189" t="s">
        <v>457</v>
      </c>
      <c r="AU210" s="189" t="s">
        <v>83</v>
      </c>
      <c r="AY210" s="17" t="s">
        <v>164</v>
      </c>
      <c r="BE210" s="190">
        <f>IF(N210="základní",J210,0)</f>
        <v>0</v>
      </c>
      <c r="BF210" s="190">
        <f>IF(N210="snížená",J210,0)</f>
        <v>0</v>
      </c>
      <c r="BG210" s="190">
        <f>IF(N210="zákl. přenesená",J210,0)</f>
        <v>0</v>
      </c>
      <c r="BH210" s="190">
        <f>IF(N210="sníž. přenesená",J210,0)</f>
        <v>0</v>
      </c>
      <c r="BI210" s="190">
        <f>IF(N210="nulová",J210,0)</f>
        <v>0</v>
      </c>
      <c r="BJ210" s="17" t="s">
        <v>79</v>
      </c>
      <c r="BK210" s="190">
        <f>ROUND(I210*H210,2)</f>
        <v>0</v>
      </c>
      <c r="BL210" s="17" t="s">
        <v>250</v>
      </c>
      <c r="BM210" s="189" t="s">
        <v>599</v>
      </c>
    </row>
    <row r="211" spans="1:65" s="2" customFormat="1" ht="24.2" customHeight="1">
      <c r="A211" s="34"/>
      <c r="B211" s="35"/>
      <c r="C211" s="178" t="s">
        <v>600</v>
      </c>
      <c r="D211" s="178" t="s">
        <v>167</v>
      </c>
      <c r="E211" s="179" t="s">
        <v>601</v>
      </c>
      <c r="F211" s="180" t="s">
        <v>602</v>
      </c>
      <c r="G211" s="181" t="s">
        <v>362</v>
      </c>
      <c r="H211" s="182">
        <v>9</v>
      </c>
      <c r="I211" s="183"/>
      <c r="J211" s="184">
        <f>ROUND(I211*H211,2)</f>
        <v>0</v>
      </c>
      <c r="K211" s="180" t="s">
        <v>171</v>
      </c>
      <c r="L211" s="39"/>
      <c r="M211" s="185" t="s">
        <v>19</v>
      </c>
      <c r="N211" s="186" t="s">
        <v>46</v>
      </c>
      <c r="O211" s="64"/>
      <c r="P211" s="187">
        <f>O211*H211</f>
        <v>0</v>
      </c>
      <c r="Q211" s="187">
        <v>0</v>
      </c>
      <c r="R211" s="187">
        <f>Q211*H211</f>
        <v>0</v>
      </c>
      <c r="S211" s="187">
        <v>0</v>
      </c>
      <c r="T211" s="188">
        <f>S211*H211</f>
        <v>0</v>
      </c>
      <c r="U211" s="34"/>
      <c r="V211" s="34"/>
      <c r="W211" s="34"/>
      <c r="X211" s="34"/>
      <c r="Y211" s="34"/>
      <c r="Z211" s="34"/>
      <c r="AA211" s="34"/>
      <c r="AB211" s="34"/>
      <c r="AC211" s="34"/>
      <c r="AD211" s="34"/>
      <c r="AE211" s="34"/>
      <c r="AR211" s="189" t="s">
        <v>250</v>
      </c>
      <c r="AT211" s="189" t="s">
        <v>167</v>
      </c>
      <c r="AU211" s="189" t="s">
        <v>83</v>
      </c>
      <c r="AY211" s="17" t="s">
        <v>164</v>
      </c>
      <c r="BE211" s="190">
        <f>IF(N211="základní",J211,0)</f>
        <v>0</v>
      </c>
      <c r="BF211" s="190">
        <f>IF(N211="snížená",J211,0)</f>
        <v>0</v>
      </c>
      <c r="BG211" s="190">
        <f>IF(N211="zákl. přenesená",J211,0)</f>
        <v>0</v>
      </c>
      <c r="BH211" s="190">
        <f>IF(N211="sníž. přenesená",J211,0)</f>
        <v>0</v>
      </c>
      <c r="BI211" s="190">
        <f>IF(N211="nulová",J211,0)</f>
        <v>0</v>
      </c>
      <c r="BJ211" s="17" t="s">
        <v>79</v>
      </c>
      <c r="BK211" s="190">
        <f>ROUND(I211*H211,2)</f>
        <v>0</v>
      </c>
      <c r="BL211" s="17" t="s">
        <v>250</v>
      </c>
      <c r="BM211" s="189" t="s">
        <v>603</v>
      </c>
    </row>
    <row r="212" spans="1:65" s="2" customFormat="1" ht="11.25">
      <c r="A212" s="34"/>
      <c r="B212" s="35"/>
      <c r="C212" s="36"/>
      <c r="D212" s="191" t="s">
        <v>173</v>
      </c>
      <c r="E212" s="36"/>
      <c r="F212" s="192" t="s">
        <v>604</v>
      </c>
      <c r="G212" s="36"/>
      <c r="H212" s="36"/>
      <c r="I212" s="193"/>
      <c r="J212" s="36"/>
      <c r="K212" s="36"/>
      <c r="L212" s="39"/>
      <c r="M212" s="194"/>
      <c r="N212" s="195"/>
      <c r="O212" s="64"/>
      <c r="P212" s="64"/>
      <c r="Q212" s="64"/>
      <c r="R212" s="64"/>
      <c r="S212" s="64"/>
      <c r="T212" s="65"/>
      <c r="U212" s="34"/>
      <c r="V212" s="34"/>
      <c r="W212" s="34"/>
      <c r="X212" s="34"/>
      <c r="Y212" s="34"/>
      <c r="Z212" s="34"/>
      <c r="AA212" s="34"/>
      <c r="AB212" s="34"/>
      <c r="AC212" s="34"/>
      <c r="AD212" s="34"/>
      <c r="AE212" s="34"/>
      <c r="AT212" s="17" t="s">
        <v>173</v>
      </c>
      <c r="AU212" s="17" t="s">
        <v>83</v>
      </c>
    </row>
    <row r="213" spans="1:65" s="2" customFormat="1" ht="24.2" customHeight="1">
      <c r="A213" s="34"/>
      <c r="B213" s="35"/>
      <c r="C213" s="223" t="s">
        <v>605</v>
      </c>
      <c r="D213" s="223" t="s">
        <v>457</v>
      </c>
      <c r="E213" s="224" t="s">
        <v>606</v>
      </c>
      <c r="F213" s="225" t="s">
        <v>607</v>
      </c>
      <c r="G213" s="226" t="s">
        <v>362</v>
      </c>
      <c r="H213" s="227">
        <v>9</v>
      </c>
      <c r="I213" s="228"/>
      <c r="J213" s="229">
        <f>ROUND(I213*H213,2)</f>
        <v>0</v>
      </c>
      <c r="K213" s="225" t="s">
        <v>19</v>
      </c>
      <c r="L213" s="230"/>
      <c r="M213" s="231" t="s">
        <v>19</v>
      </c>
      <c r="N213" s="232" t="s">
        <v>46</v>
      </c>
      <c r="O213" s="64"/>
      <c r="P213" s="187">
        <f>O213*H213</f>
        <v>0</v>
      </c>
      <c r="Q213" s="187">
        <v>1.4999999999999999E-4</v>
      </c>
      <c r="R213" s="187">
        <f>Q213*H213</f>
        <v>1.3499999999999999E-3</v>
      </c>
      <c r="S213" s="187">
        <v>0</v>
      </c>
      <c r="T213" s="188">
        <f>S213*H213</f>
        <v>0</v>
      </c>
      <c r="U213" s="34"/>
      <c r="V213" s="34"/>
      <c r="W213" s="34"/>
      <c r="X213" s="34"/>
      <c r="Y213" s="34"/>
      <c r="Z213" s="34"/>
      <c r="AA213" s="34"/>
      <c r="AB213" s="34"/>
      <c r="AC213" s="34"/>
      <c r="AD213" s="34"/>
      <c r="AE213" s="34"/>
      <c r="AR213" s="189" t="s">
        <v>344</v>
      </c>
      <c r="AT213" s="189" t="s">
        <v>457</v>
      </c>
      <c r="AU213" s="189" t="s">
        <v>83</v>
      </c>
      <c r="AY213" s="17" t="s">
        <v>164</v>
      </c>
      <c r="BE213" s="190">
        <f>IF(N213="základní",J213,0)</f>
        <v>0</v>
      </c>
      <c r="BF213" s="190">
        <f>IF(N213="snížená",J213,0)</f>
        <v>0</v>
      </c>
      <c r="BG213" s="190">
        <f>IF(N213="zákl. přenesená",J213,0)</f>
        <v>0</v>
      </c>
      <c r="BH213" s="190">
        <f>IF(N213="sníž. přenesená",J213,0)</f>
        <v>0</v>
      </c>
      <c r="BI213" s="190">
        <f>IF(N213="nulová",J213,0)</f>
        <v>0</v>
      </c>
      <c r="BJ213" s="17" t="s">
        <v>79</v>
      </c>
      <c r="BK213" s="190">
        <f>ROUND(I213*H213,2)</f>
        <v>0</v>
      </c>
      <c r="BL213" s="17" t="s">
        <v>250</v>
      </c>
      <c r="BM213" s="189" t="s">
        <v>608</v>
      </c>
    </row>
    <row r="214" spans="1:65" s="12" customFormat="1" ht="22.9" customHeight="1">
      <c r="B214" s="162"/>
      <c r="C214" s="163"/>
      <c r="D214" s="164" t="s">
        <v>74</v>
      </c>
      <c r="E214" s="176" t="s">
        <v>372</v>
      </c>
      <c r="F214" s="176" t="s">
        <v>373</v>
      </c>
      <c r="G214" s="163"/>
      <c r="H214" s="163"/>
      <c r="I214" s="166"/>
      <c r="J214" s="177">
        <f>BK214</f>
        <v>0</v>
      </c>
      <c r="K214" s="163"/>
      <c r="L214" s="168"/>
      <c r="M214" s="169"/>
      <c r="N214" s="170"/>
      <c r="O214" s="170"/>
      <c r="P214" s="171">
        <f>SUM(P215:P231)</f>
        <v>0</v>
      </c>
      <c r="Q214" s="170"/>
      <c r="R214" s="171">
        <f>SUM(R215:R231)</f>
        <v>0.84030629999999995</v>
      </c>
      <c r="S214" s="170"/>
      <c r="T214" s="172">
        <f>SUM(T215:T231)</f>
        <v>0</v>
      </c>
      <c r="AR214" s="173" t="s">
        <v>83</v>
      </c>
      <c r="AT214" s="174" t="s">
        <v>74</v>
      </c>
      <c r="AU214" s="174" t="s">
        <v>79</v>
      </c>
      <c r="AY214" s="173" t="s">
        <v>164</v>
      </c>
      <c r="BK214" s="175">
        <f>SUM(BK215:BK231)</f>
        <v>0</v>
      </c>
    </row>
    <row r="215" spans="1:65" s="2" customFormat="1" ht="24.2" customHeight="1">
      <c r="A215" s="34"/>
      <c r="B215" s="35"/>
      <c r="C215" s="178" t="s">
        <v>381</v>
      </c>
      <c r="D215" s="178" t="s">
        <v>167</v>
      </c>
      <c r="E215" s="179" t="s">
        <v>514</v>
      </c>
      <c r="F215" s="180" t="s">
        <v>515</v>
      </c>
      <c r="G215" s="181" t="s">
        <v>170</v>
      </c>
      <c r="H215" s="182">
        <v>26.57</v>
      </c>
      <c r="I215" s="183"/>
      <c r="J215" s="184">
        <f>ROUND(I215*H215,2)</f>
        <v>0</v>
      </c>
      <c r="K215" s="180" t="s">
        <v>171</v>
      </c>
      <c r="L215" s="39"/>
      <c r="M215" s="185" t="s">
        <v>19</v>
      </c>
      <c r="N215" s="186" t="s">
        <v>46</v>
      </c>
      <c r="O215" s="64"/>
      <c r="P215" s="187">
        <f>O215*H215</f>
        <v>0</v>
      </c>
      <c r="Q215" s="187">
        <v>2.9999999999999997E-4</v>
      </c>
      <c r="R215" s="187">
        <f>Q215*H215</f>
        <v>7.9709999999999989E-3</v>
      </c>
      <c r="S215" s="187">
        <v>0</v>
      </c>
      <c r="T215" s="188">
        <f>S215*H215</f>
        <v>0</v>
      </c>
      <c r="U215" s="34"/>
      <c r="V215" s="34"/>
      <c r="W215" s="34"/>
      <c r="X215" s="34"/>
      <c r="Y215" s="34"/>
      <c r="Z215" s="34"/>
      <c r="AA215" s="34"/>
      <c r="AB215" s="34"/>
      <c r="AC215" s="34"/>
      <c r="AD215" s="34"/>
      <c r="AE215" s="34"/>
      <c r="AR215" s="189" t="s">
        <v>250</v>
      </c>
      <c r="AT215" s="189" t="s">
        <v>167</v>
      </c>
      <c r="AU215" s="189" t="s">
        <v>83</v>
      </c>
      <c r="AY215" s="17" t="s">
        <v>164</v>
      </c>
      <c r="BE215" s="190">
        <f>IF(N215="základní",J215,0)</f>
        <v>0</v>
      </c>
      <c r="BF215" s="190">
        <f>IF(N215="snížená",J215,0)</f>
        <v>0</v>
      </c>
      <c r="BG215" s="190">
        <f>IF(N215="zákl. přenesená",J215,0)</f>
        <v>0</v>
      </c>
      <c r="BH215" s="190">
        <f>IF(N215="sníž. přenesená",J215,0)</f>
        <v>0</v>
      </c>
      <c r="BI215" s="190">
        <f>IF(N215="nulová",J215,0)</f>
        <v>0</v>
      </c>
      <c r="BJ215" s="17" t="s">
        <v>79</v>
      </c>
      <c r="BK215" s="190">
        <f>ROUND(I215*H215,2)</f>
        <v>0</v>
      </c>
      <c r="BL215" s="17" t="s">
        <v>250</v>
      </c>
      <c r="BM215" s="189" t="s">
        <v>609</v>
      </c>
    </row>
    <row r="216" spans="1:65" s="2" customFormat="1" ht="11.25">
      <c r="A216" s="34"/>
      <c r="B216" s="35"/>
      <c r="C216" s="36"/>
      <c r="D216" s="191" t="s">
        <v>173</v>
      </c>
      <c r="E216" s="36"/>
      <c r="F216" s="192" t="s">
        <v>517</v>
      </c>
      <c r="G216" s="36"/>
      <c r="H216" s="36"/>
      <c r="I216" s="193"/>
      <c r="J216" s="36"/>
      <c r="K216" s="36"/>
      <c r="L216" s="39"/>
      <c r="M216" s="194"/>
      <c r="N216" s="195"/>
      <c r="O216" s="64"/>
      <c r="P216" s="64"/>
      <c r="Q216" s="64"/>
      <c r="R216" s="64"/>
      <c r="S216" s="64"/>
      <c r="T216" s="65"/>
      <c r="U216" s="34"/>
      <c r="V216" s="34"/>
      <c r="W216" s="34"/>
      <c r="X216" s="34"/>
      <c r="Y216" s="34"/>
      <c r="Z216" s="34"/>
      <c r="AA216" s="34"/>
      <c r="AB216" s="34"/>
      <c r="AC216" s="34"/>
      <c r="AD216" s="34"/>
      <c r="AE216" s="34"/>
      <c r="AT216" s="17" t="s">
        <v>173</v>
      </c>
      <c r="AU216" s="17" t="s">
        <v>83</v>
      </c>
    </row>
    <row r="217" spans="1:65" s="13" customFormat="1" ht="11.25">
      <c r="B217" s="196"/>
      <c r="C217" s="197"/>
      <c r="D217" s="198" t="s">
        <v>179</v>
      </c>
      <c r="E217" s="199" t="s">
        <v>19</v>
      </c>
      <c r="F217" s="200" t="s">
        <v>610</v>
      </c>
      <c r="G217" s="197"/>
      <c r="H217" s="201">
        <v>26.57</v>
      </c>
      <c r="I217" s="202"/>
      <c r="J217" s="197"/>
      <c r="K217" s="197"/>
      <c r="L217" s="203"/>
      <c r="M217" s="204"/>
      <c r="N217" s="205"/>
      <c r="O217" s="205"/>
      <c r="P217" s="205"/>
      <c r="Q217" s="205"/>
      <c r="R217" s="205"/>
      <c r="S217" s="205"/>
      <c r="T217" s="206"/>
      <c r="AT217" s="207" t="s">
        <v>179</v>
      </c>
      <c r="AU217" s="207" t="s">
        <v>83</v>
      </c>
      <c r="AV217" s="13" t="s">
        <v>83</v>
      </c>
      <c r="AW217" s="13" t="s">
        <v>36</v>
      </c>
      <c r="AX217" s="13" t="s">
        <v>79</v>
      </c>
      <c r="AY217" s="207" t="s">
        <v>164</v>
      </c>
    </row>
    <row r="218" spans="1:65" s="2" customFormat="1" ht="49.15" customHeight="1">
      <c r="A218" s="34"/>
      <c r="B218" s="35"/>
      <c r="C218" s="178" t="s">
        <v>388</v>
      </c>
      <c r="D218" s="178" t="s">
        <v>167</v>
      </c>
      <c r="E218" s="179" t="s">
        <v>611</v>
      </c>
      <c r="F218" s="180" t="s">
        <v>612</v>
      </c>
      <c r="G218" s="181" t="s">
        <v>170</v>
      </c>
      <c r="H218" s="182">
        <v>26.57</v>
      </c>
      <c r="I218" s="183"/>
      <c r="J218" s="184">
        <f>ROUND(I218*H218,2)</f>
        <v>0</v>
      </c>
      <c r="K218" s="180" t="s">
        <v>19</v>
      </c>
      <c r="L218" s="39"/>
      <c r="M218" s="185" t="s">
        <v>19</v>
      </c>
      <c r="N218" s="186" t="s">
        <v>46</v>
      </c>
      <c r="O218" s="64"/>
      <c r="P218" s="187">
        <f>O218*H218</f>
        <v>0</v>
      </c>
      <c r="Q218" s="187">
        <v>5.8300000000000001E-3</v>
      </c>
      <c r="R218" s="187">
        <f>Q218*H218</f>
        <v>0.15490310000000002</v>
      </c>
      <c r="S218" s="187">
        <v>0</v>
      </c>
      <c r="T218" s="188">
        <f>S218*H218</f>
        <v>0</v>
      </c>
      <c r="U218" s="34"/>
      <c r="V218" s="34"/>
      <c r="W218" s="34"/>
      <c r="X218" s="34"/>
      <c r="Y218" s="34"/>
      <c r="Z218" s="34"/>
      <c r="AA218" s="34"/>
      <c r="AB218" s="34"/>
      <c r="AC218" s="34"/>
      <c r="AD218" s="34"/>
      <c r="AE218" s="34"/>
      <c r="AR218" s="189" t="s">
        <v>250</v>
      </c>
      <c r="AT218" s="189" t="s">
        <v>167</v>
      </c>
      <c r="AU218" s="189" t="s">
        <v>83</v>
      </c>
      <c r="AY218" s="17" t="s">
        <v>164</v>
      </c>
      <c r="BE218" s="190">
        <f>IF(N218="základní",J218,0)</f>
        <v>0</v>
      </c>
      <c r="BF218" s="190">
        <f>IF(N218="snížená",J218,0)</f>
        <v>0</v>
      </c>
      <c r="BG218" s="190">
        <f>IF(N218="zákl. přenesená",J218,0)</f>
        <v>0</v>
      </c>
      <c r="BH218" s="190">
        <f>IF(N218="sníž. přenesená",J218,0)</f>
        <v>0</v>
      </c>
      <c r="BI218" s="190">
        <f>IF(N218="nulová",J218,0)</f>
        <v>0</v>
      </c>
      <c r="BJ218" s="17" t="s">
        <v>79</v>
      </c>
      <c r="BK218" s="190">
        <f>ROUND(I218*H218,2)</f>
        <v>0</v>
      </c>
      <c r="BL218" s="17" t="s">
        <v>250</v>
      </c>
      <c r="BM218" s="189" t="s">
        <v>613</v>
      </c>
    </row>
    <row r="219" spans="1:65" s="13" customFormat="1" ht="11.25">
      <c r="B219" s="196"/>
      <c r="C219" s="197"/>
      <c r="D219" s="198" t="s">
        <v>179</v>
      </c>
      <c r="E219" s="199" t="s">
        <v>19</v>
      </c>
      <c r="F219" s="200" t="s">
        <v>610</v>
      </c>
      <c r="G219" s="197"/>
      <c r="H219" s="201">
        <v>26.57</v>
      </c>
      <c r="I219" s="202"/>
      <c r="J219" s="197"/>
      <c r="K219" s="197"/>
      <c r="L219" s="203"/>
      <c r="M219" s="204"/>
      <c r="N219" s="205"/>
      <c r="O219" s="205"/>
      <c r="P219" s="205"/>
      <c r="Q219" s="205"/>
      <c r="R219" s="205"/>
      <c r="S219" s="205"/>
      <c r="T219" s="206"/>
      <c r="AT219" s="207" t="s">
        <v>179</v>
      </c>
      <c r="AU219" s="207" t="s">
        <v>83</v>
      </c>
      <c r="AV219" s="13" t="s">
        <v>83</v>
      </c>
      <c r="AW219" s="13" t="s">
        <v>36</v>
      </c>
      <c r="AX219" s="13" t="s">
        <v>79</v>
      </c>
      <c r="AY219" s="207" t="s">
        <v>164</v>
      </c>
    </row>
    <row r="220" spans="1:65" s="2" customFormat="1" ht="33" customHeight="1">
      <c r="A220" s="34"/>
      <c r="B220" s="35"/>
      <c r="C220" s="223" t="s">
        <v>393</v>
      </c>
      <c r="D220" s="223" t="s">
        <v>457</v>
      </c>
      <c r="E220" s="224" t="s">
        <v>541</v>
      </c>
      <c r="F220" s="225" t="s">
        <v>542</v>
      </c>
      <c r="G220" s="226" t="s">
        <v>170</v>
      </c>
      <c r="H220" s="227">
        <v>30.556000000000001</v>
      </c>
      <c r="I220" s="228"/>
      <c r="J220" s="229">
        <f>ROUND(I220*H220,2)</f>
        <v>0</v>
      </c>
      <c r="K220" s="225" t="s">
        <v>171</v>
      </c>
      <c r="L220" s="230"/>
      <c r="M220" s="231" t="s">
        <v>19</v>
      </c>
      <c r="N220" s="232" t="s">
        <v>46</v>
      </c>
      <c r="O220" s="64"/>
      <c r="P220" s="187">
        <f>O220*H220</f>
        <v>0</v>
      </c>
      <c r="Q220" s="187">
        <v>2.1999999999999999E-2</v>
      </c>
      <c r="R220" s="187">
        <f>Q220*H220</f>
        <v>0.67223199999999994</v>
      </c>
      <c r="S220" s="187">
        <v>0</v>
      </c>
      <c r="T220" s="188">
        <f>S220*H220</f>
        <v>0</v>
      </c>
      <c r="U220" s="34"/>
      <c r="V220" s="34"/>
      <c r="W220" s="34"/>
      <c r="X220" s="34"/>
      <c r="Y220" s="34"/>
      <c r="Z220" s="34"/>
      <c r="AA220" s="34"/>
      <c r="AB220" s="34"/>
      <c r="AC220" s="34"/>
      <c r="AD220" s="34"/>
      <c r="AE220" s="34"/>
      <c r="AR220" s="189" t="s">
        <v>344</v>
      </c>
      <c r="AT220" s="189" t="s">
        <v>457</v>
      </c>
      <c r="AU220" s="189" t="s">
        <v>83</v>
      </c>
      <c r="AY220" s="17" t="s">
        <v>164</v>
      </c>
      <c r="BE220" s="190">
        <f>IF(N220="základní",J220,0)</f>
        <v>0</v>
      </c>
      <c r="BF220" s="190">
        <f>IF(N220="snížená",J220,0)</f>
        <v>0</v>
      </c>
      <c r="BG220" s="190">
        <f>IF(N220="zákl. přenesená",J220,0)</f>
        <v>0</v>
      </c>
      <c r="BH220" s="190">
        <f>IF(N220="sníž. přenesená",J220,0)</f>
        <v>0</v>
      </c>
      <c r="BI220" s="190">
        <f>IF(N220="nulová",J220,0)</f>
        <v>0</v>
      </c>
      <c r="BJ220" s="17" t="s">
        <v>79</v>
      </c>
      <c r="BK220" s="190">
        <f>ROUND(I220*H220,2)</f>
        <v>0</v>
      </c>
      <c r="BL220" s="17" t="s">
        <v>250</v>
      </c>
      <c r="BM220" s="189" t="s">
        <v>614</v>
      </c>
    </row>
    <row r="221" spans="1:65" s="13" customFormat="1" ht="11.25">
      <c r="B221" s="196"/>
      <c r="C221" s="197"/>
      <c r="D221" s="198" t="s">
        <v>179</v>
      </c>
      <c r="E221" s="199" t="s">
        <v>19</v>
      </c>
      <c r="F221" s="200" t="s">
        <v>615</v>
      </c>
      <c r="G221" s="197"/>
      <c r="H221" s="201">
        <v>30.556000000000001</v>
      </c>
      <c r="I221" s="202"/>
      <c r="J221" s="197"/>
      <c r="K221" s="197"/>
      <c r="L221" s="203"/>
      <c r="M221" s="204"/>
      <c r="N221" s="205"/>
      <c r="O221" s="205"/>
      <c r="P221" s="205"/>
      <c r="Q221" s="205"/>
      <c r="R221" s="205"/>
      <c r="S221" s="205"/>
      <c r="T221" s="206"/>
      <c r="AT221" s="207" t="s">
        <v>179</v>
      </c>
      <c r="AU221" s="207" t="s">
        <v>83</v>
      </c>
      <c r="AV221" s="13" t="s">
        <v>83</v>
      </c>
      <c r="AW221" s="13" t="s">
        <v>36</v>
      </c>
      <c r="AX221" s="13" t="s">
        <v>79</v>
      </c>
      <c r="AY221" s="207" t="s">
        <v>164</v>
      </c>
    </row>
    <row r="222" spans="1:65" s="2" customFormat="1" ht="37.9" customHeight="1">
      <c r="A222" s="34"/>
      <c r="B222" s="35"/>
      <c r="C222" s="178" t="s">
        <v>616</v>
      </c>
      <c r="D222" s="178" t="s">
        <v>167</v>
      </c>
      <c r="E222" s="179" t="s">
        <v>617</v>
      </c>
      <c r="F222" s="180" t="s">
        <v>618</v>
      </c>
      <c r="G222" s="181" t="s">
        <v>170</v>
      </c>
      <c r="H222" s="182">
        <v>7.09</v>
      </c>
      <c r="I222" s="183"/>
      <c r="J222" s="184">
        <f>ROUND(I222*H222,2)</f>
        <v>0</v>
      </c>
      <c r="K222" s="180" t="s">
        <v>19</v>
      </c>
      <c r="L222" s="39"/>
      <c r="M222" s="185" t="s">
        <v>19</v>
      </c>
      <c r="N222" s="186" t="s">
        <v>46</v>
      </c>
      <c r="O222" s="64"/>
      <c r="P222" s="187">
        <f>O222*H222</f>
        <v>0</v>
      </c>
      <c r="Q222" s="187">
        <v>0</v>
      </c>
      <c r="R222" s="187">
        <f>Q222*H222</f>
        <v>0</v>
      </c>
      <c r="S222" s="187">
        <v>0</v>
      </c>
      <c r="T222" s="188">
        <f>S222*H222</f>
        <v>0</v>
      </c>
      <c r="U222" s="34"/>
      <c r="V222" s="34"/>
      <c r="W222" s="34"/>
      <c r="X222" s="34"/>
      <c r="Y222" s="34"/>
      <c r="Z222" s="34"/>
      <c r="AA222" s="34"/>
      <c r="AB222" s="34"/>
      <c r="AC222" s="34"/>
      <c r="AD222" s="34"/>
      <c r="AE222" s="34"/>
      <c r="AR222" s="189" t="s">
        <v>250</v>
      </c>
      <c r="AT222" s="189" t="s">
        <v>167</v>
      </c>
      <c r="AU222" s="189" t="s">
        <v>83</v>
      </c>
      <c r="AY222" s="17" t="s">
        <v>164</v>
      </c>
      <c r="BE222" s="190">
        <f>IF(N222="základní",J222,0)</f>
        <v>0</v>
      </c>
      <c r="BF222" s="190">
        <f>IF(N222="snížená",J222,0)</f>
        <v>0</v>
      </c>
      <c r="BG222" s="190">
        <f>IF(N222="zákl. přenesená",J222,0)</f>
        <v>0</v>
      </c>
      <c r="BH222" s="190">
        <f>IF(N222="sníž. přenesená",J222,0)</f>
        <v>0</v>
      </c>
      <c r="BI222" s="190">
        <f>IF(N222="nulová",J222,0)</f>
        <v>0</v>
      </c>
      <c r="BJ222" s="17" t="s">
        <v>79</v>
      </c>
      <c r="BK222" s="190">
        <f>ROUND(I222*H222,2)</f>
        <v>0</v>
      </c>
      <c r="BL222" s="17" t="s">
        <v>250</v>
      </c>
      <c r="BM222" s="189" t="s">
        <v>619</v>
      </c>
    </row>
    <row r="223" spans="1:65" s="13" customFormat="1" ht="11.25">
      <c r="B223" s="196"/>
      <c r="C223" s="197"/>
      <c r="D223" s="198" t="s">
        <v>179</v>
      </c>
      <c r="E223" s="199" t="s">
        <v>19</v>
      </c>
      <c r="F223" s="200" t="s">
        <v>620</v>
      </c>
      <c r="G223" s="197"/>
      <c r="H223" s="201">
        <v>7.09</v>
      </c>
      <c r="I223" s="202"/>
      <c r="J223" s="197"/>
      <c r="K223" s="197"/>
      <c r="L223" s="203"/>
      <c r="M223" s="204"/>
      <c r="N223" s="205"/>
      <c r="O223" s="205"/>
      <c r="P223" s="205"/>
      <c r="Q223" s="205"/>
      <c r="R223" s="205"/>
      <c r="S223" s="205"/>
      <c r="T223" s="206"/>
      <c r="AT223" s="207" t="s">
        <v>179</v>
      </c>
      <c r="AU223" s="207" t="s">
        <v>83</v>
      </c>
      <c r="AV223" s="13" t="s">
        <v>83</v>
      </c>
      <c r="AW223" s="13" t="s">
        <v>36</v>
      </c>
      <c r="AX223" s="13" t="s">
        <v>79</v>
      </c>
      <c r="AY223" s="207" t="s">
        <v>164</v>
      </c>
    </row>
    <row r="224" spans="1:65" s="2" customFormat="1" ht="16.5" customHeight="1">
      <c r="A224" s="34"/>
      <c r="B224" s="35"/>
      <c r="C224" s="178" t="s">
        <v>621</v>
      </c>
      <c r="D224" s="178" t="s">
        <v>167</v>
      </c>
      <c r="E224" s="179" t="s">
        <v>622</v>
      </c>
      <c r="F224" s="180" t="s">
        <v>623</v>
      </c>
      <c r="G224" s="181" t="s">
        <v>347</v>
      </c>
      <c r="H224" s="182">
        <v>52</v>
      </c>
      <c r="I224" s="183"/>
      <c r="J224" s="184">
        <f>ROUND(I224*H224,2)</f>
        <v>0</v>
      </c>
      <c r="K224" s="180" t="s">
        <v>171</v>
      </c>
      <c r="L224" s="39"/>
      <c r="M224" s="185" t="s">
        <v>19</v>
      </c>
      <c r="N224" s="186" t="s">
        <v>46</v>
      </c>
      <c r="O224" s="64"/>
      <c r="P224" s="187">
        <f>O224*H224</f>
        <v>0</v>
      </c>
      <c r="Q224" s="187">
        <v>9.0000000000000006E-5</v>
      </c>
      <c r="R224" s="187">
        <f>Q224*H224</f>
        <v>4.6800000000000001E-3</v>
      </c>
      <c r="S224" s="187">
        <v>0</v>
      </c>
      <c r="T224" s="188">
        <f>S224*H224</f>
        <v>0</v>
      </c>
      <c r="U224" s="34"/>
      <c r="V224" s="34"/>
      <c r="W224" s="34"/>
      <c r="X224" s="34"/>
      <c r="Y224" s="34"/>
      <c r="Z224" s="34"/>
      <c r="AA224" s="34"/>
      <c r="AB224" s="34"/>
      <c r="AC224" s="34"/>
      <c r="AD224" s="34"/>
      <c r="AE224" s="34"/>
      <c r="AR224" s="189" t="s">
        <v>112</v>
      </c>
      <c r="AT224" s="189" t="s">
        <v>167</v>
      </c>
      <c r="AU224" s="189" t="s">
        <v>83</v>
      </c>
      <c r="AY224" s="17" t="s">
        <v>164</v>
      </c>
      <c r="BE224" s="190">
        <f>IF(N224="základní",J224,0)</f>
        <v>0</v>
      </c>
      <c r="BF224" s="190">
        <f>IF(N224="snížená",J224,0)</f>
        <v>0</v>
      </c>
      <c r="BG224" s="190">
        <f>IF(N224="zákl. přenesená",J224,0)</f>
        <v>0</v>
      </c>
      <c r="BH224" s="190">
        <f>IF(N224="sníž. přenesená",J224,0)</f>
        <v>0</v>
      </c>
      <c r="BI224" s="190">
        <f>IF(N224="nulová",J224,0)</f>
        <v>0</v>
      </c>
      <c r="BJ224" s="17" t="s">
        <v>79</v>
      </c>
      <c r="BK224" s="190">
        <f>ROUND(I224*H224,2)</f>
        <v>0</v>
      </c>
      <c r="BL224" s="17" t="s">
        <v>112</v>
      </c>
      <c r="BM224" s="189" t="s">
        <v>624</v>
      </c>
    </row>
    <row r="225" spans="1:65" s="2" customFormat="1" ht="11.25">
      <c r="A225" s="34"/>
      <c r="B225" s="35"/>
      <c r="C225" s="36"/>
      <c r="D225" s="191" t="s">
        <v>173</v>
      </c>
      <c r="E225" s="36"/>
      <c r="F225" s="192" t="s">
        <v>625</v>
      </c>
      <c r="G225" s="36"/>
      <c r="H225" s="36"/>
      <c r="I225" s="193"/>
      <c r="J225" s="36"/>
      <c r="K225" s="36"/>
      <c r="L225" s="39"/>
      <c r="M225" s="194"/>
      <c r="N225" s="195"/>
      <c r="O225" s="64"/>
      <c r="P225" s="64"/>
      <c r="Q225" s="64"/>
      <c r="R225" s="64"/>
      <c r="S225" s="64"/>
      <c r="T225" s="65"/>
      <c r="U225" s="34"/>
      <c r="V225" s="34"/>
      <c r="W225" s="34"/>
      <c r="X225" s="34"/>
      <c r="Y225" s="34"/>
      <c r="Z225" s="34"/>
      <c r="AA225" s="34"/>
      <c r="AB225" s="34"/>
      <c r="AC225" s="34"/>
      <c r="AD225" s="34"/>
      <c r="AE225" s="34"/>
      <c r="AT225" s="17" t="s">
        <v>173</v>
      </c>
      <c r="AU225" s="17" t="s">
        <v>83</v>
      </c>
    </row>
    <row r="226" spans="1:65" s="2" customFormat="1" ht="16.5" customHeight="1">
      <c r="A226" s="34"/>
      <c r="B226" s="35"/>
      <c r="C226" s="178" t="s">
        <v>626</v>
      </c>
      <c r="D226" s="178" t="s">
        <v>167</v>
      </c>
      <c r="E226" s="179" t="s">
        <v>627</v>
      </c>
      <c r="F226" s="180" t="s">
        <v>628</v>
      </c>
      <c r="G226" s="181" t="s">
        <v>347</v>
      </c>
      <c r="H226" s="182">
        <v>3</v>
      </c>
      <c r="I226" s="183"/>
      <c r="J226" s="184">
        <f>ROUND(I226*H226,2)</f>
        <v>0</v>
      </c>
      <c r="K226" s="180" t="s">
        <v>171</v>
      </c>
      <c r="L226" s="39"/>
      <c r="M226" s="185" t="s">
        <v>19</v>
      </c>
      <c r="N226" s="186" t="s">
        <v>46</v>
      </c>
      <c r="O226" s="64"/>
      <c r="P226" s="187">
        <f>O226*H226</f>
        <v>0</v>
      </c>
      <c r="Q226" s="187">
        <v>0</v>
      </c>
      <c r="R226" s="187">
        <f>Q226*H226</f>
        <v>0</v>
      </c>
      <c r="S226" s="187">
        <v>0</v>
      </c>
      <c r="T226" s="188">
        <f>S226*H226</f>
        <v>0</v>
      </c>
      <c r="U226" s="34"/>
      <c r="V226" s="34"/>
      <c r="W226" s="34"/>
      <c r="X226" s="34"/>
      <c r="Y226" s="34"/>
      <c r="Z226" s="34"/>
      <c r="AA226" s="34"/>
      <c r="AB226" s="34"/>
      <c r="AC226" s="34"/>
      <c r="AD226" s="34"/>
      <c r="AE226" s="34"/>
      <c r="AR226" s="189" t="s">
        <v>250</v>
      </c>
      <c r="AT226" s="189" t="s">
        <v>167</v>
      </c>
      <c r="AU226" s="189" t="s">
        <v>83</v>
      </c>
      <c r="AY226" s="17" t="s">
        <v>164</v>
      </c>
      <c r="BE226" s="190">
        <f>IF(N226="základní",J226,0)</f>
        <v>0</v>
      </c>
      <c r="BF226" s="190">
        <f>IF(N226="snížená",J226,0)</f>
        <v>0</v>
      </c>
      <c r="BG226" s="190">
        <f>IF(N226="zákl. přenesená",J226,0)</f>
        <v>0</v>
      </c>
      <c r="BH226" s="190">
        <f>IF(N226="sníž. přenesená",J226,0)</f>
        <v>0</v>
      </c>
      <c r="BI226" s="190">
        <f>IF(N226="nulová",J226,0)</f>
        <v>0</v>
      </c>
      <c r="BJ226" s="17" t="s">
        <v>79</v>
      </c>
      <c r="BK226" s="190">
        <f>ROUND(I226*H226,2)</f>
        <v>0</v>
      </c>
      <c r="BL226" s="17" t="s">
        <v>250</v>
      </c>
      <c r="BM226" s="189" t="s">
        <v>629</v>
      </c>
    </row>
    <row r="227" spans="1:65" s="2" customFormat="1" ht="11.25">
      <c r="A227" s="34"/>
      <c r="B227" s="35"/>
      <c r="C227" s="36"/>
      <c r="D227" s="191" t="s">
        <v>173</v>
      </c>
      <c r="E227" s="36"/>
      <c r="F227" s="192" t="s">
        <v>630</v>
      </c>
      <c r="G227" s="36"/>
      <c r="H227" s="36"/>
      <c r="I227" s="193"/>
      <c r="J227" s="36"/>
      <c r="K227" s="36"/>
      <c r="L227" s="39"/>
      <c r="M227" s="194"/>
      <c r="N227" s="195"/>
      <c r="O227" s="64"/>
      <c r="P227" s="64"/>
      <c r="Q227" s="64"/>
      <c r="R227" s="64"/>
      <c r="S227" s="64"/>
      <c r="T227" s="65"/>
      <c r="U227" s="34"/>
      <c r="V227" s="34"/>
      <c r="W227" s="34"/>
      <c r="X227" s="34"/>
      <c r="Y227" s="34"/>
      <c r="Z227" s="34"/>
      <c r="AA227" s="34"/>
      <c r="AB227" s="34"/>
      <c r="AC227" s="34"/>
      <c r="AD227" s="34"/>
      <c r="AE227" s="34"/>
      <c r="AT227" s="17" t="s">
        <v>173</v>
      </c>
      <c r="AU227" s="17" t="s">
        <v>83</v>
      </c>
    </row>
    <row r="228" spans="1:65" s="2" customFormat="1" ht="16.5" customHeight="1">
      <c r="A228" s="34"/>
      <c r="B228" s="35"/>
      <c r="C228" s="223" t="s">
        <v>631</v>
      </c>
      <c r="D228" s="223" t="s">
        <v>457</v>
      </c>
      <c r="E228" s="224" t="s">
        <v>632</v>
      </c>
      <c r="F228" s="225" t="s">
        <v>633</v>
      </c>
      <c r="G228" s="226" t="s">
        <v>347</v>
      </c>
      <c r="H228" s="227">
        <v>3.06</v>
      </c>
      <c r="I228" s="228"/>
      <c r="J228" s="229">
        <f>ROUND(I228*H228,2)</f>
        <v>0</v>
      </c>
      <c r="K228" s="225" t="s">
        <v>171</v>
      </c>
      <c r="L228" s="230"/>
      <c r="M228" s="231" t="s">
        <v>19</v>
      </c>
      <c r="N228" s="232" t="s">
        <v>46</v>
      </c>
      <c r="O228" s="64"/>
      <c r="P228" s="187">
        <f>O228*H228</f>
        <v>0</v>
      </c>
      <c r="Q228" s="187">
        <v>1.7000000000000001E-4</v>
      </c>
      <c r="R228" s="187">
        <f>Q228*H228</f>
        <v>5.2020000000000007E-4</v>
      </c>
      <c r="S228" s="187">
        <v>0</v>
      </c>
      <c r="T228" s="188">
        <f>S228*H228</f>
        <v>0</v>
      </c>
      <c r="U228" s="34"/>
      <c r="V228" s="34"/>
      <c r="W228" s="34"/>
      <c r="X228" s="34"/>
      <c r="Y228" s="34"/>
      <c r="Z228" s="34"/>
      <c r="AA228" s="34"/>
      <c r="AB228" s="34"/>
      <c r="AC228" s="34"/>
      <c r="AD228" s="34"/>
      <c r="AE228" s="34"/>
      <c r="AR228" s="189" t="s">
        <v>344</v>
      </c>
      <c r="AT228" s="189" t="s">
        <v>457</v>
      </c>
      <c r="AU228" s="189" t="s">
        <v>83</v>
      </c>
      <c r="AY228" s="17" t="s">
        <v>164</v>
      </c>
      <c r="BE228" s="190">
        <f>IF(N228="základní",J228,0)</f>
        <v>0</v>
      </c>
      <c r="BF228" s="190">
        <f>IF(N228="snížená",J228,0)</f>
        <v>0</v>
      </c>
      <c r="BG228" s="190">
        <f>IF(N228="zákl. přenesená",J228,0)</f>
        <v>0</v>
      </c>
      <c r="BH228" s="190">
        <f>IF(N228="sníž. přenesená",J228,0)</f>
        <v>0</v>
      </c>
      <c r="BI228" s="190">
        <f>IF(N228="nulová",J228,0)</f>
        <v>0</v>
      </c>
      <c r="BJ228" s="17" t="s">
        <v>79</v>
      </c>
      <c r="BK228" s="190">
        <f>ROUND(I228*H228,2)</f>
        <v>0</v>
      </c>
      <c r="BL228" s="17" t="s">
        <v>250</v>
      </c>
      <c r="BM228" s="189" t="s">
        <v>634</v>
      </c>
    </row>
    <row r="229" spans="1:65" s="13" customFormat="1" ht="11.25">
      <c r="B229" s="196"/>
      <c r="C229" s="197"/>
      <c r="D229" s="198" t="s">
        <v>179</v>
      </c>
      <c r="E229" s="199" t="s">
        <v>19</v>
      </c>
      <c r="F229" s="200" t="s">
        <v>635</v>
      </c>
      <c r="G229" s="197"/>
      <c r="H229" s="201">
        <v>3.06</v>
      </c>
      <c r="I229" s="202"/>
      <c r="J229" s="197"/>
      <c r="K229" s="197"/>
      <c r="L229" s="203"/>
      <c r="M229" s="204"/>
      <c r="N229" s="205"/>
      <c r="O229" s="205"/>
      <c r="P229" s="205"/>
      <c r="Q229" s="205"/>
      <c r="R229" s="205"/>
      <c r="S229" s="205"/>
      <c r="T229" s="206"/>
      <c r="AT229" s="207" t="s">
        <v>179</v>
      </c>
      <c r="AU229" s="207" t="s">
        <v>83</v>
      </c>
      <c r="AV229" s="13" t="s">
        <v>83</v>
      </c>
      <c r="AW229" s="13" t="s">
        <v>36</v>
      </c>
      <c r="AX229" s="13" t="s">
        <v>79</v>
      </c>
      <c r="AY229" s="207" t="s">
        <v>164</v>
      </c>
    </row>
    <row r="230" spans="1:65" s="2" customFormat="1" ht="55.5" customHeight="1">
      <c r="A230" s="34"/>
      <c r="B230" s="35"/>
      <c r="C230" s="178" t="s">
        <v>636</v>
      </c>
      <c r="D230" s="178" t="s">
        <v>167</v>
      </c>
      <c r="E230" s="179" t="s">
        <v>637</v>
      </c>
      <c r="F230" s="180" t="s">
        <v>638</v>
      </c>
      <c r="G230" s="181" t="s">
        <v>221</v>
      </c>
      <c r="H230" s="182">
        <v>0.83599999999999997</v>
      </c>
      <c r="I230" s="183"/>
      <c r="J230" s="184">
        <f>ROUND(I230*H230,2)</f>
        <v>0</v>
      </c>
      <c r="K230" s="180" t="s">
        <v>171</v>
      </c>
      <c r="L230" s="39"/>
      <c r="M230" s="185" t="s">
        <v>19</v>
      </c>
      <c r="N230" s="186" t="s">
        <v>46</v>
      </c>
      <c r="O230" s="64"/>
      <c r="P230" s="187">
        <f>O230*H230</f>
        <v>0</v>
      </c>
      <c r="Q230" s="187">
        <v>0</v>
      </c>
      <c r="R230" s="187">
        <f>Q230*H230</f>
        <v>0</v>
      </c>
      <c r="S230" s="187">
        <v>0</v>
      </c>
      <c r="T230" s="188">
        <f>S230*H230</f>
        <v>0</v>
      </c>
      <c r="U230" s="34"/>
      <c r="V230" s="34"/>
      <c r="W230" s="34"/>
      <c r="X230" s="34"/>
      <c r="Y230" s="34"/>
      <c r="Z230" s="34"/>
      <c r="AA230" s="34"/>
      <c r="AB230" s="34"/>
      <c r="AC230" s="34"/>
      <c r="AD230" s="34"/>
      <c r="AE230" s="34"/>
      <c r="AR230" s="189" t="s">
        <v>250</v>
      </c>
      <c r="AT230" s="189" t="s">
        <v>167</v>
      </c>
      <c r="AU230" s="189" t="s">
        <v>83</v>
      </c>
      <c r="AY230" s="17" t="s">
        <v>164</v>
      </c>
      <c r="BE230" s="190">
        <f>IF(N230="základní",J230,0)</f>
        <v>0</v>
      </c>
      <c r="BF230" s="190">
        <f>IF(N230="snížená",J230,0)</f>
        <v>0</v>
      </c>
      <c r="BG230" s="190">
        <f>IF(N230="zákl. přenesená",J230,0)</f>
        <v>0</v>
      </c>
      <c r="BH230" s="190">
        <f>IF(N230="sníž. přenesená",J230,0)</f>
        <v>0</v>
      </c>
      <c r="BI230" s="190">
        <f>IF(N230="nulová",J230,0)</f>
        <v>0</v>
      </c>
      <c r="BJ230" s="17" t="s">
        <v>79</v>
      </c>
      <c r="BK230" s="190">
        <f>ROUND(I230*H230,2)</f>
        <v>0</v>
      </c>
      <c r="BL230" s="17" t="s">
        <v>250</v>
      </c>
      <c r="BM230" s="189" t="s">
        <v>639</v>
      </c>
    </row>
    <row r="231" spans="1:65" s="2" customFormat="1" ht="11.25">
      <c r="A231" s="34"/>
      <c r="B231" s="35"/>
      <c r="C231" s="36"/>
      <c r="D231" s="191" t="s">
        <v>173</v>
      </c>
      <c r="E231" s="36"/>
      <c r="F231" s="192" t="s">
        <v>640</v>
      </c>
      <c r="G231" s="36"/>
      <c r="H231" s="36"/>
      <c r="I231" s="193"/>
      <c r="J231" s="36"/>
      <c r="K231" s="36"/>
      <c r="L231" s="39"/>
      <c r="M231" s="194"/>
      <c r="N231" s="195"/>
      <c r="O231" s="64"/>
      <c r="P231" s="64"/>
      <c r="Q231" s="64"/>
      <c r="R231" s="64"/>
      <c r="S231" s="64"/>
      <c r="T231" s="65"/>
      <c r="U231" s="34"/>
      <c r="V231" s="34"/>
      <c r="W231" s="34"/>
      <c r="X231" s="34"/>
      <c r="Y231" s="34"/>
      <c r="Z231" s="34"/>
      <c r="AA231" s="34"/>
      <c r="AB231" s="34"/>
      <c r="AC231" s="34"/>
      <c r="AD231" s="34"/>
      <c r="AE231" s="34"/>
      <c r="AT231" s="17" t="s">
        <v>173</v>
      </c>
      <c r="AU231" s="17" t="s">
        <v>83</v>
      </c>
    </row>
    <row r="232" spans="1:65" s="12" customFormat="1" ht="22.9" customHeight="1">
      <c r="B232" s="162"/>
      <c r="C232" s="163"/>
      <c r="D232" s="164" t="s">
        <v>74</v>
      </c>
      <c r="E232" s="176" t="s">
        <v>386</v>
      </c>
      <c r="F232" s="176" t="s">
        <v>387</v>
      </c>
      <c r="G232" s="163"/>
      <c r="H232" s="163"/>
      <c r="I232" s="166"/>
      <c r="J232" s="177">
        <f>BK232</f>
        <v>0</v>
      </c>
      <c r="K232" s="163"/>
      <c r="L232" s="168"/>
      <c r="M232" s="169"/>
      <c r="N232" s="170"/>
      <c r="O232" s="170"/>
      <c r="P232" s="171">
        <f>SUM(P233:P259)</f>
        <v>0</v>
      </c>
      <c r="Q232" s="170"/>
      <c r="R232" s="171">
        <f>SUM(R233:R259)</f>
        <v>4.8681651999999991</v>
      </c>
      <c r="S232" s="170"/>
      <c r="T232" s="172">
        <f>SUM(T233:T259)</f>
        <v>0</v>
      </c>
      <c r="AR232" s="173" t="s">
        <v>83</v>
      </c>
      <c r="AT232" s="174" t="s">
        <v>74</v>
      </c>
      <c r="AU232" s="174" t="s">
        <v>79</v>
      </c>
      <c r="AY232" s="173" t="s">
        <v>164</v>
      </c>
      <c r="BK232" s="175">
        <f>SUM(BK233:BK259)</f>
        <v>0</v>
      </c>
    </row>
    <row r="233" spans="1:65" s="2" customFormat="1" ht="37.9" customHeight="1">
      <c r="A233" s="34"/>
      <c r="B233" s="35"/>
      <c r="C233" s="178" t="s">
        <v>641</v>
      </c>
      <c r="D233" s="178" t="s">
        <v>167</v>
      </c>
      <c r="E233" s="179" t="s">
        <v>642</v>
      </c>
      <c r="F233" s="180" t="s">
        <v>643</v>
      </c>
      <c r="G233" s="181" t="s">
        <v>170</v>
      </c>
      <c r="H233" s="182">
        <v>41.69</v>
      </c>
      <c r="I233" s="183"/>
      <c r="J233" s="184">
        <f>ROUND(I233*H233,2)</f>
        <v>0</v>
      </c>
      <c r="K233" s="180" t="s">
        <v>171</v>
      </c>
      <c r="L233" s="39"/>
      <c r="M233" s="185" t="s">
        <v>19</v>
      </c>
      <c r="N233" s="186" t="s">
        <v>46</v>
      </c>
      <c r="O233" s="64"/>
      <c r="P233" s="187">
        <f>O233*H233</f>
        <v>0</v>
      </c>
      <c r="Q233" s="187">
        <v>0</v>
      </c>
      <c r="R233" s="187">
        <f>Q233*H233</f>
        <v>0</v>
      </c>
      <c r="S233" s="187">
        <v>0</v>
      </c>
      <c r="T233" s="188">
        <f>S233*H233</f>
        <v>0</v>
      </c>
      <c r="U233" s="34"/>
      <c r="V233" s="34"/>
      <c r="W233" s="34"/>
      <c r="X233" s="34"/>
      <c r="Y233" s="34"/>
      <c r="Z233" s="34"/>
      <c r="AA233" s="34"/>
      <c r="AB233" s="34"/>
      <c r="AC233" s="34"/>
      <c r="AD233" s="34"/>
      <c r="AE233" s="34"/>
      <c r="AR233" s="189" t="s">
        <v>250</v>
      </c>
      <c r="AT233" s="189" t="s">
        <v>167</v>
      </c>
      <c r="AU233" s="189" t="s">
        <v>83</v>
      </c>
      <c r="AY233" s="17" t="s">
        <v>164</v>
      </c>
      <c r="BE233" s="190">
        <f>IF(N233="základní",J233,0)</f>
        <v>0</v>
      </c>
      <c r="BF233" s="190">
        <f>IF(N233="snížená",J233,0)</f>
        <v>0</v>
      </c>
      <c r="BG233" s="190">
        <f>IF(N233="zákl. přenesená",J233,0)</f>
        <v>0</v>
      </c>
      <c r="BH233" s="190">
        <f>IF(N233="sníž. přenesená",J233,0)</f>
        <v>0</v>
      </c>
      <c r="BI233" s="190">
        <f>IF(N233="nulová",J233,0)</f>
        <v>0</v>
      </c>
      <c r="BJ233" s="17" t="s">
        <v>79</v>
      </c>
      <c r="BK233" s="190">
        <f>ROUND(I233*H233,2)</f>
        <v>0</v>
      </c>
      <c r="BL233" s="17" t="s">
        <v>250</v>
      </c>
      <c r="BM233" s="189" t="s">
        <v>644</v>
      </c>
    </row>
    <row r="234" spans="1:65" s="2" customFormat="1" ht="11.25">
      <c r="A234" s="34"/>
      <c r="B234" s="35"/>
      <c r="C234" s="36"/>
      <c r="D234" s="191" t="s">
        <v>173</v>
      </c>
      <c r="E234" s="36"/>
      <c r="F234" s="192" t="s">
        <v>645</v>
      </c>
      <c r="G234" s="36"/>
      <c r="H234" s="36"/>
      <c r="I234" s="193"/>
      <c r="J234" s="36"/>
      <c r="K234" s="36"/>
      <c r="L234" s="39"/>
      <c r="M234" s="194"/>
      <c r="N234" s="195"/>
      <c r="O234" s="64"/>
      <c r="P234" s="64"/>
      <c r="Q234" s="64"/>
      <c r="R234" s="64"/>
      <c r="S234" s="64"/>
      <c r="T234" s="65"/>
      <c r="U234" s="34"/>
      <c r="V234" s="34"/>
      <c r="W234" s="34"/>
      <c r="X234" s="34"/>
      <c r="Y234" s="34"/>
      <c r="Z234" s="34"/>
      <c r="AA234" s="34"/>
      <c r="AB234" s="34"/>
      <c r="AC234" s="34"/>
      <c r="AD234" s="34"/>
      <c r="AE234" s="34"/>
      <c r="AT234" s="17" t="s">
        <v>173</v>
      </c>
      <c r="AU234" s="17" t="s">
        <v>83</v>
      </c>
    </row>
    <row r="235" spans="1:65" s="13" customFormat="1" ht="11.25">
      <c r="B235" s="196"/>
      <c r="C235" s="197"/>
      <c r="D235" s="198" t="s">
        <v>179</v>
      </c>
      <c r="E235" s="199" t="s">
        <v>19</v>
      </c>
      <c r="F235" s="200" t="s">
        <v>646</v>
      </c>
      <c r="G235" s="197"/>
      <c r="H235" s="201">
        <v>41.69</v>
      </c>
      <c r="I235" s="202"/>
      <c r="J235" s="197"/>
      <c r="K235" s="197"/>
      <c r="L235" s="203"/>
      <c r="M235" s="204"/>
      <c r="N235" s="205"/>
      <c r="O235" s="205"/>
      <c r="P235" s="205"/>
      <c r="Q235" s="205"/>
      <c r="R235" s="205"/>
      <c r="S235" s="205"/>
      <c r="T235" s="206"/>
      <c r="AT235" s="207" t="s">
        <v>179</v>
      </c>
      <c r="AU235" s="207" t="s">
        <v>83</v>
      </c>
      <c r="AV235" s="13" t="s">
        <v>83</v>
      </c>
      <c r="AW235" s="13" t="s">
        <v>36</v>
      </c>
      <c r="AX235" s="13" t="s">
        <v>79</v>
      </c>
      <c r="AY235" s="207" t="s">
        <v>164</v>
      </c>
    </row>
    <row r="236" spans="1:65" s="2" customFormat="1" ht="24.2" customHeight="1">
      <c r="A236" s="34"/>
      <c r="B236" s="35"/>
      <c r="C236" s="178" t="s">
        <v>647</v>
      </c>
      <c r="D236" s="178" t="s">
        <v>167</v>
      </c>
      <c r="E236" s="179" t="s">
        <v>648</v>
      </c>
      <c r="F236" s="180" t="s">
        <v>649</v>
      </c>
      <c r="G236" s="181" t="s">
        <v>170</v>
      </c>
      <c r="H236" s="182">
        <v>41.69</v>
      </c>
      <c r="I236" s="183"/>
      <c r="J236" s="184">
        <f>ROUND(I236*H236,2)</f>
        <v>0</v>
      </c>
      <c r="K236" s="180" t="s">
        <v>171</v>
      </c>
      <c r="L236" s="39"/>
      <c r="M236" s="185" t="s">
        <v>19</v>
      </c>
      <c r="N236" s="186" t="s">
        <v>46</v>
      </c>
      <c r="O236" s="64"/>
      <c r="P236" s="187">
        <f>O236*H236</f>
        <v>0</v>
      </c>
      <c r="Q236" s="187">
        <v>3.0000000000000001E-5</v>
      </c>
      <c r="R236" s="187">
        <f>Q236*H236</f>
        <v>1.2507E-3</v>
      </c>
      <c r="S236" s="187">
        <v>0</v>
      </c>
      <c r="T236" s="188">
        <f>S236*H236</f>
        <v>0</v>
      </c>
      <c r="U236" s="34"/>
      <c r="V236" s="34"/>
      <c r="W236" s="34"/>
      <c r="X236" s="34"/>
      <c r="Y236" s="34"/>
      <c r="Z236" s="34"/>
      <c r="AA236" s="34"/>
      <c r="AB236" s="34"/>
      <c r="AC236" s="34"/>
      <c r="AD236" s="34"/>
      <c r="AE236" s="34"/>
      <c r="AR236" s="189" t="s">
        <v>250</v>
      </c>
      <c r="AT236" s="189" t="s">
        <v>167</v>
      </c>
      <c r="AU236" s="189" t="s">
        <v>83</v>
      </c>
      <c r="AY236" s="17" t="s">
        <v>164</v>
      </c>
      <c r="BE236" s="190">
        <f>IF(N236="základní",J236,0)</f>
        <v>0</v>
      </c>
      <c r="BF236" s="190">
        <f>IF(N236="snížená",J236,0)</f>
        <v>0</v>
      </c>
      <c r="BG236" s="190">
        <f>IF(N236="zákl. přenesená",J236,0)</f>
        <v>0</v>
      </c>
      <c r="BH236" s="190">
        <f>IF(N236="sníž. přenesená",J236,0)</f>
        <v>0</v>
      </c>
      <c r="BI236" s="190">
        <f>IF(N236="nulová",J236,0)</f>
        <v>0</v>
      </c>
      <c r="BJ236" s="17" t="s">
        <v>79</v>
      </c>
      <c r="BK236" s="190">
        <f>ROUND(I236*H236,2)</f>
        <v>0</v>
      </c>
      <c r="BL236" s="17" t="s">
        <v>250</v>
      </c>
      <c r="BM236" s="189" t="s">
        <v>650</v>
      </c>
    </row>
    <row r="237" spans="1:65" s="2" customFormat="1" ht="11.25">
      <c r="A237" s="34"/>
      <c r="B237" s="35"/>
      <c r="C237" s="36"/>
      <c r="D237" s="191" t="s">
        <v>173</v>
      </c>
      <c r="E237" s="36"/>
      <c r="F237" s="192" t="s">
        <v>651</v>
      </c>
      <c r="G237" s="36"/>
      <c r="H237" s="36"/>
      <c r="I237" s="193"/>
      <c r="J237" s="36"/>
      <c r="K237" s="36"/>
      <c r="L237" s="39"/>
      <c r="M237" s="194"/>
      <c r="N237" s="195"/>
      <c r="O237" s="64"/>
      <c r="P237" s="64"/>
      <c r="Q237" s="64"/>
      <c r="R237" s="64"/>
      <c r="S237" s="64"/>
      <c r="T237" s="65"/>
      <c r="U237" s="34"/>
      <c r="V237" s="34"/>
      <c r="W237" s="34"/>
      <c r="X237" s="34"/>
      <c r="Y237" s="34"/>
      <c r="Z237" s="34"/>
      <c r="AA237" s="34"/>
      <c r="AB237" s="34"/>
      <c r="AC237" s="34"/>
      <c r="AD237" s="34"/>
      <c r="AE237" s="34"/>
      <c r="AT237" s="17" t="s">
        <v>173</v>
      </c>
      <c r="AU237" s="17" t="s">
        <v>83</v>
      </c>
    </row>
    <row r="238" spans="1:65" s="13" customFormat="1" ht="11.25">
      <c r="B238" s="196"/>
      <c r="C238" s="197"/>
      <c r="D238" s="198" t="s">
        <v>179</v>
      </c>
      <c r="E238" s="199" t="s">
        <v>19</v>
      </c>
      <c r="F238" s="200" t="s">
        <v>646</v>
      </c>
      <c r="G238" s="197"/>
      <c r="H238" s="201">
        <v>41.69</v>
      </c>
      <c r="I238" s="202"/>
      <c r="J238" s="197"/>
      <c r="K238" s="197"/>
      <c r="L238" s="203"/>
      <c r="M238" s="204"/>
      <c r="N238" s="205"/>
      <c r="O238" s="205"/>
      <c r="P238" s="205"/>
      <c r="Q238" s="205"/>
      <c r="R238" s="205"/>
      <c r="S238" s="205"/>
      <c r="T238" s="206"/>
      <c r="AT238" s="207" t="s">
        <v>179</v>
      </c>
      <c r="AU238" s="207" t="s">
        <v>83</v>
      </c>
      <c r="AV238" s="13" t="s">
        <v>83</v>
      </c>
      <c r="AW238" s="13" t="s">
        <v>36</v>
      </c>
      <c r="AX238" s="13" t="s">
        <v>79</v>
      </c>
      <c r="AY238" s="207" t="s">
        <v>164</v>
      </c>
    </row>
    <row r="239" spans="1:65" s="2" customFormat="1" ht="33" customHeight="1">
      <c r="A239" s="34"/>
      <c r="B239" s="35"/>
      <c r="C239" s="178" t="s">
        <v>652</v>
      </c>
      <c r="D239" s="178" t="s">
        <v>167</v>
      </c>
      <c r="E239" s="179" t="s">
        <v>653</v>
      </c>
      <c r="F239" s="180" t="s">
        <v>654</v>
      </c>
      <c r="G239" s="181" t="s">
        <v>170</v>
      </c>
      <c r="H239" s="182">
        <v>41.69</v>
      </c>
      <c r="I239" s="183"/>
      <c r="J239" s="184">
        <f>ROUND(I239*H239,2)</f>
        <v>0</v>
      </c>
      <c r="K239" s="180" t="s">
        <v>171</v>
      </c>
      <c r="L239" s="39"/>
      <c r="M239" s="185" t="s">
        <v>19</v>
      </c>
      <c r="N239" s="186" t="s">
        <v>46</v>
      </c>
      <c r="O239" s="64"/>
      <c r="P239" s="187">
        <f>O239*H239</f>
        <v>0</v>
      </c>
      <c r="Q239" s="187">
        <v>0.105</v>
      </c>
      <c r="R239" s="187">
        <f>Q239*H239</f>
        <v>4.3774499999999996</v>
      </c>
      <c r="S239" s="187">
        <v>0</v>
      </c>
      <c r="T239" s="188">
        <f>S239*H239</f>
        <v>0</v>
      </c>
      <c r="U239" s="34"/>
      <c r="V239" s="34"/>
      <c r="W239" s="34"/>
      <c r="X239" s="34"/>
      <c r="Y239" s="34"/>
      <c r="Z239" s="34"/>
      <c r="AA239" s="34"/>
      <c r="AB239" s="34"/>
      <c r="AC239" s="34"/>
      <c r="AD239" s="34"/>
      <c r="AE239" s="34"/>
      <c r="AR239" s="189" t="s">
        <v>112</v>
      </c>
      <c r="AT239" s="189" t="s">
        <v>167</v>
      </c>
      <c r="AU239" s="189" t="s">
        <v>83</v>
      </c>
      <c r="AY239" s="17" t="s">
        <v>164</v>
      </c>
      <c r="BE239" s="190">
        <f>IF(N239="základní",J239,0)</f>
        <v>0</v>
      </c>
      <c r="BF239" s="190">
        <f>IF(N239="snížená",J239,0)</f>
        <v>0</v>
      </c>
      <c r="BG239" s="190">
        <f>IF(N239="zákl. přenesená",J239,0)</f>
        <v>0</v>
      </c>
      <c r="BH239" s="190">
        <f>IF(N239="sníž. přenesená",J239,0)</f>
        <v>0</v>
      </c>
      <c r="BI239" s="190">
        <f>IF(N239="nulová",J239,0)</f>
        <v>0</v>
      </c>
      <c r="BJ239" s="17" t="s">
        <v>79</v>
      </c>
      <c r="BK239" s="190">
        <f>ROUND(I239*H239,2)</f>
        <v>0</v>
      </c>
      <c r="BL239" s="17" t="s">
        <v>112</v>
      </c>
      <c r="BM239" s="189" t="s">
        <v>655</v>
      </c>
    </row>
    <row r="240" spans="1:65" s="2" customFormat="1" ht="11.25">
      <c r="A240" s="34"/>
      <c r="B240" s="35"/>
      <c r="C240" s="36"/>
      <c r="D240" s="191" t="s">
        <v>173</v>
      </c>
      <c r="E240" s="36"/>
      <c r="F240" s="192" t="s">
        <v>656</v>
      </c>
      <c r="G240" s="36"/>
      <c r="H240" s="36"/>
      <c r="I240" s="193"/>
      <c r="J240" s="36"/>
      <c r="K240" s="36"/>
      <c r="L240" s="39"/>
      <c r="M240" s="194"/>
      <c r="N240" s="195"/>
      <c r="O240" s="64"/>
      <c r="P240" s="64"/>
      <c r="Q240" s="64"/>
      <c r="R240" s="64"/>
      <c r="S240" s="64"/>
      <c r="T240" s="65"/>
      <c r="U240" s="34"/>
      <c r="V240" s="34"/>
      <c r="W240" s="34"/>
      <c r="X240" s="34"/>
      <c r="Y240" s="34"/>
      <c r="Z240" s="34"/>
      <c r="AA240" s="34"/>
      <c r="AB240" s="34"/>
      <c r="AC240" s="34"/>
      <c r="AD240" s="34"/>
      <c r="AE240" s="34"/>
      <c r="AT240" s="17" t="s">
        <v>173</v>
      </c>
      <c r="AU240" s="17" t="s">
        <v>83</v>
      </c>
    </row>
    <row r="241" spans="1:65" s="13" customFormat="1" ht="11.25">
      <c r="B241" s="196"/>
      <c r="C241" s="197"/>
      <c r="D241" s="198" t="s">
        <v>179</v>
      </c>
      <c r="E241" s="199" t="s">
        <v>19</v>
      </c>
      <c r="F241" s="200" t="s">
        <v>646</v>
      </c>
      <c r="G241" s="197"/>
      <c r="H241" s="201">
        <v>41.69</v>
      </c>
      <c r="I241" s="202"/>
      <c r="J241" s="197"/>
      <c r="K241" s="197"/>
      <c r="L241" s="203"/>
      <c r="M241" s="204"/>
      <c r="N241" s="205"/>
      <c r="O241" s="205"/>
      <c r="P241" s="205"/>
      <c r="Q241" s="205"/>
      <c r="R241" s="205"/>
      <c r="S241" s="205"/>
      <c r="T241" s="206"/>
      <c r="AT241" s="207" t="s">
        <v>179</v>
      </c>
      <c r="AU241" s="207" t="s">
        <v>83</v>
      </c>
      <c r="AV241" s="13" t="s">
        <v>83</v>
      </c>
      <c r="AW241" s="13" t="s">
        <v>36</v>
      </c>
      <c r="AX241" s="13" t="s">
        <v>79</v>
      </c>
      <c r="AY241" s="207" t="s">
        <v>164</v>
      </c>
    </row>
    <row r="242" spans="1:65" s="2" customFormat="1" ht="37.9" customHeight="1">
      <c r="A242" s="34"/>
      <c r="B242" s="35"/>
      <c r="C242" s="178" t="s">
        <v>657</v>
      </c>
      <c r="D242" s="178" t="s">
        <v>167</v>
      </c>
      <c r="E242" s="179" t="s">
        <v>658</v>
      </c>
      <c r="F242" s="180" t="s">
        <v>659</v>
      </c>
      <c r="G242" s="181" t="s">
        <v>170</v>
      </c>
      <c r="H242" s="182">
        <v>41.69</v>
      </c>
      <c r="I242" s="183"/>
      <c r="J242" s="184">
        <f>ROUND(I242*H242,2)</f>
        <v>0</v>
      </c>
      <c r="K242" s="180" t="s">
        <v>171</v>
      </c>
      <c r="L242" s="39"/>
      <c r="M242" s="185" t="s">
        <v>19</v>
      </c>
      <c r="N242" s="186" t="s">
        <v>46</v>
      </c>
      <c r="O242" s="64"/>
      <c r="P242" s="187">
        <f>O242*H242</f>
        <v>0</v>
      </c>
      <c r="Q242" s="187">
        <v>7.4999999999999997E-3</v>
      </c>
      <c r="R242" s="187">
        <f>Q242*H242</f>
        <v>0.31267499999999998</v>
      </c>
      <c r="S242" s="187">
        <v>0</v>
      </c>
      <c r="T242" s="188">
        <f>S242*H242</f>
        <v>0</v>
      </c>
      <c r="U242" s="34"/>
      <c r="V242" s="34"/>
      <c r="W242" s="34"/>
      <c r="X242" s="34"/>
      <c r="Y242" s="34"/>
      <c r="Z242" s="34"/>
      <c r="AA242" s="34"/>
      <c r="AB242" s="34"/>
      <c r="AC242" s="34"/>
      <c r="AD242" s="34"/>
      <c r="AE242" s="34"/>
      <c r="AR242" s="189" t="s">
        <v>250</v>
      </c>
      <c r="AT242" s="189" t="s">
        <v>167</v>
      </c>
      <c r="AU242" s="189" t="s">
        <v>83</v>
      </c>
      <c r="AY242" s="17" t="s">
        <v>164</v>
      </c>
      <c r="BE242" s="190">
        <f>IF(N242="základní",J242,0)</f>
        <v>0</v>
      </c>
      <c r="BF242" s="190">
        <f>IF(N242="snížená",J242,0)</f>
        <v>0</v>
      </c>
      <c r="BG242" s="190">
        <f>IF(N242="zákl. přenesená",J242,0)</f>
        <v>0</v>
      </c>
      <c r="BH242" s="190">
        <f>IF(N242="sníž. přenesená",J242,0)</f>
        <v>0</v>
      </c>
      <c r="BI242" s="190">
        <f>IF(N242="nulová",J242,0)</f>
        <v>0</v>
      </c>
      <c r="BJ242" s="17" t="s">
        <v>79</v>
      </c>
      <c r="BK242" s="190">
        <f>ROUND(I242*H242,2)</f>
        <v>0</v>
      </c>
      <c r="BL242" s="17" t="s">
        <v>250</v>
      </c>
      <c r="BM242" s="189" t="s">
        <v>660</v>
      </c>
    </row>
    <row r="243" spans="1:65" s="2" customFormat="1" ht="11.25">
      <c r="A243" s="34"/>
      <c r="B243" s="35"/>
      <c r="C243" s="36"/>
      <c r="D243" s="191" t="s">
        <v>173</v>
      </c>
      <c r="E243" s="36"/>
      <c r="F243" s="192" t="s">
        <v>661</v>
      </c>
      <c r="G243" s="36"/>
      <c r="H243" s="36"/>
      <c r="I243" s="193"/>
      <c r="J243" s="36"/>
      <c r="K243" s="36"/>
      <c r="L243" s="39"/>
      <c r="M243" s="194"/>
      <c r="N243" s="195"/>
      <c r="O243" s="64"/>
      <c r="P243" s="64"/>
      <c r="Q243" s="64"/>
      <c r="R243" s="64"/>
      <c r="S243" s="64"/>
      <c r="T243" s="65"/>
      <c r="U243" s="34"/>
      <c r="V243" s="34"/>
      <c r="W243" s="34"/>
      <c r="X243" s="34"/>
      <c r="Y243" s="34"/>
      <c r="Z243" s="34"/>
      <c r="AA243" s="34"/>
      <c r="AB243" s="34"/>
      <c r="AC243" s="34"/>
      <c r="AD243" s="34"/>
      <c r="AE243" s="34"/>
      <c r="AT243" s="17" t="s">
        <v>173</v>
      </c>
      <c r="AU243" s="17" t="s">
        <v>83</v>
      </c>
    </row>
    <row r="244" spans="1:65" s="13" customFormat="1" ht="11.25">
      <c r="B244" s="196"/>
      <c r="C244" s="197"/>
      <c r="D244" s="198" t="s">
        <v>179</v>
      </c>
      <c r="E244" s="199" t="s">
        <v>19</v>
      </c>
      <c r="F244" s="200" t="s">
        <v>646</v>
      </c>
      <c r="G244" s="197"/>
      <c r="H244" s="201">
        <v>41.69</v>
      </c>
      <c r="I244" s="202"/>
      <c r="J244" s="197"/>
      <c r="K244" s="197"/>
      <c r="L244" s="203"/>
      <c r="M244" s="204"/>
      <c r="N244" s="205"/>
      <c r="O244" s="205"/>
      <c r="P244" s="205"/>
      <c r="Q244" s="205"/>
      <c r="R244" s="205"/>
      <c r="S244" s="205"/>
      <c r="T244" s="206"/>
      <c r="AT244" s="207" t="s">
        <v>179</v>
      </c>
      <c r="AU244" s="207" t="s">
        <v>83</v>
      </c>
      <c r="AV244" s="13" t="s">
        <v>83</v>
      </c>
      <c r="AW244" s="13" t="s">
        <v>36</v>
      </c>
      <c r="AX244" s="13" t="s">
        <v>79</v>
      </c>
      <c r="AY244" s="207" t="s">
        <v>164</v>
      </c>
    </row>
    <row r="245" spans="1:65" s="2" customFormat="1" ht="24.2" customHeight="1">
      <c r="A245" s="34"/>
      <c r="B245" s="35"/>
      <c r="C245" s="178" t="s">
        <v>662</v>
      </c>
      <c r="D245" s="178" t="s">
        <v>167</v>
      </c>
      <c r="E245" s="179" t="s">
        <v>663</v>
      </c>
      <c r="F245" s="180" t="s">
        <v>664</v>
      </c>
      <c r="G245" s="181" t="s">
        <v>170</v>
      </c>
      <c r="H245" s="182">
        <v>41.69</v>
      </c>
      <c r="I245" s="183"/>
      <c r="J245" s="184">
        <f>ROUND(I245*H245,2)</f>
        <v>0</v>
      </c>
      <c r="K245" s="180" t="s">
        <v>171</v>
      </c>
      <c r="L245" s="39"/>
      <c r="M245" s="185" t="s">
        <v>19</v>
      </c>
      <c r="N245" s="186" t="s">
        <v>46</v>
      </c>
      <c r="O245" s="64"/>
      <c r="P245" s="187">
        <f>O245*H245</f>
        <v>0</v>
      </c>
      <c r="Q245" s="187">
        <v>2.9999999999999997E-4</v>
      </c>
      <c r="R245" s="187">
        <f>Q245*H245</f>
        <v>1.2506999999999999E-2</v>
      </c>
      <c r="S245" s="187">
        <v>0</v>
      </c>
      <c r="T245" s="188">
        <f>S245*H245</f>
        <v>0</v>
      </c>
      <c r="U245" s="34"/>
      <c r="V245" s="34"/>
      <c r="W245" s="34"/>
      <c r="X245" s="34"/>
      <c r="Y245" s="34"/>
      <c r="Z245" s="34"/>
      <c r="AA245" s="34"/>
      <c r="AB245" s="34"/>
      <c r="AC245" s="34"/>
      <c r="AD245" s="34"/>
      <c r="AE245" s="34"/>
      <c r="AR245" s="189" t="s">
        <v>250</v>
      </c>
      <c r="AT245" s="189" t="s">
        <v>167</v>
      </c>
      <c r="AU245" s="189" t="s">
        <v>83</v>
      </c>
      <c r="AY245" s="17" t="s">
        <v>164</v>
      </c>
      <c r="BE245" s="190">
        <f>IF(N245="základní",J245,0)</f>
        <v>0</v>
      </c>
      <c r="BF245" s="190">
        <f>IF(N245="snížená",J245,0)</f>
        <v>0</v>
      </c>
      <c r="BG245" s="190">
        <f>IF(N245="zákl. přenesená",J245,0)</f>
        <v>0</v>
      </c>
      <c r="BH245" s="190">
        <f>IF(N245="sníž. přenesená",J245,0)</f>
        <v>0</v>
      </c>
      <c r="BI245" s="190">
        <f>IF(N245="nulová",J245,0)</f>
        <v>0</v>
      </c>
      <c r="BJ245" s="17" t="s">
        <v>79</v>
      </c>
      <c r="BK245" s="190">
        <f>ROUND(I245*H245,2)</f>
        <v>0</v>
      </c>
      <c r="BL245" s="17" t="s">
        <v>250</v>
      </c>
      <c r="BM245" s="189" t="s">
        <v>665</v>
      </c>
    </row>
    <row r="246" spans="1:65" s="2" customFormat="1" ht="11.25">
      <c r="A246" s="34"/>
      <c r="B246" s="35"/>
      <c r="C246" s="36"/>
      <c r="D246" s="191" t="s">
        <v>173</v>
      </c>
      <c r="E246" s="36"/>
      <c r="F246" s="192" t="s">
        <v>666</v>
      </c>
      <c r="G246" s="36"/>
      <c r="H246" s="36"/>
      <c r="I246" s="193"/>
      <c r="J246" s="36"/>
      <c r="K246" s="36"/>
      <c r="L246" s="39"/>
      <c r="M246" s="194"/>
      <c r="N246" s="195"/>
      <c r="O246" s="64"/>
      <c r="P246" s="64"/>
      <c r="Q246" s="64"/>
      <c r="R246" s="64"/>
      <c r="S246" s="64"/>
      <c r="T246" s="65"/>
      <c r="U246" s="34"/>
      <c r="V246" s="34"/>
      <c r="W246" s="34"/>
      <c r="X246" s="34"/>
      <c r="Y246" s="34"/>
      <c r="Z246" s="34"/>
      <c r="AA246" s="34"/>
      <c r="AB246" s="34"/>
      <c r="AC246" s="34"/>
      <c r="AD246" s="34"/>
      <c r="AE246" s="34"/>
      <c r="AT246" s="17" t="s">
        <v>173</v>
      </c>
      <c r="AU246" s="17" t="s">
        <v>83</v>
      </c>
    </row>
    <row r="247" spans="1:65" s="13" customFormat="1" ht="11.25">
      <c r="B247" s="196"/>
      <c r="C247" s="197"/>
      <c r="D247" s="198" t="s">
        <v>179</v>
      </c>
      <c r="E247" s="199" t="s">
        <v>19</v>
      </c>
      <c r="F247" s="200" t="s">
        <v>646</v>
      </c>
      <c r="G247" s="197"/>
      <c r="H247" s="201">
        <v>41.69</v>
      </c>
      <c r="I247" s="202"/>
      <c r="J247" s="197"/>
      <c r="K247" s="197"/>
      <c r="L247" s="203"/>
      <c r="M247" s="204"/>
      <c r="N247" s="205"/>
      <c r="O247" s="205"/>
      <c r="P247" s="205"/>
      <c r="Q247" s="205"/>
      <c r="R247" s="205"/>
      <c r="S247" s="205"/>
      <c r="T247" s="206"/>
      <c r="AT247" s="207" t="s">
        <v>179</v>
      </c>
      <c r="AU247" s="207" t="s">
        <v>83</v>
      </c>
      <c r="AV247" s="13" t="s">
        <v>83</v>
      </c>
      <c r="AW247" s="13" t="s">
        <v>36</v>
      </c>
      <c r="AX247" s="13" t="s">
        <v>75</v>
      </c>
      <c r="AY247" s="207" t="s">
        <v>164</v>
      </c>
    </row>
    <row r="248" spans="1:65" s="14" customFormat="1" ht="11.25">
      <c r="B248" s="212"/>
      <c r="C248" s="213"/>
      <c r="D248" s="198" t="s">
        <v>179</v>
      </c>
      <c r="E248" s="214" t="s">
        <v>19</v>
      </c>
      <c r="F248" s="215" t="s">
        <v>438</v>
      </c>
      <c r="G248" s="213"/>
      <c r="H248" s="216">
        <v>41.69</v>
      </c>
      <c r="I248" s="217"/>
      <c r="J248" s="213"/>
      <c r="K248" s="213"/>
      <c r="L248" s="218"/>
      <c r="M248" s="219"/>
      <c r="N248" s="220"/>
      <c r="O248" s="220"/>
      <c r="P248" s="220"/>
      <c r="Q248" s="220"/>
      <c r="R248" s="220"/>
      <c r="S248" s="220"/>
      <c r="T248" s="221"/>
      <c r="AT248" s="222" t="s">
        <v>179</v>
      </c>
      <c r="AU248" s="222" t="s">
        <v>83</v>
      </c>
      <c r="AV248" s="14" t="s">
        <v>112</v>
      </c>
      <c r="AW248" s="14" t="s">
        <v>36</v>
      </c>
      <c r="AX248" s="14" t="s">
        <v>79</v>
      </c>
      <c r="AY248" s="222" t="s">
        <v>164</v>
      </c>
    </row>
    <row r="249" spans="1:65" s="2" customFormat="1" ht="37.9" customHeight="1">
      <c r="A249" s="34"/>
      <c r="B249" s="35"/>
      <c r="C249" s="223" t="s">
        <v>667</v>
      </c>
      <c r="D249" s="223" t="s">
        <v>457</v>
      </c>
      <c r="E249" s="224" t="s">
        <v>668</v>
      </c>
      <c r="F249" s="225" t="s">
        <v>669</v>
      </c>
      <c r="G249" s="226" t="s">
        <v>170</v>
      </c>
      <c r="H249" s="227">
        <v>62.23</v>
      </c>
      <c r="I249" s="228"/>
      <c r="J249" s="229">
        <f>ROUND(I249*H249,2)</f>
        <v>0</v>
      </c>
      <c r="K249" s="225" t="s">
        <v>171</v>
      </c>
      <c r="L249" s="230"/>
      <c r="M249" s="231" t="s">
        <v>19</v>
      </c>
      <c r="N249" s="232" t="s">
        <v>46</v>
      </c>
      <c r="O249" s="64"/>
      <c r="P249" s="187">
        <f>O249*H249</f>
        <v>0</v>
      </c>
      <c r="Q249" s="187">
        <v>2.5999999999999999E-3</v>
      </c>
      <c r="R249" s="187">
        <f>Q249*H249</f>
        <v>0.161798</v>
      </c>
      <c r="S249" s="187">
        <v>0</v>
      </c>
      <c r="T249" s="188">
        <f>S249*H249</f>
        <v>0</v>
      </c>
      <c r="U249" s="34"/>
      <c r="V249" s="34"/>
      <c r="W249" s="34"/>
      <c r="X249" s="34"/>
      <c r="Y249" s="34"/>
      <c r="Z249" s="34"/>
      <c r="AA249" s="34"/>
      <c r="AB249" s="34"/>
      <c r="AC249" s="34"/>
      <c r="AD249" s="34"/>
      <c r="AE249" s="34"/>
      <c r="AR249" s="189" t="s">
        <v>344</v>
      </c>
      <c r="AT249" s="189" t="s">
        <v>457</v>
      </c>
      <c r="AU249" s="189" t="s">
        <v>83</v>
      </c>
      <c r="AY249" s="17" t="s">
        <v>164</v>
      </c>
      <c r="BE249" s="190">
        <f>IF(N249="základní",J249,0)</f>
        <v>0</v>
      </c>
      <c r="BF249" s="190">
        <f>IF(N249="snížená",J249,0)</f>
        <v>0</v>
      </c>
      <c r="BG249" s="190">
        <f>IF(N249="zákl. přenesená",J249,0)</f>
        <v>0</v>
      </c>
      <c r="BH249" s="190">
        <f>IF(N249="sníž. přenesená",J249,0)</f>
        <v>0</v>
      </c>
      <c r="BI249" s="190">
        <f>IF(N249="nulová",J249,0)</f>
        <v>0</v>
      </c>
      <c r="BJ249" s="17" t="s">
        <v>79</v>
      </c>
      <c r="BK249" s="190">
        <f>ROUND(I249*H249,2)</f>
        <v>0</v>
      </c>
      <c r="BL249" s="17" t="s">
        <v>250</v>
      </c>
      <c r="BM249" s="189" t="s">
        <v>670</v>
      </c>
    </row>
    <row r="250" spans="1:65" s="13" customFormat="1" ht="11.25">
      <c r="B250" s="196"/>
      <c r="C250" s="197"/>
      <c r="D250" s="198" t="s">
        <v>179</v>
      </c>
      <c r="E250" s="199" t="s">
        <v>19</v>
      </c>
      <c r="F250" s="200" t="s">
        <v>671</v>
      </c>
      <c r="G250" s="197"/>
      <c r="H250" s="201">
        <v>41.69</v>
      </c>
      <c r="I250" s="202"/>
      <c r="J250" s="197"/>
      <c r="K250" s="197"/>
      <c r="L250" s="203"/>
      <c r="M250" s="204"/>
      <c r="N250" s="205"/>
      <c r="O250" s="205"/>
      <c r="P250" s="205"/>
      <c r="Q250" s="205"/>
      <c r="R250" s="205"/>
      <c r="S250" s="205"/>
      <c r="T250" s="206"/>
      <c r="AT250" s="207" t="s">
        <v>179</v>
      </c>
      <c r="AU250" s="207" t="s">
        <v>83</v>
      </c>
      <c r="AV250" s="13" t="s">
        <v>83</v>
      </c>
      <c r="AW250" s="13" t="s">
        <v>36</v>
      </c>
      <c r="AX250" s="13" t="s">
        <v>75</v>
      </c>
      <c r="AY250" s="207" t="s">
        <v>164</v>
      </c>
    </row>
    <row r="251" spans="1:65" s="13" customFormat="1" ht="11.25">
      <c r="B251" s="196"/>
      <c r="C251" s="197"/>
      <c r="D251" s="198" t="s">
        <v>179</v>
      </c>
      <c r="E251" s="199" t="s">
        <v>19</v>
      </c>
      <c r="F251" s="200" t="s">
        <v>672</v>
      </c>
      <c r="G251" s="197"/>
      <c r="H251" s="201">
        <v>12.423</v>
      </c>
      <c r="I251" s="202"/>
      <c r="J251" s="197"/>
      <c r="K251" s="197"/>
      <c r="L251" s="203"/>
      <c r="M251" s="204"/>
      <c r="N251" s="205"/>
      <c r="O251" s="205"/>
      <c r="P251" s="205"/>
      <c r="Q251" s="205"/>
      <c r="R251" s="205"/>
      <c r="S251" s="205"/>
      <c r="T251" s="206"/>
      <c r="AT251" s="207" t="s">
        <v>179</v>
      </c>
      <c r="AU251" s="207" t="s">
        <v>83</v>
      </c>
      <c r="AV251" s="13" t="s">
        <v>83</v>
      </c>
      <c r="AW251" s="13" t="s">
        <v>36</v>
      </c>
      <c r="AX251" s="13" t="s">
        <v>75</v>
      </c>
      <c r="AY251" s="207" t="s">
        <v>164</v>
      </c>
    </row>
    <row r="252" spans="1:65" s="13" customFormat="1" ht="11.25">
      <c r="B252" s="196"/>
      <c r="C252" s="197"/>
      <c r="D252" s="198" t="s">
        <v>179</v>
      </c>
      <c r="E252" s="199" t="s">
        <v>19</v>
      </c>
      <c r="F252" s="200" t="s">
        <v>673</v>
      </c>
      <c r="G252" s="197"/>
      <c r="H252" s="201">
        <v>62.23</v>
      </c>
      <c r="I252" s="202"/>
      <c r="J252" s="197"/>
      <c r="K252" s="197"/>
      <c r="L252" s="203"/>
      <c r="M252" s="204"/>
      <c r="N252" s="205"/>
      <c r="O252" s="205"/>
      <c r="P252" s="205"/>
      <c r="Q252" s="205"/>
      <c r="R252" s="205"/>
      <c r="S252" s="205"/>
      <c r="T252" s="206"/>
      <c r="AT252" s="207" t="s">
        <v>179</v>
      </c>
      <c r="AU252" s="207" t="s">
        <v>83</v>
      </c>
      <c r="AV252" s="13" t="s">
        <v>83</v>
      </c>
      <c r="AW252" s="13" t="s">
        <v>36</v>
      </c>
      <c r="AX252" s="13" t="s">
        <v>79</v>
      </c>
      <c r="AY252" s="207" t="s">
        <v>164</v>
      </c>
    </row>
    <row r="253" spans="1:65" s="2" customFormat="1" ht="24.2" customHeight="1">
      <c r="A253" s="34"/>
      <c r="B253" s="35"/>
      <c r="C253" s="178" t="s">
        <v>674</v>
      </c>
      <c r="D253" s="178" t="s">
        <v>167</v>
      </c>
      <c r="E253" s="179" t="s">
        <v>675</v>
      </c>
      <c r="F253" s="180" t="s">
        <v>676</v>
      </c>
      <c r="G253" s="181" t="s">
        <v>347</v>
      </c>
      <c r="H253" s="182">
        <v>49.69</v>
      </c>
      <c r="I253" s="183"/>
      <c r="J253" s="184">
        <f>ROUND(I253*H253,2)</f>
        <v>0</v>
      </c>
      <c r="K253" s="180" t="s">
        <v>171</v>
      </c>
      <c r="L253" s="39"/>
      <c r="M253" s="185" t="s">
        <v>19</v>
      </c>
      <c r="N253" s="186" t="s">
        <v>46</v>
      </c>
      <c r="O253" s="64"/>
      <c r="P253" s="187">
        <f>O253*H253</f>
        <v>0</v>
      </c>
      <c r="Q253" s="187">
        <v>5.0000000000000002E-5</v>
      </c>
      <c r="R253" s="187">
        <f>Q253*H253</f>
        <v>2.4845000000000002E-3</v>
      </c>
      <c r="S253" s="187">
        <v>0</v>
      </c>
      <c r="T253" s="188">
        <f>S253*H253</f>
        <v>0</v>
      </c>
      <c r="U253" s="34"/>
      <c r="V253" s="34"/>
      <c r="W253" s="34"/>
      <c r="X253" s="34"/>
      <c r="Y253" s="34"/>
      <c r="Z253" s="34"/>
      <c r="AA253" s="34"/>
      <c r="AB253" s="34"/>
      <c r="AC253" s="34"/>
      <c r="AD253" s="34"/>
      <c r="AE253" s="34"/>
      <c r="AR253" s="189" t="s">
        <v>250</v>
      </c>
      <c r="AT253" s="189" t="s">
        <v>167</v>
      </c>
      <c r="AU253" s="189" t="s">
        <v>83</v>
      </c>
      <c r="AY253" s="17" t="s">
        <v>164</v>
      </c>
      <c r="BE253" s="190">
        <f>IF(N253="základní",J253,0)</f>
        <v>0</v>
      </c>
      <c r="BF253" s="190">
        <f>IF(N253="snížená",J253,0)</f>
        <v>0</v>
      </c>
      <c r="BG253" s="190">
        <f>IF(N253="zákl. přenesená",J253,0)</f>
        <v>0</v>
      </c>
      <c r="BH253" s="190">
        <f>IF(N253="sníž. přenesená",J253,0)</f>
        <v>0</v>
      </c>
      <c r="BI253" s="190">
        <f>IF(N253="nulová",J253,0)</f>
        <v>0</v>
      </c>
      <c r="BJ253" s="17" t="s">
        <v>79</v>
      </c>
      <c r="BK253" s="190">
        <f>ROUND(I253*H253,2)</f>
        <v>0</v>
      </c>
      <c r="BL253" s="17" t="s">
        <v>250</v>
      </c>
      <c r="BM253" s="189" t="s">
        <v>677</v>
      </c>
    </row>
    <row r="254" spans="1:65" s="2" customFormat="1" ht="11.25">
      <c r="A254" s="34"/>
      <c r="B254" s="35"/>
      <c r="C254" s="36"/>
      <c r="D254" s="191" t="s">
        <v>173</v>
      </c>
      <c r="E254" s="36"/>
      <c r="F254" s="192" t="s">
        <v>678</v>
      </c>
      <c r="G254" s="36"/>
      <c r="H254" s="36"/>
      <c r="I254" s="193"/>
      <c r="J254" s="36"/>
      <c r="K254" s="36"/>
      <c r="L254" s="39"/>
      <c r="M254" s="194"/>
      <c r="N254" s="195"/>
      <c r="O254" s="64"/>
      <c r="P254" s="64"/>
      <c r="Q254" s="64"/>
      <c r="R254" s="64"/>
      <c r="S254" s="64"/>
      <c r="T254" s="65"/>
      <c r="U254" s="34"/>
      <c r="V254" s="34"/>
      <c r="W254" s="34"/>
      <c r="X254" s="34"/>
      <c r="Y254" s="34"/>
      <c r="Z254" s="34"/>
      <c r="AA254" s="34"/>
      <c r="AB254" s="34"/>
      <c r="AC254" s="34"/>
      <c r="AD254" s="34"/>
      <c r="AE254" s="34"/>
      <c r="AT254" s="17" t="s">
        <v>173</v>
      </c>
      <c r="AU254" s="17" t="s">
        <v>83</v>
      </c>
    </row>
    <row r="255" spans="1:65" s="13" customFormat="1" ht="11.25">
      <c r="B255" s="196"/>
      <c r="C255" s="197"/>
      <c r="D255" s="198" t="s">
        <v>179</v>
      </c>
      <c r="E255" s="199" t="s">
        <v>19</v>
      </c>
      <c r="F255" s="200" t="s">
        <v>679</v>
      </c>
      <c r="G255" s="197"/>
      <c r="H255" s="201">
        <v>24.39</v>
      </c>
      <c r="I255" s="202"/>
      <c r="J255" s="197"/>
      <c r="K255" s="197"/>
      <c r="L255" s="203"/>
      <c r="M255" s="204"/>
      <c r="N255" s="205"/>
      <c r="O255" s="205"/>
      <c r="P255" s="205"/>
      <c r="Q255" s="205"/>
      <c r="R255" s="205"/>
      <c r="S255" s="205"/>
      <c r="T255" s="206"/>
      <c r="AT255" s="207" t="s">
        <v>179</v>
      </c>
      <c r="AU255" s="207" t="s">
        <v>83</v>
      </c>
      <c r="AV255" s="13" t="s">
        <v>83</v>
      </c>
      <c r="AW255" s="13" t="s">
        <v>36</v>
      </c>
      <c r="AX255" s="13" t="s">
        <v>75</v>
      </c>
      <c r="AY255" s="207" t="s">
        <v>164</v>
      </c>
    </row>
    <row r="256" spans="1:65" s="13" customFormat="1" ht="11.25">
      <c r="B256" s="196"/>
      <c r="C256" s="197"/>
      <c r="D256" s="198" t="s">
        <v>179</v>
      </c>
      <c r="E256" s="199" t="s">
        <v>19</v>
      </c>
      <c r="F256" s="200" t="s">
        <v>680</v>
      </c>
      <c r="G256" s="197"/>
      <c r="H256" s="201">
        <v>25.3</v>
      </c>
      <c r="I256" s="202"/>
      <c r="J256" s="197"/>
      <c r="K256" s="197"/>
      <c r="L256" s="203"/>
      <c r="M256" s="204"/>
      <c r="N256" s="205"/>
      <c r="O256" s="205"/>
      <c r="P256" s="205"/>
      <c r="Q256" s="205"/>
      <c r="R256" s="205"/>
      <c r="S256" s="205"/>
      <c r="T256" s="206"/>
      <c r="AT256" s="207" t="s">
        <v>179</v>
      </c>
      <c r="AU256" s="207" t="s">
        <v>83</v>
      </c>
      <c r="AV256" s="13" t="s">
        <v>83</v>
      </c>
      <c r="AW256" s="13" t="s">
        <v>36</v>
      </c>
      <c r="AX256" s="13" t="s">
        <v>75</v>
      </c>
      <c r="AY256" s="207" t="s">
        <v>164</v>
      </c>
    </row>
    <row r="257" spans="1:65" s="14" customFormat="1" ht="11.25">
      <c r="B257" s="212"/>
      <c r="C257" s="213"/>
      <c r="D257" s="198" t="s">
        <v>179</v>
      </c>
      <c r="E257" s="214" t="s">
        <v>19</v>
      </c>
      <c r="F257" s="215" t="s">
        <v>438</v>
      </c>
      <c r="G257" s="213"/>
      <c r="H257" s="216">
        <v>49.69</v>
      </c>
      <c r="I257" s="217"/>
      <c r="J257" s="213"/>
      <c r="K257" s="213"/>
      <c r="L257" s="218"/>
      <c r="M257" s="219"/>
      <c r="N257" s="220"/>
      <c r="O257" s="220"/>
      <c r="P257" s="220"/>
      <c r="Q257" s="220"/>
      <c r="R257" s="220"/>
      <c r="S257" s="220"/>
      <c r="T257" s="221"/>
      <c r="AT257" s="222" t="s">
        <v>179</v>
      </c>
      <c r="AU257" s="222" t="s">
        <v>83</v>
      </c>
      <c r="AV257" s="14" t="s">
        <v>112</v>
      </c>
      <c r="AW257" s="14" t="s">
        <v>36</v>
      </c>
      <c r="AX257" s="14" t="s">
        <v>79</v>
      </c>
      <c r="AY257" s="222" t="s">
        <v>164</v>
      </c>
    </row>
    <row r="258" spans="1:65" s="2" customFormat="1" ht="55.5" customHeight="1">
      <c r="A258" s="34"/>
      <c r="B258" s="35"/>
      <c r="C258" s="178" t="s">
        <v>681</v>
      </c>
      <c r="D258" s="178" t="s">
        <v>167</v>
      </c>
      <c r="E258" s="179" t="s">
        <v>682</v>
      </c>
      <c r="F258" s="180" t="s">
        <v>683</v>
      </c>
      <c r="G258" s="181" t="s">
        <v>221</v>
      </c>
      <c r="H258" s="182">
        <v>4.8680000000000003</v>
      </c>
      <c r="I258" s="183"/>
      <c r="J258" s="184">
        <f>ROUND(I258*H258,2)</f>
        <v>0</v>
      </c>
      <c r="K258" s="180" t="s">
        <v>171</v>
      </c>
      <c r="L258" s="39"/>
      <c r="M258" s="185" t="s">
        <v>19</v>
      </c>
      <c r="N258" s="186" t="s">
        <v>46</v>
      </c>
      <c r="O258" s="64"/>
      <c r="P258" s="187">
        <f>O258*H258</f>
        <v>0</v>
      </c>
      <c r="Q258" s="187">
        <v>0</v>
      </c>
      <c r="R258" s="187">
        <f>Q258*H258</f>
        <v>0</v>
      </c>
      <c r="S258" s="187">
        <v>0</v>
      </c>
      <c r="T258" s="188">
        <f>S258*H258</f>
        <v>0</v>
      </c>
      <c r="U258" s="34"/>
      <c r="V258" s="34"/>
      <c r="W258" s="34"/>
      <c r="X258" s="34"/>
      <c r="Y258" s="34"/>
      <c r="Z258" s="34"/>
      <c r="AA258" s="34"/>
      <c r="AB258" s="34"/>
      <c r="AC258" s="34"/>
      <c r="AD258" s="34"/>
      <c r="AE258" s="34"/>
      <c r="AR258" s="189" t="s">
        <v>250</v>
      </c>
      <c r="AT258" s="189" t="s">
        <v>167</v>
      </c>
      <c r="AU258" s="189" t="s">
        <v>83</v>
      </c>
      <c r="AY258" s="17" t="s">
        <v>164</v>
      </c>
      <c r="BE258" s="190">
        <f>IF(N258="základní",J258,0)</f>
        <v>0</v>
      </c>
      <c r="BF258" s="190">
        <f>IF(N258="snížená",J258,0)</f>
        <v>0</v>
      </c>
      <c r="BG258" s="190">
        <f>IF(N258="zákl. přenesená",J258,0)</f>
        <v>0</v>
      </c>
      <c r="BH258" s="190">
        <f>IF(N258="sníž. přenesená",J258,0)</f>
        <v>0</v>
      </c>
      <c r="BI258" s="190">
        <f>IF(N258="nulová",J258,0)</f>
        <v>0</v>
      </c>
      <c r="BJ258" s="17" t="s">
        <v>79</v>
      </c>
      <c r="BK258" s="190">
        <f>ROUND(I258*H258,2)</f>
        <v>0</v>
      </c>
      <c r="BL258" s="17" t="s">
        <v>250</v>
      </c>
      <c r="BM258" s="189" t="s">
        <v>684</v>
      </c>
    </row>
    <row r="259" spans="1:65" s="2" customFormat="1" ht="11.25">
      <c r="A259" s="34"/>
      <c r="B259" s="35"/>
      <c r="C259" s="36"/>
      <c r="D259" s="191" t="s">
        <v>173</v>
      </c>
      <c r="E259" s="36"/>
      <c r="F259" s="192" t="s">
        <v>685</v>
      </c>
      <c r="G259" s="36"/>
      <c r="H259" s="36"/>
      <c r="I259" s="193"/>
      <c r="J259" s="36"/>
      <c r="K259" s="36"/>
      <c r="L259" s="39"/>
      <c r="M259" s="194"/>
      <c r="N259" s="195"/>
      <c r="O259" s="64"/>
      <c r="P259" s="64"/>
      <c r="Q259" s="64"/>
      <c r="R259" s="64"/>
      <c r="S259" s="64"/>
      <c r="T259" s="65"/>
      <c r="U259" s="34"/>
      <c r="V259" s="34"/>
      <c r="W259" s="34"/>
      <c r="X259" s="34"/>
      <c r="Y259" s="34"/>
      <c r="Z259" s="34"/>
      <c r="AA259" s="34"/>
      <c r="AB259" s="34"/>
      <c r="AC259" s="34"/>
      <c r="AD259" s="34"/>
      <c r="AE259" s="34"/>
      <c r="AT259" s="17" t="s">
        <v>173</v>
      </c>
      <c r="AU259" s="17" t="s">
        <v>83</v>
      </c>
    </row>
    <row r="260" spans="1:65" s="12" customFormat="1" ht="22.9" customHeight="1">
      <c r="B260" s="162"/>
      <c r="C260" s="163"/>
      <c r="D260" s="164" t="s">
        <v>74</v>
      </c>
      <c r="E260" s="176" t="s">
        <v>686</v>
      </c>
      <c r="F260" s="176" t="s">
        <v>687</v>
      </c>
      <c r="G260" s="163"/>
      <c r="H260" s="163"/>
      <c r="I260" s="166"/>
      <c r="J260" s="177">
        <f>BK260</f>
        <v>0</v>
      </c>
      <c r="K260" s="163"/>
      <c r="L260" s="168"/>
      <c r="M260" s="169"/>
      <c r="N260" s="170"/>
      <c r="O260" s="170"/>
      <c r="P260" s="171">
        <f>SUM(P261:P285)</f>
        <v>0</v>
      </c>
      <c r="Q260" s="170"/>
      <c r="R260" s="171">
        <f>SUM(R261:R285)</f>
        <v>2.3120689699999999</v>
      </c>
      <c r="S260" s="170"/>
      <c r="T260" s="172">
        <f>SUM(T261:T285)</f>
        <v>0</v>
      </c>
      <c r="AR260" s="173" t="s">
        <v>83</v>
      </c>
      <c r="AT260" s="174" t="s">
        <v>74</v>
      </c>
      <c r="AU260" s="174" t="s">
        <v>79</v>
      </c>
      <c r="AY260" s="173" t="s">
        <v>164</v>
      </c>
      <c r="BK260" s="175">
        <f>SUM(BK261:BK285)</f>
        <v>0</v>
      </c>
    </row>
    <row r="261" spans="1:65" s="2" customFormat="1" ht="24.2" customHeight="1">
      <c r="A261" s="34"/>
      <c r="B261" s="35"/>
      <c r="C261" s="178" t="s">
        <v>688</v>
      </c>
      <c r="D261" s="178" t="s">
        <v>167</v>
      </c>
      <c r="E261" s="179" t="s">
        <v>689</v>
      </c>
      <c r="F261" s="180" t="s">
        <v>690</v>
      </c>
      <c r="G261" s="181" t="s">
        <v>170</v>
      </c>
      <c r="H261" s="182">
        <v>93.37</v>
      </c>
      <c r="I261" s="183"/>
      <c r="J261" s="184">
        <f>ROUND(I261*H261,2)</f>
        <v>0</v>
      </c>
      <c r="K261" s="180" t="s">
        <v>171</v>
      </c>
      <c r="L261" s="39"/>
      <c r="M261" s="185" t="s">
        <v>19</v>
      </c>
      <c r="N261" s="186" t="s">
        <v>46</v>
      </c>
      <c r="O261" s="64"/>
      <c r="P261" s="187">
        <f>O261*H261</f>
        <v>0</v>
      </c>
      <c r="Q261" s="187">
        <v>2.9999999999999997E-4</v>
      </c>
      <c r="R261" s="187">
        <f>Q261*H261</f>
        <v>2.8010999999999998E-2</v>
      </c>
      <c r="S261" s="187">
        <v>0</v>
      </c>
      <c r="T261" s="188">
        <f>S261*H261</f>
        <v>0</v>
      </c>
      <c r="U261" s="34"/>
      <c r="V261" s="34"/>
      <c r="W261" s="34"/>
      <c r="X261" s="34"/>
      <c r="Y261" s="34"/>
      <c r="Z261" s="34"/>
      <c r="AA261" s="34"/>
      <c r="AB261" s="34"/>
      <c r="AC261" s="34"/>
      <c r="AD261" s="34"/>
      <c r="AE261" s="34"/>
      <c r="AR261" s="189" t="s">
        <v>250</v>
      </c>
      <c r="AT261" s="189" t="s">
        <v>167</v>
      </c>
      <c r="AU261" s="189" t="s">
        <v>83</v>
      </c>
      <c r="AY261" s="17" t="s">
        <v>164</v>
      </c>
      <c r="BE261" s="190">
        <f>IF(N261="základní",J261,0)</f>
        <v>0</v>
      </c>
      <c r="BF261" s="190">
        <f>IF(N261="snížená",J261,0)</f>
        <v>0</v>
      </c>
      <c r="BG261" s="190">
        <f>IF(N261="zákl. přenesená",J261,0)</f>
        <v>0</v>
      </c>
      <c r="BH261" s="190">
        <f>IF(N261="sníž. přenesená",J261,0)</f>
        <v>0</v>
      </c>
      <c r="BI261" s="190">
        <f>IF(N261="nulová",J261,0)</f>
        <v>0</v>
      </c>
      <c r="BJ261" s="17" t="s">
        <v>79</v>
      </c>
      <c r="BK261" s="190">
        <f>ROUND(I261*H261,2)</f>
        <v>0</v>
      </c>
      <c r="BL261" s="17" t="s">
        <v>250</v>
      </c>
      <c r="BM261" s="189" t="s">
        <v>691</v>
      </c>
    </row>
    <row r="262" spans="1:65" s="2" customFormat="1" ht="11.25">
      <c r="A262" s="34"/>
      <c r="B262" s="35"/>
      <c r="C262" s="36"/>
      <c r="D262" s="191" t="s">
        <v>173</v>
      </c>
      <c r="E262" s="36"/>
      <c r="F262" s="192" t="s">
        <v>692</v>
      </c>
      <c r="G262" s="36"/>
      <c r="H262" s="36"/>
      <c r="I262" s="193"/>
      <c r="J262" s="36"/>
      <c r="K262" s="36"/>
      <c r="L262" s="39"/>
      <c r="M262" s="194"/>
      <c r="N262" s="195"/>
      <c r="O262" s="64"/>
      <c r="P262" s="64"/>
      <c r="Q262" s="64"/>
      <c r="R262" s="64"/>
      <c r="S262" s="64"/>
      <c r="T262" s="65"/>
      <c r="U262" s="34"/>
      <c r="V262" s="34"/>
      <c r="W262" s="34"/>
      <c r="X262" s="34"/>
      <c r="Y262" s="34"/>
      <c r="Z262" s="34"/>
      <c r="AA262" s="34"/>
      <c r="AB262" s="34"/>
      <c r="AC262" s="34"/>
      <c r="AD262" s="34"/>
      <c r="AE262" s="34"/>
      <c r="AT262" s="17" t="s">
        <v>173</v>
      </c>
      <c r="AU262" s="17" t="s">
        <v>83</v>
      </c>
    </row>
    <row r="263" spans="1:65" s="13" customFormat="1" ht="11.25">
      <c r="B263" s="196"/>
      <c r="C263" s="197"/>
      <c r="D263" s="198" t="s">
        <v>179</v>
      </c>
      <c r="E263" s="199" t="s">
        <v>19</v>
      </c>
      <c r="F263" s="200" t="s">
        <v>693</v>
      </c>
      <c r="G263" s="197"/>
      <c r="H263" s="201">
        <v>16.37</v>
      </c>
      <c r="I263" s="202"/>
      <c r="J263" s="197"/>
      <c r="K263" s="197"/>
      <c r="L263" s="203"/>
      <c r="M263" s="204"/>
      <c r="N263" s="205"/>
      <c r="O263" s="205"/>
      <c r="P263" s="205"/>
      <c r="Q263" s="205"/>
      <c r="R263" s="205"/>
      <c r="S263" s="205"/>
      <c r="T263" s="206"/>
      <c r="AT263" s="207" t="s">
        <v>179</v>
      </c>
      <c r="AU263" s="207" t="s">
        <v>83</v>
      </c>
      <c r="AV263" s="13" t="s">
        <v>83</v>
      </c>
      <c r="AW263" s="13" t="s">
        <v>36</v>
      </c>
      <c r="AX263" s="13" t="s">
        <v>75</v>
      </c>
      <c r="AY263" s="207" t="s">
        <v>164</v>
      </c>
    </row>
    <row r="264" spans="1:65" s="13" customFormat="1" ht="11.25">
      <c r="B264" s="196"/>
      <c r="C264" s="197"/>
      <c r="D264" s="198" t="s">
        <v>179</v>
      </c>
      <c r="E264" s="199" t="s">
        <v>19</v>
      </c>
      <c r="F264" s="200" t="s">
        <v>694</v>
      </c>
      <c r="G264" s="197"/>
      <c r="H264" s="201">
        <v>58.92</v>
      </c>
      <c r="I264" s="202"/>
      <c r="J264" s="197"/>
      <c r="K264" s="197"/>
      <c r="L264" s="203"/>
      <c r="M264" s="204"/>
      <c r="N264" s="205"/>
      <c r="O264" s="205"/>
      <c r="P264" s="205"/>
      <c r="Q264" s="205"/>
      <c r="R264" s="205"/>
      <c r="S264" s="205"/>
      <c r="T264" s="206"/>
      <c r="AT264" s="207" t="s">
        <v>179</v>
      </c>
      <c r="AU264" s="207" t="s">
        <v>83</v>
      </c>
      <c r="AV264" s="13" t="s">
        <v>83</v>
      </c>
      <c r="AW264" s="13" t="s">
        <v>36</v>
      </c>
      <c r="AX264" s="13" t="s">
        <v>75</v>
      </c>
      <c r="AY264" s="207" t="s">
        <v>164</v>
      </c>
    </row>
    <row r="265" spans="1:65" s="13" customFormat="1" ht="11.25">
      <c r="B265" s="196"/>
      <c r="C265" s="197"/>
      <c r="D265" s="198" t="s">
        <v>179</v>
      </c>
      <c r="E265" s="199" t="s">
        <v>19</v>
      </c>
      <c r="F265" s="200" t="s">
        <v>695</v>
      </c>
      <c r="G265" s="197"/>
      <c r="H265" s="201">
        <v>15.68</v>
      </c>
      <c r="I265" s="202"/>
      <c r="J265" s="197"/>
      <c r="K265" s="197"/>
      <c r="L265" s="203"/>
      <c r="M265" s="204"/>
      <c r="N265" s="205"/>
      <c r="O265" s="205"/>
      <c r="P265" s="205"/>
      <c r="Q265" s="205"/>
      <c r="R265" s="205"/>
      <c r="S265" s="205"/>
      <c r="T265" s="206"/>
      <c r="AT265" s="207" t="s">
        <v>179</v>
      </c>
      <c r="AU265" s="207" t="s">
        <v>83</v>
      </c>
      <c r="AV265" s="13" t="s">
        <v>83</v>
      </c>
      <c r="AW265" s="13" t="s">
        <v>36</v>
      </c>
      <c r="AX265" s="13" t="s">
        <v>75</v>
      </c>
      <c r="AY265" s="207" t="s">
        <v>164</v>
      </c>
    </row>
    <row r="266" spans="1:65" s="13" customFormat="1" ht="11.25">
      <c r="B266" s="196"/>
      <c r="C266" s="197"/>
      <c r="D266" s="198" t="s">
        <v>179</v>
      </c>
      <c r="E266" s="199" t="s">
        <v>19</v>
      </c>
      <c r="F266" s="200" t="s">
        <v>696</v>
      </c>
      <c r="G266" s="197"/>
      <c r="H266" s="201">
        <v>2.4</v>
      </c>
      <c r="I266" s="202"/>
      <c r="J266" s="197"/>
      <c r="K266" s="197"/>
      <c r="L266" s="203"/>
      <c r="M266" s="204"/>
      <c r="N266" s="205"/>
      <c r="O266" s="205"/>
      <c r="P266" s="205"/>
      <c r="Q266" s="205"/>
      <c r="R266" s="205"/>
      <c r="S266" s="205"/>
      <c r="T266" s="206"/>
      <c r="AT266" s="207" t="s">
        <v>179</v>
      </c>
      <c r="AU266" s="207" t="s">
        <v>83</v>
      </c>
      <c r="AV266" s="13" t="s">
        <v>83</v>
      </c>
      <c r="AW266" s="13" t="s">
        <v>36</v>
      </c>
      <c r="AX266" s="13" t="s">
        <v>75</v>
      </c>
      <c r="AY266" s="207" t="s">
        <v>164</v>
      </c>
    </row>
    <row r="267" spans="1:65" s="14" customFormat="1" ht="11.25">
      <c r="B267" s="212"/>
      <c r="C267" s="213"/>
      <c r="D267" s="198" t="s">
        <v>179</v>
      </c>
      <c r="E267" s="214" t="s">
        <v>19</v>
      </c>
      <c r="F267" s="215" t="s">
        <v>438</v>
      </c>
      <c r="G267" s="213"/>
      <c r="H267" s="216">
        <v>93.37</v>
      </c>
      <c r="I267" s="217"/>
      <c r="J267" s="213"/>
      <c r="K267" s="213"/>
      <c r="L267" s="218"/>
      <c r="M267" s="219"/>
      <c r="N267" s="220"/>
      <c r="O267" s="220"/>
      <c r="P267" s="220"/>
      <c r="Q267" s="220"/>
      <c r="R267" s="220"/>
      <c r="S267" s="220"/>
      <c r="T267" s="221"/>
      <c r="AT267" s="222" t="s">
        <v>179</v>
      </c>
      <c r="AU267" s="222" t="s">
        <v>83</v>
      </c>
      <c r="AV267" s="14" t="s">
        <v>112</v>
      </c>
      <c r="AW267" s="14" t="s">
        <v>36</v>
      </c>
      <c r="AX267" s="14" t="s">
        <v>79</v>
      </c>
      <c r="AY267" s="222" t="s">
        <v>164</v>
      </c>
    </row>
    <row r="268" spans="1:65" s="2" customFormat="1" ht="44.25" customHeight="1">
      <c r="A268" s="34"/>
      <c r="B268" s="35"/>
      <c r="C268" s="178" t="s">
        <v>697</v>
      </c>
      <c r="D268" s="178" t="s">
        <v>167</v>
      </c>
      <c r="E268" s="179" t="s">
        <v>698</v>
      </c>
      <c r="F268" s="180" t="s">
        <v>699</v>
      </c>
      <c r="G268" s="181" t="s">
        <v>170</v>
      </c>
      <c r="H268" s="182">
        <v>93.37</v>
      </c>
      <c r="I268" s="183"/>
      <c r="J268" s="184">
        <f>ROUND(I268*H268,2)</f>
        <v>0</v>
      </c>
      <c r="K268" s="180" t="s">
        <v>171</v>
      </c>
      <c r="L268" s="39"/>
      <c r="M268" s="185" t="s">
        <v>19</v>
      </c>
      <c r="N268" s="186" t="s">
        <v>46</v>
      </c>
      <c r="O268" s="64"/>
      <c r="P268" s="187">
        <f>O268*H268</f>
        <v>0</v>
      </c>
      <c r="Q268" s="187">
        <v>4.5999999999999999E-3</v>
      </c>
      <c r="R268" s="187">
        <f>Q268*H268</f>
        <v>0.42950199999999999</v>
      </c>
      <c r="S268" s="187">
        <v>0</v>
      </c>
      <c r="T268" s="188">
        <f>S268*H268</f>
        <v>0</v>
      </c>
      <c r="U268" s="34"/>
      <c r="V268" s="34"/>
      <c r="W268" s="34"/>
      <c r="X268" s="34"/>
      <c r="Y268" s="34"/>
      <c r="Z268" s="34"/>
      <c r="AA268" s="34"/>
      <c r="AB268" s="34"/>
      <c r="AC268" s="34"/>
      <c r="AD268" s="34"/>
      <c r="AE268" s="34"/>
      <c r="AR268" s="189" t="s">
        <v>250</v>
      </c>
      <c r="AT268" s="189" t="s">
        <v>167</v>
      </c>
      <c r="AU268" s="189" t="s">
        <v>83</v>
      </c>
      <c r="AY268" s="17" t="s">
        <v>164</v>
      </c>
      <c r="BE268" s="190">
        <f>IF(N268="základní",J268,0)</f>
        <v>0</v>
      </c>
      <c r="BF268" s="190">
        <f>IF(N268="snížená",J268,0)</f>
        <v>0</v>
      </c>
      <c r="BG268" s="190">
        <f>IF(N268="zákl. přenesená",J268,0)</f>
        <v>0</v>
      </c>
      <c r="BH268" s="190">
        <f>IF(N268="sníž. přenesená",J268,0)</f>
        <v>0</v>
      </c>
      <c r="BI268" s="190">
        <f>IF(N268="nulová",J268,0)</f>
        <v>0</v>
      </c>
      <c r="BJ268" s="17" t="s">
        <v>79</v>
      </c>
      <c r="BK268" s="190">
        <f>ROUND(I268*H268,2)</f>
        <v>0</v>
      </c>
      <c r="BL268" s="17" t="s">
        <v>250</v>
      </c>
      <c r="BM268" s="189" t="s">
        <v>700</v>
      </c>
    </row>
    <row r="269" spans="1:65" s="2" customFormat="1" ht="11.25">
      <c r="A269" s="34"/>
      <c r="B269" s="35"/>
      <c r="C269" s="36"/>
      <c r="D269" s="191" t="s">
        <v>173</v>
      </c>
      <c r="E269" s="36"/>
      <c r="F269" s="192" t="s">
        <v>701</v>
      </c>
      <c r="G269" s="36"/>
      <c r="H269" s="36"/>
      <c r="I269" s="193"/>
      <c r="J269" s="36"/>
      <c r="K269" s="36"/>
      <c r="L269" s="39"/>
      <c r="M269" s="194"/>
      <c r="N269" s="195"/>
      <c r="O269" s="64"/>
      <c r="P269" s="64"/>
      <c r="Q269" s="64"/>
      <c r="R269" s="64"/>
      <c r="S269" s="64"/>
      <c r="T269" s="65"/>
      <c r="U269" s="34"/>
      <c r="V269" s="34"/>
      <c r="W269" s="34"/>
      <c r="X269" s="34"/>
      <c r="Y269" s="34"/>
      <c r="Z269" s="34"/>
      <c r="AA269" s="34"/>
      <c r="AB269" s="34"/>
      <c r="AC269" s="34"/>
      <c r="AD269" s="34"/>
      <c r="AE269" s="34"/>
      <c r="AT269" s="17" t="s">
        <v>173</v>
      </c>
      <c r="AU269" s="17" t="s">
        <v>83</v>
      </c>
    </row>
    <row r="270" spans="1:65" s="13" customFormat="1" ht="11.25">
      <c r="B270" s="196"/>
      <c r="C270" s="197"/>
      <c r="D270" s="198" t="s">
        <v>179</v>
      </c>
      <c r="E270" s="199" t="s">
        <v>19</v>
      </c>
      <c r="F270" s="200" t="s">
        <v>693</v>
      </c>
      <c r="G270" s="197"/>
      <c r="H270" s="201">
        <v>16.37</v>
      </c>
      <c r="I270" s="202"/>
      <c r="J270" s="197"/>
      <c r="K270" s="197"/>
      <c r="L270" s="203"/>
      <c r="M270" s="204"/>
      <c r="N270" s="205"/>
      <c r="O270" s="205"/>
      <c r="P270" s="205"/>
      <c r="Q270" s="205"/>
      <c r="R270" s="205"/>
      <c r="S270" s="205"/>
      <c r="T270" s="206"/>
      <c r="AT270" s="207" t="s">
        <v>179</v>
      </c>
      <c r="AU270" s="207" t="s">
        <v>83</v>
      </c>
      <c r="AV270" s="13" t="s">
        <v>83</v>
      </c>
      <c r="AW270" s="13" t="s">
        <v>36</v>
      </c>
      <c r="AX270" s="13" t="s">
        <v>75</v>
      </c>
      <c r="AY270" s="207" t="s">
        <v>164</v>
      </c>
    </row>
    <row r="271" spans="1:65" s="13" customFormat="1" ht="11.25">
      <c r="B271" s="196"/>
      <c r="C271" s="197"/>
      <c r="D271" s="198" t="s">
        <v>179</v>
      </c>
      <c r="E271" s="199" t="s">
        <v>19</v>
      </c>
      <c r="F271" s="200" t="s">
        <v>694</v>
      </c>
      <c r="G271" s="197"/>
      <c r="H271" s="201">
        <v>58.92</v>
      </c>
      <c r="I271" s="202"/>
      <c r="J271" s="197"/>
      <c r="K271" s="197"/>
      <c r="L271" s="203"/>
      <c r="M271" s="204"/>
      <c r="N271" s="205"/>
      <c r="O271" s="205"/>
      <c r="P271" s="205"/>
      <c r="Q271" s="205"/>
      <c r="R271" s="205"/>
      <c r="S271" s="205"/>
      <c r="T271" s="206"/>
      <c r="AT271" s="207" t="s">
        <v>179</v>
      </c>
      <c r="AU271" s="207" t="s">
        <v>83</v>
      </c>
      <c r="AV271" s="13" t="s">
        <v>83</v>
      </c>
      <c r="AW271" s="13" t="s">
        <v>36</v>
      </c>
      <c r="AX271" s="13" t="s">
        <v>75</v>
      </c>
      <c r="AY271" s="207" t="s">
        <v>164</v>
      </c>
    </row>
    <row r="272" spans="1:65" s="13" customFormat="1" ht="11.25">
      <c r="B272" s="196"/>
      <c r="C272" s="197"/>
      <c r="D272" s="198" t="s">
        <v>179</v>
      </c>
      <c r="E272" s="199" t="s">
        <v>19</v>
      </c>
      <c r="F272" s="200" t="s">
        <v>695</v>
      </c>
      <c r="G272" s="197"/>
      <c r="H272" s="201">
        <v>15.68</v>
      </c>
      <c r="I272" s="202"/>
      <c r="J272" s="197"/>
      <c r="K272" s="197"/>
      <c r="L272" s="203"/>
      <c r="M272" s="204"/>
      <c r="N272" s="205"/>
      <c r="O272" s="205"/>
      <c r="P272" s="205"/>
      <c r="Q272" s="205"/>
      <c r="R272" s="205"/>
      <c r="S272" s="205"/>
      <c r="T272" s="206"/>
      <c r="AT272" s="207" t="s">
        <v>179</v>
      </c>
      <c r="AU272" s="207" t="s">
        <v>83</v>
      </c>
      <c r="AV272" s="13" t="s">
        <v>83</v>
      </c>
      <c r="AW272" s="13" t="s">
        <v>36</v>
      </c>
      <c r="AX272" s="13" t="s">
        <v>75</v>
      </c>
      <c r="AY272" s="207" t="s">
        <v>164</v>
      </c>
    </row>
    <row r="273" spans="1:65" s="13" customFormat="1" ht="11.25">
      <c r="B273" s="196"/>
      <c r="C273" s="197"/>
      <c r="D273" s="198" t="s">
        <v>179</v>
      </c>
      <c r="E273" s="199" t="s">
        <v>19</v>
      </c>
      <c r="F273" s="200" t="s">
        <v>696</v>
      </c>
      <c r="G273" s="197"/>
      <c r="H273" s="201">
        <v>2.4</v>
      </c>
      <c r="I273" s="202"/>
      <c r="J273" s="197"/>
      <c r="K273" s="197"/>
      <c r="L273" s="203"/>
      <c r="M273" s="204"/>
      <c r="N273" s="205"/>
      <c r="O273" s="205"/>
      <c r="P273" s="205"/>
      <c r="Q273" s="205"/>
      <c r="R273" s="205"/>
      <c r="S273" s="205"/>
      <c r="T273" s="206"/>
      <c r="AT273" s="207" t="s">
        <v>179</v>
      </c>
      <c r="AU273" s="207" t="s">
        <v>83</v>
      </c>
      <c r="AV273" s="13" t="s">
        <v>83</v>
      </c>
      <c r="AW273" s="13" t="s">
        <v>36</v>
      </c>
      <c r="AX273" s="13" t="s">
        <v>75</v>
      </c>
      <c r="AY273" s="207" t="s">
        <v>164</v>
      </c>
    </row>
    <row r="274" spans="1:65" s="14" customFormat="1" ht="11.25">
      <c r="B274" s="212"/>
      <c r="C274" s="213"/>
      <c r="D274" s="198" t="s">
        <v>179</v>
      </c>
      <c r="E274" s="214" t="s">
        <v>19</v>
      </c>
      <c r="F274" s="215" t="s">
        <v>438</v>
      </c>
      <c r="G274" s="213"/>
      <c r="H274" s="216">
        <v>93.37</v>
      </c>
      <c r="I274" s="217"/>
      <c r="J274" s="213"/>
      <c r="K274" s="213"/>
      <c r="L274" s="218"/>
      <c r="M274" s="219"/>
      <c r="N274" s="220"/>
      <c r="O274" s="220"/>
      <c r="P274" s="220"/>
      <c r="Q274" s="220"/>
      <c r="R274" s="220"/>
      <c r="S274" s="220"/>
      <c r="T274" s="221"/>
      <c r="AT274" s="222" t="s">
        <v>179</v>
      </c>
      <c r="AU274" s="222" t="s">
        <v>83</v>
      </c>
      <c r="AV274" s="14" t="s">
        <v>112</v>
      </c>
      <c r="AW274" s="14" t="s">
        <v>36</v>
      </c>
      <c r="AX274" s="14" t="s">
        <v>79</v>
      </c>
      <c r="AY274" s="222" t="s">
        <v>164</v>
      </c>
    </row>
    <row r="275" spans="1:65" s="2" customFormat="1" ht="24.2" customHeight="1">
      <c r="A275" s="34"/>
      <c r="B275" s="35"/>
      <c r="C275" s="223" t="s">
        <v>702</v>
      </c>
      <c r="D275" s="223" t="s">
        <v>457</v>
      </c>
      <c r="E275" s="224" t="s">
        <v>703</v>
      </c>
      <c r="F275" s="225" t="s">
        <v>704</v>
      </c>
      <c r="G275" s="226" t="s">
        <v>170</v>
      </c>
      <c r="H275" s="227">
        <v>102.70699999999999</v>
      </c>
      <c r="I275" s="228"/>
      <c r="J275" s="229">
        <f>ROUND(I275*H275,2)</f>
        <v>0</v>
      </c>
      <c r="K275" s="225" t="s">
        <v>171</v>
      </c>
      <c r="L275" s="230"/>
      <c r="M275" s="231" t="s">
        <v>19</v>
      </c>
      <c r="N275" s="232" t="s">
        <v>46</v>
      </c>
      <c r="O275" s="64"/>
      <c r="P275" s="187">
        <f>O275*H275</f>
        <v>0</v>
      </c>
      <c r="Q275" s="187">
        <v>1.771E-2</v>
      </c>
      <c r="R275" s="187">
        <f>Q275*H275</f>
        <v>1.8189409699999999</v>
      </c>
      <c r="S275" s="187">
        <v>0</v>
      </c>
      <c r="T275" s="188">
        <f>S275*H275</f>
        <v>0</v>
      </c>
      <c r="U275" s="34"/>
      <c r="V275" s="34"/>
      <c r="W275" s="34"/>
      <c r="X275" s="34"/>
      <c r="Y275" s="34"/>
      <c r="Z275" s="34"/>
      <c r="AA275" s="34"/>
      <c r="AB275" s="34"/>
      <c r="AC275" s="34"/>
      <c r="AD275" s="34"/>
      <c r="AE275" s="34"/>
      <c r="AR275" s="189" t="s">
        <v>344</v>
      </c>
      <c r="AT275" s="189" t="s">
        <v>457</v>
      </c>
      <c r="AU275" s="189" t="s">
        <v>83</v>
      </c>
      <c r="AY275" s="17" t="s">
        <v>164</v>
      </c>
      <c r="BE275" s="190">
        <f>IF(N275="základní",J275,0)</f>
        <v>0</v>
      </c>
      <c r="BF275" s="190">
        <f>IF(N275="snížená",J275,0)</f>
        <v>0</v>
      </c>
      <c r="BG275" s="190">
        <f>IF(N275="zákl. přenesená",J275,0)</f>
        <v>0</v>
      </c>
      <c r="BH275" s="190">
        <f>IF(N275="sníž. přenesená",J275,0)</f>
        <v>0</v>
      </c>
      <c r="BI275" s="190">
        <f>IF(N275="nulová",J275,0)</f>
        <v>0</v>
      </c>
      <c r="BJ275" s="17" t="s">
        <v>79</v>
      </c>
      <c r="BK275" s="190">
        <f>ROUND(I275*H275,2)</f>
        <v>0</v>
      </c>
      <c r="BL275" s="17" t="s">
        <v>250</v>
      </c>
      <c r="BM275" s="189" t="s">
        <v>705</v>
      </c>
    </row>
    <row r="276" spans="1:65" s="13" customFormat="1" ht="11.25">
      <c r="B276" s="196"/>
      <c r="C276" s="197"/>
      <c r="D276" s="198" t="s">
        <v>179</v>
      </c>
      <c r="E276" s="199" t="s">
        <v>19</v>
      </c>
      <c r="F276" s="200" t="s">
        <v>706</v>
      </c>
      <c r="G276" s="197"/>
      <c r="H276" s="201">
        <v>102.70699999999999</v>
      </c>
      <c r="I276" s="202"/>
      <c r="J276" s="197"/>
      <c r="K276" s="197"/>
      <c r="L276" s="203"/>
      <c r="M276" s="204"/>
      <c r="N276" s="205"/>
      <c r="O276" s="205"/>
      <c r="P276" s="205"/>
      <c r="Q276" s="205"/>
      <c r="R276" s="205"/>
      <c r="S276" s="205"/>
      <c r="T276" s="206"/>
      <c r="AT276" s="207" t="s">
        <v>179</v>
      </c>
      <c r="AU276" s="207" t="s">
        <v>83</v>
      </c>
      <c r="AV276" s="13" t="s">
        <v>83</v>
      </c>
      <c r="AW276" s="13" t="s">
        <v>36</v>
      </c>
      <c r="AX276" s="13" t="s">
        <v>79</v>
      </c>
      <c r="AY276" s="207" t="s">
        <v>164</v>
      </c>
    </row>
    <row r="277" spans="1:65" s="2" customFormat="1" ht="33" customHeight="1">
      <c r="A277" s="34"/>
      <c r="B277" s="35"/>
      <c r="C277" s="178" t="s">
        <v>707</v>
      </c>
      <c r="D277" s="178" t="s">
        <v>167</v>
      </c>
      <c r="E277" s="179" t="s">
        <v>708</v>
      </c>
      <c r="F277" s="180" t="s">
        <v>709</v>
      </c>
      <c r="G277" s="181" t="s">
        <v>347</v>
      </c>
      <c r="H277" s="182">
        <v>55</v>
      </c>
      <c r="I277" s="183"/>
      <c r="J277" s="184">
        <f>ROUND(I277*H277,2)</f>
        <v>0</v>
      </c>
      <c r="K277" s="180" t="s">
        <v>171</v>
      </c>
      <c r="L277" s="39"/>
      <c r="M277" s="185" t="s">
        <v>19</v>
      </c>
      <c r="N277" s="186" t="s">
        <v>46</v>
      </c>
      <c r="O277" s="64"/>
      <c r="P277" s="187">
        <f>O277*H277</f>
        <v>0</v>
      </c>
      <c r="Q277" s="187">
        <v>2.0000000000000001E-4</v>
      </c>
      <c r="R277" s="187">
        <f>Q277*H277</f>
        <v>1.1000000000000001E-2</v>
      </c>
      <c r="S277" s="187">
        <v>0</v>
      </c>
      <c r="T277" s="188">
        <f>S277*H277</f>
        <v>0</v>
      </c>
      <c r="U277" s="34"/>
      <c r="V277" s="34"/>
      <c r="W277" s="34"/>
      <c r="X277" s="34"/>
      <c r="Y277" s="34"/>
      <c r="Z277" s="34"/>
      <c r="AA277" s="34"/>
      <c r="AB277" s="34"/>
      <c r="AC277" s="34"/>
      <c r="AD277" s="34"/>
      <c r="AE277" s="34"/>
      <c r="AR277" s="189" t="s">
        <v>250</v>
      </c>
      <c r="AT277" s="189" t="s">
        <v>167</v>
      </c>
      <c r="AU277" s="189" t="s">
        <v>83</v>
      </c>
      <c r="AY277" s="17" t="s">
        <v>164</v>
      </c>
      <c r="BE277" s="190">
        <f>IF(N277="základní",J277,0)</f>
        <v>0</v>
      </c>
      <c r="BF277" s="190">
        <f>IF(N277="snížená",J277,0)</f>
        <v>0</v>
      </c>
      <c r="BG277" s="190">
        <f>IF(N277="zákl. přenesená",J277,0)</f>
        <v>0</v>
      </c>
      <c r="BH277" s="190">
        <f>IF(N277="sníž. přenesená",J277,0)</f>
        <v>0</v>
      </c>
      <c r="BI277" s="190">
        <f>IF(N277="nulová",J277,0)</f>
        <v>0</v>
      </c>
      <c r="BJ277" s="17" t="s">
        <v>79</v>
      </c>
      <c r="BK277" s="190">
        <f>ROUND(I277*H277,2)</f>
        <v>0</v>
      </c>
      <c r="BL277" s="17" t="s">
        <v>250</v>
      </c>
      <c r="BM277" s="189" t="s">
        <v>710</v>
      </c>
    </row>
    <row r="278" spans="1:65" s="2" customFormat="1" ht="11.25">
      <c r="A278" s="34"/>
      <c r="B278" s="35"/>
      <c r="C278" s="36"/>
      <c r="D278" s="191" t="s">
        <v>173</v>
      </c>
      <c r="E278" s="36"/>
      <c r="F278" s="192" t="s">
        <v>711</v>
      </c>
      <c r="G278" s="36"/>
      <c r="H278" s="36"/>
      <c r="I278" s="193"/>
      <c r="J278" s="36"/>
      <c r="K278" s="36"/>
      <c r="L278" s="39"/>
      <c r="M278" s="194"/>
      <c r="N278" s="195"/>
      <c r="O278" s="64"/>
      <c r="P278" s="64"/>
      <c r="Q278" s="64"/>
      <c r="R278" s="64"/>
      <c r="S278" s="64"/>
      <c r="T278" s="65"/>
      <c r="U278" s="34"/>
      <c r="V278" s="34"/>
      <c r="W278" s="34"/>
      <c r="X278" s="34"/>
      <c r="Y278" s="34"/>
      <c r="Z278" s="34"/>
      <c r="AA278" s="34"/>
      <c r="AB278" s="34"/>
      <c r="AC278" s="34"/>
      <c r="AD278" s="34"/>
      <c r="AE278" s="34"/>
      <c r="AT278" s="17" t="s">
        <v>173</v>
      </c>
      <c r="AU278" s="17" t="s">
        <v>83</v>
      </c>
    </row>
    <row r="279" spans="1:65" s="13" customFormat="1" ht="11.25">
      <c r="B279" s="196"/>
      <c r="C279" s="197"/>
      <c r="D279" s="198" t="s">
        <v>179</v>
      </c>
      <c r="E279" s="199" t="s">
        <v>19</v>
      </c>
      <c r="F279" s="200" t="s">
        <v>712</v>
      </c>
      <c r="G279" s="197"/>
      <c r="H279" s="201">
        <v>55</v>
      </c>
      <c r="I279" s="202"/>
      <c r="J279" s="197"/>
      <c r="K279" s="197"/>
      <c r="L279" s="203"/>
      <c r="M279" s="204"/>
      <c r="N279" s="205"/>
      <c r="O279" s="205"/>
      <c r="P279" s="205"/>
      <c r="Q279" s="205"/>
      <c r="R279" s="205"/>
      <c r="S279" s="205"/>
      <c r="T279" s="206"/>
      <c r="AT279" s="207" t="s">
        <v>179</v>
      </c>
      <c r="AU279" s="207" t="s">
        <v>83</v>
      </c>
      <c r="AV279" s="13" t="s">
        <v>83</v>
      </c>
      <c r="AW279" s="13" t="s">
        <v>36</v>
      </c>
      <c r="AX279" s="13" t="s">
        <v>79</v>
      </c>
      <c r="AY279" s="207" t="s">
        <v>164</v>
      </c>
    </row>
    <row r="280" spans="1:65" s="2" customFormat="1" ht="16.5" customHeight="1">
      <c r="A280" s="34"/>
      <c r="B280" s="35"/>
      <c r="C280" s="223" t="s">
        <v>713</v>
      </c>
      <c r="D280" s="223" t="s">
        <v>457</v>
      </c>
      <c r="E280" s="224" t="s">
        <v>714</v>
      </c>
      <c r="F280" s="225" t="s">
        <v>715</v>
      </c>
      <c r="G280" s="226" t="s">
        <v>347</v>
      </c>
      <c r="H280" s="227">
        <v>57.75</v>
      </c>
      <c r="I280" s="228"/>
      <c r="J280" s="229">
        <f>ROUND(I280*H280,2)</f>
        <v>0</v>
      </c>
      <c r="K280" s="225" t="s">
        <v>171</v>
      </c>
      <c r="L280" s="230"/>
      <c r="M280" s="231" t="s">
        <v>19</v>
      </c>
      <c r="N280" s="232" t="s">
        <v>46</v>
      </c>
      <c r="O280" s="64"/>
      <c r="P280" s="187">
        <f>O280*H280</f>
        <v>0</v>
      </c>
      <c r="Q280" s="187">
        <v>2.9999999999999997E-4</v>
      </c>
      <c r="R280" s="187">
        <f>Q280*H280</f>
        <v>1.7325E-2</v>
      </c>
      <c r="S280" s="187">
        <v>0</v>
      </c>
      <c r="T280" s="188">
        <f>S280*H280</f>
        <v>0</v>
      </c>
      <c r="U280" s="34"/>
      <c r="V280" s="34"/>
      <c r="W280" s="34"/>
      <c r="X280" s="34"/>
      <c r="Y280" s="34"/>
      <c r="Z280" s="34"/>
      <c r="AA280" s="34"/>
      <c r="AB280" s="34"/>
      <c r="AC280" s="34"/>
      <c r="AD280" s="34"/>
      <c r="AE280" s="34"/>
      <c r="AR280" s="189" t="s">
        <v>344</v>
      </c>
      <c r="AT280" s="189" t="s">
        <v>457</v>
      </c>
      <c r="AU280" s="189" t="s">
        <v>83</v>
      </c>
      <c r="AY280" s="17" t="s">
        <v>164</v>
      </c>
      <c r="BE280" s="190">
        <f>IF(N280="základní",J280,0)</f>
        <v>0</v>
      </c>
      <c r="BF280" s="190">
        <f>IF(N280="snížená",J280,0)</f>
        <v>0</v>
      </c>
      <c r="BG280" s="190">
        <f>IF(N280="zákl. přenesená",J280,0)</f>
        <v>0</v>
      </c>
      <c r="BH280" s="190">
        <f>IF(N280="sníž. přenesená",J280,0)</f>
        <v>0</v>
      </c>
      <c r="BI280" s="190">
        <f>IF(N280="nulová",J280,0)</f>
        <v>0</v>
      </c>
      <c r="BJ280" s="17" t="s">
        <v>79</v>
      </c>
      <c r="BK280" s="190">
        <f>ROUND(I280*H280,2)</f>
        <v>0</v>
      </c>
      <c r="BL280" s="17" t="s">
        <v>250</v>
      </c>
      <c r="BM280" s="189" t="s">
        <v>716</v>
      </c>
    </row>
    <row r="281" spans="1:65" s="13" customFormat="1" ht="11.25">
      <c r="B281" s="196"/>
      <c r="C281" s="197"/>
      <c r="D281" s="198" t="s">
        <v>179</v>
      </c>
      <c r="E281" s="199" t="s">
        <v>19</v>
      </c>
      <c r="F281" s="200" t="s">
        <v>717</v>
      </c>
      <c r="G281" s="197"/>
      <c r="H281" s="201">
        <v>57.75</v>
      </c>
      <c r="I281" s="202"/>
      <c r="J281" s="197"/>
      <c r="K281" s="197"/>
      <c r="L281" s="203"/>
      <c r="M281" s="204"/>
      <c r="N281" s="205"/>
      <c r="O281" s="205"/>
      <c r="P281" s="205"/>
      <c r="Q281" s="205"/>
      <c r="R281" s="205"/>
      <c r="S281" s="205"/>
      <c r="T281" s="206"/>
      <c r="AT281" s="207" t="s">
        <v>179</v>
      </c>
      <c r="AU281" s="207" t="s">
        <v>83</v>
      </c>
      <c r="AV281" s="13" t="s">
        <v>83</v>
      </c>
      <c r="AW281" s="13" t="s">
        <v>36</v>
      </c>
      <c r="AX281" s="13" t="s">
        <v>79</v>
      </c>
      <c r="AY281" s="207" t="s">
        <v>164</v>
      </c>
    </row>
    <row r="282" spans="1:65" s="2" customFormat="1" ht="24.2" customHeight="1">
      <c r="A282" s="34"/>
      <c r="B282" s="35"/>
      <c r="C282" s="178" t="s">
        <v>718</v>
      </c>
      <c r="D282" s="178" t="s">
        <v>167</v>
      </c>
      <c r="E282" s="179" t="s">
        <v>719</v>
      </c>
      <c r="F282" s="180" t="s">
        <v>720</v>
      </c>
      <c r="G282" s="181" t="s">
        <v>347</v>
      </c>
      <c r="H282" s="182">
        <v>81</v>
      </c>
      <c r="I282" s="183"/>
      <c r="J282" s="184">
        <f>ROUND(I282*H282,2)</f>
        <v>0</v>
      </c>
      <c r="K282" s="180" t="s">
        <v>171</v>
      </c>
      <c r="L282" s="39"/>
      <c r="M282" s="185" t="s">
        <v>19</v>
      </c>
      <c r="N282" s="186" t="s">
        <v>46</v>
      </c>
      <c r="O282" s="64"/>
      <c r="P282" s="187">
        <f>O282*H282</f>
        <v>0</v>
      </c>
      <c r="Q282" s="187">
        <v>9.0000000000000006E-5</v>
      </c>
      <c r="R282" s="187">
        <f>Q282*H282</f>
        <v>7.2900000000000005E-3</v>
      </c>
      <c r="S282" s="187">
        <v>0</v>
      </c>
      <c r="T282" s="188">
        <f>S282*H282</f>
        <v>0</v>
      </c>
      <c r="U282" s="34"/>
      <c r="V282" s="34"/>
      <c r="W282" s="34"/>
      <c r="X282" s="34"/>
      <c r="Y282" s="34"/>
      <c r="Z282" s="34"/>
      <c r="AA282" s="34"/>
      <c r="AB282" s="34"/>
      <c r="AC282" s="34"/>
      <c r="AD282" s="34"/>
      <c r="AE282" s="34"/>
      <c r="AR282" s="189" t="s">
        <v>250</v>
      </c>
      <c r="AT282" s="189" t="s">
        <v>167</v>
      </c>
      <c r="AU282" s="189" t="s">
        <v>83</v>
      </c>
      <c r="AY282" s="17" t="s">
        <v>164</v>
      </c>
      <c r="BE282" s="190">
        <f>IF(N282="základní",J282,0)</f>
        <v>0</v>
      </c>
      <c r="BF282" s="190">
        <f>IF(N282="snížená",J282,0)</f>
        <v>0</v>
      </c>
      <c r="BG282" s="190">
        <f>IF(N282="zákl. přenesená",J282,0)</f>
        <v>0</v>
      </c>
      <c r="BH282" s="190">
        <f>IF(N282="sníž. přenesená",J282,0)</f>
        <v>0</v>
      </c>
      <c r="BI282" s="190">
        <f>IF(N282="nulová",J282,0)</f>
        <v>0</v>
      </c>
      <c r="BJ282" s="17" t="s">
        <v>79</v>
      </c>
      <c r="BK282" s="190">
        <f>ROUND(I282*H282,2)</f>
        <v>0</v>
      </c>
      <c r="BL282" s="17" t="s">
        <v>250</v>
      </c>
      <c r="BM282" s="189" t="s">
        <v>721</v>
      </c>
    </row>
    <row r="283" spans="1:65" s="2" customFormat="1" ht="11.25">
      <c r="A283" s="34"/>
      <c r="B283" s="35"/>
      <c r="C283" s="36"/>
      <c r="D283" s="191" t="s">
        <v>173</v>
      </c>
      <c r="E283" s="36"/>
      <c r="F283" s="192" t="s">
        <v>722</v>
      </c>
      <c r="G283" s="36"/>
      <c r="H283" s="36"/>
      <c r="I283" s="193"/>
      <c r="J283" s="36"/>
      <c r="K283" s="36"/>
      <c r="L283" s="39"/>
      <c r="M283" s="194"/>
      <c r="N283" s="195"/>
      <c r="O283" s="64"/>
      <c r="P283" s="64"/>
      <c r="Q283" s="64"/>
      <c r="R283" s="64"/>
      <c r="S283" s="64"/>
      <c r="T283" s="65"/>
      <c r="U283" s="34"/>
      <c r="V283" s="34"/>
      <c r="W283" s="34"/>
      <c r="X283" s="34"/>
      <c r="Y283" s="34"/>
      <c r="Z283" s="34"/>
      <c r="AA283" s="34"/>
      <c r="AB283" s="34"/>
      <c r="AC283" s="34"/>
      <c r="AD283" s="34"/>
      <c r="AE283" s="34"/>
      <c r="AT283" s="17" t="s">
        <v>173</v>
      </c>
      <c r="AU283" s="17" t="s">
        <v>83</v>
      </c>
    </row>
    <row r="284" spans="1:65" s="2" customFormat="1" ht="55.5" customHeight="1">
      <c r="A284" s="34"/>
      <c r="B284" s="35"/>
      <c r="C284" s="178" t="s">
        <v>723</v>
      </c>
      <c r="D284" s="178" t="s">
        <v>167</v>
      </c>
      <c r="E284" s="179" t="s">
        <v>724</v>
      </c>
      <c r="F284" s="180" t="s">
        <v>725</v>
      </c>
      <c r="G284" s="181" t="s">
        <v>221</v>
      </c>
      <c r="H284" s="182">
        <v>2.3050000000000002</v>
      </c>
      <c r="I284" s="183"/>
      <c r="J284" s="184">
        <f>ROUND(I284*H284,2)</f>
        <v>0</v>
      </c>
      <c r="K284" s="180" t="s">
        <v>171</v>
      </c>
      <c r="L284" s="39"/>
      <c r="M284" s="185" t="s">
        <v>19</v>
      </c>
      <c r="N284" s="186" t="s">
        <v>46</v>
      </c>
      <c r="O284" s="64"/>
      <c r="P284" s="187">
        <f>O284*H284</f>
        <v>0</v>
      </c>
      <c r="Q284" s="187">
        <v>0</v>
      </c>
      <c r="R284" s="187">
        <f>Q284*H284</f>
        <v>0</v>
      </c>
      <c r="S284" s="187">
        <v>0</v>
      </c>
      <c r="T284" s="188">
        <f>S284*H284</f>
        <v>0</v>
      </c>
      <c r="U284" s="34"/>
      <c r="V284" s="34"/>
      <c r="W284" s="34"/>
      <c r="X284" s="34"/>
      <c r="Y284" s="34"/>
      <c r="Z284" s="34"/>
      <c r="AA284" s="34"/>
      <c r="AB284" s="34"/>
      <c r="AC284" s="34"/>
      <c r="AD284" s="34"/>
      <c r="AE284" s="34"/>
      <c r="AR284" s="189" t="s">
        <v>250</v>
      </c>
      <c r="AT284" s="189" t="s">
        <v>167</v>
      </c>
      <c r="AU284" s="189" t="s">
        <v>83</v>
      </c>
      <c r="AY284" s="17" t="s">
        <v>164</v>
      </c>
      <c r="BE284" s="190">
        <f>IF(N284="základní",J284,0)</f>
        <v>0</v>
      </c>
      <c r="BF284" s="190">
        <f>IF(N284="snížená",J284,0)</f>
        <v>0</v>
      </c>
      <c r="BG284" s="190">
        <f>IF(N284="zákl. přenesená",J284,0)</f>
        <v>0</v>
      </c>
      <c r="BH284" s="190">
        <f>IF(N284="sníž. přenesená",J284,0)</f>
        <v>0</v>
      </c>
      <c r="BI284" s="190">
        <f>IF(N284="nulová",J284,0)</f>
        <v>0</v>
      </c>
      <c r="BJ284" s="17" t="s">
        <v>79</v>
      </c>
      <c r="BK284" s="190">
        <f>ROUND(I284*H284,2)</f>
        <v>0</v>
      </c>
      <c r="BL284" s="17" t="s">
        <v>250</v>
      </c>
      <c r="BM284" s="189" t="s">
        <v>726</v>
      </c>
    </row>
    <row r="285" spans="1:65" s="2" customFormat="1" ht="11.25">
      <c r="A285" s="34"/>
      <c r="B285" s="35"/>
      <c r="C285" s="36"/>
      <c r="D285" s="191" t="s">
        <v>173</v>
      </c>
      <c r="E285" s="36"/>
      <c r="F285" s="192" t="s">
        <v>727</v>
      </c>
      <c r="G285" s="36"/>
      <c r="H285" s="36"/>
      <c r="I285" s="193"/>
      <c r="J285" s="36"/>
      <c r="K285" s="36"/>
      <c r="L285" s="39"/>
      <c r="M285" s="194"/>
      <c r="N285" s="195"/>
      <c r="O285" s="64"/>
      <c r="P285" s="64"/>
      <c r="Q285" s="64"/>
      <c r="R285" s="64"/>
      <c r="S285" s="64"/>
      <c r="T285" s="65"/>
      <c r="U285" s="34"/>
      <c r="V285" s="34"/>
      <c r="W285" s="34"/>
      <c r="X285" s="34"/>
      <c r="Y285" s="34"/>
      <c r="Z285" s="34"/>
      <c r="AA285" s="34"/>
      <c r="AB285" s="34"/>
      <c r="AC285" s="34"/>
      <c r="AD285" s="34"/>
      <c r="AE285" s="34"/>
      <c r="AT285" s="17" t="s">
        <v>173</v>
      </c>
      <c r="AU285" s="17" t="s">
        <v>83</v>
      </c>
    </row>
    <row r="286" spans="1:65" s="12" customFormat="1" ht="22.9" customHeight="1">
      <c r="B286" s="162"/>
      <c r="C286" s="163"/>
      <c r="D286" s="164" t="s">
        <v>74</v>
      </c>
      <c r="E286" s="176" t="s">
        <v>728</v>
      </c>
      <c r="F286" s="176" t="s">
        <v>729</v>
      </c>
      <c r="G286" s="163"/>
      <c r="H286" s="163"/>
      <c r="I286" s="166"/>
      <c r="J286" s="177">
        <f>BK286</f>
        <v>0</v>
      </c>
      <c r="K286" s="163"/>
      <c r="L286" s="168"/>
      <c r="M286" s="169"/>
      <c r="N286" s="170"/>
      <c r="O286" s="170"/>
      <c r="P286" s="171">
        <f>SUM(P287:P296)</f>
        <v>0</v>
      </c>
      <c r="Q286" s="170"/>
      <c r="R286" s="171">
        <f>SUM(R287:R296)</f>
        <v>7.8049999999999994E-3</v>
      </c>
      <c r="S286" s="170"/>
      <c r="T286" s="172">
        <f>SUM(T287:T296)</f>
        <v>0</v>
      </c>
      <c r="AR286" s="173" t="s">
        <v>83</v>
      </c>
      <c r="AT286" s="174" t="s">
        <v>74</v>
      </c>
      <c r="AU286" s="174" t="s">
        <v>79</v>
      </c>
      <c r="AY286" s="173" t="s">
        <v>164</v>
      </c>
      <c r="BK286" s="175">
        <f>SUM(BK287:BK296)</f>
        <v>0</v>
      </c>
    </row>
    <row r="287" spans="1:65" s="2" customFormat="1" ht="37.9" customHeight="1">
      <c r="A287" s="34"/>
      <c r="B287" s="35"/>
      <c r="C287" s="178" t="s">
        <v>730</v>
      </c>
      <c r="D287" s="178" t="s">
        <v>167</v>
      </c>
      <c r="E287" s="179" t="s">
        <v>731</v>
      </c>
      <c r="F287" s="180" t="s">
        <v>732</v>
      </c>
      <c r="G287" s="181" t="s">
        <v>170</v>
      </c>
      <c r="H287" s="182">
        <v>21.3</v>
      </c>
      <c r="I287" s="183"/>
      <c r="J287" s="184">
        <f>ROUND(I287*H287,2)</f>
        <v>0</v>
      </c>
      <c r="K287" s="180" t="s">
        <v>171</v>
      </c>
      <c r="L287" s="39"/>
      <c r="M287" s="185" t="s">
        <v>19</v>
      </c>
      <c r="N287" s="186" t="s">
        <v>46</v>
      </c>
      <c r="O287" s="64"/>
      <c r="P287" s="187">
        <f>O287*H287</f>
        <v>0</v>
      </c>
      <c r="Q287" s="187">
        <v>6.9999999999999994E-5</v>
      </c>
      <c r="R287" s="187">
        <f>Q287*H287</f>
        <v>1.4909999999999999E-3</v>
      </c>
      <c r="S287" s="187">
        <v>0</v>
      </c>
      <c r="T287" s="188">
        <f>S287*H287</f>
        <v>0</v>
      </c>
      <c r="U287" s="34"/>
      <c r="V287" s="34"/>
      <c r="W287" s="34"/>
      <c r="X287" s="34"/>
      <c r="Y287" s="34"/>
      <c r="Z287" s="34"/>
      <c r="AA287" s="34"/>
      <c r="AB287" s="34"/>
      <c r="AC287" s="34"/>
      <c r="AD287" s="34"/>
      <c r="AE287" s="34"/>
      <c r="AR287" s="189" t="s">
        <v>250</v>
      </c>
      <c r="AT287" s="189" t="s">
        <v>167</v>
      </c>
      <c r="AU287" s="189" t="s">
        <v>83</v>
      </c>
      <c r="AY287" s="17" t="s">
        <v>164</v>
      </c>
      <c r="BE287" s="190">
        <f>IF(N287="základní",J287,0)</f>
        <v>0</v>
      </c>
      <c r="BF287" s="190">
        <f>IF(N287="snížená",J287,0)</f>
        <v>0</v>
      </c>
      <c r="BG287" s="190">
        <f>IF(N287="zákl. přenesená",J287,0)</f>
        <v>0</v>
      </c>
      <c r="BH287" s="190">
        <f>IF(N287="sníž. přenesená",J287,0)</f>
        <v>0</v>
      </c>
      <c r="BI287" s="190">
        <f>IF(N287="nulová",J287,0)</f>
        <v>0</v>
      </c>
      <c r="BJ287" s="17" t="s">
        <v>79</v>
      </c>
      <c r="BK287" s="190">
        <f>ROUND(I287*H287,2)</f>
        <v>0</v>
      </c>
      <c r="BL287" s="17" t="s">
        <v>250</v>
      </c>
      <c r="BM287" s="189" t="s">
        <v>733</v>
      </c>
    </row>
    <row r="288" spans="1:65" s="2" customFormat="1" ht="11.25">
      <c r="A288" s="34"/>
      <c r="B288" s="35"/>
      <c r="C288" s="36"/>
      <c r="D288" s="191" t="s">
        <v>173</v>
      </c>
      <c r="E288" s="36"/>
      <c r="F288" s="192" t="s">
        <v>734</v>
      </c>
      <c r="G288" s="36"/>
      <c r="H288" s="36"/>
      <c r="I288" s="193"/>
      <c r="J288" s="36"/>
      <c r="K288" s="36"/>
      <c r="L288" s="39"/>
      <c r="M288" s="194"/>
      <c r="N288" s="195"/>
      <c r="O288" s="64"/>
      <c r="P288" s="64"/>
      <c r="Q288" s="64"/>
      <c r="R288" s="64"/>
      <c r="S288" s="64"/>
      <c r="T288" s="65"/>
      <c r="U288" s="34"/>
      <c r="V288" s="34"/>
      <c r="W288" s="34"/>
      <c r="X288" s="34"/>
      <c r="Y288" s="34"/>
      <c r="Z288" s="34"/>
      <c r="AA288" s="34"/>
      <c r="AB288" s="34"/>
      <c r="AC288" s="34"/>
      <c r="AD288" s="34"/>
      <c r="AE288" s="34"/>
      <c r="AT288" s="17" t="s">
        <v>173</v>
      </c>
      <c r="AU288" s="17" t="s">
        <v>83</v>
      </c>
    </row>
    <row r="289" spans="1:65" s="13" customFormat="1" ht="11.25">
      <c r="B289" s="196"/>
      <c r="C289" s="197"/>
      <c r="D289" s="198" t="s">
        <v>179</v>
      </c>
      <c r="E289" s="199" t="s">
        <v>19</v>
      </c>
      <c r="F289" s="200" t="s">
        <v>735</v>
      </c>
      <c r="G289" s="197"/>
      <c r="H289" s="201">
        <v>23.4</v>
      </c>
      <c r="I289" s="202"/>
      <c r="J289" s="197"/>
      <c r="K289" s="197"/>
      <c r="L289" s="203"/>
      <c r="M289" s="204"/>
      <c r="N289" s="205"/>
      <c r="O289" s="205"/>
      <c r="P289" s="205"/>
      <c r="Q289" s="205"/>
      <c r="R289" s="205"/>
      <c r="S289" s="205"/>
      <c r="T289" s="206"/>
      <c r="AT289" s="207" t="s">
        <v>179</v>
      </c>
      <c r="AU289" s="207" t="s">
        <v>83</v>
      </c>
      <c r="AV289" s="13" t="s">
        <v>83</v>
      </c>
      <c r="AW289" s="13" t="s">
        <v>36</v>
      </c>
      <c r="AX289" s="13" t="s">
        <v>75</v>
      </c>
      <c r="AY289" s="207" t="s">
        <v>164</v>
      </c>
    </row>
    <row r="290" spans="1:65" s="13" customFormat="1" ht="11.25">
      <c r="B290" s="196"/>
      <c r="C290" s="197"/>
      <c r="D290" s="198" t="s">
        <v>179</v>
      </c>
      <c r="E290" s="199" t="s">
        <v>19</v>
      </c>
      <c r="F290" s="200" t="s">
        <v>736</v>
      </c>
      <c r="G290" s="197"/>
      <c r="H290" s="201">
        <v>19.2</v>
      </c>
      <c r="I290" s="202"/>
      <c r="J290" s="197"/>
      <c r="K290" s="197"/>
      <c r="L290" s="203"/>
      <c r="M290" s="204"/>
      <c r="N290" s="205"/>
      <c r="O290" s="205"/>
      <c r="P290" s="205"/>
      <c r="Q290" s="205"/>
      <c r="R290" s="205"/>
      <c r="S290" s="205"/>
      <c r="T290" s="206"/>
      <c r="AT290" s="207" t="s">
        <v>179</v>
      </c>
      <c r="AU290" s="207" t="s">
        <v>83</v>
      </c>
      <c r="AV290" s="13" t="s">
        <v>83</v>
      </c>
      <c r="AW290" s="13" t="s">
        <v>36</v>
      </c>
      <c r="AX290" s="13" t="s">
        <v>75</v>
      </c>
      <c r="AY290" s="207" t="s">
        <v>164</v>
      </c>
    </row>
    <row r="291" spans="1:65" s="13" customFormat="1" ht="11.25">
      <c r="B291" s="196"/>
      <c r="C291" s="197"/>
      <c r="D291" s="198" t="s">
        <v>179</v>
      </c>
      <c r="E291" s="199" t="s">
        <v>19</v>
      </c>
      <c r="F291" s="200" t="s">
        <v>737</v>
      </c>
      <c r="G291" s="197"/>
      <c r="H291" s="201">
        <v>21.3</v>
      </c>
      <c r="I291" s="202"/>
      <c r="J291" s="197"/>
      <c r="K291" s="197"/>
      <c r="L291" s="203"/>
      <c r="M291" s="204"/>
      <c r="N291" s="205"/>
      <c r="O291" s="205"/>
      <c r="P291" s="205"/>
      <c r="Q291" s="205"/>
      <c r="R291" s="205"/>
      <c r="S291" s="205"/>
      <c r="T291" s="206"/>
      <c r="AT291" s="207" t="s">
        <v>179</v>
      </c>
      <c r="AU291" s="207" t="s">
        <v>83</v>
      </c>
      <c r="AV291" s="13" t="s">
        <v>83</v>
      </c>
      <c r="AW291" s="13" t="s">
        <v>36</v>
      </c>
      <c r="AX291" s="13" t="s">
        <v>79</v>
      </c>
      <c r="AY291" s="207" t="s">
        <v>164</v>
      </c>
    </row>
    <row r="292" spans="1:65" s="2" customFormat="1" ht="24.2" customHeight="1">
      <c r="A292" s="34"/>
      <c r="B292" s="35"/>
      <c r="C292" s="178" t="s">
        <v>738</v>
      </c>
      <c r="D292" s="178" t="s">
        <v>167</v>
      </c>
      <c r="E292" s="179" t="s">
        <v>739</v>
      </c>
      <c r="F292" s="180" t="s">
        <v>740</v>
      </c>
      <c r="G292" s="181" t="s">
        <v>170</v>
      </c>
      <c r="H292" s="182">
        <v>45.1</v>
      </c>
      <c r="I292" s="183"/>
      <c r="J292" s="184">
        <f>ROUND(I292*H292,2)</f>
        <v>0</v>
      </c>
      <c r="K292" s="180" t="s">
        <v>171</v>
      </c>
      <c r="L292" s="39"/>
      <c r="M292" s="185" t="s">
        <v>19</v>
      </c>
      <c r="N292" s="186" t="s">
        <v>46</v>
      </c>
      <c r="O292" s="64"/>
      <c r="P292" s="187">
        <f>O292*H292</f>
        <v>0</v>
      </c>
      <c r="Q292" s="187">
        <v>1.3999999999999999E-4</v>
      </c>
      <c r="R292" s="187">
        <f>Q292*H292</f>
        <v>6.3139999999999993E-3</v>
      </c>
      <c r="S292" s="187">
        <v>0</v>
      </c>
      <c r="T292" s="188">
        <f>S292*H292</f>
        <v>0</v>
      </c>
      <c r="U292" s="34"/>
      <c r="V292" s="34"/>
      <c r="W292" s="34"/>
      <c r="X292" s="34"/>
      <c r="Y292" s="34"/>
      <c r="Z292" s="34"/>
      <c r="AA292" s="34"/>
      <c r="AB292" s="34"/>
      <c r="AC292" s="34"/>
      <c r="AD292" s="34"/>
      <c r="AE292" s="34"/>
      <c r="AR292" s="189" t="s">
        <v>250</v>
      </c>
      <c r="AT292" s="189" t="s">
        <v>167</v>
      </c>
      <c r="AU292" s="189" t="s">
        <v>83</v>
      </c>
      <c r="AY292" s="17" t="s">
        <v>164</v>
      </c>
      <c r="BE292" s="190">
        <f>IF(N292="základní",J292,0)</f>
        <v>0</v>
      </c>
      <c r="BF292" s="190">
        <f>IF(N292="snížená",J292,0)</f>
        <v>0</v>
      </c>
      <c r="BG292" s="190">
        <f>IF(N292="zákl. přenesená",J292,0)</f>
        <v>0</v>
      </c>
      <c r="BH292" s="190">
        <f>IF(N292="sníž. přenesená",J292,0)</f>
        <v>0</v>
      </c>
      <c r="BI292" s="190">
        <f>IF(N292="nulová",J292,0)</f>
        <v>0</v>
      </c>
      <c r="BJ292" s="17" t="s">
        <v>79</v>
      </c>
      <c r="BK292" s="190">
        <f>ROUND(I292*H292,2)</f>
        <v>0</v>
      </c>
      <c r="BL292" s="17" t="s">
        <v>250</v>
      </c>
      <c r="BM292" s="189" t="s">
        <v>741</v>
      </c>
    </row>
    <row r="293" spans="1:65" s="2" customFormat="1" ht="11.25">
      <c r="A293" s="34"/>
      <c r="B293" s="35"/>
      <c r="C293" s="36"/>
      <c r="D293" s="191" t="s">
        <v>173</v>
      </c>
      <c r="E293" s="36"/>
      <c r="F293" s="192" t="s">
        <v>742</v>
      </c>
      <c r="G293" s="36"/>
      <c r="H293" s="36"/>
      <c r="I293" s="193"/>
      <c r="J293" s="36"/>
      <c r="K293" s="36"/>
      <c r="L293" s="39"/>
      <c r="M293" s="194"/>
      <c r="N293" s="195"/>
      <c r="O293" s="64"/>
      <c r="P293" s="64"/>
      <c r="Q293" s="64"/>
      <c r="R293" s="64"/>
      <c r="S293" s="64"/>
      <c r="T293" s="65"/>
      <c r="U293" s="34"/>
      <c r="V293" s="34"/>
      <c r="W293" s="34"/>
      <c r="X293" s="34"/>
      <c r="Y293" s="34"/>
      <c r="Z293" s="34"/>
      <c r="AA293" s="34"/>
      <c r="AB293" s="34"/>
      <c r="AC293" s="34"/>
      <c r="AD293" s="34"/>
      <c r="AE293" s="34"/>
      <c r="AT293" s="17" t="s">
        <v>173</v>
      </c>
      <c r="AU293" s="17" t="s">
        <v>83</v>
      </c>
    </row>
    <row r="294" spans="1:65" s="13" customFormat="1" ht="11.25">
      <c r="B294" s="196"/>
      <c r="C294" s="197"/>
      <c r="D294" s="198" t="s">
        <v>179</v>
      </c>
      <c r="E294" s="199" t="s">
        <v>19</v>
      </c>
      <c r="F294" s="200" t="s">
        <v>743</v>
      </c>
      <c r="G294" s="197"/>
      <c r="H294" s="201">
        <v>32.6</v>
      </c>
      <c r="I294" s="202"/>
      <c r="J294" s="197"/>
      <c r="K294" s="197"/>
      <c r="L294" s="203"/>
      <c r="M294" s="204"/>
      <c r="N294" s="205"/>
      <c r="O294" s="205"/>
      <c r="P294" s="205"/>
      <c r="Q294" s="205"/>
      <c r="R294" s="205"/>
      <c r="S294" s="205"/>
      <c r="T294" s="206"/>
      <c r="AT294" s="207" t="s">
        <v>179</v>
      </c>
      <c r="AU294" s="207" t="s">
        <v>83</v>
      </c>
      <c r="AV294" s="13" t="s">
        <v>83</v>
      </c>
      <c r="AW294" s="13" t="s">
        <v>36</v>
      </c>
      <c r="AX294" s="13" t="s">
        <v>75</v>
      </c>
      <c r="AY294" s="207" t="s">
        <v>164</v>
      </c>
    </row>
    <row r="295" spans="1:65" s="13" customFormat="1" ht="11.25">
      <c r="B295" s="196"/>
      <c r="C295" s="197"/>
      <c r="D295" s="198" t="s">
        <v>179</v>
      </c>
      <c r="E295" s="199" t="s">
        <v>19</v>
      </c>
      <c r="F295" s="200" t="s">
        <v>744</v>
      </c>
      <c r="G295" s="197"/>
      <c r="H295" s="201">
        <v>57.6</v>
      </c>
      <c r="I295" s="202"/>
      <c r="J295" s="197"/>
      <c r="K295" s="197"/>
      <c r="L295" s="203"/>
      <c r="M295" s="204"/>
      <c r="N295" s="205"/>
      <c r="O295" s="205"/>
      <c r="P295" s="205"/>
      <c r="Q295" s="205"/>
      <c r="R295" s="205"/>
      <c r="S295" s="205"/>
      <c r="T295" s="206"/>
      <c r="AT295" s="207" t="s">
        <v>179</v>
      </c>
      <c r="AU295" s="207" t="s">
        <v>83</v>
      </c>
      <c r="AV295" s="13" t="s">
        <v>83</v>
      </c>
      <c r="AW295" s="13" t="s">
        <v>36</v>
      </c>
      <c r="AX295" s="13" t="s">
        <v>75</v>
      </c>
      <c r="AY295" s="207" t="s">
        <v>164</v>
      </c>
    </row>
    <row r="296" spans="1:65" s="13" customFormat="1" ht="11.25">
      <c r="B296" s="196"/>
      <c r="C296" s="197"/>
      <c r="D296" s="198" t="s">
        <v>179</v>
      </c>
      <c r="E296" s="199" t="s">
        <v>19</v>
      </c>
      <c r="F296" s="200" t="s">
        <v>745</v>
      </c>
      <c r="G296" s="197"/>
      <c r="H296" s="201">
        <v>45.1</v>
      </c>
      <c r="I296" s="202"/>
      <c r="J296" s="197"/>
      <c r="K296" s="197"/>
      <c r="L296" s="203"/>
      <c r="M296" s="204"/>
      <c r="N296" s="205"/>
      <c r="O296" s="205"/>
      <c r="P296" s="205"/>
      <c r="Q296" s="205"/>
      <c r="R296" s="205"/>
      <c r="S296" s="205"/>
      <c r="T296" s="206"/>
      <c r="AT296" s="207" t="s">
        <v>179</v>
      </c>
      <c r="AU296" s="207" t="s">
        <v>83</v>
      </c>
      <c r="AV296" s="13" t="s">
        <v>83</v>
      </c>
      <c r="AW296" s="13" t="s">
        <v>36</v>
      </c>
      <c r="AX296" s="13" t="s">
        <v>79</v>
      </c>
      <c r="AY296" s="207" t="s">
        <v>164</v>
      </c>
    </row>
    <row r="297" spans="1:65" s="12" customFormat="1" ht="22.9" customHeight="1">
      <c r="B297" s="162"/>
      <c r="C297" s="163"/>
      <c r="D297" s="164" t="s">
        <v>74</v>
      </c>
      <c r="E297" s="176" t="s">
        <v>746</v>
      </c>
      <c r="F297" s="176" t="s">
        <v>747</v>
      </c>
      <c r="G297" s="163"/>
      <c r="H297" s="163"/>
      <c r="I297" s="166"/>
      <c r="J297" s="177">
        <f>BK297</f>
        <v>0</v>
      </c>
      <c r="K297" s="163"/>
      <c r="L297" s="168"/>
      <c r="M297" s="169"/>
      <c r="N297" s="170"/>
      <c r="O297" s="170"/>
      <c r="P297" s="171">
        <f>SUM(P298:P321)</f>
        <v>0</v>
      </c>
      <c r="Q297" s="170"/>
      <c r="R297" s="171">
        <f>SUM(R298:R321)</f>
        <v>0.16652845999999999</v>
      </c>
      <c r="S297" s="170"/>
      <c r="T297" s="172">
        <f>SUM(T298:T321)</f>
        <v>5.0978099999999991E-2</v>
      </c>
      <c r="AR297" s="173" t="s">
        <v>83</v>
      </c>
      <c r="AT297" s="174" t="s">
        <v>74</v>
      </c>
      <c r="AU297" s="174" t="s">
        <v>79</v>
      </c>
      <c r="AY297" s="173" t="s">
        <v>164</v>
      </c>
      <c r="BK297" s="175">
        <f>SUM(BK298:BK321)</f>
        <v>0</v>
      </c>
    </row>
    <row r="298" spans="1:65" s="2" customFormat="1" ht="24.2" customHeight="1">
      <c r="A298" s="34"/>
      <c r="B298" s="35"/>
      <c r="C298" s="178" t="s">
        <v>748</v>
      </c>
      <c r="D298" s="178" t="s">
        <v>167</v>
      </c>
      <c r="E298" s="179" t="s">
        <v>749</v>
      </c>
      <c r="F298" s="180" t="s">
        <v>750</v>
      </c>
      <c r="G298" s="181" t="s">
        <v>170</v>
      </c>
      <c r="H298" s="182">
        <v>339.85399999999998</v>
      </c>
      <c r="I298" s="183"/>
      <c r="J298" s="184">
        <f>ROUND(I298*H298,2)</f>
        <v>0</v>
      </c>
      <c r="K298" s="180" t="s">
        <v>171</v>
      </c>
      <c r="L298" s="39"/>
      <c r="M298" s="185" t="s">
        <v>19</v>
      </c>
      <c r="N298" s="186" t="s">
        <v>46</v>
      </c>
      <c r="O298" s="64"/>
      <c r="P298" s="187">
        <f>O298*H298</f>
        <v>0</v>
      </c>
      <c r="Q298" s="187">
        <v>0</v>
      </c>
      <c r="R298" s="187">
        <f>Q298*H298</f>
        <v>0</v>
      </c>
      <c r="S298" s="187">
        <v>1.4999999999999999E-4</v>
      </c>
      <c r="T298" s="188">
        <f>S298*H298</f>
        <v>5.0978099999999991E-2</v>
      </c>
      <c r="U298" s="34"/>
      <c r="V298" s="34"/>
      <c r="W298" s="34"/>
      <c r="X298" s="34"/>
      <c r="Y298" s="34"/>
      <c r="Z298" s="34"/>
      <c r="AA298" s="34"/>
      <c r="AB298" s="34"/>
      <c r="AC298" s="34"/>
      <c r="AD298" s="34"/>
      <c r="AE298" s="34"/>
      <c r="AR298" s="189" t="s">
        <v>250</v>
      </c>
      <c r="AT298" s="189" t="s">
        <v>167</v>
      </c>
      <c r="AU298" s="189" t="s">
        <v>83</v>
      </c>
      <c r="AY298" s="17" t="s">
        <v>164</v>
      </c>
      <c r="BE298" s="190">
        <f>IF(N298="základní",J298,0)</f>
        <v>0</v>
      </c>
      <c r="BF298" s="190">
        <f>IF(N298="snížená",J298,0)</f>
        <v>0</v>
      </c>
      <c r="BG298" s="190">
        <f>IF(N298="zákl. přenesená",J298,0)</f>
        <v>0</v>
      </c>
      <c r="BH298" s="190">
        <f>IF(N298="sníž. přenesená",J298,0)</f>
        <v>0</v>
      </c>
      <c r="BI298" s="190">
        <f>IF(N298="nulová",J298,0)</f>
        <v>0</v>
      </c>
      <c r="BJ298" s="17" t="s">
        <v>79</v>
      </c>
      <c r="BK298" s="190">
        <f>ROUND(I298*H298,2)</f>
        <v>0</v>
      </c>
      <c r="BL298" s="17" t="s">
        <v>250</v>
      </c>
      <c r="BM298" s="189" t="s">
        <v>751</v>
      </c>
    </row>
    <row r="299" spans="1:65" s="2" customFormat="1" ht="11.25">
      <c r="A299" s="34"/>
      <c r="B299" s="35"/>
      <c r="C299" s="36"/>
      <c r="D299" s="191" t="s">
        <v>173</v>
      </c>
      <c r="E299" s="36"/>
      <c r="F299" s="192" t="s">
        <v>752</v>
      </c>
      <c r="G299" s="36"/>
      <c r="H299" s="36"/>
      <c r="I299" s="193"/>
      <c r="J299" s="36"/>
      <c r="K299" s="36"/>
      <c r="L299" s="39"/>
      <c r="M299" s="194"/>
      <c r="N299" s="195"/>
      <c r="O299" s="64"/>
      <c r="P299" s="64"/>
      <c r="Q299" s="64"/>
      <c r="R299" s="64"/>
      <c r="S299" s="64"/>
      <c r="T299" s="65"/>
      <c r="U299" s="34"/>
      <c r="V299" s="34"/>
      <c r="W299" s="34"/>
      <c r="X299" s="34"/>
      <c r="Y299" s="34"/>
      <c r="Z299" s="34"/>
      <c r="AA299" s="34"/>
      <c r="AB299" s="34"/>
      <c r="AC299" s="34"/>
      <c r="AD299" s="34"/>
      <c r="AE299" s="34"/>
      <c r="AT299" s="17" t="s">
        <v>173</v>
      </c>
      <c r="AU299" s="17" t="s">
        <v>83</v>
      </c>
    </row>
    <row r="300" spans="1:65" s="13" customFormat="1" ht="11.25">
      <c r="B300" s="196"/>
      <c r="C300" s="197"/>
      <c r="D300" s="198" t="s">
        <v>179</v>
      </c>
      <c r="E300" s="199" t="s">
        <v>19</v>
      </c>
      <c r="F300" s="200" t="s">
        <v>431</v>
      </c>
      <c r="G300" s="197"/>
      <c r="H300" s="201">
        <v>39.06</v>
      </c>
      <c r="I300" s="202"/>
      <c r="J300" s="197"/>
      <c r="K300" s="197"/>
      <c r="L300" s="203"/>
      <c r="M300" s="204"/>
      <c r="N300" s="205"/>
      <c r="O300" s="205"/>
      <c r="P300" s="205"/>
      <c r="Q300" s="205"/>
      <c r="R300" s="205"/>
      <c r="S300" s="205"/>
      <c r="T300" s="206"/>
      <c r="AT300" s="207" t="s">
        <v>179</v>
      </c>
      <c r="AU300" s="207" t="s">
        <v>83</v>
      </c>
      <c r="AV300" s="13" t="s">
        <v>83</v>
      </c>
      <c r="AW300" s="13" t="s">
        <v>36</v>
      </c>
      <c r="AX300" s="13" t="s">
        <v>75</v>
      </c>
      <c r="AY300" s="207" t="s">
        <v>164</v>
      </c>
    </row>
    <row r="301" spans="1:65" s="13" customFormat="1" ht="11.25">
      <c r="B301" s="196"/>
      <c r="C301" s="197"/>
      <c r="D301" s="198" t="s">
        <v>179</v>
      </c>
      <c r="E301" s="199" t="s">
        <v>19</v>
      </c>
      <c r="F301" s="200" t="s">
        <v>432</v>
      </c>
      <c r="G301" s="197"/>
      <c r="H301" s="201">
        <v>99</v>
      </c>
      <c r="I301" s="202"/>
      <c r="J301" s="197"/>
      <c r="K301" s="197"/>
      <c r="L301" s="203"/>
      <c r="M301" s="204"/>
      <c r="N301" s="205"/>
      <c r="O301" s="205"/>
      <c r="P301" s="205"/>
      <c r="Q301" s="205"/>
      <c r="R301" s="205"/>
      <c r="S301" s="205"/>
      <c r="T301" s="206"/>
      <c r="AT301" s="207" t="s">
        <v>179</v>
      </c>
      <c r="AU301" s="207" t="s">
        <v>83</v>
      </c>
      <c r="AV301" s="13" t="s">
        <v>83</v>
      </c>
      <c r="AW301" s="13" t="s">
        <v>36</v>
      </c>
      <c r="AX301" s="13" t="s">
        <v>75</v>
      </c>
      <c r="AY301" s="207" t="s">
        <v>164</v>
      </c>
    </row>
    <row r="302" spans="1:65" s="13" customFormat="1" ht="11.25">
      <c r="B302" s="196"/>
      <c r="C302" s="197"/>
      <c r="D302" s="198" t="s">
        <v>179</v>
      </c>
      <c r="E302" s="199" t="s">
        <v>19</v>
      </c>
      <c r="F302" s="200" t="s">
        <v>433</v>
      </c>
      <c r="G302" s="197"/>
      <c r="H302" s="201">
        <v>40.32</v>
      </c>
      <c r="I302" s="202"/>
      <c r="J302" s="197"/>
      <c r="K302" s="197"/>
      <c r="L302" s="203"/>
      <c r="M302" s="204"/>
      <c r="N302" s="205"/>
      <c r="O302" s="205"/>
      <c r="P302" s="205"/>
      <c r="Q302" s="205"/>
      <c r="R302" s="205"/>
      <c r="S302" s="205"/>
      <c r="T302" s="206"/>
      <c r="AT302" s="207" t="s">
        <v>179</v>
      </c>
      <c r="AU302" s="207" t="s">
        <v>83</v>
      </c>
      <c r="AV302" s="13" t="s">
        <v>83</v>
      </c>
      <c r="AW302" s="13" t="s">
        <v>36</v>
      </c>
      <c r="AX302" s="13" t="s">
        <v>75</v>
      </c>
      <c r="AY302" s="207" t="s">
        <v>164</v>
      </c>
    </row>
    <row r="303" spans="1:65" s="13" customFormat="1" ht="11.25">
      <c r="B303" s="196"/>
      <c r="C303" s="197"/>
      <c r="D303" s="198" t="s">
        <v>179</v>
      </c>
      <c r="E303" s="199" t="s">
        <v>19</v>
      </c>
      <c r="F303" s="200" t="s">
        <v>434</v>
      </c>
      <c r="G303" s="197"/>
      <c r="H303" s="201">
        <v>75.959999999999994</v>
      </c>
      <c r="I303" s="202"/>
      <c r="J303" s="197"/>
      <c r="K303" s="197"/>
      <c r="L303" s="203"/>
      <c r="M303" s="204"/>
      <c r="N303" s="205"/>
      <c r="O303" s="205"/>
      <c r="P303" s="205"/>
      <c r="Q303" s="205"/>
      <c r="R303" s="205"/>
      <c r="S303" s="205"/>
      <c r="T303" s="206"/>
      <c r="AT303" s="207" t="s">
        <v>179</v>
      </c>
      <c r="AU303" s="207" t="s">
        <v>83</v>
      </c>
      <c r="AV303" s="13" t="s">
        <v>83</v>
      </c>
      <c r="AW303" s="13" t="s">
        <v>36</v>
      </c>
      <c r="AX303" s="13" t="s">
        <v>75</v>
      </c>
      <c r="AY303" s="207" t="s">
        <v>164</v>
      </c>
    </row>
    <row r="304" spans="1:65" s="13" customFormat="1" ht="11.25">
      <c r="B304" s="196"/>
      <c r="C304" s="197"/>
      <c r="D304" s="198" t="s">
        <v>179</v>
      </c>
      <c r="E304" s="199" t="s">
        <v>19</v>
      </c>
      <c r="F304" s="200" t="s">
        <v>435</v>
      </c>
      <c r="G304" s="197"/>
      <c r="H304" s="201">
        <v>-93.37</v>
      </c>
      <c r="I304" s="202"/>
      <c r="J304" s="197"/>
      <c r="K304" s="197"/>
      <c r="L304" s="203"/>
      <c r="M304" s="204"/>
      <c r="N304" s="205"/>
      <c r="O304" s="205"/>
      <c r="P304" s="205"/>
      <c r="Q304" s="205"/>
      <c r="R304" s="205"/>
      <c r="S304" s="205"/>
      <c r="T304" s="206"/>
      <c r="AT304" s="207" t="s">
        <v>179</v>
      </c>
      <c r="AU304" s="207" t="s">
        <v>83</v>
      </c>
      <c r="AV304" s="13" t="s">
        <v>83</v>
      </c>
      <c r="AW304" s="13" t="s">
        <v>36</v>
      </c>
      <c r="AX304" s="13" t="s">
        <v>75</v>
      </c>
      <c r="AY304" s="207" t="s">
        <v>164</v>
      </c>
    </row>
    <row r="305" spans="1:65" s="13" customFormat="1" ht="11.25">
      <c r="B305" s="196"/>
      <c r="C305" s="197"/>
      <c r="D305" s="198" t="s">
        <v>179</v>
      </c>
      <c r="E305" s="199" t="s">
        <v>19</v>
      </c>
      <c r="F305" s="200" t="s">
        <v>436</v>
      </c>
      <c r="G305" s="197"/>
      <c r="H305" s="201">
        <v>87.804000000000002</v>
      </c>
      <c r="I305" s="202"/>
      <c r="J305" s="197"/>
      <c r="K305" s="197"/>
      <c r="L305" s="203"/>
      <c r="M305" s="204"/>
      <c r="N305" s="205"/>
      <c r="O305" s="205"/>
      <c r="P305" s="205"/>
      <c r="Q305" s="205"/>
      <c r="R305" s="205"/>
      <c r="S305" s="205"/>
      <c r="T305" s="206"/>
      <c r="AT305" s="207" t="s">
        <v>179</v>
      </c>
      <c r="AU305" s="207" t="s">
        <v>83</v>
      </c>
      <c r="AV305" s="13" t="s">
        <v>83</v>
      </c>
      <c r="AW305" s="13" t="s">
        <v>36</v>
      </c>
      <c r="AX305" s="13" t="s">
        <v>75</v>
      </c>
      <c r="AY305" s="207" t="s">
        <v>164</v>
      </c>
    </row>
    <row r="306" spans="1:65" s="13" customFormat="1" ht="11.25">
      <c r="B306" s="196"/>
      <c r="C306" s="197"/>
      <c r="D306" s="198" t="s">
        <v>179</v>
      </c>
      <c r="E306" s="199" t="s">
        <v>19</v>
      </c>
      <c r="F306" s="200" t="s">
        <v>437</v>
      </c>
      <c r="G306" s="197"/>
      <c r="H306" s="201">
        <v>91.08</v>
      </c>
      <c r="I306" s="202"/>
      <c r="J306" s="197"/>
      <c r="K306" s="197"/>
      <c r="L306" s="203"/>
      <c r="M306" s="204"/>
      <c r="N306" s="205"/>
      <c r="O306" s="205"/>
      <c r="P306" s="205"/>
      <c r="Q306" s="205"/>
      <c r="R306" s="205"/>
      <c r="S306" s="205"/>
      <c r="T306" s="206"/>
      <c r="AT306" s="207" t="s">
        <v>179</v>
      </c>
      <c r="AU306" s="207" t="s">
        <v>83</v>
      </c>
      <c r="AV306" s="13" t="s">
        <v>83</v>
      </c>
      <c r="AW306" s="13" t="s">
        <v>36</v>
      </c>
      <c r="AX306" s="13" t="s">
        <v>75</v>
      </c>
      <c r="AY306" s="207" t="s">
        <v>164</v>
      </c>
    </row>
    <row r="307" spans="1:65" s="14" customFormat="1" ht="11.25">
      <c r="B307" s="212"/>
      <c r="C307" s="213"/>
      <c r="D307" s="198" t="s">
        <v>179</v>
      </c>
      <c r="E307" s="214" t="s">
        <v>19</v>
      </c>
      <c r="F307" s="215" t="s">
        <v>438</v>
      </c>
      <c r="G307" s="213"/>
      <c r="H307" s="216">
        <v>339.85399999999998</v>
      </c>
      <c r="I307" s="217"/>
      <c r="J307" s="213"/>
      <c r="K307" s="213"/>
      <c r="L307" s="218"/>
      <c r="M307" s="219"/>
      <c r="N307" s="220"/>
      <c r="O307" s="220"/>
      <c r="P307" s="220"/>
      <c r="Q307" s="220"/>
      <c r="R307" s="220"/>
      <c r="S307" s="220"/>
      <c r="T307" s="221"/>
      <c r="AT307" s="222" t="s">
        <v>179</v>
      </c>
      <c r="AU307" s="222" t="s">
        <v>83</v>
      </c>
      <c r="AV307" s="14" t="s">
        <v>112</v>
      </c>
      <c r="AW307" s="14" t="s">
        <v>36</v>
      </c>
      <c r="AX307" s="14" t="s">
        <v>79</v>
      </c>
      <c r="AY307" s="222" t="s">
        <v>164</v>
      </c>
    </row>
    <row r="308" spans="1:65" s="2" customFormat="1" ht="33" customHeight="1">
      <c r="A308" s="34"/>
      <c r="B308" s="35"/>
      <c r="C308" s="178" t="s">
        <v>753</v>
      </c>
      <c r="D308" s="178" t="s">
        <v>167</v>
      </c>
      <c r="E308" s="179" t="s">
        <v>754</v>
      </c>
      <c r="F308" s="180" t="s">
        <v>755</v>
      </c>
      <c r="G308" s="181" t="s">
        <v>170</v>
      </c>
      <c r="H308" s="182">
        <v>339.85399999999998</v>
      </c>
      <c r="I308" s="183"/>
      <c r="J308" s="184">
        <f>ROUND(I308*H308,2)</f>
        <v>0</v>
      </c>
      <c r="K308" s="180" t="s">
        <v>171</v>
      </c>
      <c r="L308" s="39"/>
      <c r="M308" s="185" t="s">
        <v>19</v>
      </c>
      <c r="N308" s="186" t="s">
        <v>46</v>
      </c>
      <c r="O308" s="64"/>
      <c r="P308" s="187">
        <f>O308*H308</f>
        <v>0</v>
      </c>
      <c r="Q308" s="187">
        <v>2.0000000000000001E-4</v>
      </c>
      <c r="R308" s="187">
        <f>Q308*H308</f>
        <v>6.7970799999999998E-2</v>
      </c>
      <c r="S308" s="187">
        <v>0</v>
      </c>
      <c r="T308" s="188">
        <f>S308*H308</f>
        <v>0</v>
      </c>
      <c r="U308" s="34"/>
      <c r="V308" s="34"/>
      <c r="W308" s="34"/>
      <c r="X308" s="34"/>
      <c r="Y308" s="34"/>
      <c r="Z308" s="34"/>
      <c r="AA308" s="34"/>
      <c r="AB308" s="34"/>
      <c r="AC308" s="34"/>
      <c r="AD308" s="34"/>
      <c r="AE308" s="34"/>
      <c r="AR308" s="189" t="s">
        <v>250</v>
      </c>
      <c r="AT308" s="189" t="s">
        <v>167</v>
      </c>
      <c r="AU308" s="189" t="s">
        <v>83</v>
      </c>
      <c r="AY308" s="17" t="s">
        <v>164</v>
      </c>
      <c r="BE308" s="190">
        <f>IF(N308="základní",J308,0)</f>
        <v>0</v>
      </c>
      <c r="BF308" s="190">
        <f>IF(N308="snížená",J308,0)</f>
        <v>0</v>
      </c>
      <c r="BG308" s="190">
        <f>IF(N308="zákl. přenesená",J308,0)</f>
        <v>0</v>
      </c>
      <c r="BH308" s="190">
        <f>IF(N308="sníž. přenesená",J308,0)</f>
        <v>0</v>
      </c>
      <c r="BI308" s="190">
        <f>IF(N308="nulová",J308,0)</f>
        <v>0</v>
      </c>
      <c r="BJ308" s="17" t="s">
        <v>79</v>
      </c>
      <c r="BK308" s="190">
        <f>ROUND(I308*H308,2)</f>
        <v>0</v>
      </c>
      <c r="BL308" s="17" t="s">
        <v>250</v>
      </c>
      <c r="BM308" s="189" t="s">
        <v>756</v>
      </c>
    </row>
    <row r="309" spans="1:65" s="2" customFormat="1" ht="11.25">
      <c r="A309" s="34"/>
      <c r="B309" s="35"/>
      <c r="C309" s="36"/>
      <c r="D309" s="191" t="s">
        <v>173</v>
      </c>
      <c r="E309" s="36"/>
      <c r="F309" s="192" t="s">
        <v>757</v>
      </c>
      <c r="G309" s="36"/>
      <c r="H309" s="36"/>
      <c r="I309" s="193"/>
      <c r="J309" s="36"/>
      <c r="K309" s="36"/>
      <c r="L309" s="39"/>
      <c r="M309" s="194"/>
      <c r="N309" s="195"/>
      <c r="O309" s="64"/>
      <c r="P309" s="64"/>
      <c r="Q309" s="64"/>
      <c r="R309" s="64"/>
      <c r="S309" s="64"/>
      <c r="T309" s="65"/>
      <c r="U309" s="34"/>
      <c r="V309" s="34"/>
      <c r="W309" s="34"/>
      <c r="X309" s="34"/>
      <c r="Y309" s="34"/>
      <c r="Z309" s="34"/>
      <c r="AA309" s="34"/>
      <c r="AB309" s="34"/>
      <c r="AC309" s="34"/>
      <c r="AD309" s="34"/>
      <c r="AE309" s="34"/>
      <c r="AT309" s="17" t="s">
        <v>173</v>
      </c>
      <c r="AU309" s="17" t="s">
        <v>83</v>
      </c>
    </row>
    <row r="310" spans="1:65" s="13" customFormat="1" ht="11.25">
      <c r="B310" s="196"/>
      <c r="C310" s="197"/>
      <c r="D310" s="198" t="s">
        <v>179</v>
      </c>
      <c r="E310" s="199" t="s">
        <v>19</v>
      </c>
      <c r="F310" s="200" t="s">
        <v>431</v>
      </c>
      <c r="G310" s="197"/>
      <c r="H310" s="201">
        <v>39.06</v>
      </c>
      <c r="I310" s="202"/>
      <c r="J310" s="197"/>
      <c r="K310" s="197"/>
      <c r="L310" s="203"/>
      <c r="M310" s="204"/>
      <c r="N310" s="205"/>
      <c r="O310" s="205"/>
      <c r="P310" s="205"/>
      <c r="Q310" s="205"/>
      <c r="R310" s="205"/>
      <c r="S310" s="205"/>
      <c r="T310" s="206"/>
      <c r="AT310" s="207" t="s">
        <v>179</v>
      </c>
      <c r="AU310" s="207" t="s">
        <v>83</v>
      </c>
      <c r="AV310" s="13" t="s">
        <v>83</v>
      </c>
      <c r="AW310" s="13" t="s">
        <v>36</v>
      </c>
      <c r="AX310" s="13" t="s">
        <v>75</v>
      </c>
      <c r="AY310" s="207" t="s">
        <v>164</v>
      </c>
    </row>
    <row r="311" spans="1:65" s="13" customFormat="1" ht="11.25">
      <c r="B311" s="196"/>
      <c r="C311" s="197"/>
      <c r="D311" s="198" t="s">
        <v>179</v>
      </c>
      <c r="E311" s="199" t="s">
        <v>19</v>
      </c>
      <c r="F311" s="200" t="s">
        <v>432</v>
      </c>
      <c r="G311" s="197"/>
      <c r="H311" s="201">
        <v>99</v>
      </c>
      <c r="I311" s="202"/>
      <c r="J311" s="197"/>
      <c r="K311" s="197"/>
      <c r="L311" s="203"/>
      <c r="M311" s="204"/>
      <c r="N311" s="205"/>
      <c r="O311" s="205"/>
      <c r="P311" s="205"/>
      <c r="Q311" s="205"/>
      <c r="R311" s="205"/>
      <c r="S311" s="205"/>
      <c r="T311" s="206"/>
      <c r="AT311" s="207" t="s">
        <v>179</v>
      </c>
      <c r="AU311" s="207" t="s">
        <v>83</v>
      </c>
      <c r="AV311" s="13" t="s">
        <v>83</v>
      </c>
      <c r="AW311" s="13" t="s">
        <v>36</v>
      </c>
      <c r="AX311" s="13" t="s">
        <v>75</v>
      </c>
      <c r="AY311" s="207" t="s">
        <v>164</v>
      </c>
    </row>
    <row r="312" spans="1:65" s="13" customFormat="1" ht="11.25">
      <c r="B312" s="196"/>
      <c r="C312" s="197"/>
      <c r="D312" s="198" t="s">
        <v>179</v>
      </c>
      <c r="E312" s="199" t="s">
        <v>19</v>
      </c>
      <c r="F312" s="200" t="s">
        <v>433</v>
      </c>
      <c r="G312" s="197"/>
      <c r="H312" s="201">
        <v>40.32</v>
      </c>
      <c r="I312" s="202"/>
      <c r="J312" s="197"/>
      <c r="K312" s="197"/>
      <c r="L312" s="203"/>
      <c r="M312" s="204"/>
      <c r="N312" s="205"/>
      <c r="O312" s="205"/>
      <c r="P312" s="205"/>
      <c r="Q312" s="205"/>
      <c r="R312" s="205"/>
      <c r="S312" s="205"/>
      <c r="T312" s="206"/>
      <c r="AT312" s="207" t="s">
        <v>179</v>
      </c>
      <c r="AU312" s="207" t="s">
        <v>83</v>
      </c>
      <c r="AV312" s="13" t="s">
        <v>83</v>
      </c>
      <c r="AW312" s="13" t="s">
        <v>36</v>
      </c>
      <c r="AX312" s="13" t="s">
        <v>75</v>
      </c>
      <c r="AY312" s="207" t="s">
        <v>164</v>
      </c>
    </row>
    <row r="313" spans="1:65" s="13" customFormat="1" ht="11.25">
      <c r="B313" s="196"/>
      <c r="C313" s="197"/>
      <c r="D313" s="198" t="s">
        <v>179</v>
      </c>
      <c r="E313" s="199" t="s">
        <v>19</v>
      </c>
      <c r="F313" s="200" t="s">
        <v>434</v>
      </c>
      <c r="G313" s="197"/>
      <c r="H313" s="201">
        <v>75.959999999999994</v>
      </c>
      <c r="I313" s="202"/>
      <c r="J313" s="197"/>
      <c r="K313" s="197"/>
      <c r="L313" s="203"/>
      <c r="M313" s="204"/>
      <c r="N313" s="205"/>
      <c r="O313" s="205"/>
      <c r="P313" s="205"/>
      <c r="Q313" s="205"/>
      <c r="R313" s="205"/>
      <c r="S313" s="205"/>
      <c r="T313" s="206"/>
      <c r="AT313" s="207" t="s">
        <v>179</v>
      </c>
      <c r="AU313" s="207" t="s">
        <v>83</v>
      </c>
      <c r="AV313" s="13" t="s">
        <v>83</v>
      </c>
      <c r="AW313" s="13" t="s">
        <v>36</v>
      </c>
      <c r="AX313" s="13" t="s">
        <v>75</v>
      </c>
      <c r="AY313" s="207" t="s">
        <v>164</v>
      </c>
    </row>
    <row r="314" spans="1:65" s="13" customFormat="1" ht="11.25">
      <c r="B314" s="196"/>
      <c r="C314" s="197"/>
      <c r="D314" s="198" t="s">
        <v>179</v>
      </c>
      <c r="E314" s="199" t="s">
        <v>19</v>
      </c>
      <c r="F314" s="200" t="s">
        <v>435</v>
      </c>
      <c r="G314" s="197"/>
      <c r="H314" s="201">
        <v>-93.37</v>
      </c>
      <c r="I314" s="202"/>
      <c r="J314" s="197"/>
      <c r="K314" s="197"/>
      <c r="L314" s="203"/>
      <c r="M314" s="204"/>
      <c r="N314" s="205"/>
      <c r="O314" s="205"/>
      <c r="P314" s="205"/>
      <c r="Q314" s="205"/>
      <c r="R314" s="205"/>
      <c r="S314" s="205"/>
      <c r="T314" s="206"/>
      <c r="AT314" s="207" t="s">
        <v>179</v>
      </c>
      <c r="AU314" s="207" t="s">
        <v>83</v>
      </c>
      <c r="AV314" s="13" t="s">
        <v>83</v>
      </c>
      <c r="AW314" s="13" t="s">
        <v>36</v>
      </c>
      <c r="AX314" s="13" t="s">
        <v>75</v>
      </c>
      <c r="AY314" s="207" t="s">
        <v>164</v>
      </c>
    </row>
    <row r="315" spans="1:65" s="13" customFormat="1" ht="11.25">
      <c r="B315" s="196"/>
      <c r="C315" s="197"/>
      <c r="D315" s="198" t="s">
        <v>179</v>
      </c>
      <c r="E315" s="199" t="s">
        <v>19</v>
      </c>
      <c r="F315" s="200" t="s">
        <v>436</v>
      </c>
      <c r="G315" s="197"/>
      <c r="H315" s="201">
        <v>87.804000000000002</v>
      </c>
      <c r="I315" s="202"/>
      <c r="J315" s="197"/>
      <c r="K315" s="197"/>
      <c r="L315" s="203"/>
      <c r="M315" s="204"/>
      <c r="N315" s="205"/>
      <c r="O315" s="205"/>
      <c r="P315" s="205"/>
      <c r="Q315" s="205"/>
      <c r="R315" s="205"/>
      <c r="S315" s="205"/>
      <c r="T315" s="206"/>
      <c r="AT315" s="207" t="s">
        <v>179</v>
      </c>
      <c r="AU315" s="207" t="s">
        <v>83</v>
      </c>
      <c r="AV315" s="13" t="s">
        <v>83</v>
      </c>
      <c r="AW315" s="13" t="s">
        <v>36</v>
      </c>
      <c r="AX315" s="13" t="s">
        <v>75</v>
      </c>
      <c r="AY315" s="207" t="s">
        <v>164</v>
      </c>
    </row>
    <row r="316" spans="1:65" s="13" customFormat="1" ht="11.25">
      <c r="B316" s="196"/>
      <c r="C316" s="197"/>
      <c r="D316" s="198" t="s">
        <v>179</v>
      </c>
      <c r="E316" s="199" t="s">
        <v>19</v>
      </c>
      <c r="F316" s="200" t="s">
        <v>437</v>
      </c>
      <c r="G316" s="197"/>
      <c r="H316" s="201">
        <v>91.08</v>
      </c>
      <c r="I316" s="202"/>
      <c r="J316" s="197"/>
      <c r="K316" s="197"/>
      <c r="L316" s="203"/>
      <c r="M316" s="204"/>
      <c r="N316" s="205"/>
      <c r="O316" s="205"/>
      <c r="P316" s="205"/>
      <c r="Q316" s="205"/>
      <c r="R316" s="205"/>
      <c r="S316" s="205"/>
      <c r="T316" s="206"/>
      <c r="AT316" s="207" t="s">
        <v>179</v>
      </c>
      <c r="AU316" s="207" t="s">
        <v>83</v>
      </c>
      <c r="AV316" s="13" t="s">
        <v>83</v>
      </c>
      <c r="AW316" s="13" t="s">
        <v>36</v>
      </c>
      <c r="AX316" s="13" t="s">
        <v>75</v>
      </c>
      <c r="AY316" s="207" t="s">
        <v>164</v>
      </c>
    </row>
    <row r="317" spans="1:65" s="14" customFormat="1" ht="11.25">
      <c r="B317" s="212"/>
      <c r="C317" s="213"/>
      <c r="D317" s="198" t="s">
        <v>179</v>
      </c>
      <c r="E317" s="214" t="s">
        <v>19</v>
      </c>
      <c r="F317" s="215" t="s">
        <v>438</v>
      </c>
      <c r="G317" s="213"/>
      <c r="H317" s="216">
        <v>339.85399999999998</v>
      </c>
      <c r="I317" s="217"/>
      <c r="J317" s="213"/>
      <c r="K317" s="213"/>
      <c r="L317" s="218"/>
      <c r="M317" s="219"/>
      <c r="N317" s="220"/>
      <c r="O317" s="220"/>
      <c r="P317" s="220"/>
      <c r="Q317" s="220"/>
      <c r="R317" s="220"/>
      <c r="S317" s="220"/>
      <c r="T317" s="221"/>
      <c r="AT317" s="222" t="s">
        <v>179</v>
      </c>
      <c r="AU317" s="222" t="s">
        <v>83</v>
      </c>
      <c r="AV317" s="14" t="s">
        <v>112</v>
      </c>
      <c r="AW317" s="14" t="s">
        <v>36</v>
      </c>
      <c r="AX317" s="14" t="s">
        <v>79</v>
      </c>
      <c r="AY317" s="222" t="s">
        <v>164</v>
      </c>
    </row>
    <row r="318" spans="1:65" s="2" customFormat="1" ht="37.9" customHeight="1">
      <c r="A318" s="34"/>
      <c r="B318" s="35"/>
      <c r="C318" s="178" t="s">
        <v>758</v>
      </c>
      <c r="D318" s="178" t="s">
        <v>167</v>
      </c>
      <c r="E318" s="179" t="s">
        <v>759</v>
      </c>
      <c r="F318" s="180" t="s">
        <v>760</v>
      </c>
      <c r="G318" s="181" t="s">
        <v>170</v>
      </c>
      <c r="H318" s="182">
        <v>339.85399999999998</v>
      </c>
      <c r="I318" s="183"/>
      <c r="J318" s="184">
        <f>ROUND(I318*H318,2)</f>
        <v>0</v>
      </c>
      <c r="K318" s="180" t="s">
        <v>171</v>
      </c>
      <c r="L318" s="39"/>
      <c r="M318" s="185" t="s">
        <v>19</v>
      </c>
      <c r="N318" s="186" t="s">
        <v>46</v>
      </c>
      <c r="O318" s="64"/>
      <c r="P318" s="187">
        <f>O318*H318</f>
        <v>0</v>
      </c>
      <c r="Q318" s="187">
        <v>2.9E-4</v>
      </c>
      <c r="R318" s="187">
        <f>Q318*H318</f>
        <v>9.8557659999999991E-2</v>
      </c>
      <c r="S318" s="187">
        <v>0</v>
      </c>
      <c r="T318" s="188">
        <f>S318*H318</f>
        <v>0</v>
      </c>
      <c r="U318" s="34"/>
      <c r="V318" s="34"/>
      <c r="W318" s="34"/>
      <c r="X318" s="34"/>
      <c r="Y318" s="34"/>
      <c r="Z318" s="34"/>
      <c r="AA318" s="34"/>
      <c r="AB318" s="34"/>
      <c r="AC318" s="34"/>
      <c r="AD318" s="34"/>
      <c r="AE318" s="34"/>
      <c r="AR318" s="189" t="s">
        <v>250</v>
      </c>
      <c r="AT318" s="189" t="s">
        <v>167</v>
      </c>
      <c r="AU318" s="189" t="s">
        <v>83</v>
      </c>
      <c r="AY318" s="17" t="s">
        <v>164</v>
      </c>
      <c r="BE318" s="190">
        <f>IF(N318="základní",J318,0)</f>
        <v>0</v>
      </c>
      <c r="BF318" s="190">
        <f>IF(N318="snížená",J318,0)</f>
        <v>0</v>
      </c>
      <c r="BG318" s="190">
        <f>IF(N318="zákl. přenesená",J318,0)</f>
        <v>0</v>
      </c>
      <c r="BH318" s="190">
        <f>IF(N318="sníž. přenesená",J318,0)</f>
        <v>0</v>
      </c>
      <c r="BI318" s="190">
        <f>IF(N318="nulová",J318,0)</f>
        <v>0</v>
      </c>
      <c r="BJ318" s="17" t="s">
        <v>79</v>
      </c>
      <c r="BK318" s="190">
        <f>ROUND(I318*H318,2)</f>
        <v>0</v>
      </c>
      <c r="BL318" s="17" t="s">
        <v>250</v>
      </c>
      <c r="BM318" s="189" t="s">
        <v>761</v>
      </c>
    </row>
    <row r="319" spans="1:65" s="2" customFormat="1" ht="11.25">
      <c r="A319" s="34"/>
      <c r="B319" s="35"/>
      <c r="C319" s="36"/>
      <c r="D319" s="191" t="s">
        <v>173</v>
      </c>
      <c r="E319" s="36"/>
      <c r="F319" s="192" t="s">
        <v>762</v>
      </c>
      <c r="G319" s="36"/>
      <c r="H319" s="36"/>
      <c r="I319" s="193"/>
      <c r="J319" s="36"/>
      <c r="K319" s="36"/>
      <c r="L319" s="39"/>
      <c r="M319" s="194"/>
      <c r="N319" s="195"/>
      <c r="O319" s="64"/>
      <c r="P319" s="64"/>
      <c r="Q319" s="64"/>
      <c r="R319" s="64"/>
      <c r="S319" s="64"/>
      <c r="T319" s="65"/>
      <c r="U319" s="34"/>
      <c r="V319" s="34"/>
      <c r="W319" s="34"/>
      <c r="X319" s="34"/>
      <c r="Y319" s="34"/>
      <c r="Z319" s="34"/>
      <c r="AA319" s="34"/>
      <c r="AB319" s="34"/>
      <c r="AC319" s="34"/>
      <c r="AD319" s="34"/>
      <c r="AE319" s="34"/>
      <c r="AT319" s="17" t="s">
        <v>173</v>
      </c>
      <c r="AU319" s="17" t="s">
        <v>83</v>
      </c>
    </row>
    <row r="320" spans="1:65" s="2" customFormat="1" ht="16.5" customHeight="1">
      <c r="A320" s="34"/>
      <c r="B320" s="35"/>
      <c r="C320" s="178" t="s">
        <v>763</v>
      </c>
      <c r="D320" s="178" t="s">
        <v>167</v>
      </c>
      <c r="E320" s="179" t="s">
        <v>764</v>
      </c>
      <c r="F320" s="180" t="s">
        <v>765</v>
      </c>
      <c r="G320" s="181" t="s">
        <v>170</v>
      </c>
      <c r="H320" s="182">
        <v>45.45</v>
      </c>
      <c r="I320" s="183"/>
      <c r="J320" s="184">
        <f>ROUND(I320*H320,2)</f>
        <v>0</v>
      </c>
      <c r="K320" s="180" t="s">
        <v>19</v>
      </c>
      <c r="L320" s="39"/>
      <c r="M320" s="185" t="s">
        <v>19</v>
      </c>
      <c r="N320" s="186" t="s">
        <v>46</v>
      </c>
      <c r="O320" s="64"/>
      <c r="P320" s="187">
        <f>O320*H320</f>
        <v>0</v>
      </c>
      <c r="Q320" s="187">
        <v>0</v>
      </c>
      <c r="R320" s="187">
        <f>Q320*H320</f>
        <v>0</v>
      </c>
      <c r="S320" s="187">
        <v>0</v>
      </c>
      <c r="T320" s="188">
        <f>S320*H320</f>
        <v>0</v>
      </c>
      <c r="U320" s="34"/>
      <c r="V320" s="34"/>
      <c r="W320" s="34"/>
      <c r="X320" s="34"/>
      <c r="Y320" s="34"/>
      <c r="Z320" s="34"/>
      <c r="AA320" s="34"/>
      <c r="AB320" s="34"/>
      <c r="AC320" s="34"/>
      <c r="AD320" s="34"/>
      <c r="AE320" s="34"/>
      <c r="AR320" s="189" t="s">
        <v>250</v>
      </c>
      <c r="AT320" s="189" t="s">
        <v>167</v>
      </c>
      <c r="AU320" s="189" t="s">
        <v>83</v>
      </c>
      <c r="AY320" s="17" t="s">
        <v>164</v>
      </c>
      <c r="BE320" s="190">
        <f>IF(N320="základní",J320,0)</f>
        <v>0</v>
      </c>
      <c r="BF320" s="190">
        <f>IF(N320="snížená",J320,0)</f>
        <v>0</v>
      </c>
      <c r="BG320" s="190">
        <f>IF(N320="zákl. přenesená",J320,0)</f>
        <v>0</v>
      </c>
      <c r="BH320" s="190">
        <f>IF(N320="sníž. přenesená",J320,0)</f>
        <v>0</v>
      </c>
      <c r="BI320" s="190">
        <f>IF(N320="nulová",J320,0)</f>
        <v>0</v>
      </c>
      <c r="BJ320" s="17" t="s">
        <v>79</v>
      </c>
      <c r="BK320" s="190">
        <f>ROUND(I320*H320,2)</f>
        <v>0</v>
      </c>
      <c r="BL320" s="17" t="s">
        <v>250</v>
      </c>
      <c r="BM320" s="189" t="s">
        <v>766</v>
      </c>
    </row>
    <row r="321" spans="1:51" s="13" customFormat="1" ht="11.25">
      <c r="B321" s="196"/>
      <c r="C321" s="197"/>
      <c r="D321" s="198" t="s">
        <v>179</v>
      </c>
      <c r="E321" s="199" t="s">
        <v>19</v>
      </c>
      <c r="F321" s="200" t="s">
        <v>767</v>
      </c>
      <c r="G321" s="197"/>
      <c r="H321" s="201">
        <v>45.45</v>
      </c>
      <c r="I321" s="202"/>
      <c r="J321" s="197"/>
      <c r="K321" s="197"/>
      <c r="L321" s="203"/>
      <c r="M321" s="233"/>
      <c r="N321" s="234"/>
      <c r="O321" s="234"/>
      <c r="P321" s="234"/>
      <c r="Q321" s="234"/>
      <c r="R321" s="234"/>
      <c r="S321" s="234"/>
      <c r="T321" s="235"/>
      <c r="AT321" s="207" t="s">
        <v>179</v>
      </c>
      <c r="AU321" s="207" t="s">
        <v>83</v>
      </c>
      <c r="AV321" s="13" t="s">
        <v>83</v>
      </c>
      <c r="AW321" s="13" t="s">
        <v>36</v>
      </c>
      <c r="AX321" s="13" t="s">
        <v>79</v>
      </c>
      <c r="AY321" s="207" t="s">
        <v>164</v>
      </c>
    </row>
    <row r="322" spans="1:51" s="2" customFormat="1" ht="6.95" customHeight="1">
      <c r="A322" s="34"/>
      <c r="B322" s="47"/>
      <c r="C322" s="48"/>
      <c r="D322" s="48"/>
      <c r="E322" s="48"/>
      <c r="F322" s="48"/>
      <c r="G322" s="48"/>
      <c r="H322" s="48"/>
      <c r="I322" s="48"/>
      <c r="J322" s="48"/>
      <c r="K322" s="48"/>
      <c r="L322" s="39"/>
      <c r="M322" s="34"/>
      <c r="O322" s="34"/>
      <c r="P322" s="34"/>
      <c r="Q322" s="34"/>
      <c r="R322" s="34"/>
      <c r="S322" s="34"/>
      <c r="T322" s="34"/>
      <c r="U322" s="34"/>
      <c r="V322" s="34"/>
      <c r="W322" s="34"/>
      <c r="X322" s="34"/>
      <c r="Y322" s="34"/>
      <c r="Z322" s="34"/>
      <c r="AA322" s="34"/>
      <c r="AB322" s="34"/>
      <c r="AC322" s="34"/>
      <c r="AD322" s="34"/>
      <c r="AE322" s="34"/>
    </row>
  </sheetData>
  <sheetProtection algorithmName="SHA-512" hashValue="MwEOdBPKgq7Xlz4QDqq0c872Y94SCJSWSYlsfYeLCDy0IKqF6hSaKI2S7Z5DuVg74P7tXaxHuGrE/DbCAly3VQ==" saltValue="NTgQHIiuHx8ZZPsXE42MTTxt8iN+rl3LG7CFR+YMsq9jzLBcWn+itQIZza9Eq/qRXjr6R+etLiJU6uU9es86MA==" spinCount="100000" sheet="1" objects="1" scenarios="1" formatColumns="0" formatRows="0" autoFilter="0"/>
  <autoFilter ref="C98:K321" xr:uid="{00000000-0009-0000-0000-000002000000}"/>
  <mergeCells count="12">
    <mergeCell ref="E91:H91"/>
    <mergeCell ref="L2:V2"/>
    <mergeCell ref="E50:H50"/>
    <mergeCell ref="E52:H52"/>
    <mergeCell ref="E54:H54"/>
    <mergeCell ref="E87:H87"/>
    <mergeCell ref="E89:H89"/>
    <mergeCell ref="E7:H7"/>
    <mergeCell ref="E9:H9"/>
    <mergeCell ref="E11:H11"/>
    <mergeCell ref="E20:H20"/>
    <mergeCell ref="E29:H29"/>
  </mergeCells>
  <hyperlinks>
    <hyperlink ref="F103" r:id="rId1" xr:uid="{00000000-0004-0000-0200-000000000000}"/>
    <hyperlink ref="F105" r:id="rId2" xr:uid="{00000000-0004-0000-0200-000001000000}"/>
    <hyperlink ref="F109" r:id="rId3" xr:uid="{00000000-0004-0000-0200-000002000000}"/>
    <hyperlink ref="F112" r:id="rId4" xr:uid="{00000000-0004-0000-0200-000003000000}"/>
    <hyperlink ref="F115" r:id="rId5" xr:uid="{00000000-0004-0000-0200-000004000000}"/>
    <hyperlink ref="F125" r:id="rId6" xr:uid="{00000000-0004-0000-0200-000005000000}"/>
    <hyperlink ref="F128" r:id="rId7" xr:uid="{00000000-0004-0000-0200-000006000000}"/>
    <hyperlink ref="F130" r:id="rId8" xr:uid="{00000000-0004-0000-0200-000007000000}"/>
    <hyperlink ref="F132" r:id="rId9" xr:uid="{00000000-0004-0000-0200-000008000000}"/>
    <hyperlink ref="F137" r:id="rId10" xr:uid="{00000000-0004-0000-0200-000009000000}"/>
    <hyperlink ref="F139" r:id="rId11" xr:uid="{00000000-0004-0000-0200-00000A000000}"/>
    <hyperlink ref="F142" r:id="rId12" xr:uid="{00000000-0004-0000-0200-00000B000000}"/>
    <hyperlink ref="F146" r:id="rId13" xr:uid="{00000000-0004-0000-0200-00000C000000}"/>
    <hyperlink ref="F149" r:id="rId14" xr:uid="{00000000-0004-0000-0200-00000D000000}"/>
    <hyperlink ref="F153" r:id="rId15" xr:uid="{00000000-0004-0000-0200-00000E000000}"/>
    <hyperlink ref="F158" r:id="rId16" xr:uid="{00000000-0004-0000-0200-00000F000000}"/>
    <hyperlink ref="F162" r:id="rId17" xr:uid="{00000000-0004-0000-0200-000010000000}"/>
    <hyperlink ref="F166" r:id="rId18" xr:uid="{00000000-0004-0000-0200-000011000000}"/>
    <hyperlink ref="F171" r:id="rId19" xr:uid="{00000000-0004-0000-0200-000012000000}"/>
    <hyperlink ref="F176" r:id="rId20" xr:uid="{00000000-0004-0000-0200-000013000000}"/>
    <hyperlink ref="F182" r:id="rId21" xr:uid="{00000000-0004-0000-0200-000014000000}"/>
    <hyperlink ref="F190" r:id="rId22" xr:uid="{00000000-0004-0000-0200-000015000000}"/>
    <hyperlink ref="F200" r:id="rId23" xr:uid="{00000000-0004-0000-0200-000016000000}"/>
    <hyperlink ref="F209" r:id="rId24" xr:uid="{00000000-0004-0000-0200-000017000000}"/>
    <hyperlink ref="F212" r:id="rId25" xr:uid="{00000000-0004-0000-0200-000018000000}"/>
    <hyperlink ref="F216" r:id="rId26" xr:uid="{00000000-0004-0000-0200-000019000000}"/>
    <hyperlink ref="F225" r:id="rId27" xr:uid="{00000000-0004-0000-0200-00001A000000}"/>
    <hyperlink ref="F227" r:id="rId28" xr:uid="{00000000-0004-0000-0200-00001B000000}"/>
    <hyperlink ref="F231" r:id="rId29" xr:uid="{00000000-0004-0000-0200-00001C000000}"/>
    <hyperlink ref="F234" r:id="rId30" xr:uid="{00000000-0004-0000-0200-00001D000000}"/>
    <hyperlink ref="F237" r:id="rId31" xr:uid="{00000000-0004-0000-0200-00001E000000}"/>
    <hyperlink ref="F240" r:id="rId32" xr:uid="{00000000-0004-0000-0200-00001F000000}"/>
    <hyperlink ref="F243" r:id="rId33" xr:uid="{00000000-0004-0000-0200-000020000000}"/>
    <hyperlink ref="F246" r:id="rId34" xr:uid="{00000000-0004-0000-0200-000021000000}"/>
    <hyperlink ref="F254" r:id="rId35" xr:uid="{00000000-0004-0000-0200-000022000000}"/>
    <hyperlink ref="F259" r:id="rId36" xr:uid="{00000000-0004-0000-0200-000023000000}"/>
    <hyperlink ref="F262" r:id="rId37" xr:uid="{00000000-0004-0000-0200-000024000000}"/>
    <hyperlink ref="F269" r:id="rId38" xr:uid="{00000000-0004-0000-0200-000025000000}"/>
    <hyperlink ref="F278" r:id="rId39" xr:uid="{00000000-0004-0000-0200-000026000000}"/>
    <hyperlink ref="F283" r:id="rId40" xr:uid="{00000000-0004-0000-0200-000027000000}"/>
    <hyperlink ref="F285" r:id="rId41" xr:uid="{00000000-0004-0000-0200-000028000000}"/>
    <hyperlink ref="F288" r:id="rId42" xr:uid="{00000000-0004-0000-0200-000029000000}"/>
    <hyperlink ref="F293" r:id="rId43" xr:uid="{00000000-0004-0000-0200-00002A000000}"/>
    <hyperlink ref="F299" r:id="rId44" xr:uid="{00000000-0004-0000-0200-00002B000000}"/>
    <hyperlink ref="F309" r:id="rId45" xr:uid="{00000000-0004-0000-0200-00002C000000}"/>
    <hyperlink ref="F319" r:id="rId46" xr:uid="{00000000-0004-0000-0200-00002D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47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BM220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80"/>
      <c r="M2" s="280"/>
      <c r="N2" s="280"/>
      <c r="O2" s="280"/>
      <c r="P2" s="280"/>
      <c r="Q2" s="280"/>
      <c r="R2" s="280"/>
      <c r="S2" s="280"/>
      <c r="T2" s="280"/>
      <c r="U2" s="280"/>
      <c r="V2" s="280"/>
      <c r="AT2" s="17" t="s">
        <v>94</v>
      </c>
    </row>
    <row r="3" spans="1:46" s="1" customFormat="1" ht="6.95" customHeight="1">
      <c r="B3" s="108"/>
      <c r="C3" s="109"/>
      <c r="D3" s="109"/>
      <c r="E3" s="109"/>
      <c r="F3" s="109"/>
      <c r="G3" s="109"/>
      <c r="H3" s="109"/>
      <c r="I3" s="109"/>
      <c r="J3" s="109"/>
      <c r="K3" s="109"/>
      <c r="L3" s="20"/>
      <c r="AT3" s="17" t="s">
        <v>83</v>
      </c>
    </row>
    <row r="4" spans="1:46" s="1" customFormat="1" ht="24.95" customHeight="1">
      <c r="B4" s="20"/>
      <c r="D4" s="110" t="s">
        <v>127</v>
      </c>
      <c r="L4" s="20"/>
      <c r="M4" s="111" t="s">
        <v>10</v>
      </c>
      <c r="AT4" s="17" t="s">
        <v>4</v>
      </c>
    </row>
    <row r="5" spans="1:46" s="1" customFormat="1" ht="6.95" customHeight="1">
      <c r="B5" s="20"/>
      <c r="L5" s="20"/>
    </row>
    <row r="6" spans="1:46" s="1" customFormat="1" ht="12" customHeight="1">
      <c r="B6" s="20"/>
      <c r="D6" s="112" t="s">
        <v>16</v>
      </c>
      <c r="L6" s="20"/>
    </row>
    <row r="7" spans="1:46" s="1" customFormat="1" ht="16.5" customHeight="1">
      <c r="B7" s="20"/>
      <c r="E7" s="297" t="str">
        <f>'Rekapitulace stavby'!K6</f>
        <v>Domov mládeže, Čelakovského 789 1, Plzeň</v>
      </c>
      <c r="F7" s="298"/>
      <c r="G7" s="298"/>
      <c r="H7" s="298"/>
      <c r="L7" s="20"/>
    </row>
    <row r="8" spans="1:46" s="1" customFormat="1" ht="12" customHeight="1">
      <c r="B8" s="20"/>
      <c r="D8" s="112" t="s">
        <v>128</v>
      </c>
      <c r="L8" s="20"/>
    </row>
    <row r="9" spans="1:46" s="2" customFormat="1" ht="16.5" customHeight="1">
      <c r="A9" s="34"/>
      <c r="B9" s="39"/>
      <c r="C9" s="34"/>
      <c r="D9" s="34"/>
      <c r="E9" s="297" t="s">
        <v>129</v>
      </c>
      <c r="F9" s="299"/>
      <c r="G9" s="299"/>
      <c r="H9" s="299"/>
      <c r="I9" s="34"/>
      <c r="J9" s="34"/>
      <c r="K9" s="34"/>
      <c r="L9" s="113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pans="1:46" s="2" customFormat="1" ht="12" customHeight="1">
      <c r="A10" s="34"/>
      <c r="B10" s="39"/>
      <c r="C10" s="34"/>
      <c r="D10" s="112" t="s">
        <v>130</v>
      </c>
      <c r="E10" s="34"/>
      <c r="F10" s="34"/>
      <c r="G10" s="34"/>
      <c r="H10" s="34"/>
      <c r="I10" s="34"/>
      <c r="J10" s="34"/>
      <c r="K10" s="34"/>
      <c r="L10" s="113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pans="1:46" s="2" customFormat="1" ht="16.5" customHeight="1">
      <c r="A11" s="34"/>
      <c r="B11" s="39"/>
      <c r="C11" s="34"/>
      <c r="D11" s="34"/>
      <c r="E11" s="300" t="s">
        <v>768</v>
      </c>
      <c r="F11" s="299"/>
      <c r="G11" s="299"/>
      <c r="H11" s="299"/>
      <c r="I11" s="34"/>
      <c r="J11" s="34"/>
      <c r="K11" s="34"/>
      <c r="L11" s="113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pans="1:46" s="2" customFormat="1" ht="11.25">
      <c r="A12" s="34"/>
      <c r="B12" s="39"/>
      <c r="C12" s="34"/>
      <c r="D12" s="34"/>
      <c r="E12" s="34"/>
      <c r="F12" s="34"/>
      <c r="G12" s="34"/>
      <c r="H12" s="34"/>
      <c r="I12" s="34"/>
      <c r="J12" s="34"/>
      <c r="K12" s="34"/>
      <c r="L12" s="113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pans="1:46" s="2" customFormat="1" ht="12" customHeight="1">
      <c r="A13" s="34"/>
      <c r="B13" s="39"/>
      <c r="C13" s="34"/>
      <c r="D13" s="112" t="s">
        <v>18</v>
      </c>
      <c r="E13" s="34"/>
      <c r="F13" s="103" t="s">
        <v>19</v>
      </c>
      <c r="G13" s="34"/>
      <c r="H13" s="34"/>
      <c r="I13" s="112" t="s">
        <v>20</v>
      </c>
      <c r="J13" s="103" t="s">
        <v>19</v>
      </c>
      <c r="K13" s="34"/>
      <c r="L13" s="113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pans="1:46" s="2" customFormat="1" ht="12" customHeight="1">
      <c r="A14" s="34"/>
      <c r="B14" s="39"/>
      <c r="C14" s="34"/>
      <c r="D14" s="112" t="s">
        <v>21</v>
      </c>
      <c r="E14" s="34"/>
      <c r="F14" s="103" t="s">
        <v>22</v>
      </c>
      <c r="G14" s="34"/>
      <c r="H14" s="34"/>
      <c r="I14" s="112" t="s">
        <v>23</v>
      </c>
      <c r="J14" s="114" t="str">
        <f>'Rekapitulace stavby'!AN8</f>
        <v>20. 3. 2025</v>
      </c>
      <c r="K14" s="34"/>
      <c r="L14" s="113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pans="1:46" s="2" customFormat="1" ht="10.9" customHeight="1">
      <c r="A15" s="34"/>
      <c r="B15" s="39"/>
      <c r="C15" s="34"/>
      <c r="D15" s="34"/>
      <c r="E15" s="34"/>
      <c r="F15" s="34"/>
      <c r="G15" s="34"/>
      <c r="H15" s="34"/>
      <c r="I15" s="34"/>
      <c r="J15" s="34"/>
      <c r="K15" s="34"/>
      <c r="L15" s="113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pans="1:46" s="2" customFormat="1" ht="12" customHeight="1">
      <c r="A16" s="34"/>
      <c r="B16" s="39"/>
      <c r="C16" s="34"/>
      <c r="D16" s="112" t="s">
        <v>25</v>
      </c>
      <c r="E16" s="34"/>
      <c r="F16" s="34"/>
      <c r="G16" s="34"/>
      <c r="H16" s="34"/>
      <c r="I16" s="112" t="s">
        <v>26</v>
      </c>
      <c r="J16" s="103" t="s">
        <v>27</v>
      </c>
      <c r="K16" s="34"/>
      <c r="L16" s="113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pans="1:31" s="2" customFormat="1" ht="18" customHeight="1">
      <c r="A17" s="34"/>
      <c r="B17" s="39"/>
      <c r="C17" s="34"/>
      <c r="D17" s="34"/>
      <c r="E17" s="103" t="s">
        <v>28</v>
      </c>
      <c r="F17" s="34"/>
      <c r="G17" s="34"/>
      <c r="H17" s="34"/>
      <c r="I17" s="112" t="s">
        <v>29</v>
      </c>
      <c r="J17" s="103" t="s">
        <v>30</v>
      </c>
      <c r="K17" s="34"/>
      <c r="L17" s="113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pans="1:31" s="2" customFormat="1" ht="6.95" customHeight="1">
      <c r="A18" s="34"/>
      <c r="B18" s="39"/>
      <c r="C18" s="34"/>
      <c r="D18" s="34"/>
      <c r="E18" s="34"/>
      <c r="F18" s="34"/>
      <c r="G18" s="34"/>
      <c r="H18" s="34"/>
      <c r="I18" s="34"/>
      <c r="J18" s="34"/>
      <c r="K18" s="34"/>
      <c r="L18" s="113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pans="1:31" s="2" customFormat="1" ht="12" customHeight="1">
      <c r="A19" s="34"/>
      <c r="B19" s="39"/>
      <c r="C19" s="34"/>
      <c r="D19" s="112" t="s">
        <v>31</v>
      </c>
      <c r="E19" s="34"/>
      <c r="F19" s="34"/>
      <c r="G19" s="34"/>
      <c r="H19" s="34"/>
      <c r="I19" s="112" t="s">
        <v>26</v>
      </c>
      <c r="J19" s="30" t="str">
        <f>'Rekapitulace stavby'!AN13</f>
        <v>Vyplň údaj</v>
      </c>
      <c r="K19" s="34"/>
      <c r="L19" s="113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pans="1:31" s="2" customFormat="1" ht="18" customHeight="1">
      <c r="A20" s="34"/>
      <c r="B20" s="39"/>
      <c r="C20" s="34"/>
      <c r="D20" s="34"/>
      <c r="E20" s="301" t="str">
        <f>'Rekapitulace stavby'!E14</f>
        <v>Vyplň údaj</v>
      </c>
      <c r="F20" s="302"/>
      <c r="G20" s="302"/>
      <c r="H20" s="302"/>
      <c r="I20" s="112" t="s">
        <v>29</v>
      </c>
      <c r="J20" s="30" t="str">
        <f>'Rekapitulace stavby'!AN14</f>
        <v>Vyplň údaj</v>
      </c>
      <c r="K20" s="34"/>
      <c r="L20" s="113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pans="1:31" s="2" customFormat="1" ht="6.95" customHeight="1">
      <c r="A21" s="34"/>
      <c r="B21" s="39"/>
      <c r="C21" s="34"/>
      <c r="D21" s="34"/>
      <c r="E21" s="34"/>
      <c r="F21" s="34"/>
      <c r="G21" s="34"/>
      <c r="H21" s="34"/>
      <c r="I21" s="34"/>
      <c r="J21" s="34"/>
      <c r="K21" s="34"/>
      <c r="L21" s="113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pans="1:31" s="2" customFormat="1" ht="12" customHeight="1">
      <c r="A22" s="34"/>
      <c r="B22" s="39"/>
      <c r="C22" s="34"/>
      <c r="D22" s="112" t="s">
        <v>33</v>
      </c>
      <c r="E22" s="34"/>
      <c r="F22" s="34"/>
      <c r="G22" s="34"/>
      <c r="H22" s="34"/>
      <c r="I22" s="112" t="s">
        <v>26</v>
      </c>
      <c r="J22" s="103" t="s">
        <v>34</v>
      </c>
      <c r="K22" s="34"/>
      <c r="L22" s="113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pans="1:31" s="2" customFormat="1" ht="18" customHeight="1">
      <c r="A23" s="34"/>
      <c r="B23" s="39"/>
      <c r="C23" s="34"/>
      <c r="D23" s="34"/>
      <c r="E23" s="103" t="s">
        <v>35</v>
      </c>
      <c r="F23" s="34"/>
      <c r="G23" s="34"/>
      <c r="H23" s="34"/>
      <c r="I23" s="112" t="s">
        <v>29</v>
      </c>
      <c r="J23" s="103" t="s">
        <v>19</v>
      </c>
      <c r="K23" s="34"/>
      <c r="L23" s="113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pans="1:31" s="2" customFormat="1" ht="6.95" customHeight="1">
      <c r="A24" s="34"/>
      <c r="B24" s="39"/>
      <c r="C24" s="34"/>
      <c r="D24" s="34"/>
      <c r="E24" s="34"/>
      <c r="F24" s="34"/>
      <c r="G24" s="34"/>
      <c r="H24" s="34"/>
      <c r="I24" s="34"/>
      <c r="J24" s="34"/>
      <c r="K24" s="34"/>
      <c r="L24" s="113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pans="1:31" s="2" customFormat="1" ht="12" customHeight="1">
      <c r="A25" s="34"/>
      <c r="B25" s="39"/>
      <c r="C25" s="34"/>
      <c r="D25" s="112" t="s">
        <v>37</v>
      </c>
      <c r="E25" s="34"/>
      <c r="F25" s="34"/>
      <c r="G25" s="34"/>
      <c r="H25" s="34"/>
      <c r="I25" s="112" t="s">
        <v>26</v>
      </c>
      <c r="J25" s="103" t="s">
        <v>19</v>
      </c>
      <c r="K25" s="34"/>
      <c r="L25" s="113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pans="1:31" s="2" customFormat="1" ht="18" customHeight="1">
      <c r="A26" s="34"/>
      <c r="B26" s="39"/>
      <c r="C26" s="34"/>
      <c r="D26" s="34"/>
      <c r="E26" s="103" t="s">
        <v>38</v>
      </c>
      <c r="F26" s="34"/>
      <c r="G26" s="34"/>
      <c r="H26" s="34"/>
      <c r="I26" s="112" t="s">
        <v>29</v>
      </c>
      <c r="J26" s="103" t="s">
        <v>19</v>
      </c>
      <c r="K26" s="34"/>
      <c r="L26" s="113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pans="1:31" s="2" customFormat="1" ht="6.95" customHeight="1">
      <c r="A27" s="34"/>
      <c r="B27" s="39"/>
      <c r="C27" s="34"/>
      <c r="D27" s="34"/>
      <c r="E27" s="34"/>
      <c r="F27" s="34"/>
      <c r="G27" s="34"/>
      <c r="H27" s="34"/>
      <c r="I27" s="34"/>
      <c r="J27" s="34"/>
      <c r="K27" s="34"/>
      <c r="L27" s="113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</row>
    <row r="28" spans="1:31" s="2" customFormat="1" ht="12" customHeight="1">
      <c r="A28" s="34"/>
      <c r="B28" s="39"/>
      <c r="C28" s="34"/>
      <c r="D28" s="112" t="s">
        <v>39</v>
      </c>
      <c r="E28" s="34"/>
      <c r="F28" s="34"/>
      <c r="G28" s="34"/>
      <c r="H28" s="34"/>
      <c r="I28" s="34"/>
      <c r="J28" s="34"/>
      <c r="K28" s="34"/>
      <c r="L28" s="113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pans="1:31" s="8" customFormat="1" ht="71.25" customHeight="1">
      <c r="A29" s="115"/>
      <c r="B29" s="116"/>
      <c r="C29" s="115"/>
      <c r="D29" s="115"/>
      <c r="E29" s="303" t="s">
        <v>40</v>
      </c>
      <c r="F29" s="303"/>
      <c r="G29" s="303"/>
      <c r="H29" s="303"/>
      <c r="I29" s="115"/>
      <c r="J29" s="115"/>
      <c r="K29" s="115"/>
      <c r="L29" s="117"/>
      <c r="S29" s="115"/>
      <c r="T29" s="115"/>
      <c r="U29" s="115"/>
      <c r="V29" s="115"/>
      <c r="W29" s="115"/>
      <c r="X29" s="115"/>
      <c r="Y29" s="115"/>
      <c r="Z29" s="115"/>
      <c r="AA29" s="115"/>
      <c r="AB29" s="115"/>
      <c r="AC29" s="115"/>
      <c r="AD29" s="115"/>
      <c r="AE29" s="115"/>
    </row>
    <row r="30" spans="1:31" s="2" customFormat="1" ht="6.95" customHeight="1">
      <c r="A30" s="34"/>
      <c r="B30" s="39"/>
      <c r="C30" s="34"/>
      <c r="D30" s="34"/>
      <c r="E30" s="34"/>
      <c r="F30" s="34"/>
      <c r="G30" s="34"/>
      <c r="H30" s="34"/>
      <c r="I30" s="34"/>
      <c r="J30" s="34"/>
      <c r="K30" s="34"/>
      <c r="L30" s="113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pans="1:31" s="2" customFormat="1" ht="6.95" customHeight="1">
      <c r="A31" s="34"/>
      <c r="B31" s="39"/>
      <c r="C31" s="34"/>
      <c r="D31" s="118"/>
      <c r="E31" s="118"/>
      <c r="F31" s="118"/>
      <c r="G31" s="118"/>
      <c r="H31" s="118"/>
      <c r="I31" s="118"/>
      <c r="J31" s="118"/>
      <c r="K31" s="118"/>
      <c r="L31" s="113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pans="1:31" s="2" customFormat="1" ht="25.35" customHeight="1">
      <c r="A32" s="34"/>
      <c r="B32" s="39"/>
      <c r="C32" s="34"/>
      <c r="D32" s="119" t="s">
        <v>41</v>
      </c>
      <c r="E32" s="34"/>
      <c r="F32" s="34"/>
      <c r="G32" s="34"/>
      <c r="H32" s="34"/>
      <c r="I32" s="34"/>
      <c r="J32" s="120">
        <f>ROUND(J97, 2)</f>
        <v>0</v>
      </c>
      <c r="K32" s="34"/>
      <c r="L32" s="113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pans="1:31" s="2" customFormat="1" ht="6.95" customHeight="1">
      <c r="A33" s="34"/>
      <c r="B33" s="39"/>
      <c r="C33" s="34"/>
      <c r="D33" s="118"/>
      <c r="E33" s="118"/>
      <c r="F33" s="118"/>
      <c r="G33" s="118"/>
      <c r="H33" s="118"/>
      <c r="I33" s="118"/>
      <c r="J33" s="118"/>
      <c r="K33" s="118"/>
      <c r="L33" s="113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pans="1:31" s="2" customFormat="1" ht="14.45" customHeight="1">
      <c r="A34" s="34"/>
      <c r="B34" s="39"/>
      <c r="C34" s="34"/>
      <c r="D34" s="34"/>
      <c r="E34" s="34"/>
      <c r="F34" s="121" t="s">
        <v>43</v>
      </c>
      <c r="G34" s="34"/>
      <c r="H34" s="34"/>
      <c r="I34" s="121" t="s">
        <v>42</v>
      </c>
      <c r="J34" s="121" t="s">
        <v>44</v>
      </c>
      <c r="K34" s="34"/>
      <c r="L34" s="113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spans="1:31" s="2" customFormat="1" ht="14.45" customHeight="1">
      <c r="A35" s="34"/>
      <c r="B35" s="39"/>
      <c r="C35" s="34"/>
      <c r="D35" s="122" t="s">
        <v>45</v>
      </c>
      <c r="E35" s="112" t="s">
        <v>46</v>
      </c>
      <c r="F35" s="123">
        <f>ROUND((SUM(BE97:BE219)),  2)</f>
        <v>0</v>
      </c>
      <c r="G35" s="34"/>
      <c r="H35" s="34"/>
      <c r="I35" s="124">
        <v>0.21</v>
      </c>
      <c r="J35" s="123">
        <f>ROUND(((SUM(BE97:BE219))*I35),  2)</f>
        <v>0</v>
      </c>
      <c r="K35" s="34"/>
      <c r="L35" s="113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spans="1:31" s="2" customFormat="1" ht="14.45" customHeight="1">
      <c r="A36" s="34"/>
      <c r="B36" s="39"/>
      <c r="C36" s="34"/>
      <c r="D36" s="34"/>
      <c r="E36" s="112" t="s">
        <v>47</v>
      </c>
      <c r="F36" s="123">
        <f>ROUND((SUM(BF97:BF219)),  2)</f>
        <v>0</v>
      </c>
      <c r="G36" s="34"/>
      <c r="H36" s="34"/>
      <c r="I36" s="124">
        <v>0.12</v>
      </c>
      <c r="J36" s="123">
        <f>ROUND(((SUM(BF97:BF219))*I36),  2)</f>
        <v>0</v>
      </c>
      <c r="K36" s="34"/>
      <c r="L36" s="113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spans="1:31" s="2" customFormat="1" ht="14.45" hidden="1" customHeight="1">
      <c r="A37" s="34"/>
      <c r="B37" s="39"/>
      <c r="C37" s="34"/>
      <c r="D37" s="34"/>
      <c r="E37" s="112" t="s">
        <v>48</v>
      </c>
      <c r="F37" s="123">
        <f>ROUND((SUM(BG97:BG219)),  2)</f>
        <v>0</v>
      </c>
      <c r="G37" s="34"/>
      <c r="H37" s="34"/>
      <c r="I37" s="124">
        <v>0.21</v>
      </c>
      <c r="J37" s="123">
        <f>0</f>
        <v>0</v>
      </c>
      <c r="K37" s="34"/>
      <c r="L37" s="113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spans="1:31" s="2" customFormat="1" ht="14.45" hidden="1" customHeight="1">
      <c r="A38" s="34"/>
      <c r="B38" s="39"/>
      <c r="C38" s="34"/>
      <c r="D38" s="34"/>
      <c r="E38" s="112" t="s">
        <v>49</v>
      </c>
      <c r="F38" s="123">
        <f>ROUND((SUM(BH97:BH219)),  2)</f>
        <v>0</v>
      </c>
      <c r="G38" s="34"/>
      <c r="H38" s="34"/>
      <c r="I38" s="124">
        <v>0.12</v>
      </c>
      <c r="J38" s="123">
        <f>0</f>
        <v>0</v>
      </c>
      <c r="K38" s="34"/>
      <c r="L38" s="113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spans="1:31" s="2" customFormat="1" ht="14.45" hidden="1" customHeight="1">
      <c r="A39" s="34"/>
      <c r="B39" s="39"/>
      <c r="C39" s="34"/>
      <c r="D39" s="34"/>
      <c r="E39" s="112" t="s">
        <v>50</v>
      </c>
      <c r="F39" s="123">
        <f>ROUND((SUM(BI97:BI219)),  2)</f>
        <v>0</v>
      </c>
      <c r="G39" s="34"/>
      <c r="H39" s="34"/>
      <c r="I39" s="124">
        <v>0</v>
      </c>
      <c r="J39" s="123">
        <f>0</f>
        <v>0</v>
      </c>
      <c r="K39" s="34"/>
      <c r="L39" s="113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spans="1:31" s="2" customFormat="1" ht="6.95" customHeight="1">
      <c r="A40" s="34"/>
      <c r="B40" s="39"/>
      <c r="C40" s="34"/>
      <c r="D40" s="34"/>
      <c r="E40" s="34"/>
      <c r="F40" s="34"/>
      <c r="G40" s="34"/>
      <c r="H40" s="34"/>
      <c r="I40" s="34"/>
      <c r="J40" s="34"/>
      <c r="K40" s="34"/>
      <c r="L40" s="113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spans="1:31" s="2" customFormat="1" ht="25.35" customHeight="1">
      <c r="A41" s="34"/>
      <c r="B41" s="39"/>
      <c r="C41" s="125"/>
      <c r="D41" s="126" t="s">
        <v>51</v>
      </c>
      <c r="E41" s="127"/>
      <c r="F41" s="127"/>
      <c r="G41" s="128" t="s">
        <v>52</v>
      </c>
      <c r="H41" s="129" t="s">
        <v>53</v>
      </c>
      <c r="I41" s="127"/>
      <c r="J41" s="130">
        <f>SUM(J32:J39)</f>
        <v>0</v>
      </c>
      <c r="K41" s="131"/>
      <c r="L41" s="113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</row>
    <row r="42" spans="1:31" s="2" customFormat="1" ht="14.45" customHeight="1">
      <c r="A42" s="34"/>
      <c r="B42" s="132"/>
      <c r="C42" s="133"/>
      <c r="D42" s="133"/>
      <c r="E42" s="133"/>
      <c r="F42" s="133"/>
      <c r="G42" s="133"/>
      <c r="H42" s="133"/>
      <c r="I42" s="133"/>
      <c r="J42" s="133"/>
      <c r="K42" s="133"/>
      <c r="L42" s="113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</row>
    <row r="46" spans="1:31" s="2" customFormat="1" ht="6.95" hidden="1" customHeight="1">
      <c r="A46" s="34"/>
      <c r="B46" s="134"/>
      <c r="C46" s="135"/>
      <c r="D46" s="135"/>
      <c r="E46" s="135"/>
      <c r="F46" s="135"/>
      <c r="G46" s="135"/>
      <c r="H46" s="135"/>
      <c r="I46" s="135"/>
      <c r="J46" s="135"/>
      <c r="K46" s="135"/>
      <c r="L46" s="113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</row>
    <row r="47" spans="1:31" s="2" customFormat="1" ht="24.95" hidden="1" customHeight="1">
      <c r="A47" s="34"/>
      <c r="B47" s="35"/>
      <c r="C47" s="23" t="s">
        <v>132</v>
      </c>
      <c r="D47" s="36"/>
      <c r="E47" s="36"/>
      <c r="F47" s="36"/>
      <c r="G47" s="36"/>
      <c r="H47" s="36"/>
      <c r="I47" s="36"/>
      <c r="J47" s="36"/>
      <c r="K47" s="36"/>
      <c r="L47" s="113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</row>
    <row r="48" spans="1:31" s="2" customFormat="1" ht="6.95" hidden="1" customHeight="1">
      <c r="A48" s="34"/>
      <c r="B48" s="35"/>
      <c r="C48" s="36"/>
      <c r="D48" s="36"/>
      <c r="E48" s="36"/>
      <c r="F48" s="36"/>
      <c r="G48" s="36"/>
      <c r="H48" s="36"/>
      <c r="I48" s="36"/>
      <c r="J48" s="36"/>
      <c r="K48" s="36"/>
      <c r="L48" s="113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</row>
    <row r="49" spans="1:47" s="2" customFormat="1" ht="12" hidden="1" customHeight="1">
      <c r="A49" s="34"/>
      <c r="B49" s="35"/>
      <c r="C49" s="29" t="s">
        <v>16</v>
      </c>
      <c r="D49" s="36"/>
      <c r="E49" s="36"/>
      <c r="F49" s="36"/>
      <c r="G49" s="36"/>
      <c r="H49" s="36"/>
      <c r="I49" s="36"/>
      <c r="J49" s="36"/>
      <c r="K49" s="36"/>
      <c r="L49" s="113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</row>
    <row r="50" spans="1:47" s="2" customFormat="1" ht="16.5" hidden="1" customHeight="1">
      <c r="A50" s="34"/>
      <c r="B50" s="35"/>
      <c r="C50" s="36"/>
      <c r="D50" s="36"/>
      <c r="E50" s="304" t="str">
        <f>E7</f>
        <v>Domov mládeže, Čelakovského 789 1, Plzeň</v>
      </c>
      <c r="F50" s="305"/>
      <c r="G50" s="305"/>
      <c r="H50" s="305"/>
      <c r="I50" s="36"/>
      <c r="J50" s="36"/>
      <c r="K50" s="36"/>
      <c r="L50" s="113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</row>
    <row r="51" spans="1:47" s="1" customFormat="1" ht="12" hidden="1" customHeight="1">
      <c r="B51" s="21"/>
      <c r="C51" s="29" t="s">
        <v>128</v>
      </c>
      <c r="D51" s="22"/>
      <c r="E51" s="22"/>
      <c r="F51" s="22"/>
      <c r="G51" s="22"/>
      <c r="H51" s="22"/>
      <c r="I51" s="22"/>
      <c r="J51" s="22"/>
      <c r="K51" s="22"/>
      <c r="L51" s="20"/>
    </row>
    <row r="52" spans="1:47" s="2" customFormat="1" ht="16.5" hidden="1" customHeight="1">
      <c r="A52" s="34"/>
      <c r="B52" s="35"/>
      <c r="C52" s="36"/>
      <c r="D52" s="36"/>
      <c r="E52" s="304" t="s">
        <v>129</v>
      </c>
      <c r="F52" s="306"/>
      <c r="G52" s="306"/>
      <c r="H52" s="306"/>
      <c r="I52" s="36"/>
      <c r="J52" s="36"/>
      <c r="K52" s="36"/>
      <c r="L52" s="113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</row>
    <row r="53" spans="1:47" s="2" customFormat="1" ht="12" hidden="1" customHeight="1">
      <c r="A53" s="34"/>
      <c r="B53" s="35"/>
      <c r="C53" s="29" t="s">
        <v>130</v>
      </c>
      <c r="D53" s="36"/>
      <c r="E53" s="36"/>
      <c r="F53" s="36"/>
      <c r="G53" s="36"/>
      <c r="H53" s="36"/>
      <c r="I53" s="36"/>
      <c r="J53" s="36"/>
      <c r="K53" s="36"/>
      <c r="L53" s="113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</row>
    <row r="54" spans="1:47" s="2" customFormat="1" ht="16.5" hidden="1" customHeight="1">
      <c r="A54" s="34"/>
      <c r="B54" s="35"/>
      <c r="C54" s="36"/>
      <c r="D54" s="36"/>
      <c r="E54" s="258" t="str">
        <f>E11</f>
        <v>C1 - ZTI</v>
      </c>
      <c r="F54" s="306"/>
      <c r="G54" s="306"/>
      <c r="H54" s="306"/>
      <c r="I54" s="36"/>
      <c r="J54" s="36"/>
      <c r="K54" s="36"/>
      <c r="L54" s="113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</row>
    <row r="55" spans="1:47" s="2" customFormat="1" ht="6.95" hidden="1" customHeight="1">
      <c r="A55" s="34"/>
      <c r="B55" s="35"/>
      <c r="C55" s="36"/>
      <c r="D55" s="36"/>
      <c r="E55" s="36"/>
      <c r="F55" s="36"/>
      <c r="G55" s="36"/>
      <c r="H55" s="36"/>
      <c r="I55" s="36"/>
      <c r="J55" s="36"/>
      <c r="K55" s="36"/>
      <c r="L55" s="113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</row>
    <row r="56" spans="1:47" s="2" customFormat="1" ht="12" hidden="1" customHeight="1">
      <c r="A56" s="34"/>
      <c r="B56" s="35"/>
      <c r="C56" s="29" t="s">
        <v>21</v>
      </c>
      <c r="D56" s="36"/>
      <c r="E56" s="36"/>
      <c r="F56" s="27" t="str">
        <f>F14</f>
        <v>Čelakovského 789/1, Plzeň</v>
      </c>
      <c r="G56" s="36"/>
      <c r="H56" s="36"/>
      <c r="I56" s="29" t="s">
        <v>23</v>
      </c>
      <c r="J56" s="59" t="str">
        <f>IF(J14="","",J14)</f>
        <v>20. 3. 2025</v>
      </c>
      <c r="K56" s="36"/>
      <c r="L56" s="113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</row>
    <row r="57" spans="1:47" s="2" customFormat="1" ht="6.95" hidden="1" customHeight="1">
      <c r="A57" s="34"/>
      <c r="B57" s="35"/>
      <c r="C57" s="36"/>
      <c r="D57" s="36"/>
      <c r="E57" s="36"/>
      <c r="F57" s="36"/>
      <c r="G57" s="36"/>
      <c r="H57" s="36"/>
      <c r="I57" s="36"/>
      <c r="J57" s="36"/>
      <c r="K57" s="36"/>
      <c r="L57" s="113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</row>
    <row r="58" spans="1:47" s="2" customFormat="1" ht="25.7" hidden="1" customHeight="1">
      <c r="A58" s="34"/>
      <c r="B58" s="35"/>
      <c r="C58" s="29" t="s">
        <v>25</v>
      </c>
      <c r="D58" s="36"/>
      <c r="E58" s="36"/>
      <c r="F58" s="27" t="str">
        <f>E17</f>
        <v>Střední škola informatiky a finančních služeb</v>
      </c>
      <c r="G58" s="36"/>
      <c r="H58" s="36"/>
      <c r="I58" s="29" t="s">
        <v>33</v>
      </c>
      <c r="J58" s="32" t="str">
        <f>E23</f>
        <v>Planteam, Na Výsluní 630, Líně - Sulkov</v>
      </c>
      <c r="K58" s="36"/>
      <c r="L58" s="113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</row>
    <row r="59" spans="1:47" s="2" customFormat="1" ht="15.2" hidden="1" customHeight="1">
      <c r="A59" s="34"/>
      <c r="B59" s="35"/>
      <c r="C59" s="29" t="s">
        <v>31</v>
      </c>
      <c r="D59" s="36"/>
      <c r="E59" s="36"/>
      <c r="F59" s="27" t="str">
        <f>IF(E20="","",E20)</f>
        <v>Vyplň údaj</v>
      </c>
      <c r="G59" s="36"/>
      <c r="H59" s="36"/>
      <c r="I59" s="29" t="s">
        <v>37</v>
      </c>
      <c r="J59" s="32" t="str">
        <f>E26</f>
        <v>Ing. Irena Potužáková</v>
      </c>
      <c r="K59" s="36"/>
      <c r="L59" s="113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</row>
    <row r="60" spans="1:47" s="2" customFormat="1" ht="10.35" hidden="1" customHeight="1">
      <c r="A60" s="34"/>
      <c r="B60" s="35"/>
      <c r="C60" s="36"/>
      <c r="D60" s="36"/>
      <c r="E60" s="36"/>
      <c r="F60" s="36"/>
      <c r="G60" s="36"/>
      <c r="H60" s="36"/>
      <c r="I60" s="36"/>
      <c r="J60" s="36"/>
      <c r="K60" s="36"/>
      <c r="L60" s="113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</row>
    <row r="61" spans="1:47" s="2" customFormat="1" ht="29.25" hidden="1" customHeight="1">
      <c r="A61" s="34"/>
      <c r="B61" s="35"/>
      <c r="C61" s="136" t="s">
        <v>133</v>
      </c>
      <c r="D61" s="137"/>
      <c r="E61" s="137"/>
      <c r="F61" s="137"/>
      <c r="G61" s="137"/>
      <c r="H61" s="137"/>
      <c r="I61" s="137"/>
      <c r="J61" s="138" t="s">
        <v>134</v>
      </c>
      <c r="K61" s="137"/>
      <c r="L61" s="113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 spans="1:47" s="2" customFormat="1" ht="10.35" hidden="1" customHeight="1">
      <c r="A62" s="34"/>
      <c r="B62" s="35"/>
      <c r="C62" s="36"/>
      <c r="D62" s="36"/>
      <c r="E62" s="36"/>
      <c r="F62" s="36"/>
      <c r="G62" s="36"/>
      <c r="H62" s="36"/>
      <c r="I62" s="36"/>
      <c r="J62" s="36"/>
      <c r="K62" s="36"/>
      <c r="L62" s="113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</row>
    <row r="63" spans="1:47" s="2" customFormat="1" ht="22.9" hidden="1" customHeight="1">
      <c r="A63" s="34"/>
      <c r="B63" s="35"/>
      <c r="C63" s="139" t="s">
        <v>73</v>
      </c>
      <c r="D63" s="36"/>
      <c r="E63" s="36"/>
      <c r="F63" s="36"/>
      <c r="G63" s="36"/>
      <c r="H63" s="36"/>
      <c r="I63" s="36"/>
      <c r="J63" s="77">
        <f>J97</f>
        <v>0</v>
      </c>
      <c r="K63" s="36"/>
      <c r="L63" s="113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U63" s="17" t="s">
        <v>135</v>
      </c>
    </row>
    <row r="64" spans="1:47" s="9" customFormat="1" ht="24.95" hidden="1" customHeight="1">
      <c r="B64" s="140"/>
      <c r="C64" s="141"/>
      <c r="D64" s="142" t="s">
        <v>136</v>
      </c>
      <c r="E64" s="143"/>
      <c r="F64" s="143"/>
      <c r="G64" s="143"/>
      <c r="H64" s="143"/>
      <c r="I64" s="143"/>
      <c r="J64" s="144">
        <f>J98</f>
        <v>0</v>
      </c>
      <c r="K64" s="141"/>
      <c r="L64" s="145"/>
    </row>
    <row r="65" spans="1:31" s="10" customFormat="1" ht="19.899999999999999" hidden="1" customHeight="1">
      <c r="B65" s="146"/>
      <c r="C65" s="97"/>
      <c r="D65" s="147" t="s">
        <v>400</v>
      </c>
      <c r="E65" s="148"/>
      <c r="F65" s="148"/>
      <c r="G65" s="148"/>
      <c r="H65" s="148"/>
      <c r="I65" s="148"/>
      <c r="J65" s="149">
        <f>J99</f>
        <v>0</v>
      </c>
      <c r="K65" s="97"/>
      <c r="L65" s="150"/>
    </row>
    <row r="66" spans="1:31" s="10" customFormat="1" ht="19.899999999999999" hidden="1" customHeight="1">
      <c r="B66" s="146"/>
      <c r="C66" s="97"/>
      <c r="D66" s="147" t="s">
        <v>137</v>
      </c>
      <c r="E66" s="148"/>
      <c r="F66" s="148"/>
      <c r="G66" s="148"/>
      <c r="H66" s="148"/>
      <c r="I66" s="148"/>
      <c r="J66" s="149">
        <f>J103</f>
        <v>0</v>
      </c>
      <c r="K66" s="97"/>
      <c r="L66" s="150"/>
    </row>
    <row r="67" spans="1:31" s="10" customFormat="1" ht="19.899999999999999" hidden="1" customHeight="1">
      <c r="B67" s="146"/>
      <c r="C67" s="97"/>
      <c r="D67" s="147" t="s">
        <v>138</v>
      </c>
      <c r="E67" s="148"/>
      <c r="F67" s="148"/>
      <c r="G67" s="148"/>
      <c r="H67" s="148"/>
      <c r="I67" s="148"/>
      <c r="J67" s="149">
        <f>J114</f>
        <v>0</v>
      </c>
      <c r="K67" s="97"/>
      <c r="L67" s="150"/>
    </row>
    <row r="68" spans="1:31" s="10" customFormat="1" ht="19.899999999999999" hidden="1" customHeight="1">
      <c r="B68" s="146"/>
      <c r="C68" s="97"/>
      <c r="D68" s="147" t="s">
        <v>402</v>
      </c>
      <c r="E68" s="148"/>
      <c r="F68" s="148"/>
      <c r="G68" s="148"/>
      <c r="H68" s="148"/>
      <c r="I68" s="148"/>
      <c r="J68" s="149">
        <f>J124</f>
        <v>0</v>
      </c>
      <c r="K68" s="97"/>
      <c r="L68" s="150"/>
    </row>
    <row r="69" spans="1:31" s="9" customFormat="1" ht="24.95" hidden="1" customHeight="1">
      <c r="B69" s="140"/>
      <c r="C69" s="141"/>
      <c r="D69" s="142" t="s">
        <v>139</v>
      </c>
      <c r="E69" s="143"/>
      <c r="F69" s="143"/>
      <c r="G69" s="143"/>
      <c r="H69" s="143"/>
      <c r="I69" s="143"/>
      <c r="J69" s="144">
        <f>J127</f>
        <v>0</v>
      </c>
      <c r="K69" s="141"/>
      <c r="L69" s="145"/>
    </row>
    <row r="70" spans="1:31" s="10" customFormat="1" ht="19.899999999999999" hidden="1" customHeight="1">
      <c r="B70" s="146"/>
      <c r="C70" s="97"/>
      <c r="D70" s="147" t="s">
        <v>769</v>
      </c>
      <c r="E70" s="148"/>
      <c r="F70" s="148"/>
      <c r="G70" s="148"/>
      <c r="H70" s="148"/>
      <c r="I70" s="148"/>
      <c r="J70" s="149">
        <f>J128</f>
        <v>0</v>
      </c>
      <c r="K70" s="97"/>
      <c r="L70" s="150"/>
    </row>
    <row r="71" spans="1:31" s="10" customFormat="1" ht="19.899999999999999" hidden="1" customHeight="1">
      <c r="B71" s="146"/>
      <c r="C71" s="97"/>
      <c r="D71" s="147" t="s">
        <v>770</v>
      </c>
      <c r="E71" s="148"/>
      <c r="F71" s="148"/>
      <c r="G71" s="148"/>
      <c r="H71" s="148"/>
      <c r="I71" s="148"/>
      <c r="J71" s="149">
        <f>J153</f>
        <v>0</v>
      </c>
      <c r="K71" s="97"/>
      <c r="L71" s="150"/>
    </row>
    <row r="72" spans="1:31" s="10" customFormat="1" ht="19.899999999999999" hidden="1" customHeight="1">
      <c r="B72" s="146"/>
      <c r="C72" s="97"/>
      <c r="D72" s="147" t="s">
        <v>140</v>
      </c>
      <c r="E72" s="148"/>
      <c r="F72" s="148"/>
      <c r="G72" s="148"/>
      <c r="H72" s="148"/>
      <c r="I72" s="148"/>
      <c r="J72" s="149">
        <f>J179</f>
        <v>0</v>
      </c>
      <c r="K72" s="97"/>
      <c r="L72" s="150"/>
    </row>
    <row r="73" spans="1:31" s="10" customFormat="1" ht="19.899999999999999" hidden="1" customHeight="1">
      <c r="B73" s="146"/>
      <c r="C73" s="97"/>
      <c r="D73" s="147" t="s">
        <v>771</v>
      </c>
      <c r="E73" s="148"/>
      <c r="F73" s="148"/>
      <c r="G73" s="148"/>
      <c r="H73" s="148"/>
      <c r="I73" s="148"/>
      <c r="J73" s="149">
        <f>J203</f>
        <v>0</v>
      </c>
      <c r="K73" s="97"/>
      <c r="L73" s="150"/>
    </row>
    <row r="74" spans="1:31" s="10" customFormat="1" ht="19.899999999999999" hidden="1" customHeight="1">
      <c r="B74" s="146"/>
      <c r="C74" s="97"/>
      <c r="D74" s="147" t="s">
        <v>772</v>
      </c>
      <c r="E74" s="148"/>
      <c r="F74" s="148"/>
      <c r="G74" s="148"/>
      <c r="H74" s="148"/>
      <c r="I74" s="148"/>
      <c r="J74" s="149">
        <f>J208</f>
        <v>0</v>
      </c>
      <c r="K74" s="97"/>
      <c r="L74" s="150"/>
    </row>
    <row r="75" spans="1:31" s="10" customFormat="1" ht="19.899999999999999" hidden="1" customHeight="1">
      <c r="B75" s="146"/>
      <c r="C75" s="97"/>
      <c r="D75" s="147" t="s">
        <v>773</v>
      </c>
      <c r="E75" s="148"/>
      <c r="F75" s="148"/>
      <c r="G75" s="148"/>
      <c r="H75" s="148"/>
      <c r="I75" s="148"/>
      <c r="J75" s="149">
        <f>J213</f>
        <v>0</v>
      </c>
      <c r="K75" s="97"/>
      <c r="L75" s="150"/>
    </row>
    <row r="76" spans="1:31" s="2" customFormat="1" ht="21.75" hidden="1" customHeight="1">
      <c r="A76" s="34"/>
      <c r="B76" s="35"/>
      <c r="C76" s="36"/>
      <c r="D76" s="36"/>
      <c r="E76" s="36"/>
      <c r="F76" s="36"/>
      <c r="G76" s="36"/>
      <c r="H76" s="36"/>
      <c r="I76" s="36"/>
      <c r="J76" s="36"/>
      <c r="K76" s="36"/>
      <c r="L76" s="113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pans="1:31" s="2" customFormat="1" ht="6.95" hidden="1" customHeight="1">
      <c r="A77" s="34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113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78" spans="1:31" ht="11.25" hidden="1"/>
    <row r="79" spans="1:31" ht="11.25" hidden="1"/>
    <row r="80" spans="1:31" ht="11.25" hidden="1"/>
    <row r="81" spans="1:31" s="2" customFormat="1" ht="6.95" customHeight="1">
      <c r="A81" s="34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113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pans="1:31" s="2" customFormat="1" ht="24.95" customHeight="1">
      <c r="A82" s="34"/>
      <c r="B82" s="35"/>
      <c r="C82" s="23" t="s">
        <v>149</v>
      </c>
      <c r="D82" s="36"/>
      <c r="E82" s="36"/>
      <c r="F82" s="36"/>
      <c r="G82" s="36"/>
      <c r="H82" s="36"/>
      <c r="I82" s="36"/>
      <c r="J82" s="36"/>
      <c r="K82" s="36"/>
      <c r="L82" s="113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spans="1:31" s="2" customFormat="1" ht="6.95" customHeight="1">
      <c r="A83" s="34"/>
      <c r="B83" s="35"/>
      <c r="C83" s="36"/>
      <c r="D83" s="36"/>
      <c r="E83" s="36"/>
      <c r="F83" s="36"/>
      <c r="G83" s="36"/>
      <c r="H83" s="36"/>
      <c r="I83" s="36"/>
      <c r="J83" s="36"/>
      <c r="K83" s="36"/>
      <c r="L83" s="113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spans="1:31" s="2" customFormat="1" ht="12" customHeight="1">
      <c r="A84" s="34"/>
      <c r="B84" s="35"/>
      <c r="C84" s="29" t="s">
        <v>16</v>
      </c>
      <c r="D84" s="36"/>
      <c r="E84" s="36"/>
      <c r="F84" s="36"/>
      <c r="G84" s="36"/>
      <c r="H84" s="36"/>
      <c r="I84" s="36"/>
      <c r="J84" s="36"/>
      <c r="K84" s="36"/>
      <c r="L84" s="113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spans="1:31" s="2" customFormat="1" ht="16.5" customHeight="1">
      <c r="A85" s="34"/>
      <c r="B85" s="35"/>
      <c r="C85" s="36"/>
      <c r="D85" s="36"/>
      <c r="E85" s="304" t="str">
        <f>E7</f>
        <v>Domov mládeže, Čelakovského 789 1, Plzeň</v>
      </c>
      <c r="F85" s="305"/>
      <c r="G85" s="305"/>
      <c r="H85" s="305"/>
      <c r="I85" s="36"/>
      <c r="J85" s="36"/>
      <c r="K85" s="36"/>
      <c r="L85" s="113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spans="1:31" s="1" customFormat="1" ht="12" customHeight="1">
      <c r="B86" s="21"/>
      <c r="C86" s="29" t="s">
        <v>128</v>
      </c>
      <c r="D86" s="22"/>
      <c r="E86" s="22"/>
      <c r="F86" s="22"/>
      <c r="G86" s="22"/>
      <c r="H86" s="22"/>
      <c r="I86" s="22"/>
      <c r="J86" s="22"/>
      <c r="K86" s="22"/>
      <c r="L86" s="20"/>
    </row>
    <row r="87" spans="1:31" s="2" customFormat="1" ht="16.5" customHeight="1">
      <c r="A87" s="34"/>
      <c r="B87" s="35"/>
      <c r="C87" s="36"/>
      <c r="D87" s="36"/>
      <c r="E87" s="304" t="s">
        <v>129</v>
      </c>
      <c r="F87" s="306"/>
      <c r="G87" s="306"/>
      <c r="H87" s="306"/>
      <c r="I87" s="36"/>
      <c r="J87" s="36"/>
      <c r="K87" s="36"/>
      <c r="L87" s="113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spans="1:31" s="2" customFormat="1" ht="12" customHeight="1">
      <c r="A88" s="34"/>
      <c r="B88" s="35"/>
      <c r="C88" s="29" t="s">
        <v>130</v>
      </c>
      <c r="D88" s="36"/>
      <c r="E88" s="36"/>
      <c r="F88" s="36"/>
      <c r="G88" s="36"/>
      <c r="H88" s="36"/>
      <c r="I88" s="36"/>
      <c r="J88" s="36"/>
      <c r="K88" s="36"/>
      <c r="L88" s="113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spans="1:31" s="2" customFormat="1" ht="16.5" customHeight="1">
      <c r="A89" s="34"/>
      <c r="B89" s="35"/>
      <c r="C89" s="36"/>
      <c r="D89" s="36"/>
      <c r="E89" s="258" t="str">
        <f>E11</f>
        <v>C1 - ZTI</v>
      </c>
      <c r="F89" s="306"/>
      <c r="G89" s="306"/>
      <c r="H89" s="306"/>
      <c r="I89" s="36"/>
      <c r="J89" s="36"/>
      <c r="K89" s="36"/>
      <c r="L89" s="113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spans="1:31" s="2" customFormat="1" ht="6.95" customHeight="1">
      <c r="A90" s="34"/>
      <c r="B90" s="35"/>
      <c r="C90" s="36"/>
      <c r="D90" s="36"/>
      <c r="E90" s="36"/>
      <c r="F90" s="36"/>
      <c r="G90" s="36"/>
      <c r="H90" s="36"/>
      <c r="I90" s="36"/>
      <c r="J90" s="36"/>
      <c r="K90" s="36"/>
      <c r="L90" s="113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spans="1:31" s="2" customFormat="1" ht="12" customHeight="1">
      <c r="A91" s="34"/>
      <c r="B91" s="35"/>
      <c r="C91" s="29" t="s">
        <v>21</v>
      </c>
      <c r="D91" s="36"/>
      <c r="E91" s="36"/>
      <c r="F91" s="27" t="str">
        <f>F14</f>
        <v>Čelakovského 789/1, Plzeň</v>
      </c>
      <c r="G91" s="36"/>
      <c r="H91" s="36"/>
      <c r="I91" s="29" t="s">
        <v>23</v>
      </c>
      <c r="J91" s="59" t="str">
        <f>IF(J14="","",J14)</f>
        <v>20. 3. 2025</v>
      </c>
      <c r="K91" s="36"/>
      <c r="L91" s="113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spans="1:31" s="2" customFormat="1" ht="6.95" customHeight="1">
      <c r="A92" s="34"/>
      <c r="B92" s="35"/>
      <c r="C92" s="36"/>
      <c r="D92" s="36"/>
      <c r="E92" s="36"/>
      <c r="F92" s="36"/>
      <c r="G92" s="36"/>
      <c r="H92" s="36"/>
      <c r="I92" s="36"/>
      <c r="J92" s="36"/>
      <c r="K92" s="36"/>
      <c r="L92" s="113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spans="1:31" s="2" customFormat="1" ht="25.7" customHeight="1">
      <c r="A93" s="34"/>
      <c r="B93" s="35"/>
      <c r="C93" s="29" t="s">
        <v>25</v>
      </c>
      <c r="D93" s="36"/>
      <c r="E93" s="36"/>
      <c r="F93" s="27" t="str">
        <f>E17</f>
        <v>Střední škola informatiky a finančních služeb</v>
      </c>
      <c r="G93" s="36"/>
      <c r="H93" s="36"/>
      <c r="I93" s="29" t="s">
        <v>33</v>
      </c>
      <c r="J93" s="32" t="str">
        <f>E23</f>
        <v>Planteam, Na Výsluní 630, Líně - Sulkov</v>
      </c>
      <c r="K93" s="36"/>
      <c r="L93" s="113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spans="1:31" s="2" customFormat="1" ht="15.2" customHeight="1">
      <c r="A94" s="34"/>
      <c r="B94" s="35"/>
      <c r="C94" s="29" t="s">
        <v>31</v>
      </c>
      <c r="D94" s="36"/>
      <c r="E94" s="36"/>
      <c r="F94" s="27" t="str">
        <f>IF(E20="","",E20)</f>
        <v>Vyplň údaj</v>
      </c>
      <c r="G94" s="36"/>
      <c r="H94" s="36"/>
      <c r="I94" s="29" t="s">
        <v>37</v>
      </c>
      <c r="J94" s="32" t="str">
        <f>E26</f>
        <v>Ing. Irena Potužáková</v>
      </c>
      <c r="K94" s="36"/>
      <c r="L94" s="113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spans="1:31" s="2" customFormat="1" ht="10.35" customHeight="1">
      <c r="A95" s="34"/>
      <c r="B95" s="35"/>
      <c r="C95" s="36"/>
      <c r="D95" s="36"/>
      <c r="E95" s="36"/>
      <c r="F95" s="36"/>
      <c r="G95" s="36"/>
      <c r="H95" s="36"/>
      <c r="I95" s="36"/>
      <c r="J95" s="36"/>
      <c r="K95" s="36"/>
      <c r="L95" s="113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</row>
    <row r="96" spans="1:31" s="11" customFormat="1" ht="29.25" customHeight="1">
      <c r="A96" s="151"/>
      <c r="B96" s="152"/>
      <c r="C96" s="153" t="s">
        <v>150</v>
      </c>
      <c r="D96" s="154" t="s">
        <v>60</v>
      </c>
      <c r="E96" s="154" t="s">
        <v>56</v>
      </c>
      <c r="F96" s="154" t="s">
        <v>57</v>
      </c>
      <c r="G96" s="154" t="s">
        <v>151</v>
      </c>
      <c r="H96" s="154" t="s">
        <v>152</v>
      </c>
      <c r="I96" s="154" t="s">
        <v>153</v>
      </c>
      <c r="J96" s="154" t="s">
        <v>134</v>
      </c>
      <c r="K96" s="155" t="s">
        <v>154</v>
      </c>
      <c r="L96" s="156"/>
      <c r="M96" s="68" t="s">
        <v>19</v>
      </c>
      <c r="N96" s="69" t="s">
        <v>45</v>
      </c>
      <c r="O96" s="69" t="s">
        <v>155</v>
      </c>
      <c r="P96" s="69" t="s">
        <v>156</v>
      </c>
      <c r="Q96" s="69" t="s">
        <v>157</v>
      </c>
      <c r="R96" s="69" t="s">
        <v>158</v>
      </c>
      <c r="S96" s="69" t="s">
        <v>159</v>
      </c>
      <c r="T96" s="70" t="s">
        <v>160</v>
      </c>
      <c r="U96" s="151"/>
      <c r="V96" s="151"/>
      <c r="W96" s="151"/>
      <c r="X96" s="151"/>
      <c r="Y96" s="151"/>
      <c r="Z96" s="151"/>
      <c r="AA96" s="151"/>
      <c r="AB96" s="151"/>
      <c r="AC96" s="151"/>
      <c r="AD96" s="151"/>
      <c r="AE96" s="151"/>
    </row>
    <row r="97" spans="1:65" s="2" customFormat="1" ht="22.9" customHeight="1">
      <c r="A97" s="34"/>
      <c r="B97" s="35"/>
      <c r="C97" s="75" t="s">
        <v>161</v>
      </c>
      <c r="D97" s="36"/>
      <c r="E97" s="36"/>
      <c r="F97" s="36"/>
      <c r="G97" s="36"/>
      <c r="H97" s="36"/>
      <c r="I97" s="36"/>
      <c r="J97" s="157">
        <f>BK97</f>
        <v>0</v>
      </c>
      <c r="K97" s="36"/>
      <c r="L97" s="39"/>
      <c r="M97" s="71"/>
      <c r="N97" s="158"/>
      <c r="O97" s="72"/>
      <c r="P97" s="159">
        <f>P98+P127</f>
        <v>0</v>
      </c>
      <c r="Q97" s="72"/>
      <c r="R97" s="159">
        <f>R98+R127</f>
        <v>2.4188900000000002</v>
      </c>
      <c r="S97" s="72"/>
      <c r="T97" s="160">
        <f>T98+T127</f>
        <v>1.5594399999999999</v>
      </c>
      <c r="U97" s="34"/>
      <c r="V97" s="34"/>
      <c r="W97" s="34"/>
      <c r="X97" s="34"/>
      <c r="Y97" s="34"/>
      <c r="Z97" s="34"/>
      <c r="AA97" s="34"/>
      <c r="AB97" s="34"/>
      <c r="AC97" s="34"/>
      <c r="AD97" s="34"/>
      <c r="AE97" s="34"/>
      <c r="AT97" s="17" t="s">
        <v>74</v>
      </c>
      <c r="AU97" s="17" t="s">
        <v>135</v>
      </c>
      <c r="BK97" s="161">
        <f>BK98+BK127</f>
        <v>0</v>
      </c>
    </row>
    <row r="98" spans="1:65" s="12" customFormat="1" ht="25.9" customHeight="1">
      <c r="B98" s="162"/>
      <c r="C98" s="163"/>
      <c r="D98" s="164" t="s">
        <v>74</v>
      </c>
      <c r="E98" s="165" t="s">
        <v>162</v>
      </c>
      <c r="F98" s="165" t="s">
        <v>163</v>
      </c>
      <c r="G98" s="163"/>
      <c r="H98" s="163"/>
      <c r="I98" s="166"/>
      <c r="J98" s="167">
        <f>BK98</f>
        <v>0</v>
      </c>
      <c r="K98" s="163"/>
      <c r="L98" s="168"/>
      <c r="M98" s="169"/>
      <c r="N98" s="170"/>
      <c r="O98" s="170"/>
      <c r="P98" s="171">
        <f>P99+P103+P114+P124</f>
        <v>0</v>
      </c>
      <c r="Q98" s="170"/>
      <c r="R98" s="171">
        <f>R99+R103+R114+R124</f>
        <v>1.722</v>
      </c>
      <c r="S98" s="170"/>
      <c r="T98" s="172">
        <f>T99+T103+T114+T124</f>
        <v>1.3599999999999999</v>
      </c>
      <c r="AR98" s="173" t="s">
        <v>79</v>
      </c>
      <c r="AT98" s="174" t="s">
        <v>74</v>
      </c>
      <c r="AU98" s="174" t="s">
        <v>75</v>
      </c>
      <c r="AY98" s="173" t="s">
        <v>164</v>
      </c>
      <c r="BK98" s="175">
        <f>BK99+BK103+BK114+BK124</f>
        <v>0</v>
      </c>
    </row>
    <row r="99" spans="1:65" s="12" customFormat="1" ht="22.9" customHeight="1">
      <c r="B99" s="162"/>
      <c r="C99" s="163"/>
      <c r="D99" s="164" t="s">
        <v>74</v>
      </c>
      <c r="E99" s="176" t="s">
        <v>118</v>
      </c>
      <c r="F99" s="176" t="s">
        <v>416</v>
      </c>
      <c r="G99" s="163"/>
      <c r="H99" s="163"/>
      <c r="I99" s="166"/>
      <c r="J99" s="177">
        <f>BK99</f>
        <v>0</v>
      </c>
      <c r="K99" s="163"/>
      <c r="L99" s="168"/>
      <c r="M99" s="169"/>
      <c r="N99" s="170"/>
      <c r="O99" s="170"/>
      <c r="P99" s="171">
        <f>SUM(P100:P102)</f>
        <v>0</v>
      </c>
      <c r="Q99" s="170"/>
      <c r="R99" s="171">
        <f>SUM(R100:R102)</f>
        <v>1.722</v>
      </c>
      <c r="S99" s="170"/>
      <c r="T99" s="172">
        <f>SUM(T100:T102)</f>
        <v>0</v>
      </c>
      <c r="AR99" s="173" t="s">
        <v>79</v>
      </c>
      <c r="AT99" s="174" t="s">
        <v>74</v>
      </c>
      <c r="AU99" s="174" t="s">
        <v>79</v>
      </c>
      <c r="AY99" s="173" t="s">
        <v>164</v>
      </c>
      <c r="BK99" s="175">
        <f>SUM(BK100:BK102)</f>
        <v>0</v>
      </c>
    </row>
    <row r="100" spans="1:65" s="2" customFormat="1" ht="21.75" customHeight="1">
      <c r="A100" s="34"/>
      <c r="B100" s="35"/>
      <c r="C100" s="178" t="s">
        <v>79</v>
      </c>
      <c r="D100" s="178" t="s">
        <v>167</v>
      </c>
      <c r="E100" s="179" t="s">
        <v>774</v>
      </c>
      <c r="F100" s="180" t="s">
        <v>775</v>
      </c>
      <c r="G100" s="181" t="s">
        <v>170</v>
      </c>
      <c r="H100" s="182">
        <v>30.75</v>
      </c>
      <c r="I100" s="183"/>
      <c r="J100" s="184">
        <f>ROUND(I100*H100,2)</f>
        <v>0</v>
      </c>
      <c r="K100" s="180" t="s">
        <v>171</v>
      </c>
      <c r="L100" s="39"/>
      <c r="M100" s="185" t="s">
        <v>19</v>
      </c>
      <c r="N100" s="186" t="s">
        <v>46</v>
      </c>
      <c r="O100" s="64"/>
      <c r="P100" s="187">
        <f>O100*H100</f>
        <v>0</v>
      </c>
      <c r="Q100" s="187">
        <v>5.6000000000000001E-2</v>
      </c>
      <c r="R100" s="187">
        <f>Q100*H100</f>
        <v>1.722</v>
      </c>
      <c r="S100" s="187">
        <v>0</v>
      </c>
      <c r="T100" s="188">
        <f>S100*H100</f>
        <v>0</v>
      </c>
      <c r="U100" s="34"/>
      <c r="V100" s="34"/>
      <c r="W100" s="34"/>
      <c r="X100" s="34"/>
      <c r="Y100" s="34"/>
      <c r="Z100" s="34"/>
      <c r="AA100" s="34"/>
      <c r="AB100" s="34"/>
      <c r="AC100" s="34"/>
      <c r="AD100" s="34"/>
      <c r="AE100" s="34"/>
      <c r="AR100" s="189" t="s">
        <v>112</v>
      </c>
      <c r="AT100" s="189" t="s">
        <v>167</v>
      </c>
      <c r="AU100" s="189" t="s">
        <v>83</v>
      </c>
      <c r="AY100" s="17" t="s">
        <v>164</v>
      </c>
      <c r="BE100" s="190">
        <f>IF(N100="základní",J100,0)</f>
        <v>0</v>
      </c>
      <c r="BF100" s="190">
        <f>IF(N100="snížená",J100,0)</f>
        <v>0</v>
      </c>
      <c r="BG100" s="190">
        <f>IF(N100="zákl. přenesená",J100,0)</f>
        <v>0</v>
      </c>
      <c r="BH100" s="190">
        <f>IF(N100="sníž. přenesená",J100,0)</f>
        <v>0</v>
      </c>
      <c r="BI100" s="190">
        <f>IF(N100="nulová",J100,0)</f>
        <v>0</v>
      </c>
      <c r="BJ100" s="17" t="s">
        <v>79</v>
      </c>
      <c r="BK100" s="190">
        <f>ROUND(I100*H100,2)</f>
        <v>0</v>
      </c>
      <c r="BL100" s="17" t="s">
        <v>112</v>
      </c>
      <c r="BM100" s="189" t="s">
        <v>776</v>
      </c>
    </row>
    <row r="101" spans="1:65" s="2" customFormat="1" ht="11.25">
      <c r="A101" s="34"/>
      <c r="B101" s="35"/>
      <c r="C101" s="36"/>
      <c r="D101" s="191" t="s">
        <v>173</v>
      </c>
      <c r="E101" s="36"/>
      <c r="F101" s="192" t="s">
        <v>777</v>
      </c>
      <c r="G101" s="36"/>
      <c r="H101" s="36"/>
      <c r="I101" s="193"/>
      <c r="J101" s="36"/>
      <c r="K101" s="36"/>
      <c r="L101" s="39"/>
      <c r="M101" s="194"/>
      <c r="N101" s="195"/>
      <c r="O101" s="64"/>
      <c r="P101" s="64"/>
      <c r="Q101" s="64"/>
      <c r="R101" s="64"/>
      <c r="S101" s="64"/>
      <c r="T101" s="65"/>
      <c r="U101" s="34"/>
      <c r="V101" s="34"/>
      <c r="W101" s="34"/>
      <c r="X101" s="34"/>
      <c r="Y101" s="34"/>
      <c r="Z101" s="34"/>
      <c r="AA101" s="34"/>
      <c r="AB101" s="34"/>
      <c r="AC101" s="34"/>
      <c r="AD101" s="34"/>
      <c r="AE101" s="34"/>
      <c r="AT101" s="17" t="s">
        <v>173</v>
      </c>
      <c r="AU101" s="17" t="s">
        <v>83</v>
      </c>
    </row>
    <row r="102" spans="1:65" s="13" customFormat="1" ht="11.25">
      <c r="B102" s="196"/>
      <c r="C102" s="197"/>
      <c r="D102" s="198" t="s">
        <v>179</v>
      </c>
      <c r="E102" s="199" t="s">
        <v>19</v>
      </c>
      <c r="F102" s="200" t="s">
        <v>778</v>
      </c>
      <c r="G102" s="197"/>
      <c r="H102" s="201">
        <v>30.75</v>
      </c>
      <c r="I102" s="202"/>
      <c r="J102" s="197"/>
      <c r="K102" s="197"/>
      <c r="L102" s="203"/>
      <c r="M102" s="204"/>
      <c r="N102" s="205"/>
      <c r="O102" s="205"/>
      <c r="P102" s="205"/>
      <c r="Q102" s="205"/>
      <c r="R102" s="205"/>
      <c r="S102" s="205"/>
      <c r="T102" s="206"/>
      <c r="AT102" s="207" t="s">
        <v>179</v>
      </c>
      <c r="AU102" s="207" t="s">
        <v>83</v>
      </c>
      <c r="AV102" s="13" t="s">
        <v>83</v>
      </c>
      <c r="AW102" s="13" t="s">
        <v>36</v>
      </c>
      <c r="AX102" s="13" t="s">
        <v>79</v>
      </c>
      <c r="AY102" s="207" t="s">
        <v>164</v>
      </c>
    </row>
    <row r="103" spans="1:65" s="12" customFormat="1" ht="22.9" customHeight="1">
      <c r="B103" s="162"/>
      <c r="C103" s="163"/>
      <c r="D103" s="164" t="s">
        <v>74</v>
      </c>
      <c r="E103" s="176" t="s">
        <v>165</v>
      </c>
      <c r="F103" s="176" t="s">
        <v>166</v>
      </c>
      <c r="G103" s="163"/>
      <c r="H103" s="163"/>
      <c r="I103" s="166"/>
      <c r="J103" s="177">
        <f>BK103</f>
        <v>0</v>
      </c>
      <c r="K103" s="163"/>
      <c r="L103" s="168"/>
      <c r="M103" s="169"/>
      <c r="N103" s="170"/>
      <c r="O103" s="170"/>
      <c r="P103" s="171">
        <f>SUM(P104:P113)</f>
        <v>0</v>
      </c>
      <c r="Q103" s="170"/>
      <c r="R103" s="171">
        <f>SUM(R104:R113)</f>
        <v>0</v>
      </c>
      <c r="S103" s="170"/>
      <c r="T103" s="172">
        <f>SUM(T104:T113)</f>
        <v>1.3599999999999999</v>
      </c>
      <c r="AR103" s="173" t="s">
        <v>79</v>
      </c>
      <c r="AT103" s="174" t="s">
        <v>74</v>
      </c>
      <c r="AU103" s="174" t="s">
        <v>79</v>
      </c>
      <c r="AY103" s="173" t="s">
        <v>164</v>
      </c>
      <c r="BK103" s="175">
        <f>SUM(BK104:BK113)</f>
        <v>0</v>
      </c>
    </row>
    <row r="104" spans="1:65" s="2" customFormat="1" ht="37.9" customHeight="1">
      <c r="A104" s="34"/>
      <c r="B104" s="35"/>
      <c r="C104" s="178" t="s">
        <v>83</v>
      </c>
      <c r="D104" s="178" t="s">
        <v>167</v>
      </c>
      <c r="E104" s="179" t="s">
        <v>779</v>
      </c>
      <c r="F104" s="180" t="s">
        <v>780</v>
      </c>
      <c r="G104" s="181" t="s">
        <v>347</v>
      </c>
      <c r="H104" s="182">
        <v>5.5</v>
      </c>
      <c r="I104" s="183"/>
      <c r="J104" s="184">
        <f>ROUND(I104*H104,2)</f>
        <v>0</v>
      </c>
      <c r="K104" s="180" t="s">
        <v>171</v>
      </c>
      <c r="L104" s="39"/>
      <c r="M104" s="185" t="s">
        <v>19</v>
      </c>
      <c r="N104" s="186" t="s">
        <v>46</v>
      </c>
      <c r="O104" s="64"/>
      <c r="P104" s="187">
        <f>O104*H104</f>
        <v>0</v>
      </c>
      <c r="Q104" s="187">
        <v>0</v>
      </c>
      <c r="R104" s="187">
        <f>Q104*H104</f>
        <v>0</v>
      </c>
      <c r="S104" s="187">
        <v>6.0000000000000001E-3</v>
      </c>
      <c r="T104" s="188">
        <f>S104*H104</f>
        <v>3.3000000000000002E-2</v>
      </c>
      <c r="U104" s="34"/>
      <c r="V104" s="34"/>
      <c r="W104" s="34"/>
      <c r="X104" s="34"/>
      <c r="Y104" s="34"/>
      <c r="Z104" s="34"/>
      <c r="AA104" s="34"/>
      <c r="AB104" s="34"/>
      <c r="AC104" s="34"/>
      <c r="AD104" s="34"/>
      <c r="AE104" s="34"/>
      <c r="AR104" s="189" t="s">
        <v>112</v>
      </c>
      <c r="AT104" s="189" t="s">
        <v>167</v>
      </c>
      <c r="AU104" s="189" t="s">
        <v>83</v>
      </c>
      <c r="AY104" s="17" t="s">
        <v>164</v>
      </c>
      <c r="BE104" s="190">
        <f>IF(N104="základní",J104,0)</f>
        <v>0</v>
      </c>
      <c r="BF104" s="190">
        <f>IF(N104="snížená",J104,0)</f>
        <v>0</v>
      </c>
      <c r="BG104" s="190">
        <f>IF(N104="zákl. přenesená",J104,0)</f>
        <v>0</v>
      </c>
      <c r="BH104" s="190">
        <f>IF(N104="sníž. přenesená",J104,0)</f>
        <v>0</v>
      </c>
      <c r="BI104" s="190">
        <f>IF(N104="nulová",J104,0)</f>
        <v>0</v>
      </c>
      <c r="BJ104" s="17" t="s">
        <v>79</v>
      </c>
      <c r="BK104" s="190">
        <f>ROUND(I104*H104,2)</f>
        <v>0</v>
      </c>
      <c r="BL104" s="17" t="s">
        <v>112</v>
      </c>
      <c r="BM104" s="189" t="s">
        <v>781</v>
      </c>
    </row>
    <row r="105" spans="1:65" s="2" customFormat="1" ht="11.25">
      <c r="A105" s="34"/>
      <c r="B105" s="35"/>
      <c r="C105" s="36"/>
      <c r="D105" s="191" t="s">
        <v>173</v>
      </c>
      <c r="E105" s="36"/>
      <c r="F105" s="192" t="s">
        <v>782</v>
      </c>
      <c r="G105" s="36"/>
      <c r="H105" s="36"/>
      <c r="I105" s="193"/>
      <c r="J105" s="36"/>
      <c r="K105" s="36"/>
      <c r="L105" s="39"/>
      <c r="M105" s="194"/>
      <c r="N105" s="195"/>
      <c r="O105" s="64"/>
      <c r="P105" s="64"/>
      <c r="Q105" s="64"/>
      <c r="R105" s="64"/>
      <c r="S105" s="64"/>
      <c r="T105" s="65"/>
      <c r="U105" s="34"/>
      <c r="V105" s="34"/>
      <c r="W105" s="34"/>
      <c r="X105" s="34"/>
      <c r="Y105" s="34"/>
      <c r="Z105" s="34"/>
      <c r="AA105" s="34"/>
      <c r="AB105" s="34"/>
      <c r="AC105" s="34"/>
      <c r="AD105" s="34"/>
      <c r="AE105" s="34"/>
      <c r="AT105" s="17" t="s">
        <v>173</v>
      </c>
      <c r="AU105" s="17" t="s">
        <v>83</v>
      </c>
    </row>
    <row r="106" spans="1:65" s="13" customFormat="1" ht="11.25">
      <c r="B106" s="196"/>
      <c r="C106" s="197"/>
      <c r="D106" s="198" t="s">
        <v>179</v>
      </c>
      <c r="E106" s="199" t="s">
        <v>19</v>
      </c>
      <c r="F106" s="200" t="s">
        <v>783</v>
      </c>
      <c r="G106" s="197"/>
      <c r="H106" s="201">
        <v>5.5</v>
      </c>
      <c r="I106" s="202"/>
      <c r="J106" s="197"/>
      <c r="K106" s="197"/>
      <c r="L106" s="203"/>
      <c r="M106" s="204"/>
      <c r="N106" s="205"/>
      <c r="O106" s="205"/>
      <c r="P106" s="205"/>
      <c r="Q106" s="205"/>
      <c r="R106" s="205"/>
      <c r="S106" s="205"/>
      <c r="T106" s="206"/>
      <c r="AT106" s="207" t="s">
        <v>179</v>
      </c>
      <c r="AU106" s="207" t="s">
        <v>83</v>
      </c>
      <c r="AV106" s="13" t="s">
        <v>83</v>
      </c>
      <c r="AW106" s="13" t="s">
        <v>36</v>
      </c>
      <c r="AX106" s="13" t="s">
        <v>79</v>
      </c>
      <c r="AY106" s="207" t="s">
        <v>164</v>
      </c>
    </row>
    <row r="107" spans="1:65" s="2" customFormat="1" ht="37.9" customHeight="1">
      <c r="A107" s="34"/>
      <c r="B107" s="35"/>
      <c r="C107" s="178" t="s">
        <v>103</v>
      </c>
      <c r="D107" s="178" t="s">
        <v>167</v>
      </c>
      <c r="E107" s="179" t="s">
        <v>784</v>
      </c>
      <c r="F107" s="180" t="s">
        <v>785</v>
      </c>
      <c r="G107" s="181" t="s">
        <v>347</v>
      </c>
      <c r="H107" s="182">
        <v>41.5</v>
      </c>
      <c r="I107" s="183"/>
      <c r="J107" s="184">
        <f>ROUND(I107*H107,2)</f>
        <v>0</v>
      </c>
      <c r="K107" s="180" t="s">
        <v>171</v>
      </c>
      <c r="L107" s="39"/>
      <c r="M107" s="185" t="s">
        <v>19</v>
      </c>
      <c r="N107" s="186" t="s">
        <v>46</v>
      </c>
      <c r="O107" s="64"/>
      <c r="P107" s="187">
        <f>O107*H107</f>
        <v>0</v>
      </c>
      <c r="Q107" s="187">
        <v>0</v>
      </c>
      <c r="R107" s="187">
        <f>Q107*H107</f>
        <v>0</v>
      </c>
      <c r="S107" s="187">
        <v>1.7999999999999999E-2</v>
      </c>
      <c r="T107" s="188">
        <f>S107*H107</f>
        <v>0.747</v>
      </c>
      <c r="U107" s="34"/>
      <c r="V107" s="34"/>
      <c r="W107" s="34"/>
      <c r="X107" s="34"/>
      <c r="Y107" s="34"/>
      <c r="Z107" s="34"/>
      <c r="AA107" s="34"/>
      <c r="AB107" s="34"/>
      <c r="AC107" s="34"/>
      <c r="AD107" s="34"/>
      <c r="AE107" s="34"/>
      <c r="AR107" s="189" t="s">
        <v>112</v>
      </c>
      <c r="AT107" s="189" t="s">
        <v>167</v>
      </c>
      <c r="AU107" s="189" t="s">
        <v>83</v>
      </c>
      <c r="AY107" s="17" t="s">
        <v>164</v>
      </c>
      <c r="BE107" s="190">
        <f>IF(N107="základní",J107,0)</f>
        <v>0</v>
      </c>
      <c r="BF107" s="190">
        <f>IF(N107="snížená",J107,0)</f>
        <v>0</v>
      </c>
      <c r="BG107" s="190">
        <f>IF(N107="zákl. přenesená",J107,0)</f>
        <v>0</v>
      </c>
      <c r="BH107" s="190">
        <f>IF(N107="sníž. přenesená",J107,0)</f>
        <v>0</v>
      </c>
      <c r="BI107" s="190">
        <f>IF(N107="nulová",J107,0)</f>
        <v>0</v>
      </c>
      <c r="BJ107" s="17" t="s">
        <v>79</v>
      </c>
      <c r="BK107" s="190">
        <f>ROUND(I107*H107,2)</f>
        <v>0</v>
      </c>
      <c r="BL107" s="17" t="s">
        <v>112</v>
      </c>
      <c r="BM107" s="189" t="s">
        <v>786</v>
      </c>
    </row>
    <row r="108" spans="1:65" s="2" customFormat="1" ht="11.25">
      <c r="A108" s="34"/>
      <c r="B108" s="35"/>
      <c r="C108" s="36"/>
      <c r="D108" s="191" t="s">
        <v>173</v>
      </c>
      <c r="E108" s="36"/>
      <c r="F108" s="192" t="s">
        <v>787</v>
      </c>
      <c r="G108" s="36"/>
      <c r="H108" s="36"/>
      <c r="I108" s="193"/>
      <c r="J108" s="36"/>
      <c r="K108" s="36"/>
      <c r="L108" s="39"/>
      <c r="M108" s="194"/>
      <c r="N108" s="195"/>
      <c r="O108" s="64"/>
      <c r="P108" s="64"/>
      <c r="Q108" s="64"/>
      <c r="R108" s="64"/>
      <c r="S108" s="64"/>
      <c r="T108" s="65"/>
      <c r="U108" s="34"/>
      <c r="V108" s="34"/>
      <c r="W108" s="34"/>
      <c r="X108" s="34"/>
      <c r="Y108" s="34"/>
      <c r="Z108" s="34"/>
      <c r="AA108" s="34"/>
      <c r="AB108" s="34"/>
      <c r="AC108" s="34"/>
      <c r="AD108" s="34"/>
      <c r="AE108" s="34"/>
      <c r="AT108" s="17" t="s">
        <v>173</v>
      </c>
      <c r="AU108" s="17" t="s">
        <v>83</v>
      </c>
    </row>
    <row r="109" spans="1:65" s="13" customFormat="1" ht="11.25">
      <c r="B109" s="196"/>
      <c r="C109" s="197"/>
      <c r="D109" s="198" t="s">
        <v>179</v>
      </c>
      <c r="E109" s="199" t="s">
        <v>19</v>
      </c>
      <c r="F109" s="200" t="s">
        <v>788</v>
      </c>
      <c r="G109" s="197"/>
      <c r="H109" s="201">
        <v>14.5</v>
      </c>
      <c r="I109" s="202"/>
      <c r="J109" s="197"/>
      <c r="K109" s="197"/>
      <c r="L109" s="203"/>
      <c r="M109" s="204"/>
      <c r="N109" s="205"/>
      <c r="O109" s="205"/>
      <c r="P109" s="205"/>
      <c r="Q109" s="205"/>
      <c r="R109" s="205"/>
      <c r="S109" s="205"/>
      <c r="T109" s="206"/>
      <c r="AT109" s="207" t="s">
        <v>179</v>
      </c>
      <c r="AU109" s="207" t="s">
        <v>83</v>
      </c>
      <c r="AV109" s="13" t="s">
        <v>83</v>
      </c>
      <c r="AW109" s="13" t="s">
        <v>36</v>
      </c>
      <c r="AX109" s="13" t="s">
        <v>75</v>
      </c>
      <c r="AY109" s="207" t="s">
        <v>164</v>
      </c>
    </row>
    <row r="110" spans="1:65" s="13" customFormat="1" ht="11.25">
      <c r="B110" s="196"/>
      <c r="C110" s="197"/>
      <c r="D110" s="198" t="s">
        <v>179</v>
      </c>
      <c r="E110" s="199" t="s">
        <v>19</v>
      </c>
      <c r="F110" s="200" t="s">
        <v>789</v>
      </c>
      <c r="G110" s="197"/>
      <c r="H110" s="201">
        <v>27</v>
      </c>
      <c r="I110" s="202"/>
      <c r="J110" s="197"/>
      <c r="K110" s="197"/>
      <c r="L110" s="203"/>
      <c r="M110" s="204"/>
      <c r="N110" s="205"/>
      <c r="O110" s="205"/>
      <c r="P110" s="205"/>
      <c r="Q110" s="205"/>
      <c r="R110" s="205"/>
      <c r="S110" s="205"/>
      <c r="T110" s="206"/>
      <c r="AT110" s="207" t="s">
        <v>179</v>
      </c>
      <c r="AU110" s="207" t="s">
        <v>83</v>
      </c>
      <c r="AV110" s="13" t="s">
        <v>83</v>
      </c>
      <c r="AW110" s="13" t="s">
        <v>36</v>
      </c>
      <c r="AX110" s="13" t="s">
        <v>75</v>
      </c>
      <c r="AY110" s="207" t="s">
        <v>164</v>
      </c>
    </row>
    <row r="111" spans="1:65" s="14" customFormat="1" ht="11.25">
      <c r="B111" s="212"/>
      <c r="C111" s="213"/>
      <c r="D111" s="198" t="s">
        <v>179</v>
      </c>
      <c r="E111" s="214" t="s">
        <v>19</v>
      </c>
      <c r="F111" s="215" t="s">
        <v>438</v>
      </c>
      <c r="G111" s="213"/>
      <c r="H111" s="216">
        <v>41.5</v>
      </c>
      <c r="I111" s="217"/>
      <c r="J111" s="213"/>
      <c r="K111" s="213"/>
      <c r="L111" s="218"/>
      <c r="M111" s="219"/>
      <c r="N111" s="220"/>
      <c r="O111" s="220"/>
      <c r="P111" s="220"/>
      <c r="Q111" s="220"/>
      <c r="R111" s="220"/>
      <c r="S111" s="220"/>
      <c r="T111" s="221"/>
      <c r="AT111" s="222" t="s">
        <v>179</v>
      </c>
      <c r="AU111" s="222" t="s">
        <v>83</v>
      </c>
      <c r="AV111" s="14" t="s">
        <v>112</v>
      </c>
      <c r="AW111" s="14" t="s">
        <v>36</v>
      </c>
      <c r="AX111" s="14" t="s">
        <v>79</v>
      </c>
      <c r="AY111" s="222" t="s">
        <v>164</v>
      </c>
    </row>
    <row r="112" spans="1:65" s="2" customFormat="1" ht="37.9" customHeight="1">
      <c r="A112" s="34"/>
      <c r="B112" s="35"/>
      <c r="C112" s="178" t="s">
        <v>112</v>
      </c>
      <c r="D112" s="178" t="s">
        <v>167</v>
      </c>
      <c r="E112" s="179" t="s">
        <v>790</v>
      </c>
      <c r="F112" s="180" t="s">
        <v>791</v>
      </c>
      <c r="G112" s="181" t="s">
        <v>347</v>
      </c>
      <c r="H112" s="182">
        <v>14.5</v>
      </c>
      <c r="I112" s="183"/>
      <c r="J112" s="184">
        <f>ROUND(I112*H112,2)</f>
        <v>0</v>
      </c>
      <c r="K112" s="180" t="s">
        <v>171</v>
      </c>
      <c r="L112" s="39"/>
      <c r="M112" s="185" t="s">
        <v>19</v>
      </c>
      <c r="N112" s="186" t="s">
        <v>46</v>
      </c>
      <c r="O112" s="64"/>
      <c r="P112" s="187">
        <f>O112*H112</f>
        <v>0</v>
      </c>
      <c r="Q112" s="187">
        <v>0</v>
      </c>
      <c r="R112" s="187">
        <f>Q112*H112</f>
        <v>0</v>
      </c>
      <c r="S112" s="187">
        <v>0.04</v>
      </c>
      <c r="T112" s="188">
        <f>S112*H112</f>
        <v>0.57999999999999996</v>
      </c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  <c r="AR112" s="189" t="s">
        <v>112</v>
      </c>
      <c r="AT112" s="189" t="s">
        <v>167</v>
      </c>
      <c r="AU112" s="189" t="s">
        <v>83</v>
      </c>
      <c r="AY112" s="17" t="s">
        <v>164</v>
      </c>
      <c r="BE112" s="190">
        <f>IF(N112="základní",J112,0)</f>
        <v>0</v>
      </c>
      <c r="BF112" s="190">
        <f>IF(N112="snížená",J112,0)</f>
        <v>0</v>
      </c>
      <c r="BG112" s="190">
        <f>IF(N112="zákl. přenesená",J112,0)</f>
        <v>0</v>
      </c>
      <c r="BH112" s="190">
        <f>IF(N112="sníž. přenesená",J112,0)</f>
        <v>0</v>
      </c>
      <c r="BI112" s="190">
        <f>IF(N112="nulová",J112,0)</f>
        <v>0</v>
      </c>
      <c r="BJ112" s="17" t="s">
        <v>79</v>
      </c>
      <c r="BK112" s="190">
        <f>ROUND(I112*H112,2)</f>
        <v>0</v>
      </c>
      <c r="BL112" s="17" t="s">
        <v>112</v>
      </c>
      <c r="BM112" s="189" t="s">
        <v>792</v>
      </c>
    </row>
    <row r="113" spans="1:65" s="2" customFormat="1" ht="11.25">
      <c r="A113" s="34"/>
      <c r="B113" s="35"/>
      <c r="C113" s="36"/>
      <c r="D113" s="191" t="s">
        <v>173</v>
      </c>
      <c r="E113" s="36"/>
      <c r="F113" s="192" t="s">
        <v>793</v>
      </c>
      <c r="G113" s="36"/>
      <c r="H113" s="36"/>
      <c r="I113" s="193"/>
      <c r="J113" s="36"/>
      <c r="K113" s="36"/>
      <c r="L113" s="39"/>
      <c r="M113" s="194"/>
      <c r="N113" s="195"/>
      <c r="O113" s="64"/>
      <c r="P113" s="64"/>
      <c r="Q113" s="64"/>
      <c r="R113" s="64"/>
      <c r="S113" s="64"/>
      <c r="T113" s="65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  <c r="AT113" s="17" t="s">
        <v>173</v>
      </c>
      <c r="AU113" s="17" t="s">
        <v>83</v>
      </c>
    </row>
    <row r="114" spans="1:65" s="12" customFormat="1" ht="22.9" customHeight="1">
      <c r="B114" s="162"/>
      <c r="C114" s="163"/>
      <c r="D114" s="164" t="s">
        <v>74</v>
      </c>
      <c r="E114" s="176" t="s">
        <v>216</v>
      </c>
      <c r="F114" s="176" t="s">
        <v>217</v>
      </c>
      <c r="G114" s="163"/>
      <c r="H114" s="163"/>
      <c r="I114" s="166"/>
      <c r="J114" s="177">
        <f>BK114</f>
        <v>0</v>
      </c>
      <c r="K114" s="163"/>
      <c r="L114" s="168"/>
      <c r="M114" s="169"/>
      <c r="N114" s="170"/>
      <c r="O114" s="170"/>
      <c r="P114" s="171">
        <f>SUM(P115:P123)</f>
        <v>0</v>
      </c>
      <c r="Q114" s="170"/>
      <c r="R114" s="171">
        <f>SUM(R115:R123)</f>
        <v>0</v>
      </c>
      <c r="S114" s="170"/>
      <c r="T114" s="172">
        <f>SUM(T115:T123)</f>
        <v>0</v>
      </c>
      <c r="AR114" s="173" t="s">
        <v>79</v>
      </c>
      <c r="AT114" s="174" t="s">
        <v>74</v>
      </c>
      <c r="AU114" s="174" t="s">
        <v>79</v>
      </c>
      <c r="AY114" s="173" t="s">
        <v>164</v>
      </c>
      <c r="BK114" s="175">
        <f>SUM(BK115:BK123)</f>
        <v>0</v>
      </c>
    </row>
    <row r="115" spans="1:65" s="2" customFormat="1" ht="33" customHeight="1">
      <c r="A115" s="34"/>
      <c r="B115" s="35"/>
      <c r="C115" s="178" t="s">
        <v>115</v>
      </c>
      <c r="D115" s="178" t="s">
        <v>167</v>
      </c>
      <c r="E115" s="179" t="s">
        <v>240</v>
      </c>
      <c r="F115" s="180" t="s">
        <v>241</v>
      </c>
      <c r="G115" s="181" t="s">
        <v>221</v>
      </c>
      <c r="H115" s="182">
        <v>1.5589999999999999</v>
      </c>
      <c r="I115" s="183"/>
      <c r="J115" s="184">
        <f>ROUND(I115*H115,2)</f>
        <v>0</v>
      </c>
      <c r="K115" s="180" t="s">
        <v>171</v>
      </c>
      <c r="L115" s="39"/>
      <c r="M115" s="185" t="s">
        <v>19</v>
      </c>
      <c r="N115" s="186" t="s">
        <v>46</v>
      </c>
      <c r="O115" s="64"/>
      <c r="P115" s="187">
        <f>O115*H115</f>
        <v>0</v>
      </c>
      <c r="Q115" s="187">
        <v>0</v>
      </c>
      <c r="R115" s="187">
        <f>Q115*H115</f>
        <v>0</v>
      </c>
      <c r="S115" s="187">
        <v>0</v>
      </c>
      <c r="T115" s="188">
        <f>S115*H115</f>
        <v>0</v>
      </c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  <c r="AR115" s="189" t="s">
        <v>112</v>
      </c>
      <c r="AT115" s="189" t="s">
        <v>167</v>
      </c>
      <c r="AU115" s="189" t="s">
        <v>83</v>
      </c>
      <c r="AY115" s="17" t="s">
        <v>164</v>
      </c>
      <c r="BE115" s="190">
        <f>IF(N115="základní",J115,0)</f>
        <v>0</v>
      </c>
      <c r="BF115" s="190">
        <f>IF(N115="snížená",J115,0)</f>
        <v>0</v>
      </c>
      <c r="BG115" s="190">
        <f>IF(N115="zákl. přenesená",J115,0)</f>
        <v>0</v>
      </c>
      <c r="BH115" s="190">
        <f>IF(N115="sníž. přenesená",J115,0)</f>
        <v>0</v>
      </c>
      <c r="BI115" s="190">
        <f>IF(N115="nulová",J115,0)</f>
        <v>0</v>
      </c>
      <c r="BJ115" s="17" t="s">
        <v>79</v>
      </c>
      <c r="BK115" s="190">
        <f>ROUND(I115*H115,2)</f>
        <v>0</v>
      </c>
      <c r="BL115" s="17" t="s">
        <v>112</v>
      </c>
      <c r="BM115" s="189" t="s">
        <v>794</v>
      </c>
    </row>
    <row r="116" spans="1:65" s="2" customFormat="1" ht="11.25">
      <c r="A116" s="34"/>
      <c r="B116" s="35"/>
      <c r="C116" s="36"/>
      <c r="D116" s="191" t="s">
        <v>173</v>
      </c>
      <c r="E116" s="36"/>
      <c r="F116" s="192" t="s">
        <v>243</v>
      </c>
      <c r="G116" s="36"/>
      <c r="H116" s="36"/>
      <c r="I116" s="193"/>
      <c r="J116" s="36"/>
      <c r="K116" s="36"/>
      <c r="L116" s="39"/>
      <c r="M116" s="194"/>
      <c r="N116" s="195"/>
      <c r="O116" s="64"/>
      <c r="P116" s="64"/>
      <c r="Q116" s="64"/>
      <c r="R116" s="64"/>
      <c r="S116" s="64"/>
      <c r="T116" s="65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  <c r="AT116" s="17" t="s">
        <v>173</v>
      </c>
      <c r="AU116" s="17" t="s">
        <v>83</v>
      </c>
    </row>
    <row r="117" spans="1:65" s="2" customFormat="1" ht="44.25" customHeight="1">
      <c r="A117" s="34"/>
      <c r="B117" s="35"/>
      <c r="C117" s="178" t="s">
        <v>118</v>
      </c>
      <c r="D117" s="178" t="s">
        <v>167</v>
      </c>
      <c r="E117" s="179" t="s">
        <v>245</v>
      </c>
      <c r="F117" s="180" t="s">
        <v>246</v>
      </c>
      <c r="G117" s="181" t="s">
        <v>221</v>
      </c>
      <c r="H117" s="182">
        <v>21.826000000000001</v>
      </c>
      <c r="I117" s="183"/>
      <c r="J117" s="184">
        <f>ROUND(I117*H117,2)</f>
        <v>0</v>
      </c>
      <c r="K117" s="180" t="s">
        <v>171</v>
      </c>
      <c r="L117" s="39"/>
      <c r="M117" s="185" t="s">
        <v>19</v>
      </c>
      <c r="N117" s="186" t="s">
        <v>46</v>
      </c>
      <c r="O117" s="64"/>
      <c r="P117" s="187">
        <f>O117*H117</f>
        <v>0</v>
      </c>
      <c r="Q117" s="187">
        <v>0</v>
      </c>
      <c r="R117" s="187">
        <f>Q117*H117</f>
        <v>0</v>
      </c>
      <c r="S117" s="187">
        <v>0</v>
      </c>
      <c r="T117" s="188">
        <f>S117*H117</f>
        <v>0</v>
      </c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  <c r="AR117" s="189" t="s">
        <v>112</v>
      </c>
      <c r="AT117" s="189" t="s">
        <v>167</v>
      </c>
      <c r="AU117" s="189" t="s">
        <v>83</v>
      </c>
      <c r="AY117" s="17" t="s">
        <v>164</v>
      </c>
      <c r="BE117" s="190">
        <f>IF(N117="základní",J117,0)</f>
        <v>0</v>
      </c>
      <c r="BF117" s="190">
        <f>IF(N117="snížená",J117,0)</f>
        <v>0</v>
      </c>
      <c r="BG117" s="190">
        <f>IF(N117="zákl. přenesená",J117,0)</f>
        <v>0</v>
      </c>
      <c r="BH117" s="190">
        <f>IF(N117="sníž. přenesená",J117,0)</f>
        <v>0</v>
      </c>
      <c r="BI117" s="190">
        <f>IF(N117="nulová",J117,0)</f>
        <v>0</v>
      </c>
      <c r="BJ117" s="17" t="s">
        <v>79</v>
      </c>
      <c r="BK117" s="190">
        <f>ROUND(I117*H117,2)</f>
        <v>0</v>
      </c>
      <c r="BL117" s="17" t="s">
        <v>112</v>
      </c>
      <c r="BM117" s="189" t="s">
        <v>795</v>
      </c>
    </row>
    <row r="118" spans="1:65" s="2" customFormat="1" ht="11.25">
      <c r="A118" s="34"/>
      <c r="B118" s="35"/>
      <c r="C118" s="36"/>
      <c r="D118" s="191" t="s">
        <v>173</v>
      </c>
      <c r="E118" s="36"/>
      <c r="F118" s="192" t="s">
        <v>248</v>
      </c>
      <c r="G118" s="36"/>
      <c r="H118" s="36"/>
      <c r="I118" s="193"/>
      <c r="J118" s="36"/>
      <c r="K118" s="36"/>
      <c r="L118" s="39"/>
      <c r="M118" s="194"/>
      <c r="N118" s="195"/>
      <c r="O118" s="64"/>
      <c r="P118" s="64"/>
      <c r="Q118" s="64"/>
      <c r="R118" s="64"/>
      <c r="S118" s="64"/>
      <c r="T118" s="65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  <c r="AT118" s="17" t="s">
        <v>173</v>
      </c>
      <c r="AU118" s="17" t="s">
        <v>83</v>
      </c>
    </row>
    <row r="119" spans="1:65" s="13" customFormat="1" ht="11.25">
      <c r="B119" s="196"/>
      <c r="C119" s="197"/>
      <c r="D119" s="198" t="s">
        <v>179</v>
      </c>
      <c r="E119" s="199" t="s">
        <v>19</v>
      </c>
      <c r="F119" s="200" t="s">
        <v>796</v>
      </c>
      <c r="G119" s="197"/>
      <c r="H119" s="201">
        <v>21.826000000000001</v>
      </c>
      <c r="I119" s="202"/>
      <c r="J119" s="197"/>
      <c r="K119" s="197"/>
      <c r="L119" s="203"/>
      <c r="M119" s="204"/>
      <c r="N119" s="205"/>
      <c r="O119" s="205"/>
      <c r="P119" s="205"/>
      <c r="Q119" s="205"/>
      <c r="R119" s="205"/>
      <c r="S119" s="205"/>
      <c r="T119" s="206"/>
      <c r="AT119" s="207" t="s">
        <v>179</v>
      </c>
      <c r="AU119" s="207" t="s">
        <v>83</v>
      </c>
      <c r="AV119" s="13" t="s">
        <v>83</v>
      </c>
      <c r="AW119" s="13" t="s">
        <v>36</v>
      </c>
      <c r="AX119" s="13" t="s">
        <v>79</v>
      </c>
      <c r="AY119" s="207" t="s">
        <v>164</v>
      </c>
    </row>
    <row r="120" spans="1:65" s="2" customFormat="1" ht="37.9" customHeight="1">
      <c r="A120" s="34"/>
      <c r="B120" s="35"/>
      <c r="C120" s="178" t="s">
        <v>121</v>
      </c>
      <c r="D120" s="178" t="s">
        <v>167</v>
      </c>
      <c r="E120" s="179" t="s">
        <v>251</v>
      </c>
      <c r="F120" s="180" t="s">
        <v>252</v>
      </c>
      <c r="G120" s="181" t="s">
        <v>221</v>
      </c>
      <c r="H120" s="182">
        <v>1.5589999999999999</v>
      </c>
      <c r="I120" s="183"/>
      <c r="J120" s="184">
        <f>ROUND(I120*H120,2)</f>
        <v>0</v>
      </c>
      <c r="K120" s="180" t="s">
        <v>171</v>
      </c>
      <c r="L120" s="39"/>
      <c r="M120" s="185" t="s">
        <v>19</v>
      </c>
      <c r="N120" s="186" t="s">
        <v>46</v>
      </c>
      <c r="O120" s="64"/>
      <c r="P120" s="187">
        <f>O120*H120</f>
        <v>0</v>
      </c>
      <c r="Q120" s="187">
        <v>0</v>
      </c>
      <c r="R120" s="187">
        <f>Q120*H120</f>
        <v>0</v>
      </c>
      <c r="S120" s="187">
        <v>0</v>
      </c>
      <c r="T120" s="188">
        <f>S120*H120</f>
        <v>0</v>
      </c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  <c r="AR120" s="189" t="s">
        <v>112</v>
      </c>
      <c r="AT120" s="189" t="s">
        <v>167</v>
      </c>
      <c r="AU120" s="189" t="s">
        <v>83</v>
      </c>
      <c r="AY120" s="17" t="s">
        <v>164</v>
      </c>
      <c r="BE120" s="190">
        <f>IF(N120="základní",J120,0)</f>
        <v>0</v>
      </c>
      <c r="BF120" s="190">
        <f>IF(N120="snížená",J120,0)</f>
        <v>0</v>
      </c>
      <c r="BG120" s="190">
        <f>IF(N120="zákl. přenesená",J120,0)</f>
        <v>0</v>
      </c>
      <c r="BH120" s="190">
        <f>IF(N120="sníž. přenesená",J120,0)</f>
        <v>0</v>
      </c>
      <c r="BI120" s="190">
        <f>IF(N120="nulová",J120,0)</f>
        <v>0</v>
      </c>
      <c r="BJ120" s="17" t="s">
        <v>79</v>
      </c>
      <c r="BK120" s="190">
        <f>ROUND(I120*H120,2)</f>
        <v>0</v>
      </c>
      <c r="BL120" s="17" t="s">
        <v>112</v>
      </c>
      <c r="BM120" s="189" t="s">
        <v>797</v>
      </c>
    </row>
    <row r="121" spans="1:65" s="2" customFormat="1" ht="11.25">
      <c r="A121" s="34"/>
      <c r="B121" s="35"/>
      <c r="C121" s="36"/>
      <c r="D121" s="191" t="s">
        <v>173</v>
      </c>
      <c r="E121" s="36"/>
      <c r="F121" s="192" t="s">
        <v>254</v>
      </c>
      <c r="G121" s="36"/>
      <c r="H121" s="36"/>
      <c r="I121" s="193"/>
      <c r="J121" s="36"/>
      <c r="K121" s="36"/>
      <c r="L121" s="39"/>
      <c r="M121" s="194"/>
      <c r="N121" s="195"/>
      <c r="O121" s="64"/>
      <c r="P121" s="64"/>
      <c r="Q121" s="64"/>
      <c r="R121" s="64"/>
      <c r="S121" s="64"/>
      <c r="T121" s="65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  <c r="AT121" s="17" t="s">
        <v>173</v>
      </c>
      <c r="AU121" s="17" t="s">
        <v>83</v>
      </c>
    </row>
    <row r="122" spans="1:65" s="2" customFormat="1" ht="44.25" customHeight="1">
      <c r="A122" s="34"/>
      <c r="B122" s="35"/>
      <c r="C122" s="178" t="s">
        <v>124</v>
      </c>
      <c r="D122" s="178" t="s">
        <v>167</v>
      </c>
      <c r="E122" s="179" t="s">
        <v>293</v>
      </c>
      <c r="F122" s="180" t="s">
        <v>294</v>
      </c>
      <c r="G122" s="181" t="s">
        <v>221</v>
      </c>
      <c r="H122" s="182">
        <v>1.36</v>
      </c>
      <c r="I122" s="183"/>
      <c r="J122" s="184">
        <f>ROUND(I122*H122,2)</f>
        <v>0</v>
      </c>
      <c r="K122" s="180" t="s">
        <v>171</v>
      </c>
      <c r="L122" s="39"/>
      <c r="M122" s="185" t="s">
        <v>19</v>
      </c>
      <c r="N122" s="186" t="s">
        <v>46</v>
      </c>
      <c r="O122" s="64"/>
      <c r="P122" s="187">
        <f>O122*H122</f>
        <v>0</v>
      </c>
      <c r="Q122" s="187">
        <v>0</v>
      </c>
      <c r="R122" s="187">
        <f>Q122*H122</f>
        <v>0</v>
      </c>
      <c r="S122" s="187">
        <v>0</v>
      </c>
      <c r="T122" s="188">
        <f>S122*H122</f>
        <v>0</v>
      </c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  <c r="AR122" s="189" t="s">
        <v>112</v>
      </c>
      <c r="AT122" s="189" t="s">
        <v>167</v>
      </c>
      <c r="AU122" s="189" t="s">
        <v>83</v>
      </c>
      <c r="AY122" s="17" t="s">
        <v>164</v>
      </c>
      <c r="BE122" s="190">
        <f>IF(N122="základní",J122,0)</f>
        <v>0</v>
      </c>
      <c r="BF122" s="190">
        <f>IF(N122="snížená",J122,0)</f>
        <v>0</v>
      </c>
      <c r="BG122" s="190">
        <f>IF(N122="zákl. přenesená",J122,0)</f>
        <v>0</v>
      </c>
      <c r="BH122" s="190">
        <f>IF(N122="sníž. přenesená",J122,0)</f>
        <v>0</v>
      </c>
      <c r="BI122" s="190">
        <f>IF(N122="nulová",J122,0)</f>
        <v>0</v>
      </c>
      <c r="BJ122" s="17" t="s">
        <v>79</v>
      </c>
      <c r="BK122" s="190">
        <f>ROUND(I122*H122,2)</f>
        <v>0</v>
      </c>
      <c r="BL122" s="17" t="s">
        <v>112</v>
      </c>
      <c r="BM122" s="189" t="s">
        <v>798</v>
      </c>
    </row>
    <row r="123" spans="1:65" s="2" customFormat="1" ht="11.25">
      <c r="A123" s="34"/>
      <c r="B123" s="35"/>
      <c r="C123" s="36"/>
      <c r="D123" s="191" t="s">
        <v>173</v>
      </c>
      <c r="E123" s="36"/>
      <c r="F123" s="192" t="s">
        <v>296</v>
      </c>
      <c r="G123" s="36"/>
      <c r="H123" s="36"/>
      <c r="I123" s="193"/>
      <c r="J123" s="36"/>
      <c r="K123" s="36"/>
      <c r="L123" s="39"/>
      <c r="M123" s="194"/>
      <c r="N123" s="195"/>
      <c r="O123" s="64"/>
      <c r="P123" s="64"/>
      <c r="Q123" s="64"/>
      <c r="R123" s="64"/>
      <c r="S123" s="64"/>
      <c r="T123" s="65"/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  <c r="AT123" s="17" t="s">
        <v>173</v>
      </c>
      <c r="AU123" s="17" t="s">
        <v>83</v>
      </c>
    </row>
    <row r="124" spans="1:65" s="12" customFormat="1" ht="22.9" customHeight="1">
      <c r="B124" s="162"/>
      <c r="C124" s="163"/>
      <c r="D124" s="164" t="s">
        <v>74</v>
      </c>
      <c r="E124" s="176" t="s">
        <v>555</v>
      </c>
      <c r="F124" s="176" t="s">
        <v>556</v>
      </c>
      <c r="G124" s="163"/>
      <c r="H124" s="163"/>
      <c r="I124" s="166"/>
      <c r="J124" s="177">
        <f>BK124</f>
        <v>0</v>
      </c>
      <c r="K124" s="163"/>
      <c r="L124" s="168"/>
      <c r="M124" s="169"/>
      <c r="N124" s="170"/>
      <c r="O124" s="170"/>
      <c r="P124" s="171">
        <f>SUM(P125:P126)</f>
        <v>0</v>
      </c>
      <c r="Q124" s="170"/>
      <c r="R124" s="171">
        <f>SUM(R125:R126)</f>
        <v>0</v>
      </c>
      <c r="S124" s="170"/>
      <c r="T124" s="172">
        <f>SUM(T125:T126)</f>
        <v>0</v>
      </c>
      <c r="AR124" s="173" t="s">
        <v>79</v>
      </c>
      <c r="AT124" s="174" t="s">
        <v>74</v>
      </c>
      <c r="AU124" s="174" t="s">
        <v>79</v>
      </c>
      <c r="AY124" s="173" t="s">
        <v>164</v>
      </c>
      <c r="BK124" s="175">
        <f>SUM(BK125:BK126)</f>
        <v>0</v>
      </c>
    </row>
    <row r="125" spans="1:65" s="2" customFormat="1" ht="66.75" customHeight="1">
      <c r="A125" s="34"/>
      <c r="B125" s="35"/>
      <c r="C125" s="178" t="s">
        <v>165</v>
      </c>
      <c r="D125" s="178" t="s">
        <v>167</v>
      </c>
      <c r="E125" s="179" t="s">
        <v>557</v>
      </c>
      <c r="F125" s="180" t="s">
        <v>558</v>
      </c>
      <c r="G125" s="181" t="s">
        <v>221</v>
      </c>
      <c r="H125" s="182">
        <v>1.722</v>
      </c>
      <c r="I125" s="183"/>
      <c r="J125" s="184">
        <f>ROUND(I125*H125,2)</f>
        <v>0</v>
      </c>
      <c r="K125" s="180" t="s">
        <v>171</v>
      </c>
      <c r="L125" s="39"/>
      <c r="M125" s="185" t="s">
        <v>19</v>
      </c>
      <c r="N125" s="186" t="s">
        <v>46</v>
      </c>
      <c r="O125" s="64"/>
      <c r="P125" s="187">
        <f>O125*H125</f>
        <v>0</v>
      </c>
      <c r="Q125" s="187">
        <v>0</v>
      </c>
      <c r="R125" s="187">
        <f>Q125*H125</f>
        <v>0</v>
      </c>
      <c r="S125" s="187">
        <v>0</v>
      </c>
      <c r="T125" s="188">
        <f>S125*H125</f>
        <v>0</v>
      </c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  <c r="AR125" s="189" t="s">
        <v>112</v>
      </c>
      <c r="AT125" s="189" t="s">
        <v>167</v>
      </c>
      <c r="AU125" s="189" t="s">
        <v>83</v>
      </c>
      <c r="AY125" s="17" t="s">
        <v>164</v>
      </c>
      <c r="BE125" s="190">
        <f>IF(N125="základní",J125,0)</f>
        <v>0</v>
      </c>
      <c r="BF125" s="190">
        <f>IF(N125="snížená",J125,0)</f>
        <v>0</v>
      </c>
      <c r="BG125" s="190">
        <f>IF(N125="zákl. přenesená",J125,0)</f>
        <v>0</v>
      </c>
      <c r="BH125" s="190">
        <f>IF(N125="sníž. přenesená",J125,0)</f>
        <v>0</v>
      </c>
      <c r="BI125" s="190">
        <f>IF(N125="nulová",J125,0)</f>
        <v>0</v>
      </c>
      <c r="BJ125" s="17" t="s">
        <v>79</v>
      </c>
      <c r="BK125" s="190">
        <f>ROUND(I125*H125,2)</f>
        <v>0</v>
      </c>
      <c r="BL125" s="17" t="s">
        <v>112</v>
      </c>
      <c r="BM125" s="189" t="s">
        <v>799</v>
      </c>
    </row>
    <row r="126" spans="1:65" s="2" customFormat="1" ht="11.25">
      <c r="A126" s="34"/>
      <c r="B126" s="35"/>
      <c r="C126" s="36"/>
      <c r="D126" s="191" t="s">
        <v>173</v>
      </c>
      <c r="E126" s="36"/>
      <c r="F126" s="192" t="s">
        <v>560</v>
      </c>
      <c r="G126" s="36"/>
      <c r="H126" s="36"/>
      <c r="I126" s="193"/>
      <c r="J126" s="36"/>
      <c r="K126" s="36"/>
      <c r="L126" s="39"/>
      <c r="M126" s="194"/>
      <c r="N126" s="195"/>
      <c r="O126" s="64"/>
      <c r="P126" s="64"/>
      <c r="Q126" s="64"/>
      <c r="R126" s="64"/>
      <c r="S126" s="64"/>
      <c r="T126" s="65"/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  <c r="AT126" s="17" t="s">
        <v>173</v>
      </c>
      <c r="AU126" s="17" t="s">
        <v>83</v>
      </c>
    </row>
    <row r="127" spans="1:65" s="12" customFormat="1" ht="25.9" customHeight="1">
      <c r="B127" s="162"/>
      <c r="C127" s="163"/>
      <c r="D127" s="164" t="s">
        <v>74</v>
      </c>
      <c r="E127" s="165" t="s">
        <v>303</v>
      </c>
      <c r="F127" s="165" t="s">
        <v>304</v>
      </c>
      <c r="G127" s="163"/>
      <c r="H127" s="163"/>
      <c r="I127" s="166"/>
      <c r="J127" s="167">
        <f>BK127</f>
        <v>0</v>
      </c>
      <c r="K127" s="163"/>
      <c r="L127" s="168"/>
      <c r="M127" s="169"/>
      <c r="N127" s="170"/>
      <c r="O127" s="170"/>
      <c r="P127" s="171">
        <f>P128+P153+P179+P203+P208+P213</f>
        <v>0</v>
      </c>
      <c r="Q127" s="170"/>
      <c r="R127" s="171">
        <f>R128+R153+R179+R203+R208+R213</f>
        <v>0.69689000000000001</v>
      </c>
      <c r="S127" s="170"/>
      <c r="T127" s="172">
        <f>T128+T153+T179+T203+T208+T213</f>
        <v>0.19944000000000001</v>
      </c>
      <c r="AR127" s="173" t="s">
        <v>83</v>
      </c>
      <c r="AT127" s="174" t="s">
        <v>74</v>
      </c>
      <c r="AU127" s="174" t="s">
        <v>75</v>
      </c>
      <c r="AY127" s="173" t="s">
        <v>164</v>
      </c>
      <c r="BK127" s="175">
        <f>BK128+BK153+BK179+BK203+BK208+BK213</f>
        <v>0</v>
      </c>
    </row>
    <row r="128" spans="1:65" s="12" customFormat="1" ht="22.9" customHeight="1">
      <c r="B128" s="162"/>
      <c r="C128" s="163"/>
      <c r="D128" s="164" t="s">
        <v>74</v>
      </c>
      <c r="E128" s="176" t="s">
        <v>800</v>
      </c>
      <c r="F128" s="176" t="s">
        <v>801</v>
      </c>
      <c r="G128" s="163"/>
      <c r="H128" s="163"/>
      <c r="I128" s="166"/>
      <c r="J128" s="177">
        <f>BK128</f>
        <v>0</v>
      </c>
      <c r="K128" s="163"/>
      <c r="L128" s="168"/>
      <c r="M128" s="169"/>
      <c r="N128" s="170"/>
      <c r="O128" s="170"/>
      <c r="P128" s="171">
        <f>SUM(P129:P152)</f>
        <v>0</v>
      </c>
      <c r="Q128" s="170"/>
      <c r="R128" s="171">
        <f>SUM(R129:R152)</f>
        <v>3.8800000000000001E-2</v>
      </c>
      <c r="S128" s="170"/>
      <c r="T128" s="172">
        <f>SUM(T129:T152)</f>
        <v>0</v>
      </c>
      <c r="AR128" s="173" t="s">
        <v>83</v>
      </c>
      <c r="AT128" s="174" t="s">
        <v>74</v>
      </c>
      <c r="AU128" s="174" t="s">
        <v>79</v>
      </c>
      <c r="AY128" s="173" t="s">
        <v>164</v>
      </c>
      <c r="BK128" s="175">
        <f>SUM(BK129:BK152)</f>
        <v>0</v>
      </c>
    </row>
    <row r="129" spans="1:65" s="2" customFormat="1" ht="21.75" customHeight="1">
      <c r="A129" s="34"/>
      <c r="B129" s="35"/>
      <c r="C129" s="178" t="s">
        <v>218</v>
      </c>
      <c r="D129" s="178" t="s">
        <v>167</v>
      </c>
      <c r="E129" s="179" t="s">
        <v>802</v>
      </c>
      <c r="F129" s="180" t="s">
        <v>803</v>
      </c>
      <c r="G129" s="181" t="s">
        <v>347</v>
      </c>
      <c r="H129" s="182">
        <v>14.5</v>
      </c>
      <c r="I129" s="183"/>
      <c r="J129" s="184">
        <f>ROUND(I129*H129,2)</f>
        <v>0</v>
      </c>
      <c r="K129" s="180" t="s">
        <v>171</v>
      </c>
      <c r="L129" s="39"/>
      <c r="M129" s="185" t="s">
        <v>19</v>
      </c>
      <c r="N129" s="186" t="s">
        <v>46</v>
      </c>
      <c r="O129" s="64"/>
      <c r="P129" s="187">
        <f>O129*H129</f>
        <v>0</v>
      </c>
      <c r="Q129" s="187">
        <v>5.0000000000000001E-4</v>
      </c>
      <c r="R129" s="187">
        <f>Q129*H129</f>
        <v>7.2500000000000004E-3</v>
      </c>
      <c r="S129" s="187">
        <v>0</v>
      </c>
      <c r="T129" s="188">
        <f>S129*H129</f>
        <v>0</v>
      </c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  <c r="AR129" s="189" t="s">
        <v>250</v>
      </c>
      <c r="AT129" s="189" t="s">
        <v>167</v>
      </c>
      <c r="AU129" s="189" t="s">
        <v>83</v>
      </c>
      <c r="AY129" s="17" t="s">
        <v>164</v>
      </c>
      <c r="BE129" s="190">
        <f>IF(N129="základní",J129,0)</f>
        <v>0</v>
      </c>
      <c r="BF129" s="190">
        <f>IF(N129="snížená",J129,0)</f>
        <v>0</v>
      </c>
      <c r="BG129" s="190">
        <f>IF(N129="zákl. přenesená",J129,0)</f>
        <v>0</v>
      </c>
      <c r="BH129" s="190">
        <f>IF(N129="sníž. přenesená",J129,0)</f>
        <v>0</v>
      </c>
      <c r="BI129" s="190">
        <f>IF(N129="nulová",J129,0)</f>
        <v>0</v>
      </c>
      <c r="BJ129" s="17" t="s">
        <v>79</v>
      </c>
      <c r="BK129" s="190">
        <f>ROUND(I129*H129,2)</f>
        <v>0</v>
      </c>
      <c r="BL129" s="17" t="s">
        <v>250</v>
      </c>
      <c r="BM129" s="189" t="s">
        <v>804</v>
      </c>
    </row>
    <row r="130" spans="1:65" s="2" customFormat="1" ht="11.25">
      <c r="A130" s="34"/>
      <c r="B130" s="35"/>
      <c r="C130" s="36"/>
      <c r="D130" s="191" t="s">
        <v>173</v>
      </c>
      <c r="E130" s="36"/>
      <c r="F130" s="192" t="s">
        <v>805</v>
      </c>
      <c r="G130" s="36"/>
      <c r="H130" s="36"/>
      <c r="I130" s="193"/>
      <c r="J130" s="36"/>
      <c r="K130" s="36"/>
      <c r="L130" s="39"/>
      <c r="M130" s="194"/>
      <c r="N130" s="195"/>
      <c r="O130" s="64"/>
      <c r="P130" s="64"/>
      <c r="Q130" s="64"/>
      <c r="R130" s="64"/>
      <c r="S130" s="64"/>
      <c r="T130" s="65"/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  <c r="AT130" s="17" t="s">
        <v>173</v>
      </c>
      <c r="AU130" s="17" t="s">
        <v>83</v>
      </c>
    </row>
    <row r="131" spans="1:65" s="13" customFormat="1" ht="11.25">
      <c r="B131" s="196"/>
      <c r="C131" s="197"/>
      <c r="D131" s="198" t="s">
        <v>179</v>
      </c>
      <c r="E131" s="199" t="s">
        <v>19</v>
      </c>
      <c r="F131" s="200" t="s">
        <v>806</v>
      </c>
      <c r="G131" s="197"/>
      <c r="H131" s="201">
        <v>1.5</v>
      </c>
      <c r="I131" s="202"/>
      <c r="J131" s="197"/>
      <c r="K131" s="197"/>
      <c r="L131" s="203"/>
      <c r="M131" s="204"/>
      <c r="N131" s="205"/>
      <c r="O131" s="205"/>
      <c r="P131" s="205"/>
      <c r="Q131" s="205"/>
      <c r="R131" s="205"/>
      <c r="S131" s="205"/>
      <c r="T131" s="206"/>
      <c r="AT131" s="207" t="s">
        <v>179</v>
      </c>
      <c r="AU131" s="207" t="s">
        <v>83</v>
      </c>
      <c r="AV131" s="13" t="s">
        <v>83</v>
      </c>
      <c r="AW131" s="13" t="s">
        <v>36</v>
      </c>
      <c r="AX131" s="13" t="s">
        <v>75</v>
      </c>
      <c r="AY131" s="207" t="s">
        <v>164</v>
      </c>
    </row>
    <row r="132" spans="1:65" s="13" customFormat="1" ht="11.25">
      <c r="B132" s="196"/>
      <c r="C132" s="197"/>
      <c r="D132" s="198" t="s">
        <v>179</v>
      </c>
      <c r="E132" s="199" t="s">
        <v>19</v>
      </c>
      <c r="F132" s="200" t="s">
        <v>807</v>
      </c>
      <c r="G132" s="197"/>
      <c r="H132" s="201">
        <v>2.5</v>
      </c>
      <c r="I132" s="202"/>
      <c r="J132" s="197"/>
      <c r="K132" s="197"/>
      <c r="L132" s="203"/>
      <c r="M132" s="204"/>
      <c r="N132" s="205"/>
      <c r="O132" s="205"/>
      <c r="P132" s="205"/>
      <c r="Q132" s="205"/>
      <c r="R132" s="205"/>
      <c r="S132" s="205"/>
      <c r="T132" s="206"/>
      <c r="AT132" s="207" t="s">
        <v>179</v>
      </c>
      <c r="AU132" s="207" t="s">
        <v>83</v>
      </c>
      <c r="AV132" s="13" t="s">
        <v>83</v>
      </c>
      <c r="AW132" s="13" t="s">
        <v>36</v>
      </c>
      <c r="AX132" s="13" t="s">
        <v>75</v>
      </c>
      <c r="AY132" s="207" t="s">
        <v>164</v>
      </c>
    </row>
    <row r="133" spans="1:65" s="13" customFormat="1" ht="11.25">
      <c r="B133" s="196"/>
      <c r="C133" s="197"/>
      <c r="D133" s="198" t="s">
        <v>179</v>
      </c>
      <c r="E133" s="199" t="s">
        <v>19</v>
      </c>
      <c r="F133" s="200" t="s">
        <v>808</v>
      </c>
      <c r="G133" s="197"/>
      <c r="H133" s="201">
        <v>9</v>
      </c>
      <c r="I133" s="202"/>
      <c r="J133" s="197"/>
      <c r="K133" s="197"/>
      <c r="L133" s="203"/>
      <c r="M133" s="204"/>
      <c r="N133" s="205"/>
      <c r="O133" s="205"/>
      <c r="P133" s="205"/>
      <c r="Q133" s="205"/>
      <c r="R133" s="205"/>
      <c r="S133" s="205"/>
      <c r="T133" s="206"/>
      <c r="AT133" s="207" t="s">
        <v>179</v>
      </c>
      <c r="AU133" s="207" t="s">
        <v>83</v>
      </c>
      <c r="AV133" s="13" t="s">
        <v>83</v>
      </c>
      <c r="AW133" s="13" t="s">
        <v>36</v>
      </c>
      <c r="AX133" s="13" t="s">
        <v>75</v>
      </c>
      <c r="AY133" s="207" t="s">
        <v>164</v>
      </c>
    </row>
    <row r="134" spans="1:65" s="13" customFormat="1" ht="11.25">
      <c r="B134" s="196"/>
      <c r="C134" s="197"/>
      <c r="D134" s="198" t="s">
        <v>179</v>
      </c>
      <c r="E134" s="199" t="s">
        <v>19</v>
      </c>
      <c r="F134" s="200" t="s">
        <v>809</v>
      </c>
      <c r="G134" s="197"/>
      <c r="H134" s="201">
        <v>1.5</v>
      </c>
      <c r="I134" s="202"/>
      <c r="J134" s="197"/>
      <c r="K134" s="197"/>
      <c r="L134" s="203"/>
      <c r="M134" s="204"/>
      <c r="N134" s="205"/>
      <c r="O134" s="205"/>
      <c r="P134" s="205"/>
      <c r="Q134" s="205"/>
      <c r="R134" s="205"/>
      <c r="S134" s="205"/>
      <c r="T134" s="206"/>
      <c r="AT134" s="207" t="s">
        <v>179</v>
      </c>
      <c r="AU134" s="207" t="s">
        <v>83</v>
      </c>
      <c r="AV134" s="13" t="s">
        <v>83</v>
      </c>
      <c r="AW134" s="13" t="s">
        <v>36</v>
      </c>
      <c r="AX134" s="13" t="s">
        <v>75</v>
      </c>
      <c r="AY134" s="207" t="s">
        <v>164</v>
      </c>
    </row>
    <row r="135" spans="1:65" s="14" customFormat="1" ht="11.25">
      <c r="B135" s="212"/>
      <c r="C135" s="213"/>
      <c r="D135" s="198" t="s">
        <v>179</v>
      </c>
      <c r="E135" s="214" t="s">
        <v>19</v>
      </c>
      <c r="F135" s="215" t="s">
        <v>438</v>
      </c>
      <c r="G135" s="213"/>
      <c r="H135" s="216">
        <v>14.5</v>
      </c>
      <c r="I135" s="217"/>
      <c r="J135" s="213"/>
      <c r="K135" s="213"/>
      <c r="L135" s="218"/>
      <c r="M135" s="219"/>
      <c r="N135" s="220"/>
      <c r="O135" s="220"/>
      <c r="P135" s="220"/>
      <c r="Q135" s="220"/>
      <c r="R135" s="220"/>
      <c r="S135" s="220"/>
      <c r="T135" s="221"/>
      <c r="AT135" s="222" t="s">
        <v>179</v>
      </c>
      <c r="AU135" s="222" t="s">
        <v>83</v>
      </c>
      <c r="AV135" s="14" t="s">
        <v>112</v>
      </c>
      <c r="AW135" s="14" t="s">
        <v>36</v>
      </c>
      <c r="AX135" s="14" t="s">
        <v>79</v>
      </c>
      <c r="AY135" s="222" t="s">
        <v>164</v>
      </c>
    </row>
    <row r="136" spans="1:65" s="2" customFormat="1" ht="21.75" customHeight="1">
      <c r="A136" s="34"/>
      <c r="B136" s="35"/>
      <c r="C136" s="178" t="s">
        <v>224</v>
      </c>
      <c r="D136" s="178" t="s">
        <v>167</v>
      </c>
      <c r="E136" s="179" t="s">
        <v>810</v>
      </c>
      <c r="F136" s="180" t="s">
        <v>811</v>
      </c>
      <c r="G136" s="181" t="s">
        <v>347</v>
      </c>
      <c r="H136" s="182">
        <v>9.5</v>
      </c>
      <c r="I136" s="183"/>
      <c r="J136" s="184">
        <f>ROUND(I136*H136,2)</f>
        <v>0</v>
      </c>
      <c r="K136" s="180" t="s">
        <v>171</v>
      </c>
      <c r="L136" s="39"/>
      <c r="M136" s="185" t="s">
        <v>19</v>
      </c>
      <c r="N136" s="186" t="s">
        <v>46</v>
      </c>
      <c r="O136" s="64"/>
      <c r="P136" s="187">
        <f>O136*H136</f>
        <v>0</v>
      </c>
      <c r="Q136" s="187">
        <v>7.6000000000000004E-4</v>
      </c>
      <c r="R136" s="187">
        <f>Q136*H136</f>
        <v>7.2200000000000007E-3</v>
      </c>
      <c r="S136" s="187">
        <v>0</v>
      </c>
      <c r="T136" s="188">
        <f>S136*H136</f>
        <v>0</v>
      </c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R136" s="189" t="s">
        <v>250</v>
      </c>
      <c r="AT136" s="189" t="s">
        <v>167</v>
      </c>
      <c r="AU136" s="189" t="s">
        <v>83</v>
      </c>
      <c r="AY136" s="17" t="s">
        <v>164</v>
      </c>
      <c r="BE136" s="190">
        <f>IF(N136="základní",J136,0)</f>
        <v>0</v>
      </c>
      <c r="BF136" s="190">
        <f>IF(N136="snížená",J136,0)</f>
        <v>0</v>
      </c>
      <c r="BG136" s="190">
        <f>IF(N136="zákl. přenesená",J136,0)</f>
        <v>0</v>
      </c>
      <c r="BH136" s="190">
        <f>IF(N136="sníž. přenesená",J136,0)</f>
        <v>0</v>
      </c>
      <c r="BI136" s="190">
        <f>IF(N136="nulová",J136,0)</f>
        <v>0</v>
      </c>
      <c r="BJ136" s="17" t="s">
        <v>79</v>
      </c>
      <c r="BK136" s="190">
        <f>ROUND(I136*H136,2)</f>
        <v>0</v>
      </c>
      <c r="BL136" s="17" t="s">
        <v>250</v>
      </c>
      <c r="BM136" s="189" t="s">
        <v>812</v>
      </c>
    </row>
    <row r="137" spans="1:65" s="2" customFormat="1" ht="11.25">
      <c r="A137" s="34"/>
      <c r="B137" s="35"/>
      <c r="C137" s="36"/>
      <c r="D137" s="191" t="s">
        <v>173</v>
      </c>
      <c r="E137" s="36"/>
      <c r="F137" s="192" t="s">
        <v>813</v>
      </c>
      <c r="G137" s="36"/>
      <c r="H137" s="36"/>
      <c r="I137" s="193"/>
      <c r="J137" s="36"/>
      <c r="K137" s="36"/>
      <c r="L137" s="39"/>
      <c r="M137" s="194"/>
      <c r="N137" s="195"/>
      <c r="O137" s="64"/>
      <c r="P137" s="64"/>
      <c r="Q137" s="64"/>
      <c r="R137" s="64"/>
      <c r="S137" s="64"/>
      <c r="T137" s="65"/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  <c r="AT137" s="17" t="s">
        <v>173</v>
      </c>
      <c r="AU137" s="17" t="s">
        <v>83</v>
      </c>
    </row>
    <row r="138" spans="1:65" s="13" customFormat="1" ht="11.25">
      <c r="B138" s="196"/>
      <c r="C138" s="197"/>
      <c r="D138" s="198" t="s">
        <v>179</v>
      </c>
      <c r="E138" s="199" t="s">
        <v>19</v>
      </c>
      <c r="F138" s="200" t="s">
        <v>814</v>
      </c>
      <c r="G138" s="197"/>
      <c r="H138" s="201">
        <v>9.5</v>
      </c>
      <c r="I138" s="202"/>
      <c r="J138" s="197"/>
      <c r="K138" s="197"/>
      <c r="L138" s="203"/>
      <c r="M138" s="204"/>
      <c r="N138" s="205"/>
      <c r="O138" s="205"/>
      <c r="P138" s="205"/>
      <c r="Q138" s="205"/>
      <c r="R138" s="205"/>
      <c r="S138" s="205"/>
      <c r="T138" s="206"/>
      <c r="AT138" s="207" t="s">
        <v>179</v>
      </c>
      <c r="AU138" s="207" t="s">
        <v>83</v>
      </c>
      <c r="AV138" s="13" t="s">
        <v>83</v>
      </c>
      <c r="AW138" s="13" t="s">
        <v>36</v>
      </c>
      <c r="AX138" s="13" t="s">
        <v>75</v>
      </c>
      <c r="AY138" s="207" t="s">
        <v>164</v>
      </c>
    </row>
    <row r="139" spans="1:65" s="14" customFormat="1" ht="11.25">
      <c r="B139" s="212"/>
      <c r="C139" s="213"/>
      <c r="D139" s="198" t="s">
        <v>179</v>
      </c>
      <c r="E139" s="214" t="s">
        <v>19</v>
      </c>
      <c r="F139" s="215" t="s">
        <v>438</v>
      </c>
      <c r="G139" s="213"/>
      <c r="H139" s="216">
        <v>9.5</v>
      </c>
      <c r="I139" s="217"/>
      <c r="J139" s="213"/>
      <c r="K139" s="213"/>
      <c r="L139" s="218"/>
      <c r="M139" s="219"/>
      <c r="N139" s="220"/>
      <c r="O139" s="220"/>
      <c r="P139" s="220"/>
      <c r="Q139" s="220"/>
      <c r="R139" s="220"/>
      <c r="S139" s="220"/>
      <c r="T139" s="221"/>
      <c r="AT139" s="222" t="s">
        <v>179</v>
      </c>
      <c r="AU139" s="222" t="s">
        <v>83</v>
      </c>
      <c r="AV139" s="14" t="s">
        <v>112</v>
      </c>
      <c r="AW139" s="14" t="s">
        <v>36</v>
      </c>
      <c r="AX139" s="14" t="s">
        <v>79</v>
      </c>
      <c r="AY139" s="222" t="s">
        <v>164</v>
      </c>
    </row>
    <row r="140" spans="1:65" s="2" customFormat="1" ht="21.75" customHeight="1">
      <c r="A140" s="34"/>
      <c r="B140" s="35"/>
      <c r="C140" s="178" t="s">
        <v>8</v>
      </c>
      <c r="D140" s="178" t="s">
        <v>167</v>
      </c>
      <c r="E140" s="179" t="s">
        <v>815</v>
      </c>
      <c r="F140" s="180" t="s">
        <v>816</v>
      </c>
      <c r="G140" s="181" t="s">
        <v>347</v>
      </c>
      <c r="H140" s="182">
        <v>5</v>
      </c>
      <c r="I140" s="183"/>
      <c r="J140" s="184">
        <f>ROUND(I140*H140,2)</f>
        <v>0</v>
      </c>
      <c r="K140" s="180" t="s">
        <v>171</v>
      </c>
      <c r="L140" s="39"/>
      <c r="M140" s="185" t="s">
        <v>19</v>
      </c>
      <c r="N140" s="186" t="s">
        <v>46</v>
      </c>
      <c r="O140" s="64"/>
      <c r="P140" s="187">
        <f>O140*H140</f>
        <v>0</v>
      </c>
      <c r="Q140" s="187">
        <v>1.5299999999999999E-3</v>
      </c>
      <c r="R140" s="187">
        <f>Q140*H140</f>
        <v>7.6499999999999997E-3</v>
      </c>
      <c r="S140" s="187">
        <v>0</v>
      </c>
      <c r="T140" s="188">
        <f>S140*H140</f>
        <v>0</v>
      </c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  <c r="AR140" s="189" t="s">
        <v>250</v>
      </c>
      <c r="AT140" s="189" t="s">
        <v>167</v>
      </c>
      <c r="AU140" s="189" t="s">
        <v>83</v>
      </c>
      <c r="AY140" s="17" t="s">
        <v>164</v>
      </c>
      <c r="BE140" s="190">
        <f>IF(N140="základní",J140,0)</f>
        <v>0</v>
      </c>
      <c r="BF140" s="190">
        <f>IF(N140="snížená",J140,0)</f>
        <v>0</v>
      </c>
      <c r="BG140" s="190">
        <f>IF(N140="zákl. přenesená",J140,0)</f>
        <v>0</v>
      </c>
      <c r="BH140" s="190">
        <f>IF(N140="sníž. přenesená",J140,0)</f>
        <v>0</v>
      </c>
      <c r="BI140" s="190">
        <f>IF(N140="nulová",J140,0)</f>
        <v>0</v>
      </c>
      <c r="BJ140" s="17" t="s">
        <v>79</v>
      </c>
      <c r="BK140" s="190">
        <f>ROUND(I140*H140,2)</f>
        <v>0</v>
      </c>
      <c r="BL140" s="17" t="s">
        <v>250</v>
      </c>
      <c r="BM140" s="189" t="s">
        <v>817</v>
      </c>
    </row>
    <row r="141" spans="1:65" s="2" customFormat="1" ht="11.25">
      <c r="A141" s="34"/>
      <c r="B141" s="35"/>
      <c r="C141" s="36"/>
      <c r="D141" s="191" t="s">
        <v>173</v>
      </c>
      <c r="E141" s="36"/>
      <c r="F141" s="192" t="s">
        <v>818</v>
      </c>
      <c r="G141" s="36"/>
      <c r="H141" s="36"/>
      <c r="I141" s="193"/>
      <c r="J141" s="36"/>
      <c r="K141" s="36"/>
      <c r="L141" s="39"/>
      <c r="M141" s="194"/>
      <c r="N141" s="195"/>
      <c r="O141" s="64"/>
      <c r="P141" s="64"/>
      <c r="Q141" s="64"/>
      <c r="R141" s="64"/>
      <c r="S141" s="64"/>
      <c r="T141" s="65"/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  <c r="AT141" s="17" t="s">
        <v>173</v>
      </c>
      <c r="AU141" s="17" t="s">
        <v>83</v>
      </c>
    </row>
    <row r="142" spans="1:65" s="13" customFormat="1" ht="11.25">
      <c r="B142" s="196"/>
      <c r="C142" s="197"/>
      <c r="D142" s="198" t="s">
        <v>179</v>
      </c>
      <c r="E142" s="199" t="s">
        <v>19</v>
      </c>
      <c r="F142" s="200" t="s">
        <v>819</v>
      </c>
      <c r="G142" s="197"/>
      <c r="H142" s="201">
        <v>1</v>
      </c>
      <c r="I142" s="202"/>
      <c r="J142" s="197"/>
      <c r="K142" s="197"/>
      <c r="L142" s="203"/>
      <c r="M142" s="204"/>
      <c r="N142" s="205"/>
      <c r="O142" s="205"/>
      <c r="P142" s="205"/>
      <c r="Q142" s="205"/>
      <c r="R142" s="205"/>
      <c r="S142" s="205"/>
      <c r="T142" s="206"/>
      <c r="AT142" s="207" t="s">
        <v>179</v>
      </c>
      <c r="AU142" s="207" t="s">
        <v>83</v>
      </c>
      <c r="AV142" s="13" t="s">
        <v>83</v>
      </c>
      <c r="AW142" s="13" t="s">
        <v>36</v>
      </c>
      <c r="AX142" s="13" t="s">
        <v>75</v>
      </c>
      <c r="AY142" s="207" t="s">
        <v>164</v>
      </c>
    </row>
    <row r="143" spans="1:65" s="13" customFormat="1" ht="11.25">
      <c r="B143" s="196"/>
      <c r="C143" s="197"/>
      <c r="D143" s="198" t="s">
        <v>179</v>
      </c>
      <c r="E143" s="199" t="s">
        <v>19</v>
      </c>
      <c r="F143" s="200" t="s">
        <v>820</v>
      </c>
      <c r="G143" s="197"/>
      <c r="H143" s="201">
        <v>1</v>
      </c>
      <c r="I143" s="202"/>
      <c r="J143" s="197"/>
      <c r="K143" s="197"/>
      <c r="L143" s="203"/>
      <c r="M143" s="204"/>
      <c r="N143" s="205"/>
      <c r="O143" s="205"/>
      <c r="P143" s="205"/>
      <c r="Q143" s="205"/>
      <c r="R143" s="205"/>
      <c r="S143" s="205"/>
      <c r="T143" s="206"/>
      <c r="AT143" s="207" t="s">
        <v>179</v>
      </c>
      <c r="AU143" s="207" t="s">
        <v>83</v>
      </c>
      <c r="AV143" s="13" t="s">
        <v>83</v>
      </c>
      <c r="AW143" s="13" t="s">
        <v>36</v>
      </c>
      <c r="AX143" s="13" t="s">
        <v>75</v>
      </c>
      <c r="AY143" s="207" t="s">
        <v>164</v>
      </c>
    </row>
    <row r="144" spans="1:65" s="13" customFormat="1" ht="11.25">
      <c r="B144" s="196"/>
      <c r="C144" s="197"/>
      <c r="D144" s="198" t="s">
        <v>179</v>
      </c>
      <c r="E144" s="199" t="s">
        <v>19</v>
      </c>
      <c r="F144" s="200" t="s">
        <v>821</v>
      </c>
      <c r="G144" s="197"/>
      <c r="H144" s="201">
        <v>3</v>
      </c>
      <c r="I144" s="202"/>
      <c r="J144" s="197"/>
      <c r="K144" s="197"/>
      <c r="L144" s="203"/>
      <c r="M144" s="204"/>
      <c r="N144" s="205"/>
      <c r="O144" s="205"/>
      <c r="P144" s="205"/>
      <c r="Q144" s="205"/>
      <c r="R144" s="205"/>
      <c r="S144" s="205"/>
      <c r="T144" s="206"/>
      <c r="AT144" s="207" t="s">
        <v>179</v>
      </c>
      <c r="AU144" s="207" t="s">
        <v>83</v>
      </c>
      <c r="AV144" s="13" t="s">
        <v>83</v>
      </c>
      <c r="AW144" s="13" t="s">
        <v>36</v>
      </c>
      <c r="AX144" s="13" t="s">
        <v>75</v>
      </c>
      <c r="AY144" s="207" t="s">
        <v>164</v>
      </c>
    </row>
    <row r="145" spans="1:65" s="14" customFormat="1" ht="11.25">
      <c r="B145" s="212"/>
      <c r="C145" s="213"/>
      <c r="D145" s="198" t="s">
        <v>179</v>
      </c>
      <c r="E145" s="214" t="s">
        <v>19</v>
      </c>
      <c r="F145" s="215" t="s">
        <v>438</v>
      </c>
      <c r="G145" s="213"/>
      <c r="H145" s="216">
        <v>5</v>
      </c>
      <c r="I145" s="217"/>
      <c r="J145" s="213"/>
      <c r="K145" s="213"/>
      <c r="L145" s="218"/>
      <c r="M145" s="219"/>
      <c r="N145" s="220"/>
      <c r="O145" s="220"/>
      <c r="P145" s="220"/>
      <c r="Q145" s="220"/>
      <c r="R145" s="220"/>
      <c r="S145" s="220"/>
      <c r="T145" s="221"/>
      <c r="AT145" s="222" t="s">
        <v>179</v>
      </c>
      <c r="AU145" s="222" t="s">
        <v>83</v>
      </c>
      <c r="AV145" s="14" t="s">
        <v>112</v>
      </c>
      <c r="AW145" s="14" t="s">
        <v>36</v>
      </c>
      <c r="AX145" s="14" t="s">
        <v>79</v>
      </c>
      <c r="AY145" s="222" t="s">
        <v>164</v>
      </c>
    </row>
    <row r="146" spans="1:65" s="2" customFormat="1" ht="33" customHeight="1">
      <c r="A146" s="34"/>
      <c r="B146" s="35"/>
      <c r="C146" s="178" t="s">
        <v>233</v>
      </c>
      <c r="D146" s="178" t="s">
        <v>167</v>
      </c>
      <c r="E146" s="179" t="s">
        <v>822</v>
      </c>
      <c r="F146" s="180" t="s">
        <v>823</v>
      </c>
      <c r="G146" s="181" t="s">
        <v>362</v>
      </c>
      <c r="H146" s="182">
        <v>4</v>
      </c>
      <c r="I146" s="183"/>
      <c r="J146" s="184">
        <f>ROUND(I146*H146,2)</f>
        <v>0</v>
      </c>
      <c r="K146" s="180" t="s">
        <v>171</v>
      </c>
      <c r="L146" s="39"/>
      <c r="M146" s="185" t="s">
        <v>19</v>
      </c>
      <c r="N146" s="186" t="s">
        <v>46</v>
      </c>
      <c r="O146" s="64"/>
      <c r="P146" s="187">
        <f>O146*H146</f>
        <v>0</v>
      </c>
      <c r="Q146" s="187">
        <v>1.4999999999999999E-4</v>
      </c>
      <c r="R146" s="187">
        <f>Q146*H146</f>
        <v>5.9999999999999995E-4</v>
      </c>
      <c r="S146" s="187">
        <v>0</v>
      </c>
      <c r="T146" s="188">
        <f>S146*H146</f>
        <v>0</v>
      </c>
      <c r="U146" s="34"/>
      <c r="V146" s="34"/>
      <c r="W146" s="34"/>
      <c r="X146" s="34"/>
      <c r="Y146" s="34"/>
      <c r="Z146" s="34"/>
      <c r="AA146" s="34"/>
      <c r="AB146" s="34"/>
      <c r="AC146" s="34"/>
      <c r="AD146" s="34"/>
      <c r="AE146" s="34"/>
      <c r="AR146" s="189" t="s">
        <v>250</v>
      </c>
      <c r="AT146" s="189" t="s">
        <v>167</v>
      </c>
      <c r="AU146" s="189" t="s">
        <v>83</v>
      </c>
      <c r="AY146" s="17" t="s">
        <v>164</v>
      </c>
      <c r="BE146" s="190">
        <f>IF(N146="základní",J146,0)</f>
        <v>0</v>
      </c>
      <c r="BF146" s="190">
        <f>IF(N146="snížená",J146,0)</f>
        <v>0</v>
      </c>
      <c r="BG146" s="190">
        <f>IF(N146="zákl. přenesená",J146,0)</f>
        <v>0</v>
      </c>
      <c r="BH146" s="190">
        <f>IF(N146="sníž. přenesená",J146,0)</f>
        <v>0</v>
      </c>
      <c r="BI146" s="190">
        <f>IF(N146="nulová",J146,0)</f>
        <v>0</v>
      </c>
      <c r="BJ146" s="17" t="s">
        <v>79</v>
      </c>
      <c r="BK146" s="190">
        <f>ROUND(I146*H146,2)</f>
        <v>0</v>
      </c>
      <c r="BL146" s="17" t="s">
        <v>250</v>
      </c>
      <c r="BM146" s="189" t="s">
        <v>824</v>
      </c>
    </row>
    <row r="147" spans="1:65" s="2" customFormat="1" ht="11.25">
      <c r="A147" s="34"/>
      <c r="B147" s="35"/>
      <c r="C147" s="36"/>
      <c r="D147" s="191" t="s">
        <v>173</v>
      </c>
      <c r="E147" s="36"/>
      <c r="F147" s="192" t="s">
        <v>825</v>
      </c>
      <c r="G147" s="36"/>
      <c r="H147" s="36"/>
      <c r="I147" s="193"/>
      <c r="J147" s="36"/>
      <c r="K147" s="36"/>
      <c r="L147" s="39"/>
      <c r="M147" s="194"/>
      <c r="N147" s="195"/>
      <c r="O147" s="64"/>
      <c r="P147" s="64"/>
      <c r="Q147" s="64"/>
      <c r="R147" s="64"/>
      <c r="S147" s="64"/>
      <c r="T147" s="65"/>
      <c r="U147" s="34"/>
      <c r="V147" s="34"/>
      <c r="W147" s="34"/>
      <c r="X147" s="34"/>
      <c r="Y147" s="34"/>
      <c r="Z147" s="34"/>
      <c r="AA147" s="34"/>
      <c r="AB147" s="34"/>
      <c r="AC147" s="34"/>
      <c r="AD147" s="34"/>
      <c r="AE147" s="34"/>
      <c r="AT147" s="17" t="s">
        <v>173</v>
      </c>
      <c r="AU147" s="17" t="s">
        <v>83</v>
      </c>
    </row>
    <row r="148" spans="1:65" s="2" customFormat="1" ht="21.75" customHeight="1">
      <c r="A148" s="34"/>
      <c r="B148" s="35"/>
      <c r="C148" s="223" t="s">
        <v>239</v>
      </c>
      <c r="D148" s="223" t="s">
        <v>457</v>
      </c>
      <c r="E148" s="224" t="s">
        <v>826</v>
      </c>
      <c r="F148" s="225" t="s">
        <v>827</v>
      </c>
      <c r="G148" s="226" t="s">
        <v>362</v>
      </c>
      <c r="H148" s="227">
        <v>4</v>
      </c>
      <c r="I148" s="228"/>
      <c r="J148" s="229">
        <f>ROUND(I148*H148,2)</f>
        <v>0</v>
      </c>
      <c r="K148" s="225" t="s">
        <v>171</v>
      </c>
      <c r="L148" s="230"/>
      <c r="M148" s="231" t="s">
        <v>19</v>
      </c>
      <c r="N148" s="232" t="s">
        <v>46</v>
      </c>
      <c r="O148" s="64"/>
      <c r="P148" s="187">
        <f>O148*H148</f>
        <v>0</v>
      </c>
      <c r="Q148" s="187">
        <v>4.0200000000000001E-3</v>
      </c>
      <c r="R148" s="187">
        <f>Q148*H148</f>
        <v>1.6080000000000001E-2</v>
      </c>
      <c r="S148" s="187">
        <v>0</v>
      </c>
      <c r="T148" s="188">
        <f>S148*H148</f>
        <v>0</v>
      </c>
      <c r="U148" s="34"/>
      <c r="V148" s="34"/>
      <c r="W148" s="34"/>
      <c r="X148" s="34"/>
      <c r="Y148" s="34"/>
      <c r="Z148" s="34"/>
      <c r="AA148" s="34"/>
      <c r="AB148" s="34"/>
      <c r="AC148" s="34"/>
      <c r="AD148" s="34"/>
      <c r="AE148" s="34"/>
      <c r="AR148" s="189" t="s">
        <v>344</v>
      </c>
      <c r="AT148" s="189" t="s">
        <v>457</v>
      </c>
      <c r="AU148" s="189" t="s">
        <v>83</v>
      </c>
      <c r="AY148" s="17" t="s">
        <v>164</v>
      </c>
      <c r="BE148" s="190">
        <f>IF(N148="základní",J148,0)</f>
        <v>0</v>
      </c>
      <c r="BF148" s="190">
        <f>IF(N148="snížená",J148,0)</f>
        <v>0</v>
      </c>
      <c r="BG148" s="190">
        <f>IF(N148="zákl. přenesená",J148,0)</f>
        <v>0</v>
      </c>
      <c r="BH148" s="190">
        <f>IF(N148="sníž. přenesená",J148,0)</f>
        <v>0</v>
      </c>
      <c r="BI148" s="190">
        <f>IF(N148="nulová",J148,0)</f>
        <v>0</v>
      </c>
      <c r="BJ148" s="17" t="s">
        <v>79</v>
      </c>
      <c r="BK148" s="190">
        <f>ROUND(I148*H148,2)</f>
        <v>0</v>
      </c>
      <c r="BL148" s="17" t="s">
        <v>250</v>
      </c>
      <c r="BM148" s="189" t="s">
        <v>828</v>
      </c>
    </row>
    <row r="149" spans="1:65" s="2" customFormat="1" ht="24.2" customHeight="1">
      <c r="A149" s="34"/>
      <c r="B149" s="35"/>
      <c r="C149" s="178" t="s">
        <v>244</v>
      </c>
      <c r="D149" s="178" t="s">
        <v>167</v>
      </c>
      <c r="E149" s="179" t="s">
        <v>829</v>
      </c>
      <c r="F149" s="180" t="s">
        <v>830</v>
      </c>
      <c r="G149" s="181" t="s">
        <v>347</v>
      </c>
      <c r="H149" s="182">
        <v>29</v>
      </c>
      <c r="I149" s="183"/>
      <c r="J149" s="184">
        <f>ROUND(I149*H149,2)</f>
        <v>0</v>
      </c>
      <c r="K149" s="180" t="s">
        <v>171</v>
      </c>
      <c r="L149" s="39"/>
      <c r="M149" s="185" t="s">
        <v>19</v>
      </c>
      <c r="N149" s="186" t="s">
        <v>46</v>
      </c>
      <c r="O149" s="64"/>
      <c r="P149" s="187">
        <f>O149*H149</f>
        <v>0</v>
      </c>
      <c r="Q149" s="187">
        <v>0</v>
      </c>
      <c r="R149" s="187">
        <f>Q149*H149</f>
        <v>0</v>
      </c>
      <c r="S149" s="187">
        <v>0</v>
      </c>
      <c r="T149" s="188">
        <f>S149*H149</f>
        <v>0</v>
      </c>
      <c r="U149" s="34"/>
      <c r="V149" s="34"/>
      <c r="W149" s="34"/>
      <c r="X149" s="34"/>
      <c r="Y149" s="34"/>
      <c r="Z149" s="34"/>
      <c r="AA149" s="34"/>
      <c r="AB149" s="34"/>
      <c r="AC149" s="34"/>
      <c r="AD149" s="34"/>
      <c r="AE149" s="34"/>
      <c r="AR149" s="189" t="s">
        <v>250</v>
      </c>
      <c r="AT149" s="189" t="s">
        <v>167</v>
      </c>
      <c r="AU149" s="189" t="s">
        <v>83</v>
      </c>
      <c r="AY149" s="17" t="s">
        <v>164</v>
      </c>
      <c r="BE149" s="190">
        <f>IF(N149="základní",J149,0)</f>
        <v>0</v>
      </c>
      <c r="BF149" s="190">
        <f>IF(N149="snížená",J149,0)</f>
        <v>0</v>
      </c>
      <c r="BG149" s="190">
        <f>IF(N149="zákl. přenesená",J149,0)</f>
        <v>0</v>
      </c>
      <c r="BH149" s="190">
        <f>IF(N149="sníž. přenesená",J149,0)</f>
        <v>0</v>
      </c>
      <c r="BI149" s="190">
        <f>IF(N149="nulová",J149,0)</f>
        <v>0</v>
      </c>
      <c r="BJ149" s="17" t="s">
        <v>79</v>
      </c>
      <c r="BK149" s="190">
        <f>ROUND(I149*H149,2)</f>
        <v>0</v>
      </c>
      <c r="BL149" s="17" t="s">
        <v>250</v>
      </c>
      <c r="BM149" s="189" t="s">
        <v>831</v>
      </c>
    </row>
    <row r="150" spans="1:65" s="2" customFormat="1" ht="11.25">
      <c r="A150" s="34"/>
      <c r="B150" s="35"/>
      <c r="C150" s="36"/>
      <c r="D150" s="191" t="s">
        <v>173</v>
      </c>
      <c r="E150" s="36"/>
      <c r="F150" s="192" t="s">
        <v>832</v>
      </c>
      <c r="G150" s="36"/>
      <c r="H150" s="36"/>
      <c r="I150" s="193"/>
      <c r="J150" s="36"/>
      <c r="K150" s="36"/>
      <c r="L150" s="39"/>
      <c r="M150" s="194"/>
      <c r="N150" s="195"/>
      <c r="O150" s="64"/>
      <c r="P150" s="64"/>
      <c r="Q150" s="64"/>
      <c r="R150" s="64"/>
      <c r="S150" s="64"/>
      <c r="T150" s="65"/>
      <c r="U150" s="34"/>
      <c r="V150" s="34"/>
      <c r="W150" s="34"/>
      <c r="X150" s="34"/>
      <c r="Y150" s="34"/>
      <c r="Z150" s="34"/>
      <c r="AA150" s="34"/>
      <c r="AB150" s="34"/>
      <c r="AC150" s="34"/>
      <c r="AD150" s="34"/>
      <c r="AE150" s="34"/>
      <c r="AT150" s="17" t="s">
        <v>173</v>
      </c>
      <c r="AU150" s="17" t="s">
        <v>83</v>
      </c>
    </row>
    <row r="151" spans="1:65" s="2" customFormat="1" ht="55.5" customHeight="1">
      <c r="A151" s="34"/>
      <c r="B151" s="35"/>
      <c r="C151" s="178" t="s">
        <v>250</v>
      </c>
      <c r="D151" s="178" t="s">
        <v>167</v>
      </c>
      <c r="E151" s="179" t="s">
        <v>833</v>
      </c>
      <c r="F151" s="180" t="s">
        <v>834</v>
      </c>
      <c r="G151" s="181" t="s">
        <v>221</v>
      </c>
      <c r="H151" s="182">
        <v>3.9E-2</v>
      </c>
      <c r="I151" s="183"/>
      <c r="J151" s="184">
        <f>ROUND(I151*H151,2)</f>
        <v>0</v>
      </c>
      <c r="K151" s="180" t="s">
        <v>171</v>
      </c>
      <c r="L151" s="39"/>
      <c r="M151" s="185" t="s">
        <v>19</v>
      </c>
      <c r="N151" s="186" t="s">
        <v>46</v>
      </c>
      <c r="O151" s="64"/>
      <c r="P151" s="187">
        <f>O151*H151</f>
        <v>0</v>
      </c>
      <c r="Q151" s="187">
        <v>0</v>
      </c>
      <c r="R151" s="187">
        <f>Q151*H151</f>
        <v>0</v>
      </c>
      <c r="S151" s="187">
        <v>0</v>
      </c>
      <c r="T151" s="188">
        <f>S151*H151</f>
        <v>0</v>
      </c>
      <c r="U151" s="34"/>
      <c r="V151" s="34"/>
      <c r="W151" s="34"/>
      <c r="X151" s="34"/>
      <c r="Y151" s="34"/>
      <c r="Z151" s="34"/>
      <c r="AA151" s="34"/>
      <c r="AB151" s="34"/>
      <c r="AC151" s="34"/>
      <c r="AD151" s="34"/>
      <c r="AE151" s="34"/>
      <c r="AR151" s="189" t="s">
        <v>250</v>
      </c>
      <c r="AT151" s="189" t="s">
        <v>167</v>
      </c>
      <c r="AU151" s="189" t="s">
        <v>83</v>
      </c>
      <c r="AY151" s="17" t="s">
        <v>164</v>
      </c>
      <c r="BE151" s="190">
        <f>IF(N151="základní",J151,0)</f>
        <v>0</v>
      </c>
      <c r="BF151" s="190">
        <f>IF(N151="snížená",J151,0)</f>
        <v>0</v>
      </c>
      <c r="BG151" s="190">
        <f>IF(N151="zákl. přenesená",J151,0)</f>
        <v>0</v>
      </c>
      <c r="BH151" s="190">
        <f>IF(N151="sníž. přenesená",J151,0)</f>
        <v>0</v>
      </c>
      <c r="BI151" s="190">
        <f>IF(N151="nulová",J151,0)</f>
        <v>0</v>
      </c>
      <c r="BJ151" s="17" t="s">
        <v>79</v>
      </c>
      <c r="BK151" s="190">
        <f>ROUND(I151*H151,2)</f>
        <v>0</v>
      </c>
      <c r="BL151" s="17" t="s">
        <v>250</v>
      </c>
      <c r="BM151" s="189" t="s">
        <v>835</v>
      </c>
    </row>
    <row r="152" spans="1:65" s="2" customFormat="1" ht="11.25">
      <c r="A152" s="34"/>
      <c r="B152" s="35"/>
      <c r="C152" s="36"/>
      <c r="D152" s="191" t="s">
        <v>173</v>
      </c>
      <c r="E152" s="36"/>
      <c r="F152" s="192" t="s">
        <v>836</v>
      </c>
      <c r="G152" s="36"/>
      <c r="H152" s="36"/>
      <c r="I152" s="193"/>
      <c r="J152" s="36"/>
      <c r="K152" s="36"/>
      <c r="L152" s="39"/>
      <c r="M152" s="194"/>
      <c r="N152" s="195"/>
      <c r="O152" s="64"/>
      <c r="P152" s="64"/>
      <c r="Q152" s="64"/>
      <c r="R152" s="64"/>
      <c r="S152" s="64"/>
      <c r="T152" s="65"/>
      <c r="U152" s="34"/>
      <c r="V152" s="34"/>
      <c r="W152" s="34"/>
      <c r="X152" s="34"/>
      <c r="Y152" s="34"/>
      <c r="Z152" s="34"/>
      <c r="AA152" s="34"/>
      <c r="AB152" s="34"/>
      <c r="AC152" s="34"/>
      <c r="AD152" s="34"/>
      <c r="AE152" s="34"/>
      <c r="AT152" s="17" t="s">
        <v>173</v>
      </c>
      <c r="AU152" s="17" t="s">
        <v>83</v>
      </c>
    </row>
    <row r="153" spans="1:65" s="12" customFormat="1" ht="22.9" customHeight="1">
      <c r="B153" s="162"/>
      <c r="C153" s="163"/>
      <c r="D153" s="164" t="s">
        <v>74</v>
      </c>
      <c r="E153" s="176" t="s">
        <v>837</v>
      </c>
      <c r="F153" s="176" t="s">
        <v>838</v>
      </c>
      <c r="G153" s="163"/>
      <c r="H153" s="163"/>
      <c r="I153" s="166"/>
      <c r="J153" s="177">
        <f>BK153</f>
        <v>0</v>
      </c>
      <c r="K153" s="163"/>
      <c r="L153" s="168"/>
      <c r="M153" s="169"/>
      <c r="N153" s="170"/>
      <c r="O153" s="170"/>
      <c r="P153" s="171">
        <f>SUM(P154:P178)</f>
        <v>0</v>
      </c>
      <c r="Q153" s="170"/>
      <c r="R153" s="171">
        <f>SUM(R154:R178)</f>
        <v>4.1280000000000004E-2</v>
      </c>
      <c r="S153" s="170"/>
      <c r="T153" s="172">
        <f>SUM(T154:T178)</f>
        <v>0</v>
      </c>
      <c r="AR153" s="173" t="s">
        <v>83</v>
      </c>
      <c r="AT153" s="174" t="s">
        <v>74</v>
      </c>
      <c r="AU153" s="174" t="s">
        <v>79</v>
      </c>
      <c r="AY153" s="173" t="s">
        <v>164</v>
      </c>
      <c r="BK153" s="175">
        <f>SUM(BK154:BK178)</f>
        <v>0</v>
      </c>
    </row>
    <row r="154" spans="1:65" s="2" customFormat="1" ht="33" customHeight="1">
      <c r="A154" s="34"/>
      <c r="B154" s="35"/>
      <c r="C154" s="178" t="s">
        <v>255</v>
      </c>
      <c r="D154" s="178" t="s">
        <v>167</v>
      </c>
      <c r="E154" s="179" t="s">
        <v>839</v>
      </c>
      <c r="F154" s="180" t="s">
        <v>840</v>
      </c>
      <c r="G154" s="181" t="s">
        <v>347</v>
      </c>
      <c r="H154" s="182">
        <v>46</v>
      </c>
      <c r="I154" s="183"/>
      <c r="J154" s="184">
        <f>ROUND(I154*H154,2)</f>
        <v>0</v>
      </c>
      <c r="K154" s="180" t="s">
        <v>171</v>
      </c>
      <c r="L154" s="39"/>
      <c r="M154" s="185" t="s">
        <v>19</v>
      </c>
      <c r="N154" s="186" t="s">
        <v>46</v>
      </c>
      <c r="O154" s="64"/>
      <c r="P154" s="187">
        <f>O154*H154</f>
        <v>0</v>
      </c>
      <c r="Q154" s="187">
        <v>8.0000000000000004E-4</v>
      </c>
      <c r="R154" s="187">
        <f>Q154*H154</f>
        <v>3.6799999999999999E-2</v>
      </c>
      <c r="S154" s="187">
        <v>0</v>
      </c>
      <c r="T154" s="188">
        <f>S154*H154</f>
        <v>0</v>
      </c>
      <c r="U154" s="34"/>
      <c r="V154" s="34"/>
      <c r="W154" s="34"/>
      <c r="X154" s="34"/>
      <c r="Y154" s="34"/>
      <c r="Z154" s="34"/>
      <c r="AA154" s="34"/>
      <c r="AB154" s="34"/>
      <c r="AC154" s="34"/>
      <c r="AD154" s="34"/>
      <c r="AE154" s="34"/>
      <c r="AR154" s="189" t="s">
        <v>250</v>
      </c>
      <c r="AT154" s="189" t="s">
        <v>167</v>
      </c>
      <c r="AU154" s="189" t="s">
        <v>83</v>
      </c>
      <c r="AY154" s="17" t="s">
        <v>164</v>
      </c>
      <c r="BE154" s="190">
        <f>IF(N154="základní",J154,0)</f>
        <v>0</v>
      </c>
      <c r="BF154" s="190">
        <f>IF(N154="snížená",J154,0)</f>
        <v>0</v>
      </c>
      <c r="BG154" s="190">
        <f>IF(N154="zákl. přenesená",J154,0)</f>
        <v>0</v>
      </c>
      <c r="BH154" s="190">
        <f>IF(N154="sníž. přenesená",J154,0)</f>
        <v>0</v>
      </c>
      <c r="BI154" s="190">
        <f>IF(N154="nulová",J154,0)</f>
        <v>0</v>
      </c>
      <c r="BJ154" s="17" t="s">
        <v>79</v>
      </c>
      <c r="BK154" s="190">
        <f>ROUND(I154*H154,2)</f>
        <v>0</v>
      </c>
      <c r="BL154" s="17" t="s">
        <v>250</v>
      </c>
      <c r="BM154" s="189" t="s">
        <v>841</v>
      </c>
    </row>
    <row r="155" spans="1:65" s="2" customFormat="1" ht="11.25">
      <c r="A155" s="34"/>
      <c r="B155" s="35"/>
      <c r="C155" s="36"/>
      <c r="D155" s="191" t="s">
        <v>173</v>
      </c>
      <c r="E155" s="36"/>
      <c r="F155" s="192" t="s">
        <v>842</v>
      </c>
      <c r="G155" s="36"/>
      <c r="H155" s="36"/>
      <c r="I155" s="193"/>
      <c r="J155" s="36"/>
      <c r="K155" s="36"/>
      <c r="L155" s="39"/>
      <c r="M155" s="194"/>
      <c r="N155" s="195"/>
      <c r="O155" s="64"/>
      <c r="P155" s="64"/>
      <c r="Q155" s="64"/>
      <c r="R155" s="64"/>
      <c r="S155" s="64"/>
      <c r="T155" s="65"/>
      <c r="U155" s="34"/>
      <c r="V155" s="34"/>
      <c r="W155" s="34"/>
      <c r="X155" s="34"/>
      <c r="Y155" s="34"/>
      <c r="Z155" s="34"/>
      <c r="AA155" s="34"/>
      <c r="AB155" s="34"/>
      <c r="AC155" s="34"/>
      <c r="AD155" s="34"/>
      <c r="AE155" s="34"/>
      <c r="AT155" s="17" t="s">
        <v>173</v>
      </c>
      <c r="AU155" s="17" t="s">
        <v>83</v>
      </c>
    </row>
    <row r="156" spans="1:65" s="13" customFormat="1" ht="11.25">
      <c r="B156" s="196"/>
      <c r="C156" s="197"/>
      <c r="D156" s="198" t="s">
        <v>179</v>
      </c>
      <c r="E156" s="199" t="s">
        <v>19</v>
      </c>
      <c r="F156" s="200" t="s">
        <v>843</v>
      </c>
      <c r="G156" s="197"/>
      <c r="H156" s="201">
        <v>1</v>
      </c>
      <c r="I156" s="202"/>
      <c r="J156" s="197"/>
      <c r="K156" s="197"/>
      <c r="L156" s="203"/>
      <c r="M156" s="204"/>
      <c r="N156" s="205"/>
      <c r="O156" s="205"/>
      <c r="P156" s="205"/>
      <c r="Q156" s="205"/>
      <c r="R156" s="205"/>
      <c r="S156" s="205"/>
      <c r="T156" s="206"/>
      <c r="AT156" s="207" t="s">
        <v>179</v>
      </c>
      <c r="AU156" s="207" t="s">
        <v>83</v>
      </c>
      <c r="AV156" s="13" t="s">
        <v>83</v>
      </c>
      <c r="AW156" s="13" t="s">
        <v>36</v>
      </c>
      <c r="AX156" s="13" t="s">
        <v>75</v>
      </c>
      <c r="AY156" s="207" t="s">
        <v>164</v>
      </c>
    </row>
    <row r="157" spans="1:65" s="13" customFormat="1" ht="11.25">
      <c r="B157" s="196"/>
      <c r="C157" s="197"/>
      <c r="D157" s="198" t="s">
        <v>179</v>
      </c>
      <c r="E157" s="199" t="s">
        <v>19</v>
      </c>
      <c r="F157" s="200" t="s">
        <v>844</v>
      </c>
      <c r="G157" s="197"/>
      <c r="H157" s="201">
        <v>2</v>
      </c>
      <c r="I157" s="202"/>
      <c r="J157" s="197"/>
      <c r="K157" s="197"/>
      <c r="L157" s="203"/>
      <c r="M157" s="204"/>
      <c r="N157" s="205"/>
      <c r="O157" s="205"/>
      <c r="P157" s="205"/>
      <c r="Q157" s="205"/>
      <c r="R157" s="205"/>
      <c r="S157" s="205"/>
      <c r="T157" s="206"/>
      <c r="AT157" s="207" t="s">
        <v>179</v>
      </c>
      <c r="AU157" s="207" t="s">
        <v>83</v>
      </c>
      <c r="AV157" s="13" t="s">
        <v>83</v>
      </c>
      <c r="AW157" s="13" t="s">
        <v>36</v>
      </c>
      <c r="AX157" s="13" t="s">
        <v>75</v>
      </c>
      <c r="AY157" s="207" t="s">
        <v>164</v>
      </c>
    </row>
    <row r="158" spans="1:65" s="13" customFormat="1" ht="11.25">
      <c r="B158" s="196"/>
      <c r="C158" s="197"/>
      <c r="D158" s="198" t="s">
        <v>179</v>
      </c>
      <c r="E158" s="199" t="s">
        <v>19</v>
      </c>
      <c r="F158" s="200" t="s">
        <v>845</v>
      </c>
      <c r="G158" s="197"/>
      <c r="H158" s="201">
        <v>9</v>
      </c>
      <c r="I158" s="202"/>
      <c r="J158" s="197"/>
      <c r="K158" s="197"/>
      <c r="L158" s="203"/>
      <c r="M158" s="204"/>
      <c r="N158" s="205"/>
      <c r="O158" s="205"/>
      <c r="P158" s="205"/>
      <c r="Q158" s="205"/>
      <c r="R158" s="205"/>
      <c r="S158" s="205"/>
      <c r="T158" s="206"/>
      <c r="AT158" s="207" t="s">
        <v>179</v>
      </c>
      <c r="AU158" s="207" t="s">
        <v>83</v>
      </c>
      <c r="AV158" s="13" t="s">
        <v>83</v>
      </c>
      <c r="AW158" s="13" t="s">
        <v>36</v>
      </c>
      <c r="AX158" s="13" t="s">
        <v>75</v>
      </c>
      <c r="AY158" s="207" t="s">
        <v>164</v>
      </c>
    </row>
    <row r="159" spans="1:65" s="13" customFormat="1" ht="11.25">
      <c r="B159" s="196"/>
      <c r="C159" s="197"/>
      <c r="D159" s="198" t="s">
        <v>179</v>
      </c>
      <c r="E159" s="199" t="s">
        <v>19</v>
      </c>
      <c r="F159" s="200" t="s">
        <v>846</v>
      </c>
      <c r="G159" s="197"/>
      <c r="H159" s="201">
        <v>34</v>
      </c>
      <c r="I159" s="202"/>
      <c r="J159" s="197"/>
      <c r="K159" s="197"/>
      <c r="L159" s="203"/>
      <c r="M159" s="204"/>
      <c r="N159" s="205"/>
      <c r="O159" s="205"/>
      <c r="P159" s="205"/>
      <c r="Q159" s="205"/>
      <c r="R159" s="205"/>
      <c r="S159" s="205"/>
      <c r="T159" s="206"/>
      <c r="AT159" s="207" t="s">
        <v>179</v>
      </c>
      <c r="AU159" s="207" t="s">
        <v>83</v>
      </c>
      <c r="AV159" s="13" t="s">
        <v>83</v>
      </c>
      <c r="AW159" s="13" t="s">
        <v>36</v>
      </c>
      <c r="AX159" s="13" t="s">
        <v>75</v>
      </c>
      <c r="AY159" s="207" t="s">
        <v>164</v>
      </c>
    </row>
    <row r="160" spans="1:65" s="14" customFormat="1" ht="11.25">
      <c r="B160" s="212"/>
      <c r="C160" s="213"/>
      <c r="D160" s="198" t="s">
        <v>179</v>
      </c>
      <c r="E160" s="214" t="s">
        <v>19</v>
      </c>
      <c r="F160" s="215" t="s">
        <v>438</v>
      </c>
      <c r="G160" s="213"/>
      <c r="H160" s="216">
        <v>46</v>
      </c>
      <c r="I160" s="217"/>
      <c r="J160" s="213"/>
      <c r="K160" s="213"/>
      <c r="L160" s="218"/>
      <c r="M160" s="219"/>
      <c r="N160" s="220"/>
      <c r="O160" s="220"/>
      <c r="P160" s="220"/>
      <c r="Q160" s="220"/>
      <c r="R160" s="220"/>
      <c r="S160" s="220"/>
      <c r="T160" s="221"/>
      <c r="AT160" s="222" t="s">
        <v>179</v>
      </c>
      <c r="AU160" s="222" t="s">
        <v>83</v>
      </c>
      <c r="AV160" s="14" t="s">
        <v>112</v>
      </c>
      <c r="AW160" s="14" t="s">
        <v>36</v>
      </c>
      <c r="AX160" s="14" t="s">
        <v>79</v>
      </c>
      <c r="AY160" s="222" t="s">
        <v>164</v>
      </c>
    </row>
    <row r="161" spans="1:65" s="2" customFormat="1" ht="55.5" customHeight="1">
      <c r="A161" s="34"/>
      <c r="B161" s="35"/>
      <c r="C161" s="178" t="s">
        <v>261</v>
      </c>
      <c r="D161" s="178" t="s">
        <v>167</v>
      </c>
      <c r="E161" s="179" t="s">
        <v>847</v>
      </c>
      <c r="F161" s="180" t="s">
        <v>848</v>
      </c>
      <c r="G161" s="181" t="s">
        <v>347</v>
      </c>
      <c r="H161" s="182">
        <v>28</v>
      </c>
      <c r="I161" s="183"/>
      <c r="J161" s="184">
        <f>ROUND(I161*H161,2)</f>
        <v>0</v>
      </c>
      <c r="K161" s="180" t="s">
        <v>171</v>
      </c>
      <c r="L161" s="39"/>
      <c r="M161" s="185" t="s">
        <v>19</v>
      </c>
      <c r="N161" s="186" t="s">
        <v>46</v>
      </c>
      <c r="O161" s="64"/>
      <c r="P161" s="187">
        <f>O161*H161</f>
        <v>0</v>
      </c>
      <c r="Q161" s="187">
        <v>4.0000000000000003E-5</v>
      </c>
      <c r="R161" s="187">
        <f>Q161*H161</f>
        <v>1.1200000000000001E-3</v>
      </c>
      <c r="S161" s="187">
        <v>0</v>
      </c>
      <c r="T161" s="188">
        <f>S161*H161</f>
        <v>0</v>
      </c>
      <c r="U161" s="34"/>
      <c r="V161" s="34"/>
      <c r="W161" s="34"/>
      <c r="X161" s="34"/>
      <c r="Y161" s="34"/>
      <c r="Z161" s="34"/>
      <c r="AA161" s="34"/>
      <c r="AB161" s="34"/>
      <c r="AC161" s="34"/>
      <c r="AD161" s="34"/>
      <c r="AE161" s="34"/>
      <c r="AR161" s="189" t="s">
        <v>250</v>
      </c>
      <c r="AT161" s="189" t="s">
        <v>167</v>
      </c>
      <c r="AU161" s="189" t="s">
        <v>83</v>
      </c>
      <c r="AY161" s="17" t="s">
        <v>164</v>
      </c>
      <c r="BE161" s="190">
        <f>IF(N161="základní",J161,0)</f>
        <v>0</v>
      </c>
      <c r="BF161" s="190">
        <f>IF(N161="snížená",J161,0)</f>
        <v>0</v>
      </c>
      <c r="BG161" s="190">
        <f>IF(N161="zákl. přenesená",J161,0)</f>
        <v>0</v>
      </c>
      <c r="BH161" s="190">
        <f>IF(N161="sníž. přenesená",J161,0)</f>
        <v>0</v>
      </c>
      <c r="BI161" s="190">
        <f>IF(N161="nulová",J161,0)</f>
        <v>0</v>
      </c>
      <c r="BJ161" s="17" t="s">
        <v>79</v>
      </c>
      <c r="BK161" s="190">
        <f>ROUND(I161*H161,2)</f>
        <v>0</v>
      </c>
      <c r="BL161" s="17" t="s">
        <v>250</v>
      </c>
      <c r="BM161" s="189" t="s">
        <v>849</v>
      </c>
    </row>
    <row r="162" spans="1:65" s="2" customFormat="1" ht="11.25">
      <c r="A162" s="34"/>
      <c r="B162" s="35"/>
      <c r="C162" s="36"/>
      <c r="D162" s="191" t="s">
        <v>173</v>
      </c>
      <c r="E162" s="36"/>
      <c r="F162" s="192" t="s">
        <v>850</v>
      </c>
      <c r="G162" s="36"/>
      <c r="H162" s="36"/>
      <c r="I162" s="193"/>
      <c r="J162" s="36"/>
      <c r="K162" s="36"/>
      <c r="L162" s="39"/>
      <c r="M162" s="194"/>
      <c r="N162" s="195"/>
      <c r="O162" s="64"/>
      <c r="P162" s="64"/>
      <c r="Q162" s="64"/>
      <c r="R162" s="64"/>
      <c r="S162" s="64"/>
      <c r="T162" s="65"/>
      <c r="U162" s="34"/>
      <c r="V162" s="34"/>
      <c r="W162" s="34"/>
      <c r="X162" s="34"/>
      <c r="Y162" s="34"/>
      <c r="Z162" s="34"/>
      <c r="AA162" s="34"/>
      <c r="AB162" s="34"/>
      <c r="AC162" s="34"/>
      <c r="AD162" s="34"/>
      <c r="AE162" s="34"/>
      <c r="AT162" s="17" t="s">
        <v>173</v>
      </c>
      <c r="AU162" s="17" t="s">
        <v>83</v>
      </c>
    </row>
    <row r="163" spans="1:65" s="13" customFormat="1" ht="11.25">
      <c r="B163" s="196"/>
      <c r="C163" s="197"/>
      <c r="D163" s="198" t="s">
        <v>179</v>
      </c>
      <c r="E163" s="199" t="s">
        <v>19</v>
      </c>
      <c r="F163" s="200" t="s">
        <v>843</v>
      </c>
      <c r="G163" s="197"/>
      <c r="H163" s="201">
        <v>1</v>
      </c>
      <c r="I163" s="202"/>
      <c r="J163" s="197"/>
      <c r="K163" s="197"/>
      <c r="L163" s="203"/>
      <c r="M163" s="204"/>
      <c r="N163" s="205"/>
      <c r="O163" s="205"/>
      <c r="P163" s="205"/>
      <c r="Q163" s="205"/>
      <c r="R163" s="205"/>
      <c r="S163" s="205"/>
      <c r="T163" s="206"/>
      <c r="AT163" s="207" t="s">
        <v>179</v>
      </c>
      <c r="AU163" s="207" t="s">
        <v>83</v>
      </c>
      <c r="AV163" s="13" t="s">
        <v>83</v>
      </c>
      <c r="AW163" s="13" t="s">
        <v>36</v>
      </c>
      <c r="AX163" s="13" t="s">
        <v>75</v>
      </c>
      <c r="AY163" s="207" t="s">
        <v>164</v>
      </c>
    </row>
    <row r="164" spans="1:65" s="13" customFormat="1" ht="11.25">
      <c r="B164" s="196"/>
      <c r="C164" s="197"/>
      <c r="D164" s="198" t="s">
        <v>179</v>
      </c>
      <c r="E164" s="199" t="s">
        <v>19</v>
      </c>
      <c r="F164" s="200" t="s">
        <v>851</v>
      </c>
      <c r="G164" s="197"/>
      <c r="H164" s="201">
        <v>1</v>
      </c>
      <c r="I164" s="202"/>
      <c r="J164" s="197"/>
      <c r="K164" s="197"/>
      <c r="L164" s="203"/>
      <c r="M164" s="204"/>
      <c r="N164" s="205"/>
      <c r="O164" s="205"/>
      <c r="P164" s="205"/>
      <c r="Q164" s="205"/>
      <c r="R164" s="205"/>
      <c r="S164" s="205"/>
      <c r="T164" s="206"/>
      <c r="AT164" s="207" t="s">
        <v>179</v>
      </c>
      <c r="AU164" s="207" t="s">
        <v>83</v>
      </c>
      <c r="AV164" s="13" t="s">
        <v>83</v>
      </c>
      <c r="AW164" s="13" t="s">
        <v>36</v>
      </c>
      <c r="AX164" s="13" t="s">
        <v>75</v>
      </c>
      <c r="AY164" s="207" t="s">
        <v>164</v>
      </c>
    </row>
    <row r="165" spans="1:65" s="13" customFormat="1" ht="11.25">
      <c r="B165" s="196"/>
      <c r="C165" s="197"/>
      <c r="D165" s="198" t="s">
        <v>179</v>
      </c>
      <c r="E165" s="199" t="s">
        <v>19</v>
      </c>
      <c r="F165" s="200" t="s">
        <v>845</v>
      </c>
      <c r="G165" s="197"/>
      <c r="H165" s="201">
        <v>9</v>
      </c>
      <c r="I165" s="202"/>
      <c r="J165" s="197"/>
      <c r="K165" s="197"/>
      <c r="L165" s="203"/>
      <c r="M165" s="204"/>
      <c r="N165" s="205"/>
      <c r="O165" s="205"/>
      <c r="P165" s="205"/>
      <c r="Q165" s="205"/>
      <c r="R165" s="205"/>
      <c r="S165" s="205"/>
      <c r="T165" s="206"/>
      <c r="AT165" s="207" t="s">
        <v>179</v>
      </c>
      <c r="AU165" s="207" t="s">
        <v>83</v>
      </c>
      <c r="AV165" s="13" t="s">
        <v>83</v>
      </c>
      <c r="AW165" s="13" t="s">
        <v>36</v>
      </c>
      <c r="AX165" s="13" t="s">
        <v>75</v>
      </c>
      <c r="AY165" s="207" t="s">
        <v>164</v>
      </c>
    </row>
    <row r="166" spans="1:65" s="13" customFormat="1" ht="11.25">
      <c r="B166" s="196"/>
      <c r="C166" s="197"/>
      <c r="D166" s="198" t="s">
        <v>179</v>
      </c>
      <c r="E166" s="199" t="s">
        <v>19</v>
      </c>
      <c r="F166" s="200" t="s">
        <v>852</v>
      </c>
      <c r="G166" s="197"/>
      <c r="H166" s="201">
        <v>17</v>
      </c>
      <c r="I166" s="202"/>
      <c r="J166" s="197"/>
      <c r="K166" s="197"/>
      <c r="L166" s="203"/>
      <c r="M166" s="204"/>
      <c r="N166" s="205"/>
      <c r="O166" s="205"/>
      <c r="P166" s="205"/>
      <c r="Q166" s="205"/>
      <c r="R166" s="205"/>
      <c r="S166" s="205"/>
      <c r="T166" s="206"/>
      <c r="AT166" s="207" t="s">
        <v>179</v>
      </c>
      <c r="AU166" s="207" t="s">
        <v>83</v>
      </c>
      <c r="AV166" s="13" t="s">
        <v>83</v>
      </c>
      <c r="AW166" s="13" t="s">
        <v>36</v>
      </c>
      <c r="AX166" s="13" t="s">
        <v>75</v>
      </c>
      <c r="AY166" s="207" t="s">
        <v>164</v>
      </c>
    </row>
    <row r="167" spans="1:65" s="14" customFormat="1" ht="11.25">
      <c r="B167" s="212"/>
      <c r="C167" s="213"/>
      <c r="D167" s="198" t="s">
        <v>179</v>
      </c>
      <c r="E167" s="214" t="s">
        <v>19</v>
      </c>
      <c r="F167" s="215" t="s">
        <v>438</v>
      </c>
      <c r="G167" s="213"/>
      <c r="H167" s="216">
        <v>28</v>
      </c>
      <c r="I167" s="217"/>
      <c r="J167" s="213"/>
      <c r="K167" s="213"/>
      <c r="L167" s="218"/>
      <c r="M167" s="219"/>
      <c r="N167" s="220"/>
      <c r="O167" s="220"/>
      <c r="P167" s="220"/>
      <c r="Q167" s="220"/>
      <c r="R167" s="220"/>
      <c r="S167" s="220"/>
      <c r="T167" s="221"/>
      <c r="AT167" s="222" t="s">
        <v>179</v>
      </c>
      <c r="AU167" s="222" t="s">
        <v>83</v>
      </c>
      <c r="AV167" s="14" t="s">
        <v>112</v>
      </c>
      <c r="AW167" s="14" t="s">
        <v>36</v>
      </c>
      <c r="AX167" s="14" t="s">
        <v>79</v>
      </c>
      <c r="AY167" s="222" t="s">
        <v>164</v>
      </c>
    </row>
    <row r="168" spans="1:65" s="2" customFormat="1" ht="55.5" customHeight="1">
      <c r="A168" s="34"/>
      <c r="B168" s="35"/>
      <c r="C168" s="178" t="s">
        <v>267</v>
      </c>
      <c r="D168" s="178" t="s">
        <v>167</v>
      </c>
      <c r="E168" s="179" t="s">
        <v>853</v>
      </c>
      <c r="F168" s="180" t="s">
        <v>854</v>
      </c>
      <c r="G168" s="181" t="s">
        <v>347</v>
      </c>
      <c r="H168" s="182">
        <v>18</v>
      </c>
      <c r="I168" s="183"/>
      <c r="J168" s="184">
        <f>ROUND(I168*H168,2)</f>
        <v>0</v>
      </c>
      <c r="K168" s="180" t="s">
        <v>171</v>
      </c>
      <c r="L168" s="39"/>
      <c r="M168" s="185" t="s">
        <v>19</v>
      </c>
      <c r="N168" s="186" t="s">
        <v>46</v>
      </c>
      <c r="O168" s="64"/>
      <c r="P168" s="187">
        <f>O168*H168</f>
        <v>0</v>
      </c>
      <c r="Q168" s="187">
        <v>1.1E-4</v>
      </c>
      <c r="R168" s="187">
        <f>Q168*H168</f>
        <v>1.98E-3</v>
      </c>
      <c r="S168" s="187">
        <v>0</v>
      </c>
      <c r="T168" s="188">
        <f>S168*H168</f>
        <v>0</v>
      </c>
      <c r="U168" s="34"/>
      <c r="V168" s="34"/>
      <c r="W168" s="34"/>
      <c r="X168" s="34"/>
      <c r="Y168" s="34"/>
      <c r="Z168" s="34"/>
      <c r="AA168" s="34"/>
      <c r="AB168" s="34"/>
      <c r="AC168" s="34"/>
      <c r="AD168" s="34"/>
      <c r="AE168" s="34"/>
      <c r="AR168" s="189" t="s">
        <v>250</v>
      </c>
      <c r="AT168" s="189" t="s">
        <v>167</v>
      </c>
      <c r="AU168" s="189" t="s">
        <v>83</v>
      </c>
      <c r="AY168" s="17" t="s">
        <v>164</v>
      </c>
      <c r="BE168" s="190">
        <f>IF(N168="základní",J168,0)</f>
        <v>0</v>
      </c>
      <c r="BF168" s="190">
        <f>IF(N168="snížená",J168,0)</f>
        <v>0</v>
      </c>
      <c r="BG168" s="190">
        <f>IF(N168="zákl. přenesená",J168,0)</f>
        <v>0</v>
      </c>
      <c r="BH168" s="190">
        <f>IF(N168="sníž. přenesená",J168,0)</f>
        <v>0</v>
      </c>
      <c r="BI168" s="190">
        <f>IF(N168="nulová",J168,0)</f>
        <v>0</v>
      </c>
      <c r="BJ168" s="17" t="s">
        <v>79</v>
      </c>
      <c r="BK168" s="190">
        <f>ROUND(I168*H168,2)</f>
        <v>0</v>
      </c>
      <c r="BL168" s="17" t="s">
        <v>250</v>
      </c>
      <c r="BM168" s="189" t="s">
        <v>855</v>
      </c>
    </row>
    <row r="169" spans="1:65" s="2" customFormat="1" ht="11.25">
      <c r="A169" s="34"/>
      <c r="B169" s="35"/>
      <c r="C169" s="36"/>
      <c r="D169" s="191" t="s">
        <v>173</v>
      </c>
      <c r="E169" s="36"/>
      <c r="F169" s="192" t="s">
        <v>856</v>
      </c>
      <c r="G169" s="36"/>
      <c r="H169" s="36"/>
      <c r="I169" s="193"/>
      <c r="J169" s="36"/>
      <c r="K169" s="36"/>
      <c r="L169" s="39"/>
      <c r="M169" s="194"/>
      <c r="N169" s="195"/>
      <c r="O169" s="64"/>
      <c r="P169" s="64"/>
      <c r="Q169" s="64"/>
      <c r="R169" s="64"/>
      <c r="S169" s="64"/>
      <c r="T169" s="65"/>
      <c r="U169" s="34"/>
      <c r="V169" s="34"/>
      <c r="W169" s="34"/>
      <c r="X169" s="34"/>
      <c r="Y169" s="34"/>
      <c r="Z169" s="34"/>
      <c r="AA169" s="34"/>
      <c r="AB169" s="34"/>
      <c r="AC169" s="34"/>
      <c r="AD169" s="34"/>
      <c r="AE169" s="34"/>
      <c r="AT169" s="17" t="s">
        <v>173</v>
      </c>
      <c r="AU169" s="17" t="s">
        <v>83</v>
      </c>
    </row>
    <row r="170" spans="1:65" s="13" customFormat="1" ht="11.25">
      <c r="B170" s="196"/>
      <c r="C170" s="197"/>
      <c r="D170" s="198" t="s">
        <v>179</v>
      </c>
      <c r="E170" s="199" t="s">
        <v>19</v>
      </c>
      <c r="F170" s="200" t="s">
        <v>851</v>
      </c>
      <c r="G170" s="197"/>
      <c r="H170" s="201">
        <v>1</v>
      </c>
      <c r="I170" s="202"/>
      <c r="J170" s="197"/>
      <c r="K170" s="197"/>
      <c r="L170" s="203"/>
      <c r="M170" s="204"/>
      <c r="N170" s="205"/>
      <c r="O170" s="205"/>
      <c r="P170" s="205"/>
      <c r="Q170" s="205"/>
      <c r="R170" s="205"/>
      <c r="S170" s="205"/>
      <c r="T170" s="206"/>
      <c r="AT170" s="207" t="s">
        <v>179</v>
      </c>
      <c r="AU170" s="207" t="s">
        <v>83</v>
      </c>
      <c r="AV170" s="13" t="s">
        <v>83</v>
      </c>
      <c r="AW170" s="13" t="s">
        <v>36</v>
      </c>
      <c r="AX170" s="13" t="s">
        <v>75</v>
      </c>
      <c r="AY170" s="207" t="s">
        <v>164</v>
      </c>
    </row>
    <row r="171" spans="1:65" s="13" customFormat="1" ht="11.25">
      <c r="B171" s="196"/>
      <c r="C171" s="197"/>
      <c r="D171" s="198" t="s">
        <v>179</v>
      </c>
      <c r="E171" s="199" t="s">
        <v>19</v>
      </c>
      <c r="F171" s="200" t="s">
        <v>852</v>
      </c>
      <c r="G171" s="197"/>
      <c r="H171" s="201">
        <v>17</v>
      </c>
      <c r="I171" s="202"/>
      <c r="J171" s="197"/>
      <c r="K171" s="197"/>
      <c r="L171" s="203"/>
      <c r="M171" s="204"/>
      <c r="N171" s="205"/>
      <c r="O171" s="205"/>
      <c r="P171" s="205"/>
      <c r="Q171" s="205"/>
      <c r="R171" s="205"/>
      <c r="S171" s="205"/>
      <c r="T171" s="206"/>
      <c r="AT171" s="207" t="s">
        <v>179</v>
      </c>
      <c r="AU171" s="207" t="s">
        <v>83</v>
      </c>
      <c r="AV171" s="13" t="s">
        <v>83</v>
      </c>
      <c r="AW171" s="13" t="s">
        <v>36</v>
      </c>
      <c r="AX171" s="13" t="s">
        <v>75</v>
      </c>
      <c r="AY171" s="207" t="s">
        <v>164</v>
      </c>
    </row>
    <row r="172" spans="1:65" s="14" customFormat="1" ht="11.25">
      <c r="B172" s="212"/>
      <c r="C172" s="213"/>
      <c r="D172" s="198" t="s">
        <v>179</v>
      </c>
      <c r="E172" s="214" t="s">
        <v>19</v>
      </c>
      <c r="F172" s="215" t="s">
        <v>438</v>
      </c>
      <c r="G172" s="213"/>
      <c r="H172" s="216">
        <v>18</v>
      </c>
      <c r="I172" s="217"/>
      <c r="J172" s="213"/>
      <c r="K172" s="213"/>
      <c r="L172" s="218"/>
      <c r="M172" s="219"/>
      <c r="N172" s="220"/>
      <c r="O172" s="220"/>
      <c r="P172" s="220"/>
      <c r="Q172" s="220"/>
      <c r="R172" s="220"/>
      <c r="S172" s="220"/>
      <c r="T172" s="221"/>
      <c r="AT172" s="222" t="s">
        <v>179</v>
      </c>
      <c r="AU172" s="222" t="s">
        <v>83</v>
      </c>
      <c r="AV172" s="14" t="s">
        <v>112</v>
      </c>
      <c r="AW172" s="14" t="s">
        <v>36</v>
      </c>
      <c r="AX172" s="14" t="s">
        <v>79</v>
      </c>
      <c r="AY172" s="222" t="s">
        <v>164</v>
      </c>
    </row>
    <row r="173" spans="1:65" s="2" customFormat="1" ht="33" customHeight="1">
      <c r="A173" s="34"/>
      <c r="B173" s="35"/>
      <c r="C173" s="178" t="s">
        <v>273</v>
      </c>
      <c r="D173" s="178" t="s">
        <v>167</v>
      </c>
      <c r="E173" s="179" t="s">
        <v>857</v>
      </c>
      <c r="F173" s="180" t="s">
        <v>858</v>
      </c>
      <c r="G173" s="181" t="s">
        <v>347</v>
      </c>
      <c r="H173" s="182">
        <v>46</v>
      </c>
      <c r="I173" s="183"/>
      <c r="J173" s="184">
        <f>ROUND(I173*H173,2)</f>
        <v>0</v>
      </c>
      <c r="K173" s="180" t="s">
        <v>171</v>
      </c>
      <c r="L173" s="39"/>
      <c r="M173" s="185" t="s">
        <v>19</v>
      </c>
      <c r="N173" s="186" t="s">
        <v>46</v>
      </c>
      <c r="O173" s="64"/>
      <c r="P173" s="187">
        <f>O173*H173</f>
        <v>0</v>
      </c>
      <c r="Q173" s="187">
        <v>1.0000000000000001E-5</v>
      </c>
      <c r="R173" s="187">
        <f>Q173*H173</f>
        <v>4.6000000000000001E-4</v>
      </c>
      <c r="S173" s="187">
        <v>0</v>
      </c>
      <c r="T173" s="188">
        <f>S173*H173</f>
        <v>0</v>
      </c>
      <c r="U173" s="34"/>
      <c r="V173" s="34"/>
      <c r="W173" s="34"/>
      <c r="X173" s="34"/>
      <c r="Y173" s="34"/>
      <c r="Z173" s="34"/>
      <c r="AA173" s="34"/>
      <c r="AB173" s="34"/>
      <c r="AC173" s="34"/>
      <c r="AD173" s="34"/>
      <c r="AE173" s="34"/>
      <c r="AR173" s="189" t="s">
        <v>250</v>
      </c>
      <c r="AT173" s="189" t="s">
        <v>167</v>
      </c>
      <c r="AU173" s="189" t="s">
        <v>83</v>
      </c>
      <c r="AY173" s="17" t="s">
        <v>164</v>
      </c>
      <c r="BE173" s="190">
        <f>IF(N173="základní",J173,0)</f>
        <v>0</v>
      </c>
      <c r="BF173" s="190">
        <f>IF(N173="snížená",J173,0)</f>
        <v>0</v>
      </c>
      <c r="BG173" s="190">
        <f>IF(N173="zákl. přenesená",J173,0)</f>
        <v>0</v>
      </c>
      <c r="BH173" s="190">
        <f>IF(N173="sníž. přenesená",J173,0)</f>
        <v>0</v>
      </c>
      <c r="BI173" s="190">
        <f>IF(N173="nulová",J173,0)</f>
        <v>0</v>
      </c>
      <c r="BJ173" s="17" t="s">
        <v>79</v>
      </c>
      <c r="BK173" s="190">
        <f>ROUND(I173*H173,2)</f>
        <v>0</v>
      </c>
      <c r="BL173" s="17" t="s">
        <v>250</v>
      </c>
      <c r="BM173" s="189" t="s">
        <v>859</v>
      </c>
    </row>
    <row r="174" spans="1:65" s="2" customFormat="1" ht="11.25">
      <c r="A174" s="34"/>
      <c r="B174" s="35"/>
      <c r="C174" s="36"/>
      <c r="D174" s="191" t="s">
        <v>173</v>
      </c>
      <c r="E174" s="36"/>
      <c r="F174" s="192" t="s">
        <v>860</v>
      </c>
      <c r="G174" s="36"/>
      <c r="H174" s="36"/>
      <c r="I174" s="193"/>
      <c r="J174" s="36"/>
      <c r="K174" s="36"/>
      <c r="L174" s="39"/>
      <c r="M174" s="194"/>
      <c r="N174" s="195"/>
      <c r="O174" s="64"/>
      <c r="P174" s="64"/>
      <c r="Q174" s="64"/>
      <c r="R174" s="64"/>
      <c r="S174" s="64"/>
      <c r="T174" s="65"/>
      <c r="U174" s="34"/>
      <c r="V174" s="34"/>
      <c r="W174" s="34"/>
      <c r="X174" s="34"/>
      <c r="Y174" s="34"/>
      <c r="Z174" s="34"/>
      <c r="AA174" s="34"/>
      <c r="AB174" s="34"/>
      <c r="AC174" s="34"/>
      <c r="AD174" s="34"/>
      <c r="AE174" s="34"/>
      <c r="AT174" s="17" t="s">
        <v>173</v>
      </c>
      <c r="AU174" s="17" t="s">
        <v>83</v>
      </c>
    </row>
    <row r="175" spans="1:65" s="2" customFormat="1" ht="37.9" customHeight="1">
      <c r="A175" s="34"/>
      <c r="B175" s="35"/>
      <c r="C175" s="178" t="s">
        <v>7</v>
      </c>
      <c r="D175" s="178" t="s">
        <v>167</v>
      </c>
      <c r="E175" s="179" t="s">
        <v>861</v>
      </c>
      <c r="F175" s="180" t="s">
        <v>862</v>
      </c>
      <c r="G175" s="181" t="s">
        <v>347</v>
      </c>
      <c r="H175" s="182">
        <v>46</v>
      </c>
      <c r="I175" s="183"/>
      <c r="J175" s="184">
        <f>ROUND(I175*H175,2)</f>
        <v>0</v>
      </c>
      <c r="K175" s="180" t="s">
        <v>171</v>
      </c>
      <c r="L175" s="39"/>
      <c r="M175" s="185" t="s">
        <v>19</v>
      </c>
      <c r="N175" s="186" t="s">
        <v>46</v>
      </c>
      <c r="O175" s="64"/>
      <c r="P175" s="187">
        <f>O175*H175</f>
        <v>0</v>
      </c>
      <c r="Q175" s="187">
        <v>2.0000000000000002E-5</v>
      </c>
      <c r="R175" s="187">
        <f>Q175*H175</f>
        <v>9.2000000000000003E-4</v>
      </c>
      <c r="S175" s="187">
        <v>0</v>
      </c>
      <c r="T175" s="188">
        <f>S175*H175</f>
        <v>0</v>
      </c>
      <c r="U175" s="34"/>
      <c r="V175" s="34"/>
      <c r="W175" s="34"/>
      <c r="X175" s="34"/>
      <c r="Y175" s="34"/>
      <c r="Z175" s="34"/>
      <c r="AA175" s="34"/>
      <c r="AB175" s="34"/>
      <c r="AC175" s="34"/>
      <c r="AD175" s="34"/>
      <c r="AE175" s="34"/>
      <c r="AR175" s="189" t="s">
        <v>250</v>
      </c>
      <c r="AT175" s="189" t="s">
        <v>167</v>
      </c>
      <c r="AU175" s="189" t="s">
        <v>83</v>
      </c>
      <c r="AY175" s="17" t="s">
        <v>164</v>
      </c>
      <c r="BE175" s="190">
        <f>IF(N175="základní",J175,0)</f>
        <v>0</v>
      </c>
      <c r="BF175" s="190">
        <f>IF(N175="snížená",J175,0)</f>
        <v>0</v>
      </c>
      <c r="BG175" s="190">
        <f>IF(N175="zákl. přenesená",J175,0)</f>
        <v>0</v>
      </c>
      <c r="BH175" s="190">
        <f>IF(N175="sníž. přenesená",J175,0)</f>
        <v>0</v>
      </c>
      <c r="BI175" s="190">
        <f>IF(N175="nulová",J175,0)</f>
        <v>0</v>
      </c>
      <c r="BJ175" s="17" t="s">
        <v>79</v>
      </c>
      <c r="BK175" s="190">
        <f>ROUND(I175*H175,2)</f>
        <v>0</v>
      </c>
      <c r="BL175" s="17" t="s">
        <v>250</v>
      </c>
      <c r="BM175" s="189" t="s">
        <v>863</v>
      </c>
    </row>
    <row r="176" spans="1:65" s="2" customFormat="1" ht="11.25">
      <c r="A176" s="34"/>
      <c r="B176" s="35"/>
      <c r="C176" s="36"/>
      <c r="D176" s="191" t="s">
        <v>173</v>
      </c>
      <c r="E176" s="36"/>
      <c r="F176" s="192" t="s">
        <v>864</v>
      </c>
      <c r="G176" s="36"/>
      <c r="H176" s="36"/>
      <c r="I176" s="193"/>
      <c r="J176" s="36"/>
      <c r="K176" s="36"/>
      <c r="L176" s="39"/>
      <c r="M176" s="194"/>
      <c r="N176" s="195"/>
      <c r="O176" s="64"/>
      <c r="P176" s="64"/>
      <c r="Q176" s="64"/>
      <c r="R176" s="64"/>
      <c r="S176" s="64"/>
      <c r="T176" s="65"/>
      <c r="U176" s="34"/>
      <c r="V176" s="34"/>
      <c r="W176" s="34"/>
      <c r="X176" s="34"/>
      <c r="Y176" s="34"/>
      <c r="Z176" s="34"/>
      <c r="AA176" s="34"/>
      <c r="AB176" s="34"/>
      <c r="AC176" s="34"/>
      <c r="AD176" s="34"/>
      <c r="AE176" s="34"/>
      <c r="AT176" s="17" t="s">
        <v>173</v>
      </c>
      <c r="AU176" s="17" t="s">
        <v>83</v>
      </c>
    </row>
    <row r="177" spans="1:65" s="2" customFormat="1" ht="55.5" customHeight="1">
      <c r="A177" s="34"/>
      <c r="B177" s="35"/>
      <c r="C177" s="178" t="s">
        <v>282</v>
      </c>
      <c r="D177" s="178" t="s">
        <v>167</v>
      </c>
      <c r="E177" s="179" t="s">
        <v>865</v>
      </c>
      <c r="F177" s="180" t="s">
        <v>866</v>
      </c>
      <c r="G177" s="181" t="s">
        <v>221</v>
      </c>
      <c r="H177" s="182">
        <v>4.1000000000000002E-2</v>
      </c>
      <c r="I177" s="183"/>
      <c r="J177" s="184">
        <f>ROUND(I177*H177,2)</f>
        <v>0</v>
      </c>
      <c r="K177" s="180" t="s">
        <v>171</v>
      </c>
      <c r="L177" s="39"/>
      <c r="M177" s="185" t="s">
        <v>19</v>
      </c>
      <c r="N177" s="186" t="s">
        <v>46</v>
      </c>
      <c r="O177" s="64"/>
      <c r="P177" s="187">
        <f>O177*H177</f>
        <v>0</v>
      </c>
      <c r="Q177" s="187">
        <v>0</v>
      </c>
      <c r="R177" s="187">
        <f>Q177*H177</f>
        <v>0</v>
      </c>
      <c r="S177" s="187">
        <v>0</v>
      </c>
      <c r="T177" s="188">
        <f>S177*H177</f>
        <v>0</v>
      </c>
      <c r="U177" s="34"/>
      <c r="V177" s="34"/>
      <c r="W177" s="34"/>
      <c r="X177" s="34"/>
      <c r="Y177" s="34"/>
      <c r="Z177" s="34"/>
      <c r="AA177" s="34"/>
      <c r="AB177" s="34"/>
      <c r="AC177" s="34"/>
      <c r="AD177" s="34"/>
      <c r="AE177" s="34"/>
      <c r="AR177" s="189" t="s">
        <v>250</v>
      </c>
      <c r="AT177" s="189" t="s">
        <v>167</v>
      </c>
      <c r="AU177" s="189" t="s">
        <v>83</v>
      </c>
      <c r="AY177" s="17" t="s">
        <v>164</v>
      </c>
      <c r="BE177" s="190">
        <f>IF(N177="základní",J177,0)</f>
        <v>0</v>
      </c>
      <c r="BF177" s="190">
        <f>IF(N177="snížená",J177,0)</f>
        <v>0</v>
      </c>
      <c r="BG177" s="190">
        <f>IF(N177="zákl. přenesená",J177,0)</f>
        <v>0</v>
      </c>
      <c r="BH177" s="190">
        <f>IF(N177="sníž. přenesená",J177,0)</f>
        <v>0</v>
      </c>
      <c r="BI177" s="190">
        <f>IF(N177="nulová",J177,0)</f>
        <v>0</v>
      </c>
      <c r="BJ177" s="17" t="s">
        <v>79</v>
      </c>
      <c r="BK177" s="190">
        <f>ROUND(I177*H177,2)</f>
        <v>0</v>
      </c>
      <c r="BL177" s="17" t="s">
        <v>250</v>
      </c>
      <c r="BM177" s="189" t="s">
        <v>867</v>
      </c>
    </row>
    <row r="178" spans="1:65" s="2" customFormat="1" ht="11.25">
      <c r="A178" s="34"/>
      <c r="B178" s="35"/>
      <c r="C178" s="36"/>
      <c r="D178" s="191" t="s">
        <v>173</v>
      </c>
      <c r="E178" s="36"/>
      <c r="F178" s="192" t="s">
        <v>868</v>
      </c>
      <c r="G178" s="36"/>
      <c r="H178" s="36"/>
      <c r="I178" s="193"/>
      <c r="J178" s="36"/>
      <c r="K178" s="36"/>
      <c r="L178" s="39"/>
      <c r="M178" s="194"/>
      <c r="N178" s="195"/>
      <c r="O178" s="64"/>
      <c r="P178" s="64"/>
      <c r="Q178" s="64"/>
      <c r="R178" s="64"/>
      <c r="S178" s="64"/>
      <c r="T178" s="65"/>
      <c r="U178" s="34"/>
      <c r="V178" s="34"/>
      <c r="W178" s="34"/>
      <c r="X178" s="34"/>
      <c r="Y178" s="34"/>
      <c r="Z178" s="34"/>
      <c r="AA178" s="34"/>
      <c r="AB178" s="34"/>
      <c r="AC178" s="34"/>
      <c r="AD178" s="34"/>
      <c r="AE178" s="34"/>
      <c r="AT178" s="17" t="s">
        <v>173</v>
      </c>
      <c r="AU178" s="17" t="s">
        <v>83</v>
      </c>
    </row>
    <row r="179" spans="1:65" s="12" customFormat="1" ht="22.9" customHeight="1">
      <c r="B179" s="162"/>
      <c r="C179" s="163"/>
      <c r="D179" s="164" t="s">
        <v>74</v>
      </c>
      <c r="E179" s="176" t="s">
        <v>305</v>
      </c>
      <c r="F179" s="176" t="s">
        <v>306</v>
      </c>
      <c r="G179" s="163"/>
      <c r="H179" s="163"/>
      <c r="I179" s="166"/>
      <c r="J179" s="177">
        <f>BK179</f>
        <v>0</v>
      </c>
      <c r="K179" s="163"/>
      <c r="L179" s="168"/>
      <c r="M179" s="169"/>
      <c r="N179" s="170"/>
      <c r="O179" s="170"/>
      <c r="P179" s="171">
        <f>SUM(P180:P202)</f>
        <v>0</v>
      </c>
      <c r="Q179" s="170"/>
      <c r="R179" s="171">
        <f>SUM(R180:R202)</f>
        <v>0.24672999999999998</v>
      </c>
      <c r="S179" s="170"/>
      <c r="T179" s="172">
        <f>SUM(T180:T202)</f>
        <v>0</v>
      </c>
      <c r="AR179" s="173" t="s">
        <v>83</v>
      </c>
      <c r="AT179" s="174" t="s">
        <v>74</v>
      </c>
      <c r="AU179" s="174" t="s">
        <v>79</v>
      </c>
      <c r="AY179" s="173" t="s">
        <v>164</v>
      </c>
      <c r="BK179" s="175">
        <f>SUM(BK180:BK202)</f>
        <v>0</v>
      </c>
    </row>
    <row r="180" spans="1:65" s="2" customFormat="1" ht="21.75" customHeight="1">
      <c r="A180" s="34"/>
      <c r="B180" s="35"/>
      <c r="C180" s="178" t="s">
        <v>287</v>
      </c>
      <c r="D180" s="178" t="s">
        <v>167</v>
      </c>
      <c r="E180" s="179" t="s">
        <v>869</v>
      </c>
      <c r="F180" s="180" t="s">
        <v>870</v>
      </c>
      <c r="G180" s="181" t="s">
        <v>310</v>
      </c>
      <c r="H180" s="182">
        <v>4</v>
      </c>
      <c r="I180" s="183"/>
      <c r="J180" s="184">
        <f>ROUND(I180*H180,2)</f>
        <v>0</v>
      </c>
      <c r="K180" s="180" t="s">
        <v>171</v>
      </c>
      <c r="L180" s="39"/>
      <c r="M180" s="185" t="s">
        <v>19</v>
      </c>
      <c r="N180" s="186" t="s">
        <v>46</v>
      </c>
      <c r="O180" s="64"/>
      <c r="P180" s="187">
        <f>O180*H180</f>
        <v>0</v>
      </c>
      <c r="Q180" s="187">
        <v>1.7469999999999999E-2</v>
      </c>
      <c r="R180" s="187">
        <f>Q180*H180</f>
        <v>6.9879999999999998E-2</v>
      </c>
      <c r="S180" s="187">
        <v>0</v>
      </c>
      <c r="T180" s="188">
        <f>S180*H180</f>
        <v>0</v>
      </c>
      <c r="U180" s="34"/>
      <c r="V180" s="34"/>
      <c r="W180" s="34"/>
      <c r="X180" s="34"/>
      <c r="Y180" s="34"/>
      <c r="Z180" s="34"/>
      <c r="AA180" s="34"/>
      <c r="AB180" s="34"/>
      <c r="AC180" s="34"/>
      <c r="AD180" s="34"/>
      <c r="AE180" s="34"/>
      <c r="AR180" s="189" t="s">
        <v>250</v>
      </c>
      <c r="AT180" s="189" t="s">
        <v>167</v>
      </c>
      <c r="AU180" s="189" t="s">
        <v>83</v>
      </c>
      <c r="AY180" s="17" t="s">
        <v>164</v>
      </c>
      <c r="BE180" s="190">
        <f>IF(N180="základní",J180,0)</f>
        <v>0</v>
      </c>
      <c r="BF180" s="190">
        <f>IF(N180="snížená",J180,0)</f>
        <v>0</v>
      </c>
      <c r="BG180" s="190">
        <f>IF(N180="zákl. přenesená",J180,0)</f>
        <v>0</v>
      </c>
      <c r="BH180" s="190">
        <f>IF(N180="sníž. přenesená",J180,0)</f>
        <v>0</v>
      </c>
      <c r="BI180" s="190">
        <f>IF(N180="nulová",J180,0)</f>
        <v>0</v>
      </c>
      <c r="BJ180" s="17" t="s">
        <v>79</v>
      </c>
      <c r="BK180" s="190">
        <f>ROUND(I180*H180,2)</f>
        <v>0</v>
      </c>
      <c r="BL180" s="17" t="s">
        <v>250</v>
      </c>
      <c r="BM180" s="189" t="s">
        <v>871</v>
      </c>
    </row>
    <row r="181" spans="1:65" s="2" customFormat="1" ht="11.25">
      <c r="A181" s="34"/>
      <c r="B181" s="35"/>
      <c r="C181" s="36"/>
      <c r="D181" s="191" t="s">
        <v>173</v>
      </c>
      <c r="E181" s="36"/>
      <c r="F181" s="192" t="s">
        <v>872</v>
      </c>
      <c r="G181" s="36"/>
      <c r="H181" s="36"/>
      <c r="I181" s="193"/>
      <c r="J181" s="36"/>
      <c r="K181" s="36"/>
      <c r="L181" s="39"/>
      <c r="M181" s="194"/>
      <c r="N181" s="195"/>
      <c r="O181" s="64"/>
      <c r="P181" s="64"/>
      <c r="Q181" s="64"/>
      <c r="R181" s="64"/>
      <c r="S181" s="64"/>
      <c r="T181" s="65"/>
      <c r="U181" s="34"/>
      <c r="V181" s="34"/>
      <c r="W181" s="34"/>
      <c r="X181" s="34"/>
      <c r="Y181" s="34"/>
      <c r="Z181" s="34"/>
      <c r="AA181" s="34"/>
      <c r="AB181" s="34"/>
      <c r="AC181" s="34"/>
      <c r="AD181" s="34"/>
      <c r="AE181" s="34"/>
      <c r="AT181" s="17" t="s">
        <v>173</v>
      </c>
      <c r="AU181" s="17" t="s">
        <v>83</v>
      </c>
    </row>
    <row r="182" spans="1:65" s="2" customFormat="1" ht="24.2" customHeight="1">
      <c r="A182" s="34"/>
      <c r="B182" s="35"/>
      <c r="C182" s="178" t="s">
        <v>292</v>
      </c>
      <c r="D182" s="178" t="s">
        <v>167</v>
      </c>
      <c r="E182" s="179" t="s">
        <v>873</v>
      </c>
      <c r="F182" s="180" t="s">
        <v>874</v>
      </c>
      <c r="G182" s="181" t="s">
        <v>362</v>
      </c>
      <c r="H182" s="182">
        <v>4</v>
      </c>
      <c r="I182" s="183"/>
      <c r="J182" s="184">
        <f>ROUND(I182*H182,2)</f>
        <v>0</v>
      </c>
      <c r="K182" s="180" t="s">
        <v>171</v>
      </c>
      <c r="L182" s="39"/>
      <c r="M182" s="185" t="s">
        <v>19</v>
      </c>
      <c r="N182" s="186" t="s">
        <v>46</v>
      </c>
      <c r="O182" s="64"/>
      <c r="P182" s="187">
        <f>O182*H182</f>
        <v>0</v>
      </c>
      <c r="Q182" s="187">
        <v>0</v>
      </c>
      <c r="R182" s="187">
        <f>Q182*H182</f>
        <v>0</v>
      </c>
      <c r="S182" s="187">
        <v>0</v>
      </c>
      <c r="T182" s="188">
        <f>S182*H182</f>
        <v>0</v>
      </c>
      <c r="U182" s="34"/>
      <c r="V182" s="34"/>
      <c r="W182" s="34"/>
      <c r="X182" s="34"/>
      <c r="Y182" s="34"/>
      <c r="Z182" s="34"/>
      <c r="AA182" s="34"/>
      <c r="AB182" s="34"/>
      <c r="AC182" s="34"/>
      <c r="AD182" s="34"/>
      <c r="AE182" s="34"/>
      <c r="AR182" s="189" t="s">
        <v>250</v>
      </c>
      <c r="AT182" s="189" t="s">
        <v>167</v>
      </c>
      <c r="AU182" s="189" t="s">
        <v>83</v>
      </c>
      <c r="AY182" s="17" t="s">
        <v>164</v>
      </c>
      <c r="BE182" s="190">
        <f>IF(N182="základní",J182,0)</f>
        <v>0</v>
      </c>
      <c r="BF182" s="190">
        <f>IF(N182="snížená",J182,0)</f>
        <v>0</v>
      </c>
      <c r="BG182" s="190">
        <f>IF(N182="zákl. přenesená",J182,0)</f>
        <v>0</v>
      </c>
      <c r="BH182" s="190">
        <f>IF(N182="sníž. přenesená",J182,0)</f>
        <v>0</v>
      </c>
      <c r="BI182" s="190">
        <f>IF(N182="nulová",J182,0)</f>
        <v>0</v>
      </c>
      <c r="BJ182" s="17" t="s">
        <v>79</v>
      </c>
      <c r="BK182" s="190">
        <f>ROUND(I182*H182,2)</f>
        <v>0</v>
      </c>
      <c r="BL182" s="17" t="s">
        <v>250</v>
      </c>
      <c r="BM182" s="189" t="s">
        <v>875</v>
      </c>
    </row>
    <row r="183" spans="1:65" s="2" customFormat="1" ht="11.25">
      <c r="A183" s="34"/>
      <c r="B183" s="35"/>
      <c r="C183" s="36"/>
      <c r="D183" s="191" t="s">
        <v>173</v>
      </c>
      <c r="E183" s="36"/>
      <c r="F183" s="192" t="s">
        <v>876</v>
      </c>
      <c r="G183" s="36"/>
      <c r="H183" s="36"/>
      <c r="I183" s="193"/>
      <c r="J183" s="36"/>
      <c r="K183" s="36"/>
      <c r="L183" s="39"/>
      <c r="M183" s="194"/>
      <c r="N183" s="195"/>
      <c r="O183" s="64"/>
      <c r="P183" s="64"/>
      <c r="Q183" s="64"/>
      <c r="R183" s="64"/>
      <c r="S183" s="64"/>
      <c r="T183" s="65"/>
      <c r="U183" s="34"/>
      <c r="V183" s="34"/>
      <c r="W183" s="34"/>
      <c r="X183" s="34"/>
      <c r="Y183" s="34"/>
      <c r="Z183" s="34"/>
      <c r="AA183" s="34"/>
      <c r="AB183" s="34"/>
      <c r="AC183" s="34"/>
      <c r="AD183" s="34"/>
      <c r="AE183" s="34"/>
      <c r="AT183" s="17" t="s">
        <v>173</v>
      </c>
      <c r="AU183" s="17" t="s">
        <v>83</v>
      </c>
    </row>
    <row r="184" spans="1:65" s="2" customFormat="1" ht="24.2" customHeight="1">
      <c r="A184" s="34"/>
      <c r="B184" s="35"/>
      <c r="C184" s="223" t="s">
        <v>298</v>
      </c>
      <c r="D184" s="223" t="s">
        <v>457</v>
      </c>
      <c r="E184" s="224" t="s">
        <v>877</v>
      </c>
      <c r="F184" s="225" t="s">
        <v>878</v>
      </c>
      <c r="G184" s="226" t="s">
        <v>576</v>
      </c>
      <c r="H184" s="227">
        <v>4</v>
      </c>
      <c r="I184" s="228"/>
      <c r="J184" s="229">
        <f>ROUND(I184*H184,2)</f>
        <v>0</v>
      </c>
      <c r="K184" s="225" t="s">
        <v>19</v>
      </c>
      <c r="L184" s="230"/>
      <c r="M184" s="231" t="s">
        <v>19</v>
      </c>
      <c r="N184" s="232" t="s">
        <v>46</v>
      </c>
      <c r="O184" s="64"/>
      <c r="P184" s="187">
        <f>O184*H184</f>
        <v>0</v>
      </c>
      <c r="Q184" s="187">
        <v>0</v>
      </c>
      <c r="R184" s="187">
        <f>Q184*H184</f>
        <v>0</v>
      </c>
      <c r="S184" s="187">
        <v>0</v>
      </c>
      <c r="T184" s="188">
        <f>S184*H184</f>
        <v>0</v>
      </c>
      <c r="U184" s="34"/>
      <c r="V184" s="34"/>
      <c r="W184" s="34"/>
      <c r="X184" s="34"/>
      <c r="Y184" s="34"/>
      <c r="Z184" s="34"/>
      <c r="AA184" s="34"/>
      <c r="AB184" s="34"/>
      <c r="AC184" s="34"/>
      <c r="AD184" s="34"/>
      <c r="AE184" s="34"/>
      <c r="AR184" s="189" t="s">
        <v>344</v>
      </c>
      <c r="AT184" s="189" t="s">
        <v>457</v>
      </c>
      <c r="AU184" s="189" t="s">
        <v>83</v>
      </c>
      <c r="AY184" s="17" t="s">
        <v>164</v>
      </c>
      <c r="BE184" s="190">
        <f>IF(N184="základní",J184,0)</f>
        <v>0</v>
      </c>
      <c r="BF184" s="190">
        <f>IF(N184="snížená",J184,0)</f>
        <v>0</v>
      </c>
      <c r="BG184" s="190">
        <f>IF(N184="zákl. přenesená",J184,0)</f>
        <v>0</v>
      </c>
      <c r="BH184" s="190">
        <f>IF(N184="sníž. přenesená",J184,0)</f>
        <v>0</v>
      </c>
      <c r="BI184" s="190">
        <f>IF(N184="nulová",J184,0)</f>
        <v>0</v>
      </c>
      <c r="BJ184" s="17" t="s">
        <v>79</v>
      </c>
      <c r="BK184" s="190">
        <f>ROUND(I184*H184,2)</f>
        <v>0</v>
      </c>
      <c r="BL184" s="17" t="s">
        <v>250</v>
      </c>
      <c r="BM184" s="189" t="s">
        <v>879</v>
      </c>
    </row>
    <row r="185" spans="1:65" s="2" customFormat="1" ht="21.75" customHeight="1">
      <c r="A185" s="34"/>
      <c r="B185" s="35"/>
      <c r="C185" s="178" t="s">
        <v>307</v>
      </c>
      <c r="D185" s="178" t="s">
        <v>167</v>
      </c>
      <c r="E185" s="179" t="s">
        <v>880</v>
      </c>
      <c r="F185" s="180" t="s">
        <v>881</v>
      </c>
      <c r="G185" s="181" t="s">
        <v>310</v>
      </c>
      <c r="H185" s="182">
        <v>6</v>
      </c>
      <c r="I185" s="183"/>
      <c r="J185" s="184">
        <f>ROUND(I185*H185,2)</f>
        <v>0</v>
      </c>
      <c r="K185" s="180" t="s">
        <v>171</v>
      </c>
      <c r="L185" s="39"/>
      <c r="M185" s="185" t="s">
        <v>19</v>
      </c>
      <c r="N185" s="186" t="s">
        <v>46</v>
      </c>
      <c r="O185" s="64"/>
      <c r="P185" s="187">
        <f>O185*H185</f>
        <v>0</v>
      </c>
      <c r="Q185" s="187">
        <v>3.8300000000000001E-3</v>
      </c>
      <c r="R185" s="187">
        <f>Q185*H185</f>
        <v>2.298E-2</v>
      </c>
      <c r="S185" s="187">
        <v>0</v>
      </c>
      <c r="T185" s="188">
        <f>S185*H185</f>
        <v>0</v>
      </c>
      <c r="U185" s="34"/>
      <c r="V185" s="34"/>
      <c r="W185" s="34"/>
      <c r="X185" s="34"/>
      <c r="Y185" s="34"/>
      <c r="Z185" s="34"/>
      <c r="AA185" s="34"/>
      <c r="AB185" s="34"/>
      <c r="AC185" s="34"/>
      <c r="AD185" s="34"/>
      <c r="AE185" s="34"/>
      <c r="AR185" s="189" t="s">
        <v>250</v>
      </c>
      <c r="AT185" s="189" t="s">
        <v>167</v>
      </c>
      <c r="AU185" s="189" t="s">
        <v>83</v>
      </c>
      <c r="AY185" s="17" t="s">
        <v>164</v>
      </c>
      <c r="BE185" s="190">
        <f>IF(N185="základní",J185,0)</f>
        <v>0</v>
      </c>
      <c r="BF185" s="190">
        <f>IF(N185="snížená",J185,0)</f>
        <v>0</v>
      </c>
      <c r="BG185" s="190">
        <f>IF(N185="zákl. přenesená",J185,0)</f>
        <v>0</v>
      </c>
      <c r="BH185" s="190">
        <f>IF(N185="sníž. přenesená",J185,0)</f>
        <v>0</v>
      </c>
      <c r="BI185" s="190">
        <f>IF(N185="nulová",J185,0)</f>
        <v>0</v>
      </c>
      <c r="BJ185" s="17" t="s">
        <v>79</v>
      </c>
      <c r="BK185" s="190">
        <f>ROUND(I185*H185,2)</f>
        <v>0</v>
      </c>
      <c r="BL185" s="17" t="s">
        <v>250</v>
      </c>
      <c r="BM185" s="189" t="s">
        <v>882</v>
      </c>
    </row>
    <row r="186" spans="1:65" s="2" customFormat="1" ht="11.25">
      <c r="A186" s="34"/>
      <c r="B186" s="35"/>
      <c r="C186" s="36"/>
      <c r="D186" s="191" t="s">
        <v>173</v>
      </c>
      <c r="E186" s="36"/>
      <c r="F186" s="192" t="s">
        <v>883</v>
      </c>
      <c r="G186" s="36"/>
      <c r="H186" s="36"/>
      <c r="I186" s="193"/>
      <c r="J186" s="36"/>
      <c r="K186" s="36"/>
      <c r="L186" s="39"/>
      <c r="M186" s="194"/>
      <c r="N186" s="195"/>
      <c r="O186" s="64"/>
      <c r="P186" s="64"/>
      <c r="Q186" s="64"/>
      <c r="R186" s="64"/>
      <c r="S186" s="64"/>
      <c r="T186" s="65"/>
      <c r="U186" s="34"/>
      <c r="V186" s="34"/>
      <c r="W186" s="34"/>
      <c r="X186" s="34"/>
      <c r="Y186" s="34"/>
      <c r="Z186" s="34"/>
      <c r="AA186" s="34"/>
      <c r="AB186" s="34"/>
      <c r="AC186" s="34"/>
      <c r="AD186" s="34"/>
      <c r="AE186" s="34"/>
      <c r="AT186" s="17" t="s">
        <v>173</v>
      </c>
      <c r="AU186" s="17" t="s">
        <v>83</v>
      </c>
    </row>
    <row r="187" spans="1:65" s="2" customFormat="1" ht="24.2" customHeight="1">
      <c r="A187" s="34"/>
      <c r="B187" s="35"/>
      <c r="C187" s="223" t="s">
        <v>313</v>
      </c>
      <c r="D187" s="223" t="s">
        <v>457</v>
      </c>
      <c r="E187" s="224" t="s">
        <v>884</v>
      </c>
      <c r="F187" s="225" t="s">
        <v>885</v>
      </c>
      <c r="G187" s="226" t="s">
        <v>362</v>
      </c>
      <c r="H187" s="227">
        <v>6</v>
      </c>
      <c r="I187" s="228"/>
      <c r="J187" s="229">
        <f>ROUND(I187*H187,2)</f>
        <v>0</v>
      </c>
      <c r="K187" s="225" t="s">
        <v>171</v>
      </c>
      <c r="L187" s="230"/>
      <c r="M187" s="231" t="s">
        <v>19</v>
      </c>
      <c r="N187" s="232" t="s">
        <v>46</v>
      </c>
      <c r="O187" s="64"/>
      <c r="P187" s="187">
        <f>O187*H187</f>
        <v>0</v>
      </c>
      <c r="Q187" s="187">
        <v>1.2E-2</v>
      </c>
      <c r="R187" s="187">
        <f>Q187*H187</f>
        <v>7.2000000000000008E-2</v>
      </c>
      <c r="S187" s="187">
        <v>0</v>
      </c>
      <c r="T187" s="188">
        <f>S187*H187</f>
        <v>0</v>
      </c>
      <c r="U187" s="34"/>
      <c r="V187" s="34"/>
      <c r="W187" s="34"/>
      <c r="X187" s="34"/>
      <c r="Y187" s="34"/>
      <c r="Z187" s="34"/>
      <c r="AA187" s="34"/>
      <c r="AB187" s="34"/>
      <c r="AC187" s="34"/>
      <c r="AD187" s="34"/>
      <c r="AE187" s="34"/>
      <c r="AR187" s="189" t="s">
        <v>344</v>
      </c>
      <c r="AT187" s="189" t="s">
        <v>457</v>
      </c>
      <c r="AU187" s="189" t="s">
        <v>83</v>
      </c>
      <c r="AY187" s="17" t="s">
        <v>164</v>
      </c>
      <c r="BE187" s="190">
        <f>IF(N187="základní",J187,0)</f>
        <v>0</v>
      </c>
      <c r="BF187" s="190">
        <f>IF(N187="snížená",J187,0)</f>
        <v>0</v>
      </c>
      <c r="BG187" s="190">
        <f>IF(N187="zákl. přenesená",J187,0)</f>
        <v>0</v>
      </c>
      <c r="BH187" s="190">
        <f>IF(N187="sníž. přenesená",J187,0)</f>
        <v>0</v>
      </c>
      <c r="BI187" s="190">
        <f>IF(N187="nulová",J187,0)</f>
        <v>0</v>
      </c>
      <c r="BJ187" s="17" t="s">
        <v>79</v>
      </c>
      <c r="BK187" s="190">
        <f>ROUND(I187*H187,2)</f>
        <v>0</v>
      </c>
      <c r="BL187" s="17" t="s">
        <v>250</v>
      </c>
      <c r="BM187" s="189" t="s">
        <v>886</v>
      </c>
    </row>
    <row r="188" spans="1:65" s="2" customFormat="1" ht="37.9" customHeight="1">
      <c r="A188" s="34"/>
      <c r="B188" s="35"/>
      <c r="C188" s="178" t="s">
        <v>318</v>
      </c>
      <c r="D188" s="178" t="s">
        <v>167</v>
      </c>
      <c r="E188" s="179" t="s">
        <v>887</v>
      </c>
      <c r="F188" s="180" t="s">
        <v>888</v>
      </c>
      <c r="G188" s="181" t="s">
        <v>310</v>
      </c>
      <c r="H188" s="182">
        <v>1</v>
      </c>
      <c r="I188" s="183"/>
      <c r="J188" s="184">
        <f>ROUND(I188*H188,2)</f>
        <v>0</v>
      </c>
      <c r="K188" s="180" t="s">
        <v>171</v>
      </c>
      <c r="L188" s="39"/>
      <c r="M188" s="185" t="s">
        <v>19</v>
      </c>
      <c r="N188" s="186" t="s">
        <v>46</v>
      </c>
      <c r="O188" s="64"/>
      <c r="P188" s="187">
        <f>O188*H188</f>
        <v>0</v>
      </c>
      <c r="Q188" s="187">
        <v>1.525E-2</v>
      </c>
      <c r="R188" s="187">
        <f>Q188*H188</f>
        <v>1.525E-2</v>
      </c>
      <c r="S188" s="187">
        <v>0</v>
      </c>
      <c r="T188" s="188">
        <f>S188*H188</f>
        <v>0</v>
      </c>
      <c r="U188" s="34"/>
      <c r="V188" s="34"/>
      <c r="W188" s="34"/>
      <c r="X188" s="34"/>
      <c r="Y188" s="34"/>
      <c r="Z188" s="34"/>
      <c r="AA188" s="34"/>
      <c r="AB188" s="34"/>
      <c r="AC188" s="34"/>
      <c r="AD188" s="34"/>
      <c r="AE188" s="34"/>
      <c r="AR188" s="189" t="s">
        <v>250</v>
      </c>
      <c r="AT188" s="189" t="s">
        <v>167</v>
      </c>
      <c r="AU188" s="189" t="s">
        <v>83</v>
      </c>
      <c r="AY188" s="17" t="s">
        <v>164</v>
      </c>
      <c r="BE188" s="190">
        <f>IF(N188="základní",J188,0)</f>
        <v>0</v>
      </c>
      <c r="BF188" s="190">
        <f>IF(N188="snížená",J188,0)</f>
        <v>0</v>
      </c>
      <c r="BG188" s="190">
        <f>IF(N188="zákl. přenesená",J188,0)</f>
        <v>0</v>
      </c>
      <c r="BH188" s="190">
        <f>IF(N188="sníž. přenesená",J188,0)</f>
        <v>0</v>
      </c>
      <c r="BI188" s="190">
        <f>IF(N188="nulová",J188,0)</f>
        <v>0</v>
      </c>
      <c r="BJ188" s="17" t="s">
        <v>79</v>
      </c>
      <c r="BK188" s="190">
        <f>ROUND(I188*H188,2)</f>
        <v>0</v>
      </c>
      <c r="BL188" s="17" t="s">
        <v>250</v>
      </c>
      <c r="BM188" s="189" t="s">
        <v>889</v>
      </c>
    </row>
    <row r="189" spans="1:65" s="2" customFormat="1" ht="11.25">
      <c r="A189" s="34"/>
      <c r="B189" s="35"/>
      <c r="C189" s="36"/>
      <c r="D189" s="191" t="s">
        <v>173</v>
      </c>
      <c r="E189" s="36"/>
      <c r="F189" s="192" t="s">
        <v>890</v>
      </c>
      <c r="G189" s="36"/>
      <c r="H189" s="36"/>
      <c r="I189" s="193"/>
      <c r="J189" s="36"/>
      <c r="K189" s="36"/>
      <c r="L189" s="39"/>
      <c r="M189" s="194"/>
      <c r="N189" s="195"/>
      <c r="O189" s="64"/>
      <c r="P189" s="64"/>
      <c r="Q189" s="64"/>
      <c r="R189" s="64"/>
      <c r="S189" s="64"/>
      <c r="T189" s="65"/>
      <c r="U189" s="34"/>
      <c r="V189" s="34"/>
      <c r="W189" s="34"/>
      <c r="X189" s="34"/>
      <c r="Y189" s="34"/>
      <c r="Z189" s="34"/>
      <c r="AA189" s="34"/>
      <c r="AB189" s="34"/>
      <c r="AC189" s="34"/>
      <c r="AD189" s="34"/>
      <c r="AE189" s="34"/>
      <c r="AT189" s="17" t="s">
        <v>173</v>
      </c>
      <c r="AU189" s="17" t="s">
        <v>83</v>
      </c>
    </row>
    <row r="190" spans="1:65" s="2" customFormat="1" ht="44.25" customHeight="1">
      <c r="A190" s="34"/>
      <c r="B190" s="35"/>
      <c r="C190" s="178" t="s">
        <v>323</v>
      </c>
      <c r="D190" s="178" t="s">
        <v>167</v>
      </c>
      <c r="E190" s="179" t="s">
        <v>891</v>
      </c>
      <c r="F190" s="180" t="s">
        <v>892</v>
      </c>
      <c r="G190" s="181" t="s">
        <v>310</v>
      </c>
      <c r="H190" s="182">
        <v>1</v>
      </c>
      <c r="I190" s="183"/>
      <c r="J190" s="184">
        <f>ROUND(I190*H190,2)</f>
        <v>0</v>
      </c>
      <c r="K190" s="180" t="s">
        <v>171</v>
      </c>
      <c r="L190" s="39"/>
      <c r="M190" s="185" t="s">
        <v>19</v>
      </c>
      <c r="N190" s="186" t="s">
        <v>46</v>
      </c>
      <c r="O190" s="64"/>
      <c r="P190" s="187">
        <f>O190*H190</f>
        <v>0</v>
      </c>
      <c r="Q190" s="187">
        <v>4.6339999999999999E-2</v>
      </c>
      <c r="R190" s="187">
        <f>Q190*H190</f>
        <v>4.6339999999999999E-2</v>
      </c>
      <c r="S190" s="187">
        <v>0</v>
      </c>
      <c r="T190" s="188">
        <f>S190*H190</f>
        <v>0</v>
      </c>
      <c r="U190" s="34"/>
      <c r="V190" s="34"/>
      <c r="W190" s="34"/>
      <c r="X190" s="34"/>
      <c r="Y190" s="34"/>
      <c r="Z190" s="34"/>
      <c r="AA190" s="34"/>
      <c r="AB190" s="34"/>
      <c r="AC190" s="34"/>
      <c r="AD190" s="34"/>
      <c r="AE190" s="34"/>
      <c r="AR190" s="189" t="s">
        <v>250</v>
      </c>
      <c r="AT190" s="189" t="s">
        <v>167</v>
      </c>
      <c r="AU190" s="189" t="s">
        <v>83</v>
      </c>
      <c r="AY190" s="17" t="s">
        <v>164</v>
      </c>
      <c r="BE190" s="190">
        <f>IF(N190="základní",J190,0)</f>
        <v>0</v>
      </c>
      <c r="BF190" s="190">
        <f>IF(N190="snížená",J190,0)</f>
        <v>0</v>
      </c>
      <c r="BG190" s="190">
        <f>IF(N190="zákl. přenesená",J190,0)</f>
        <v>0</v>
      </c>
      <c r="BH190" s="190">
        <f>IF(N190="sníž. přenesená",J190,0)</f>
        <v>0</v>
      </c>
      <c r="BI190" s="190">
        <f>IF(N190="nulová",J190,0)</f>
        <v>0</v>
      </c>
      <c r="BJ190" s="17" t="s">
        <v>79</v>
      </c>
      <c r="BK190" s="190">
        <f>ROUND(I190*H190,2)</f>
        <v>0</v>
      </c>
      <c r="BL190" s="17" t="s">
        <v>250</v>
      </c>
      <c r="BM190" s="189" t="s">
        <v>893</v>
      </c>
    </row>
    <row r="191" spans="1:65" s="2" customFormat="1" ht="11.25">
      <c r="A191" s="34"/>
      <c r="B191" s="35"/>
      <c r="C191" s="36"/>
      <c r="D191" s="191" t="s">
        <v>173</v>
      </c>
      <c r="E191" s="36"/>
      <c r="F191" s="192" t="s">
        <v>894</v>
      </c>
      <c r="G191" s="36"/>
      <c r="H191" s="36"/>
      <c r="I191" s="193"/>
      <c r="J191" s="36"/>
      <c r="K191" s="36"/>
      <c r="L191" s="39"/>
      <c r="M191" s="194"/>
      <c r="N191" s="195"/>
      <c r="O191" s="64"/>
      <c r="P191" s="64"/>
      <c r="Q191" s="64"/>
      <c r="R191" s="64"/>
      <c r="S191" s="64"/>
      <c r="T191" s="65"/>
      <c r="U191" s="34"/>
      <c r="V191" s="34"/>
      <c r="W191" s="34"/>
      <c r="X191" s="34"/>
      <c r="Y191" s="34"/>
      <c r="Z191" s="34"/>
      <c r="AA191" s="34"/>
      <c r="AB191" s="34"/>
      <c r="AC191" s="34"/>
      <c r="AD191" s="34"/>
      <c r="AE191" s="34"/>
      <c r="AT191" s="17" t="s">
        <v>173</v>
      </c>
      <c r="AU191" s="17" t="s">
        <v>83</v>
      </c>
    </row>
    <row r="192" spans="1:65" s="2" customFormat="1" ht="16.5" customHeight="1">
      <c r="A192" s="34"/>
      <c r="B192" s="35"/>
      <c r="C192" s="178" t="s">
        <v>330</v>
      </c>
      <c r="D192" s="178" t="s">
        <v>167</v>
      </c>
      <c r="E192" s="179" t="s">
        <v>895</v>
      </c>
      <c r="F192" s="180" t="s">
        <v>896</v>
      </c>
      <c r="G192" s="181" t="s">
        <v>576</v>
      </c>
      <c r="H192" s="182">
        <v>2</v>
      </c>
      <c r="I192" s="183"/>
      <c r="J192" s="184">
        <f>ROUND(I192*H192,2)</f>
        <v>0</v>
      </c>
      <c r="K192" s="180" t="s">
        <v>19</v>
      </c>
      <c r="L192" s="39"/>
      <c r="M192" s="185" t="s">
        <v>19</v>
      </c>
      <c r="N192" s="186" t="s">
        <v>46</v>
      </c>
      <c r="O192" s="64"/>
      <c r="P192" s="187">
        <f>O192*H192</f>
        <v>0</v>
      </c>
      <c r="Q192" s="187">
        <v>0</v>
      </c>
      <c r="R192" s="187">
        <f>Q192*H192</f>
        <v>0</v>
      </c>
      <c r="S192" s="187">
        <v>0</v>
      </c>
      <c r="T192" s="188">
        <f>S192*H192</f>
        <v>0</v>
      </c>
      <c r="U192" s="34"/>
      <c r="V192" s="34"/>
      <c r="W192" s="34"/>
      <c r="X192" s="34"/>
      <c r="Y192" s="34"/>
      <c r="Z192" s="34"/>
      <c r="AA192" s="34"/>
      <c r="AB192" s="34"/>
      <c r="AC192" s="34"/>
      <c r="AD192" s="34"/>
      <c r="AE192" s="34"/>
      <c r="AR192" s="189" t="s">
        <v>250</v>
      </c>
      <c r="AT192" s="189" t="s">
        <v>167</v>
      </c>
      <c r="AU192" s="189" t="s">
        <v>83</v>
      </c>
      <c r="AY192" s="17" t="s">
        <v>164</v>
      </c>
      <c r="BE192" s="190">
        <f>IF(N192="základní",J192,0)</f>
        <v>0</v>
      </c>
      <c r="BF192" s="190">
        <f>IF(N192="snížená",J192,0)</f>
        <v>0</v>
      </c>
      <c r="BG192" s="190">
        <f>IF(N192="zákl. přenesená",J192,0)</f>
        <v>0</v>
      </c>
      <c r="BH192" s="190">
        <f>IF(N192="sníž. přenesená",J192,0)</f>
        <v>0</v>
      </c>
      <c r="BI192" s="190">
        <f>IF(N192="nulová",J192,0)</f>
        <v>0</v>
      </c>
      <c r="BJ192" s="17" t="s">
        <v>79</v>
      </c>
      <c r="BK192" s="190">
        <f>ROUND(I192*H192,2)</f>
        <v>0</v>
      </c>
      <c r="BL192" s="17" t="s">
        <v>250</v>
      </c>
      <c r="BM192" s="189" t="s">
        <v>897</v>
      </c>
    </row>
    <row r="193" spans="1:65" s="2" customFormat="1" ht="24.2" customHeight="1">
      <c r="A193" s="34"/>
      <c r="B193" s="35"/>
      <c r="C193" s="178" t="s">
        <v>337</v>
      </c>
      <c r="D193" s="178" t="s">
        <v>167</v>
      </c>
      <c r="E193" s="179" t="s">
        <v>898</v>
      </c>
      <c r="F193" s="180" t="s">
        <v>899</v>
      </c>
      <c r="G193" s="181" t="s">
        <v>310</v>
      </c>
      <c r="H193" s="182">
        <v>1</v>
      </c>
      <c r="I193" s="183"/>
      <c r="J193" s="184">
        <f>ROUND(I193*H193,2)</f>
        <v>0</v>
      </c>
      <c r="K193" s="180" t="s">
        <v>171</v>
      </c>
      <c r="L193" s="39"/>
      <c r="M193" s="185" t="s">
        <v>19</v>
      </c>
      <c r="N193" s="186" t="s">
        <v>46</v>
      </c>
      <c r="O193" s="64"/>
      <c r="P193" s="187">
        <f>O193*H193</f>
        <v>0</v>
      </c>
      <c r="Q193" s="187">
        <v>1.9599999999999999E-3</v>
      </c>
      <c r="R193" s="187">
        <f>Q193*H193</f>
        <v>1.9599999999999999E-3</v>
      </c>
      <c r="S193" s="187">
        <v>0</v>
      </c>
      <c r="T193" s="188">
        <f>S193*H193</f>
        <v>0</v>
      </c>
      <c r="U193" s="34"/>
      <c r="V193" s="34"/>
      <c r="W193" s="34"/>
      <c r="X193" s="34"/>
      <c r="Y193" s="34"/>
      <c r="Z193" s="34"/>
      <c r="AA193" s="34"/>
      <c r="AB193" s="34"/>
      <c r="AC193" s="34"/>
      <c r="AD193" s="34"/>
      <c r="AE193" s="34"/>
      <c r="AR193" s="189" t="s">
        <v>250</v>
      </c>
      <c r="AT193" s="189" t="s">
        <v>167</v>
      </c>
      <c r="AU193" s="189" t="s">
        <v>83</v>
      </c>
      <c r="AY193" s="17" t="s">
        <v>164</v>
      </c>
      <c r="BE193" s="190">
        <f>IF(N193="základní",J193,0)</f>
        <v>0</v>
      </c>
      <c r="BF193" s="190">
        <f>IF(N193="snížená",J193,0)</f>
        <v>0</v>
      </c>
      <c r="BG193" s="190">
        <f>IF(N193="zákl. přenesená",J193,0)</f>
        <v>0</v>
      </c>
      <c r="BH193" s="190">
        <f>IF(N193="sníž. přenesená",J193,0)</f>
        <v>0</v>
      </c>
      <c r="BI193" s="190">
        <f>IF(N193="nulová",J193,0)</f>
        <v>0</v>
      </c>
      <c r="BJ193" s="17" t="s">
        <v>79</v>
      </c>
      <c r="BK193" s="190">
        <f>ROUND(I193*H193,2)</f>
        <v>0</v>
      </c>
      <c r="BL193" s="17" t="s">
        <v>250</v>
      </c>
      <c r="BM193" s="189" t="s">
        <v>900</v>
      </c>
    </row>
    <row r="194" spans="1:65" s="2" customFormat="1" ht="11.25">
      <c r="A194" s="34"/>
      <c r="B194" s="35"/>
      <c r="C194" s="36"/>
      <c r="D194" s="191" t="s">
        <v>173</v>
      </c>
      <c r="E194" s="36"/>
      <c r="F194" s="192" t="s">
        <v>901</v>
      </c>
      <c r="G194" s="36"/>
      <c r="H194" s="36"/>
      <c r="I194" s="193"/>
      <c r="J194" s="36"/>
      <c r="K194" s="36"/>
      <c r="L194" s="39"/>
      <c r="M194" s="194"/>
      <c r="N194" s="195"/>
      <c r="O194" s="64"/>
      <c r="P194" s="64"/>
      <c r="Q194" s="64"/>
      <c r="R194" s="64"/>
      <c r="S194" s="64"/>
      <c r="T194" s="65"/>
      <c r="U194" s="34"/>
      <c r="V194" s="34"/>
      <c r="W194" s="34"/>
      <c r="X194" s="34"/>
      <c r="Y194" s="34"/>
      <c r="Z194" s="34"/>
      <c r="AA194" s="34"/>
      <c r="AB194" s="34"/>
      <c r="AC194" s="34"/>
      <c r="AD194" s="34"/>
      <c r="AE194" s="34"/>
      <c r="AT194" s="17" t="s">
        <v>173</v>
      </c>
      <c r="AU194" s="17" t="s">
        <v>83</v>
      </c>
    </row>
    <row r="195" spans="1:65" s="13" customFormat="1" ht="11.25">
      <c r="B195" s="196"/>
      <c r="C195" s="197"/>
      <c r="D195" s="198" t="s">
        <v>179</v>
      </c>
      <c r="E195" s="199" t="s">
        <v>19</v>
      </c>
      <c r="F195" s="200" t="s">
        <v>902</v>
      </c>
      <c r="G195" s="197"/>
      <c r="H195" s="201">
        <v>1</v>
      </c>
      <c r="I195" s="202"/>
      <c r="J195" s="197"/>
      <c r="K195" s="197"/>
      <c r="L195" s="203"/>
      <c r="M195" s="204"/>
      <c r="N195" s="205"/>
      <c r="O195" s="205"/>
      <c r="P195" s="205"/>
      <c r="Q195" s="205"/>
      <c r="R195" s="205"/>
      <c r="S195" s="205"/>
      <c r="T195" s="206"/>
      <c r="AT195" s="207" t="s">
        <v>179</v>
      </c>
      <c r="AU195" s="207" t="s">
        <v>83</v>
      </c>
      <c r="AV195" s="13" t="s">
        <v>83</v>
      </c>
      <c r="AW195" s="13" t="s">
        <v>36</v>
      </c>
      <c r="AX195" s="13" t="s">
        <v>79</v>
      </c>
      <c r="AY195" s="207" t="s">
        <v>164</v>
      </c>
    </row>
    <row r="196" spans="1:65" s="2" customFormat="1" ht="16.5" customHeight="1">
      <c r="A196" s="34"/>
      <c r="B196" s="35"/>
      <c r="C196" s="178" t="s">
        <v>344</v>
      </c>
      <c r="D196" s="178" t="s">
        <v>167</v>
      </c>
      <c r="E196" s="179" t="s">
        <v>903</v>
      </c>
      <c r="F196" s="180" t="s">
        <v>904</v>
      </c>
      <c r="G196" s="181" t="s">
        <v>310</v>
      </c>
      <c r="H196" s="182">
        <v>6</v>
      </c>
      <c r="I196" s="183"/>
      <c r="J196" s="184">
        <f>ROUND(I196*H196,2)</f>
        <v>0</v>
      </c>
      <c r="K196" s="180" t="s">
        <v>171</v>
      </c>
      <c r="L196" s="39"/>
      <c r="M196" s="185" t="s">
        <v>19</v>
      </c>
      <c r="N196" s="186" t="s">
        <v>46</v>
      </c>
      <c r="O196" s="64"/>
      <c r="P196" s="187">
        <f>O196*H196</f>
        <v>0</v>
      </c>
      <c r="Q196" s="187">
        <v>1.8400000000000001E-3</v>
      </c>
      <c r="R196" s="187">
        <f>Q196*H196</f>
        <v>1.1040000000000001E-2</v>
      </c>
      <c r="S196" s="187">
        <v>0</v>
      </c>
      <c r="T196" s="188">
        <f>S196*H196</f>
        <v>0</v>
      </c>
      <c r="U196" s="34"/>
      <c r="V196" s="34"/>
      <c r="W196" s="34"/>
      <c r="X196" s="34"/>
      <c r="Y196" s="34"/>
      <c r="Z196" s="34"/>
      <c r="AA196" s="34"/>
      <c r="AB196" s="34"/>
      <c r="AC196" s="34"/>
      <c r="AD196" s="34"/>
      <c r="AE196" s="34"/>
      <c r="AR196" s="189" t="s">
        <v>250</v>
      </c>
      <c r="AT196" s="189" t="s">
        <v>167</v>
      </c>
      <c r="AU196" s="189" t="s">
        <v>83</v>
      </c>
      <c r="AY196" s="17" t="s">
        <v>164</v>
      </c>
      <c r="BE196" s="190">
        <f>IF(N196="základní",J196,0)</f>
        <v>0</v>
      </c>
      <c r="BF196" s="190">
        <f>IF(N196="snížená",J196,0)</f>
        <v>0</v>
      </c>
      <c r="BG196" s="190">
        <f>IF(N196="zákl. přenesená",J196,0)</f>
        <v>0</v>
      </c>
      <c r="BH196" s="190">
        <f>IF(N196="sníž. přenesená",J196,0)</f>
        <v>0</v>
      </c>
      <c r="BI196" s="190">
        <f>IF(N196="nulová",J196,0)</f>
        <v>0</v>
      </c>
      <c r="BJ196" s="17" t="s">
        <v>79</v>
      </c>
      <c r="BK196" s="190">
        <f>ROUND(I196*H196,2)</f>
        <v>0</v>
      </c>
      <c r="BL196" s="17" t="s">
        <v>250</v>
      </c>
      <c r="BM196" s="189" t="s">
        <v>905</v>
      </c>
    </row>
    <row r="197" spans="1:65" s="2" customFormat="1" ht="11.25">
      <c r="A197" s="34"/>
      <c r="B197" s="35"/>
      <c r="C197" s="36"/>
      <c r="D197" s="191" t="s">
        <v>173</v>
      </c>
      <c r="E197" s="36"/>
      <c r="F197" s="192" t="s">
        <v>906</v>
      </c>
      <c r="G197" s="36"/>
      <c r="H197" s="36"/>
      <c r="I197" s="193"/>
      <c r="J197" s="36"/>
      <c r="K197" s="36"/>
      <c r="L197" s="39"/>
      <c r="M197" s="194"/>
      <c r="N197" s="195"/>
      <c r="O197" s="64"/>
      <c r="P197" s="64"/>
      <c r="Q197" s="64"/>
      <c r="R197" s="64"/>
      <c r="S197" s="64"/>
      <c r="T197" s="65"/>
      <c r="U197" s="34"/>
      <c r="V197" s="34"/>
      <c r="W197" s="34"/>
      <c r="X197" s="34"/>
      <c r="Y197" s="34"/>
      <c r="Z197" s="34"/>
      <c r="AA197" s="34"/>
      <c r="AB197" s="34"/>
      <c r="AC197" s="34"/>
      <c r="AD197" s="34"/>
      <c r="AE197" s="34"/>
      <c r="AT197" s="17" t="s">
        <v>173</v>
      </c>
      <c r="AU197" s="17" t="s">
        <v>83</v>
      </c>
    </row>
    <row r="198" spans="1:65" s="2" customFormat="1" ht="24.2" customHeight="1">
      <c r="A198" s="34"/>
      <c r="B198" s="35"/>
      <c r="C198" s="178" t="s">
        <v>353</v>
      </c>
      <c r="D198" s="178" t="s">
        <v>167</v>
      </c>
      <c r="E198" s="179" t="s">
        <v>907</v>
      </c>
      <c r="F198" s="180" t="s">
        <v>908</v>
      </c>
      <c r="G198" s="181" t="s">
        <v>362</v>
      </c>
      <c r="H198" s="182">
        <v>4</v>
      </c>
      <c r="I198" s="183"/>
      <c r="J198" s="184">
        <f>ROUND(I198*H198,2)</f>
        <v>0</v>
      </c>
      <c r="K198" s="180" t="s">
        <v>171</v>
      </c>
      <c r="L198" s="39"/>
      <c r="M198" s="185" t="s">
        <v>19</v>
      </c>
      <c r="N198" s="186" t="s">
        <v>46</v>
      </c>
      <c r="O198" s="64"/>
      <c r="P198" s="187">
        <f>O198*H198</f>
        <v>0</v>
      </c>
      <c r="Q198" s="187">
        <v>1.3999999999999999E-4</v>
      </c>
      <c r="R198" s="187">
        <f>Q198*H198</f>
        <v>5.5999999999999995E-4</v>
      </c>
      <c r="S198" s="187">
        <v>0</v>
      </c>
      <c r="T198" s="188">
        <f>S198*H198</f>
        <v>0</v>
      </c>
      <c r="U198" s="34"/>
      <c r="V198" s="34"/>
      <c r="W198" s="34"/>
      <c r="X198" s="34"/>
      <c r="Y198" s="34"/>
      <c r="Z198" s="34"/>
      <c r="AA198" s="34"/>
      <c r="AB198" s="34"/>
      <c r="AC198" s="34"/>
      <c r="AD198" s="34"/>
      <c r="AE198" s="34"/>
      <c r="AR198" s="189" t="s">
        <v>250</v>
      </c>
      <c r="AT198" s="189" t="s">
        <v>167</v>
      </c>
      <c r="AU198" s="189" t="s">
        <v>83</v>
      </c>
      <c r="AY198" s="17" t="s">
        <v>164</v>
      </c>
      <c r="BE198" s="190">
        <f>IF(N198="základní",J198,0)</f>
        <v>0</v>
      </c>
      <c r="BF198" s="190">
        <f>IF(N198="snížená",J198,0)</f>
        <v>0</v>
      </c>
      <c r="BG198" s="190">
        <f>IF(N198="zákl. přenesená",J198,0)</f>
        <v>0</v>
      </c>
      <c r="BH198" s="190">
        <f>IF(N198="sníž. přenesená",J198,0)</f>
        <v>0</v>
      </c>
      <c r="BI198" s="190">
        <f>IF(N198="nulová",J198,0)</f>
        <v>0</v>
      </c>
      <c r="BJ198" s="17" t="s">
        <v>79</v>
      </c>
      <c r="BK198" s="190">
        <f>ROUND(I198*H198,2)</f>
        <v>0</v>
      </c>
      <c r="BL198" s="17" t="s">
        <v>250</v>
      </c>
      <c r="BM198" s="189" t="s">
        <v>909</v>
      </c>
    </row>
    <row r="199" spans="1:65" s="2" customFormat="1" ht="11.25">
      <c r="A199" s="34"/>
      <c r="B199" s="35"/>
      <c r="C199" s="36"/>
      <c r="D199" s="191" t="s">
        <v>173</v>
      </c>
      <c r="E199" s="36"/>
      <c r="F199" s="192" t="s">
        <v>910</v>
      </c>
      <c r="G199" s="36"/>
      <c r="H199" s="36"/>
      <c r="I199" s="193"/>
      <c r="J199" s="36"/>
      <c r="K199" s="36"/>
      <c r="L199" s="39"/>
      <c r="M199" s="194"/>
      <c r="N199" s="195"/>
      <c r="O199" s="64"/>
      <c r="P199" s="64"/>
      <c r="Q199" s="64"/>
      <c r="R199" s="64"/>
      <c r="S199" s="64"/>
      <c r="T199" s="65"/>
      <c r="U199" s="34"/>
      <c r="V199" s="34"/>
      <c r="W199" s="34"/>
      <c r="X199" s="34"/>
      <c r="Y199" s="34"/>
      <c r="Z199" s="34"/>
      <c r="AA199" s="34"/>
      <c r="AB199" s="34"/>
      <c r="AC199" s="34"/>
      <c r="AD199" s="34"/>
      <c r="AE199" s="34"/>
      <c r="AT199" s="17" t="s">
        <v>173</v>
      </c>
      <c r="AU199" s="17" t="s">
        <v>83</v>
      </c>
    </row>
    <row r="200" spans="1:65" s="2" customFormat="1" ht="24.2" customHeight="1">
      <c r="A200" s="34"/>
      <c r="B200" s="35"/>
      <c r="C200" s="223" t="s">
        <v>359</v>
      </c>
      <c r="D200" s="223" t="s">
        <v>457</v>
      </c>
      <c r="E200" s="224" t="s">
        <v>911</v>
      </c>
      <c r="F200" s="225" t="s">
        <v>912</v>
      </c>
      <c r="G200" s="226" t="s">
        <v>362</v>
      </c>
      <c r="H200" s="227">
        <v>4</v>
      </c>
      <c r="I200" s="228"/>
      <c r="J200" s="229">
        <f>ROUND(I200*H200,2)</f>
        <v>0</v>
      </c>
      <c r="K200" s="225" t="s">
        <v>171</v>
      </c>
      <c r="L200" s="230"/>
      <c r="M200" s="231" t="s">
        <v>19</v>
      </c>
      <c r="N200" s="232" t="s">
        <v>46</v>
      </c>
      <c r="O200" s="64"/>
      <c r="P200" s="187">
        <f>O200*H200</f>
        <v>0</v>
      </c>
      <c r="Q200" s="187">
        <v>1.6800000000000001E-3</v>
      </c>
      <c r="R200" s="187">
        <f>Q200*H200</f>
        <v>6.7200000000000003E-3</v>
      </c>
      <c r="S200" s="187">
        <v>0</v>
      </c>
      <c r="T200" s="188">
        <f>S200*H200</f>
        <v>0</v>
      </c>
      <c r="U200" s="34"/>
      <c r="V200" s="34"/>
      <c r="W200" s="34"/>
      <c r="X200" s="34"/>
      <c r="Y200" s="34"/>
      <c r="Z200" s="34"/>
      <c r="AA200" s="34"/>
      <c r="AB200" s="34"/>
      <c r="AC200" s="34"/>
      <c r="AD200" s="34"/>
      <c r="AE200" s="34"/>
      <c r="AR200" s="189" t="s">
        <v>344</v>
      </c>
      <c r="AT200" s="189" t="s">
        <v>457</v>
      </c>
      <c r="AU200" s="189" t="s">
        <v>83</v>
      </c>
      <c r="AY200" s="17" t="s">
        <v>164</v>
      </c>
      <c r="BE200" s="190">
        <f>IF(N200="základní",J200,0)</f>
        <v>0</v>
      </c>
      <c r="BF200" s="190">
        <f>IF(N200="snížená",J200,0)</f>
        <v>0</v>
      </c>
      <c r="BG200" s="190">
        <f>IF(N200="zákl. přenesená",J200,0)</f>
        <v>0</v>
      </c>
      <c r="BH200" s="190">
        <f>IF(N200="sníž. přenesená",J200,0)</f>
        <v>0</v>
      </c>
      <c r="BI200" s="190">
        <f>IF(N200="nulová",J200,0)</f>
        <v>0</v>
      </c>
      <c r="BJ200" s="17" t="s">
        <v>79</v>
      </c>
      <c r="BK200" s="190">
        <f>ROUND(I200*H200,2)</f>
        <v>0</v>
      </c>
      <c r="BL200" s="17" t="s">
        <v>250</v>
      </c>
      <c r="BM200" s="189" t="s">
        <v>913</v>
      </c>
    </row>
    <row r="201" spans="1:65" s="2" customFormat="1" ht="55.5" customHeight="1">
      <c r="A201" s="34"/>
      <c r="B201" s="35"/>
      <c r="C201" s="178" t="s">
        <v>367</v>
      </c>
      <c r="D201" s="178" t="s">
        <v>167</v>
      </c>
      <c r="E201" s="179" t="s">
        <v>914</v>
      </c>
      <c r="F201" s="180" t="s">
        <v>915</v>
      </c>
      <c r="G201" s="181" t="s">
        <v>221</v>
      </c>
      <c r="H201" s="182">
        <v>0.247</v>
      </c>
      <c r="I201" s="183"/>
      <c r="J201" s="184">
        <f>ROUND(I201*H201,2)</f>
        <v>0</v>
      </c>
      <c r="K201" s="180" t="s">
        <v>171</v>
      </c>
      <c r="L201" s="39"/>
      <c r="M201" s="185" t="s">
        <v>19</v>
      </c>
      <c r="N201" s="186" t="s">
        <v>46</v>
      </c>
      <c r="O201" s="64"/>
      <c r="P201" s="187">
        <f>O201*H201</f>
        <v>0</v>
      </c>
      <c r="Q201" s="187">
        <v>0</v>
      </c>
      <c r="R201" s="187">
        <f>Q201*H201</f>
        <v>0</v>
      </c>
      <c r="S201" s="187">
        <v>0</v>
      </c>
      <c r="T201" s="188">
        <f>S201*H201</f>
        <v>0</v>
      </c>
      <c r="U201" s="34"/>
      <c r="V201" s="34"/>
      <c r="W201" s="34"/>
      <c r="X201" s="34"/>
      <c r="Y201" s="34"/>
      <c r="Z201" s="34"/>
      <c r="AA201" s="34"/>
      <c r="AB201" s="34"/>
      <c r="AC201" s="34"/>
      <c r="AD201" s="34"/>
      <c r="AE201" s="34"/>
      <c r="AR201" s="189" t="s">
        <v>250</v>
      </c>
      <c r="AT201" s="189" t="s">
        <v>167</v>
      </c>
      <c r="AU201" s="189" t="s">
        <v>83</v>
      </c>
      <c r="AY201" s="17" t="s">
        <v>164</v>
      </c>
      <c r="BE201" s="190">
        <f>IF(N201="základní",J201,0)</f>
        <v>0</v>
      </c>
      <c r="BF201" s="190">
        <f>IF(N201="snížená",J201,0)</f>
        <v>0</v>
      </c>
      <c r="BG201" s="190">
        <f>IF(N201="zákl. přenesená",J201,0)</f>
        <v>0</v>
      </c>
      <c r="BH201" s="190">
        <f>IF(N201="sníž. přenesená",J201,0)</f>
        <v>0</v>
      </c>
      <c r="BI201" s="190">
        <f>IF(N201="nulová",J201,0)</f>
        <v>0</v>
      </c>
      <c r="BJ201" s="17" t="s">
        <v>79</v>
      </c>
      <c r="BK201" s="190">
        <f>ROUND(I201*H201,2)</f>
        <v>0</v>
      </c>
      <c r="BL201" s="17" t="s">
        <v>250</v>
      </c>
      <c r="BM201" s="189" t="s">
        <v>916</v>
      </c>
    </row>
    <row r="202" spans="1:65" s="2" customFormat="1" ht="11.25">
      <c r="A202" s="34"/>
      <c r="B202" s="35"/>
      <c r="C202" s="36"/>
      <c r="D202" s="191" t="s">
        <v>173</v>
      </c>
      <c r="E202" s="36"/>
      <c r="F202" s="192" t="s">
        <v>917</v>
      </c>
      <c r="G202" s="36"/>
      <c r="H202" s="36"/>
      <c r="I202" s="193"/>
      <c r="J202" s="36"/>
      <c r="K202" s="36"/>
      <c r="L202" s="39"/>
      <c r="M202" s="194"/>
      <c r="N202" s="195"/>
      <c r="O202" s="64"/>
      <c r="P202" s="64"/>
      <c r="Q202" s="64"/>
      <c r="R202" s="64"/>
      <c r="S202" s="64"/>
      <c r="T202" s="65"/>
      <c r="U202" s="34"/>
      <c r="V202" s="34"/>
      <c r="W202" s="34"/>
      <c r="X202" s="34"/>
      <c r="Y202" s="34"/>
      <c r="Z202" s="34"/>
      <c r="AA202" s="34"/>
      <c r="AB202" s="34"/>
      <c r="AC202" s="34"/>
      <c r="AD202" s="34"/>
      <c r="AE202" s="34"/>
      <c r="AT202" s="17" t="s">
        <v>173</v>
      </c>
      <c r="AU202" s="17" t="s">
        <v>83</v>
      </c>
    </row>
    <row r="203" spans="1:65" s="12" customFormat="1" ht="22.9" customHeight="1">
      <c r="B203" s="162"/>
      <c r="C203" s="163"/>
      <c r="D203" s="164" t="s">
        <v>74</v>
      </c>
      <c r="E203" s="176" t="s">
        <v>918</v>
      </c>
      <c r="F203" s="176" t="s">
        <v>919</v>
      </c>
      <c r="G203" s="163"/>
      <c r="H203" s="163"/>
      <c r="I203" s="166"/>
      <c r="J203" s="177">
        <f>BK203</f>
        <v>0</v>
      </c>
      <c r="K203" s="163"/>
      <c r="L203" s="168"/>
      <c r="M203" s="169"/>
      <c r="N203" s="170"/>
      <c r="O203" s="170"/>
      <c r="P203" s="171">
        <f>SUM(P204:P207)</f>
        <v>0</v>
      </c>
      <c r="Q203" s="170"/>
      <c r="R203" s="171">
        <f>SUM(R204:R207)</f>
        <v>3.6799999999999999E-2</v>
      </c>
      <c r="S203" s="170"/>
      <c r="T203" s="172">
        <f>SUM(T204:T207)</f>
        <v>0</v>
      </c>
      <c r="AR203" s="173" t="s">
        <v>83</v>
      </c>
      <c r="AT203" s="174" t="s">
        <v>74</v>
      </c>
      <c r="AU203" s="174" t="s">
        <v>79</v>
      </c>
      <c r="AY203" s="173" t="s">
        <v>164</v>
      </c>
      <c r="BK203" s="175">
        <f>SUM(BK204:BK207)</f>
        <v>0</v>
      </c>
    </row>
    <row r="204" spans="1:65" s="2" customFormat="1" ht="37.9" customHeight="1">
      <c r="A204" s="34"/>
      <c r="B204" s="35"/>
      <c r="C204" s="178" t="s">
        <v>374</v>
      </c>
      <c r="D204" s="178" t="s">
        <v>167</v>
      </c>
      <c r="E204" s="179" t="s">
        <v>920</v>
      </c>
      <c r="F204" s="180" t="s">
        <v>921</v>
      </c>
      <c r="G204" s="181" t="s">
        <v>310</v>
      </c>
      <c r="H204" s="182">
        <v>4</v>
      </c>
      <c r="I204" s="183"/>
      <c r="J204" s="184">
        <f>ROUND(I204*H204,2)</f>
        <v>0</v>
      </c>
      <c r="K204" s="180" t="s">
        <v>171</v>
      </c>
      <c r="L204" s="39"/>
      <c r="M204" s="185" t="s">
        <v>19</v>
      </c>
      <c r="N204" s="186" t="s">
        <v>46</v>
      </c>
      <c r="O204" s="64"/>
      <c r="P204" s="187">
        <f>O204*H204</f>
        <v>0</v>
      </c>
      <c r="Q204" s="187">
        <v>9.1999999999999998E-3</v>
      </c>
      <c r="R204" s="187">
        <f>Q204*H204</f>
        <v>3.6799999999999999E-2</v>
      </c>
      <c r="S204" s="187">
        <v>0</v>
      </c>
      <c r="T204" s="188">
        <f>S204*H204</f>
        <v>0</v>
      </c>
      <c r="U204" s="34"/>
      <c r="V204" s="34"/>
      <c r="W204" s="34"/>
      <c r="X204" s="34"/>
      <c r="Y204" s="34"/>
      <c r="Z204" s="34"/>
      <c r="AA204" s="34"/>
      <c r="AB204" s="34"/>
      <c r="AC204" s="34"/>
      <c r="AD204" s="34"/>
      <c r="AE204" s="34"/>
      <c r="AR204" s="189" t="s">
        <v>250</v>
      </c>
      <c r="AT204" s="189" t="s">
        <v>167</v>
      </c>
      <c r="AU204" s="189" t="s">
        <v>83</v>
      </c>
      <c r="AY204" s="17" t="s">
        <v>164</v>
      </c>
      <c r="BE204" s="190">
        <f>IF(N204="základní",J204,0)</f>
        <v>0</v>
      </c>
      <c r="BF204" s="190">
        <f>IF(N204="snížená",J204,0)</f>
        <v>0</v>
      </c>
      <c r="BG204" s="190">
        <f>IF(N204="zákl. přenesená",J204,0)</f>
        <v>0</v>
      </c>
      <c r="BH204" s="190">
        <f>IF(N204="sníž. přenesená",J204,0)</f>
        <v>0</v>
      </c>
      <c r="BI204" s="190">
        <f>IF(N204="nulová",J204,0)</f>
        <v>0</v>
      </c>
      <c r="BJ204" s="17" t="s">
        <v>79</v>
      </c>
      <c r="BK204" s="190">
        <f>ROUND(I204*H204,2)</f>
        <v>0</v>
      </c>
      <c r="BL204" s="17" t="s">
        <v>250</v>
      </c>
      <c r="BM204" s="189" t="s">
        <v>922</v>
      </c>
    </row>
    <row r="205" spans="1:65" s="2" customFormat="1" ht="11.25">
      <c r="A205" s="34"/>
      <c r="B205" s="35"/>
      <c r="C205" s="36"/>
      <c r="D205" s="191" t="s">
        <v>173</v>
      </c>
      <c r="E205" s="36"/>
      <c r="F205" s="192" t="s">
        <v>923</v>
      </c>
      <c r="G205" s="36"/>
      <c r="H205" s="36"/>
      <c r="I205" s="193"/>
      <c r="J205" s="36"/>
      <c r="K205" s="36"/>
      <c r="L205" s="39"/>
      <c r="M205" s="194"/>
      <c r="N205" s="195"/>
      <c r="O205" s="64"/>
      <c r="P205" s="64"/>
      <c r="Q205" s="64"/>
      <c r="R205" s="64"/>
      <c r="S205" s="64"/>
      <c r="T205" s="65"/>
      <c r="U205" s="34"/>
      <c r="V205" s="34"/>
      <c r="W205" s="34"/>
      <c r="X205" s="34"/>
      <c r="Y205" s="34"/>
      <c r="Z205" s="34"/>
      <c r="AA205" s="34"/>
      <c r="AB205" s="34"/>
      <c r="AC205" s="34"/>
      <c r="AD205" s="34"/>
      <c r="AE205" s="34"/>
      <c r="AT205" s="17" t="s">
        <v>173</v>
      </c>
      <c r="AU205" s="17" t="s">
        <v>83</v>
      </c>
    </row>
    <row r="206" spans="1:65" s="2" customFormat="1" ht="55.5" customHeight="1">
      <c r="A206" s="34"/>
      <c r="B206" s="35"/>
      <c r="C206" s="178" t="s">
        <v>381</v>
      </c>
      <c r="D206" s="178" t="s">
        <v>167</v>
      </c>
      <c r="E206" s="179" t="s">
        <v>924</v>
      </c>
      <c r="F206" s="180" t="s">
        <v>925</v>
      </c>
      <c r="G206" s="181" t="s">
        <v>221</v>
      </c>
      <c r="H206" s="182">
        <v>3.6999999999999998E-2</v>
      </c>
      <c r="I206" s="183"/>
      <c r="J206" s="184">
        <f>ROUND(I206*H206,2)</f>
        <v>0</v>
      </c>
      <c r="K206" s="180" t="s">
        <v>171</v>
      </c>
      <c r="L206" s="39"/>
      <c r="M206" s="185" t="s">
        <v>19</v>
      </c>
      <c r="N206" s="186" t="s">
        <v>46</v>
      </c>
      <c r="O206" s="64"/>
      <c r="P206" s="187">
        <f>O206*H206</f>
        <v>0</v>
      </c>
      <c r="Q206" s="187">
        <v>0</v>
      </c>
      <c r="R206" s="187">
        <f>Q206*H206</f>
        <v>0</v>
      </c>
      <c r="S206" s="187">
        <v>0</v>
      </c>
      <c r="T206" s="188">
        <f>S206*H206</f>
        <v>0</v>
      </c>
      <c r="U206" s="34"/>
      <c r="V206" s="34"/>
      <c r="W206" s="34"/>
      <c r="X206" s="34"/>
      <c r="Y206" s="34"/>
      <c r="Z206" s="34"/>
      <c r="AA206" s="34"/>
      <c r="AB206" s="34"/>
      <c r="AC206" s="34"/>
      <c r="AD206" s="34"/>
      <c r="AE206" s="34"/>
      <c r="AR206" s="189" t="s">
        <v>250</v>
      </c>
      <c r="AT206" s="189" t="s">
        <v>167</v>
      </c>
      <c r="AU206" s="189" t="s">
        <v>83</v>
      </c>
      <c r="AY206" s="17" t="s">
        <v>164</v>
      </c>
      <c r="BE206" s="190">
        <f>IF(N206="základní",J206,0)</f>
        <v>0</v>
      </c>
      <c r="BF206" s="190">
        <f>IF(N206="snížená",J206,0)</f>
        <v>0</v>
      </c>
      <c r="BG206" s="190">
        <f>IF(N206="zákl. přenesená",J206,0)</f>
        <v>0</v>
      </c>
      <c r="BH206" s="190">
        <f>IF(N206="sníž. přenesená",J206,0)</f>
        <v>0</v>
      </c>
      <c r="BI206" s="190">
        <f>IF(N206="nulová",J206,0)</f>
        <v>0</v>
      </c>
      <c r="BJ206" s="17" t="s">
        <v>79</v>
      </c>
      <c r="BK206" s="190">
        <f>ROUND(I206*H206,2)</f>
        <v>0</v>
      </c>
      <c r="BL206" s="17" t="s">
        <v>250</v>
      </c>
      <c r="BM206" s="189" t="s">
        <v>926</v>
      </c>
    </row>
    <row r="207" spans="1:65" s="2" customFormat="1" ht="11.25">
      <c r="A207" s="34"/>
      <c r="B207" s="35"/>
      <c r="C207" s="36"/>
      <c r="D207" s="191" t="s">
        <v>173</v>
      </c>
      <c r="E207" s="36"/>
      <c r="F207" s="192" t="s">
        <v>927</v>
      </c>
      <c r="G207" s="36"/>
      <c r="H207" s="36"/>
      <c r="I207" s="193"/>
      <c r="J207" s="36"/>
      <c r="K207" s="36"/>
      <c r="L207" s="39"/>
      <c r="M207" s="194"/>
      <c r="N207" s="195"/>
      <c r="O207" s="64"/>
      <c r="P207" s="64"/>
      <c r="Q207" s="64"/>
      <c r="R207" s="64"/>
      <c r="S207" s="64"/>
      <c r="T207" s="65"/>
      <c r="U207" s="34"/>
      <c r="V207" s="34"/>
      <c r="W207" s="34"/>
      <c r="X207" s="34"/>
      <c r="Y207" s="34"/>
      <c r="Z207" s="34"/>
      <c r="AA207" s="34"/>
      <c r="AB207" s="34"/>
      <c r="AC207" s="34"/>
      <c r="AD207" s="34"/>
      <c r="AE207" s="34"/>
      <c r="AT207" s="17" t="s">
        <v>173</v>
      </c>
      <c r="AU207" s="17" t="s">
        <v>83</v>
      </c>
    </row>
    <row r="208" spans="1:65" s="12" customFormat="1" ht="22.9" customHeight="1">
      <c r="B208" s="162"/>
      <c r="C208" s="163"/>
      <c r="D208" s="164" t="s">
        <v>74</v>
      </c>
      <c r="E208" s="176" t="s">
        <v>928</v>
      </c>
      <c r="F208" s="176" t="s">
        <v>929</v>
      </c>
      <c r="G208" s="163"/>
      <c r="H208" s="163"/>
      <c r="I208" s="166"/>
      <c r="J208" s="177">
        <f>BK208</f>
        <v>0</v>
      </c>
      <c r="K208" s="163"/>
      <c r="L208" s="168"/>
      <c r="M208" s="169"/>
      <c r="N208" s="170"/>
      <c r="O208" s="170"/>
      <c r="P208" s="171">
        <f>SUM(P209:P212)</f>
        <v>0</v>
      </c>
      <c r="Q208" s="170"/>
      <c r="R208" s="171">
        <f>SUM(R209:R212)</f>
        <v>2.0799999999999998E-3</v>
      </c>
      <c r="S208" s="170"/>
      <c r="T208" s="172">
        <f>SUM(T209:T212)</f>
        <v>0</v>
      </c>
      <c r="AR208" s="173" t="s">
        <v>83</v>
      </c>
      <c r="AT208" s="174" t="s">
        <v>74</v>
      </c>
      <c r="AU208" s="174" t="s">
        <v>79</v>
      </c>
      <c r="AY208" s="173" t="s">
        <v>164</v>
      </c>
      <c r="BK208" s="175">
        <f>SUM(BK209:BK212)</f>
        <v>0</v>
      </c>
    </row>
    <row r="209" spans="1:65" s="2" customFormat="1" ht="33" customHeight="1">
      <c r="A209" s="34"/>
      <c r="B209" s="35"/>
      <c r="C209" s="178" t="s">
        <v>388</v>
      </c>
      <c r="D209" s="178" t="s">
        <v>167</v>
      </c>
      <c r="E209" s="179" t="s">
        <v>930</v>
      </c>
      <c r="F209" s="180" t="s">
        <v>931</v>
      </c>
      <c r="G209" s="181" t="s">
        <v>362</v>
      </c>
      <c r="H209" s="182">
        <v>8</v>
      </c>
      <c r="I209" s="183"/>
      <c r="J209" s="184">
        <f>ROUND(I209*H209,2)</f>
        <v>0</v>
      </c>
      <c r="K209" s="180" t="s">
        <v>171</v>
      </c>
      <c r="L209" s="39"/>
      <c r="M209" s="185" t="s">
        <v>19</v>
      </c>
      <c r="N209" s="186" t="s">
        <v>46</v>
      </c>
      <c r="O209" s="64"/>
      <c r="P209" s="187">
        <f>O209*H209</f>
        <v>0</v>
      </c>
      <c r="Q209" s="187">
        <v>2.5999999999999998E-4</v>
      </c>
      <c r="R209" s="187">
        <f>Q209*H209</f>
        <v>2.0799999999999998E-3</v>
      </c>
      <c r="S209" s="187">
        <v>0</v>
      </c>
      <c r="T209" s="188">
        <f>S209*H209</f>
        <v>0</v>
      </c>
      <c r="U209" s="34"/>
      <c r="V209" s="34"/>
      <c r="W209" s="34"/>
      <c r="X209" s="34"/>
      <c r="Y209" s="34"/>
      <c r="Z209" s="34"/>
      <c r="AA209" s="34"/>
      <c r="AB209" s="34"/>
      <c r="AC209" s="34"/>
      <c r="AD209" s="34"/>
      <c r="AE209" s="34"/>
      <c r="AR209" s="189" t="s">
        <v>250</v>
      </c>
      <c r="AT209" s="189" t="s">
        <v>167</v>
      </c>
      <c r="AU209" s="189" t="s">
        <v>83</v>
      </c>
      <c r="AY209" s="17" t="s">
        <v>164</v>
      </c>
      <c r="BE209" s="190">
        <f>IF(N209="základní",J209,0)</f>
        <v>0</v>
      </c>
      <c r="BF209" s="190">
        <f>IF(N209="snížená",J209,0)</f>
        <v>0</v>
      </c>
      <c r="BG209" s="190">
        <f>IF(N209="zákl. přenesená",J209,0)</f>
        <v>0</v>
      </c>
      <c r="BH209" s="190">
        <f>IF(N209="sníž. přenesená",J209,0)</f>
        <v>0</v>
      </c>
      <c r="BI209" s="190">
        <f>IF(N209="nulová",J209,0)</f>
        <v>0</v>
      </c>
      <c r="BJ209" s="17" t="s">
        <v>79</v>
      </c>
      <c r="BK209" s="190">
        <f>ROUND(I209*H209,2)</f>
        <v>0</v>
      </c>
      <c r="BL209" s="17" t="s">
        <v>250</v>
      </c>
      <c r="BM209" s="189" t="s">
        <v>932</v>
      </c>
    </row>
    <row r="210" spans="1:65" s="2" customFormat="1" ht="11.25">
      <c r="A210" s="34"/>
      <c r="B210" s="35"/>
      <c r="C210" s="36"/>
      <c r="D210" s="191" t="s">
        <v>173</v>
      </c>
      <c r="E210" s="36"/>
      <c r="F210" s="192" t="s">
        <v>933</v>
      </c>
      <c r="G210" s="36"/>
      <c r="H210" s="36"/>
      <c r="I210" s="193"/>
      <c r="J210" s="36"/>
      <c r="K210" s="36"/>
      <c r="L210" s="39"/>
      <c r="M210" s="194"/>
      <c r="N210" s="195"/>
      <c r="O210" s="64"/>
      <c r="P210" s="64"/>
      <c r="Q210" s="64"/>
      <c r="R210" s="64"/>
      <c r="S210" s="64"/>
      <c r="T210" s="65"/>
      <c r="U210" s="34"/>
      <c r="V210" s="34"/>
      <c r="W210" s="34"/>
      <c r="X210" s="34"/>
      <c r="Y210" s="34"/>
      <c r="Z210" s="34"/>
      <c r="AA210" s="34"/>
      <c r="AB210" s="34"/>
      <c r="AC210" s="34"/>
      <c r="AD210" s="34"/>
      <c r="AE210" s="34"/>
      <c r="AT210" s="17" t="s">
        <v>173</v>
      </c>
      <c r="AU210" s="17" t="s">
        <v>83</v>
      </c>
    </row>
    <row r="211" spans="1:65" s="2" customFormat="1" ht="55.5" customHeight="1">
      <c r="A211" s="34"/>
      <c r="B211" s="35"/>
      <c r="C211" s="178" t="s">
        <v>393</v>
      </c>
      <c r="D211" s="178" t="s">
        <v>167</v>
      </c>
      <c r="E211" s="179" t="s">
        <v>934</v>
      </c>
      <c r="F211" s="180" t="s">
        <v>935</v>
      </c>
      <c r="G211" s="181" t="s">
        <v>221</v>
      </c>
      <c r="H211" s="182">
        <v>2E-3</v>
      </c>
      <c r="I211" s="183"/>
      <c r="J211" s="184">
        <f>ROUND(I211*H211,2)</f>
        <v>0</v>
      </c>
      <c r="K211" s="180" t="s">
        <v>171</v>
      </c>
      <c r="L211" s="39"/>
      <c r="M211" s="185" t="s">
        <v>19</v>
      </c>
      <c r="N211" s="186" t="s">
        <v>46</v>
      </c>
      <c r="O211" s="64"/>
      <c r="P211" s="187">
        <f>O211*H211</f>
        <v>0</v>
      </c>
      <c r="Q211" s="187">
        <v>0</v>
      </c>
      <c r="R211" s="187">
        <f>Q211*H211</f>
        <v>0</v>
      </c>
      <c r="S211" s="187">
        <v>0</v>
      </c>
      <c r="T211" s="188">
        <f>S211*H211</f>
        <v>0</v>
      </c>
      <c r="U211" s="34"/>
      <c r="V211" s="34"/>
      <c r="W211" s="34"/>
      <c r="X211" s="34"/>
      <c r="Y211" s="34"/>
      <c r="Z211" s="34"/>
      <c r="AA211" s="34"/>
      <c r="AB211" s="34"/>
      <c r="AC211" s="34"/>
      <c r="AD211" s="34"/>
      <c r="AE211" s="34"/>
      <c r="AR211" s="189" t="s">
        <v>250</v>
      </c>
      <c r="AT211" s="189" t="s">
        <v>167</v>
      </c>
      <c r="AU211" s="189" t="s">
        <v>83</v>
      </c>
      <c r="AY211" s="17" t="s">
        <v>164</v>
      </c>
      <c r="BE211" s="190">
        <f>IF(N211="základní",J211,0)</f>
        <v>0</v>
      </c>
      <c r="BF211" s="190">
        <f>IF(N211="snížená",J211,0)</f>
        <v>0</v>
      </c>
      <c r="BG211" s="190">
        <f>IF(N211="zákl. přenesená",J211,0)</f>
        <v>0</v>
      </c>
      <c r="BH211" s="190">
        <f>IF(N211="sníž. přenesená",J211,0)</f>
        <v>0</v>
      </c>
      <c r="BI211" s="190">
        <f>IF(N211="nulová",J211,0)</f>
        <v>0</v>
      </c>
      <c r="BJ211" s="17" t="s">
        <v>79</v>
      </c>
      <c r="BK211" s="190">
        <f>ROUND(I211*H211,2)</f>
        <v>0</v>
      </c>
      <c r="BL211" s="17" t="s">
        <v>250</v>
      </c>
      <c r="BM211" s="189" t="s">
        <v>936</v>
      </c>
    </row>
    <row r="212" spans="1:65" s="2" customFormat="1" ht="11.25">
      <c r="A212" s="34"/>
      <c r="B212" s="35"/>
      <c r="C212" s="36"/>
      <c r="D212" s="191" t="s">
        <v>173</v>
      </c>
      <c r="E212" s="36"/>
      <c r="F212" s="192" t="s">
        <v>937</v>
      </c>
      <c r="G212" s="36"/>
      <c r="H212" s="36"/>
      <c r="I212" s="193"/>
      <c r="J212" s="36"/>
      <c r="K212" s="36"/>
      <c r="L212" s="39"/>
      <c r="M212" s="194"/>
      <c r="N212" s="195"/>
      <c r="O212" s="64"/>
      <c r="P212" s="64"/>
      <c r="Q212" s="64"/>
      <c r="R212" s="64"/>
      <c r="S212" s="64"/>
      <c r="T212" s="65"/>
      <c r="U212" s="34"/>
      <c r="V212" s="34"/>
      <c r="W212" s="34"/>
      <c r="X212" s="34"/>
      <c r="Y212" s="34"/>
      <c r="Z212" s="34"/>
      <c r="AA212" s="34"/>
      <c r="AB212" s="34"/>
      <c r="AC212" s="34"/>
      <c r="AD212" s="34"/>
      <c r="AE212" s="34"/>
      <c r="AT212" s="17" t="s">
        <v>173</v>
      </c>
      <c r="AU212" s="17" t="s">
        <v>83</v>
      </c>
    </row>
    <row r="213" spans="1:65" s="12" customFormat="1" ht="22.9" customHeight="1">
      <c r="B213" s="162"/>
      <c r="C213" s="163"/>
      <c r="D213" s="164" t="s">
        <v>74</v>
      </c>
      <c r="E213" s="176" t="s">
        <v>938</v>
      </c>
      <c r="F213" s="176" t="s">
        <v>939</v>
      </c>
      <c r="G213" s="163"/>
      <c r="H213" s="163"/>
      <c r="I213" s="166"/>
      <c r="J213" s="177">
        <f>BK213</f>
        <v>0</v>
      </c>
      <c r="K213" s="163"/>
      <c r="L213" s="168"/>
      <c r="M213" s="169"/>
      <c r="N213" s="170"/>
      <c r="O213" s="170"/>
      <c r="P213" s="171">
        <f>SUM(P214:P219)</f>
        <v>0</v>
      </c>
      <c r="Q213" s="170"/>
      <c r="R213" s="171">
        <f>SUM(R214:R219)</f>
        <v>0.33119999999999999</v>
      </c>
      <c r="S213" s="170"/>
      <c r="T213" s="172">
        <f>SUM(T214:T219)</f>
        <v>0.19944000000000001</v>
      </c>
      <c r="AR213" s="173" t="s">
        <v>83</v>
      </c>
      <c r="AT213" s="174" t="s">
        <v>74</v>
      </c>
      <c r="AU213" s="174" t="s">
        <v>79</v>
      </c>
      <c r="AY213" s="173" t="s">
        <v>164</v>
      </c>
      <c r="BK213" s="175">
        <f>SUM(BK214:BK219)</f>
        <v>0</v>
      </c>
    </row>
    <row r="214" spans="1:65" s="2" customFormat="1" ht="24.2" customHeight="1">
      <c r="A214" s="34"/>
      <c r="B214" s="35"/>
      <c r="C214" s="178" t="s">
        <v>616</v>
      </c>
      <c r="D214" s="178" t="s">
        <v>167</v>
      </c>
      <c r="E214" s="179" t="s">
        <v>940</v>
      </c>
      <c r="F214" s="180" t="s">
        <v>941</v>
      </c>
      <c r="G214" s="181" t="s">
        <v>362</v>
      </c>
      <c r="H214" s="182">
        <v>8</v>
      </c>
      <c r="I214" s="183"/>
      <c r="J214" s="184">
        <f>ROUND(I214*H214,2)</f>
        <v>0</v>
      </c>
      <c r="K214" s="180" t="s">
        <v>171</v>
      </c>
      <c r="L214" s="39"/>
      <c r="M214" s="185" t="s">
        <v>19</v>
      </c>
      <c r="N214" s="186" t="s">
        <v>46</v>
      </c>
      <c r="O214" s="64"/>
      <c r="P214" s="187">
        <f>O214*H214</f>
        <v>0</v>
      </c>
      <c r="Q214" s="187">
        <v>8.0000000000000007E-5</v>
      </c>
      <c r="R214" s="187">
        <f>Q214*H214</f>
        <v>6.4000000000000005E-4</v>
      </c>
      <c r="S214" s="187">
        <v>2.4930000000000001E-2</v>
      </c>
      <c r="T214" s="188">
        <f>S214*H214</f>
        <v>0.19944000000000001</v>
      </c>
      <c r="U214" s="34"/>
      <c r="V214" s="34"/>
      <c r="W214" s="34"/>
      <c r="X214" s="34"/>
      <c r="Y214" s="34"/>
      <c r="Z214" s="34"/>
      <c r="AA214" s="34"/>
      <c r="AB214" s="34"/>
      <c r="AC214" s="34"/>
      <c r="AD214" s="34"/>
      <c r="AE214" s="34"/>
      <c r="AR214" s="189" t="s">
        <v>250</v>
      </c>
      <c r="AT214" s="189" t="s">
        <v>167</v>
      </c>
      <c r="AU214" s="189" t="s">
        <v>83</v>
      </c>
      <c r="AY214" s="17" t="s">
        <v>164</v>
      </c>
      <c r="BE214" s="190">
        <f>IF(N214="základní",J214,0)</f>
        <v>0</v>
      </c>
      <c r="BF214" s="190">
        <f>IF(N214="snížená",J214,0)</f>
        <v>0</v>
      </c>
      <c r="BG214" s="190">
        <f>IF(N214="zákl. přenesená",J214,0)</f>
        <v>0</v>
      </c>
      <c r="BH214" s="190">
        <f>IF(N214="sníž. přenesená",J214,0)</f>
        <v>0</v>
      </c>
      <c r="BI214" s="190">
        <f>IF(N214="nulová",J214,0)</f>
        <v>0</v>
      </c>
      <c r="BJ214" s="17" t="s">
        <v>79</v>
      </c>
      <c r="BK214" s="190">
        <f>ROUND(I214*H214,2)</f>
        <v>0</v>
      </c>
      <c r="BL214" s="17" t="s">
        <v>250</v>
      </c>
      <c r="BM214" s="189" t="s">
        <v>942</v>
      </c>
    </row>
    <row r="215" spans="1:65" s="2" customFormat="1" ht="11.25">
      <c r="A215" s="34"/>
      <c r="B215" s="35"/>
      <c r="C215" s="36"/>
      <c r="D215" s="191" t="s">
        <v>173</v>
      </c>
      <c r="E215" s="36"/>
      <c r="F215" s="192" t="s">
        <v>943</v>
      </c>
      <c r="G215" s="36"/>
      <c r="H215" s="36"/>
      <c r="I215" s="193"/>
      <c r="J215" s="36"/>
      <c r="K215" s="36"/>
      <c r="L215" s="39"/>
      <c r="M215" s="194"/>
      <c r="N215" s="195"/>
      <c r="O215" s="64"/>
      <c r="P215" s="64"/>
      <c r="Q215" s="64"/>
      <c r="R215" s="64"/>
      <c r="S215" s="64"/>
      <c r="T215" s="65"/>
      <c r="U215" s="34"/>
      <c r="V215" s="34"/>
      <c r="W215" s="34"/>
      <c r="X215" s="34"/>
      <c r="Y215" s="34"/>
      <c r="Z215" s="34"/>
      <c r="AA215" s="34"/>
      <c r="AB215" s="34"/>
      <c r="AC215" s="34"/>
      <c r="AD215" s="34"/>
      <c r="AE215" s="34"/>
      <c r="AT215" s="17" t="s">
        <v>173</v>
      </c>
      <c r="AU215" s="17" t="s">
        <v>83</v>
      </c>
    </row>
    <row r="216" spans="1:65" s="2" customFormat="1" ht="49.15" customHeight="1">
      <c r="A216" s="34"/>
      <c r="B216" s="35"/>
      <c r="C216" s="178" t="s">
        <v>626</v>
      </c>
      <c r="D216" s="178" t="s">
        <v>167</v>
      </c>
      <c r="E216" s="179" t="s">
        <v>944</v>
      </c>
      <c r="F216" s="180" t="s">
        <v>945</v>
      </c>
      <c r="G216" s="181" t="s">
        <v>362</v>
      </c>
      <c r="H216" s="182">
        <v>8</v>
      </c>
      <c r="I216" s="183"/>
      <c r="J216" s="184">
        <f>ROUND(I216*H216,2)</f>
        <v>0</v>
      </c>
      <c r="K216" s="180" t="s">
        <v>171</v>
      </c>
      <c r="L216" s="39"/>
      <c r="M216" s="185" t="s">
        <v>19</v>
      </c>
      <c r="N216" s="186" t="s">
        <v>46</v>
      </c>
      <c r="O216" s="64"/>
      <c r="P216" s="187">
        <f>O216*H216</f>
        <v>0</v>
      </c>
      <c r="Q216" s="187">
        <v>4.1320000000000003E-2</v>
      </c>
      <c r="R216" s="187">
        <f>Q216*H216</f>
        <v>0.33056000000000002</v>
      </c>
      <c r="S216" s="187">
        <v>0</v>
      </c>
      <c r="T216" s="188">
        <f>S216*H216</f>
        <v>0</v>
      </c>
      <c r="U216" s="34"/>
      <c r="V216" s="34"/>
      <c r="W216" s="34"/>
      <c r="X216" s="34"/>
      <c r="Y216" s="34"/>
      <c r="Z216" s="34"/>
      <c r="AA216" s="34"/>
      <c r="AB216" s="34"/>
      <c r="AC216" s="34"/>
      <c r="AD216" s="34"/>
      <c r="AE216" s="34"/>
      <c r="AR216" s="189" t="s">
        <v>250</v>
      </c>
      <c r="AT216" s="189" t="s">
        <v>167</v>
      </c>
      <c r="AU216" s="189" t="s">
        <v>83</v>
      </c>
      <c r="AY216" s="17" t="s">
        <v>164</v>
      </c>
      <c r="BE216" s="190">
        <f>IF(N216="základní",J216,0)</f>
        <v>0</v>
      </c>
      <c r="BF216" s="190">
        <f>IF(N216="snížená",J216,0)</f>
        <v>0</v>
      </c>
      <c r="BG216" s="190">
        <f>IF(N216="zákl. přenesená",J216,0)</f>
        <v>0</v>
      </c>
      <c r="BH216" s="190">
        <f>IF(N216="sníž. přenesená",J216,0)</f>
        <v>0</v>
      </c>
      <c r="BI216" s="190">
        <f>IF(N216="nulová",J216,0)</f>
        <v>0</v>
      </c>
      <c r="BJ216" s="17" t="s">
        <v>79</v>
      </c>
      <c r="BK216" s="190">
        <f>ROUND(I216*H216,2)</f>
        <v>0</v>
      </c>
      <c r="BL216" s="17" t="s">
        <v>250</v>
      </c>
      <c r="BM216" s="189" t="s">
        <v>946</v>
      </c>
    </row>
    <row r="217" spans="1:65" s="2" customFormat="1" ht="11.25">
      <c r="A217" s="34"/>
      <c r="B217" s="35"/>
      <c r="C217" s="36"/>
      <c r="D217" s="191" t="s">
        <v>173</v>
      </c>
      <c r="E217" s="36"/>
      <c r="F217" s="192" t="s">
        <v>947</v>
      </c>
      <c r="G217" s="36"/>
      <c r="H217" s="36"/>
      <c r="I217" s="193"/>
      <c r="J217" s="36"/>
      <c r="K217" s="36"/>
      <c r="L217" s="39"/>
      <c r="M217" s="194"/>
      <c r="N217" s="195"/>
      <c r="O217" s="64"/>
      <c r="P217" s="64"/>
      <c r="Q217" s="64"/>
      <c r="R217" s="64"/>
      <c r="S217" s="64"/>
      <c r="T217" s="65"/>
      <c r="U217" s="34"/>
      <c r="V217" s="34"/>
      <c r="W217" s="34"/>
      <c r="X217" s="34"/>
      <c r="Y217" s="34"/>
      <c r="Z217" s="34"/>
      <c r="AA217" s="34"/>
      <c r="AB217" s="34"/>
      <c r="AC217" s="34"/>
      <c r="AD217" s="34"/>
      <c r="AE217" s="34"/>
      <c r="AT217" s="17" t="s">
        <v>173</v>
      </c>
      <c r="AU217" s="17" t="s">
        <v>83</v>
      </c>
    </row>
    <row r="218" spans="1:65" s="2" customFormat="1" ht="55.5" customHeight="1">
      <c r="A218" s="34"/>
      <c r="B218" s="35"/>
      <c r="C218" s="178" t="s">
        <v>631</v>
      </c>
      <c r="D218" s="178" t="s">
        <v>167</v>
      </c>
      <c r="E218" s="179" t="s">
        <v>948</v>
      </c>
      <c r="F218" s="180" t="s">
        <v>949</v>
      </c>
      <c r="G218" s="181" t="s">
        <v>221</v>
      </c>
      <c r="H218" s="182">
        <v>0.33100000000000002</v>
      </c>
      <c r="I218" s="183"/>
      <c r="J218" s="184">
        <f>ROUND(I218*H218,2)</f>
        <v>0</v>
      </c>
      <c r="K218" s="180" t="s">
        <v>171</v>
      </c>
      <c r="L218" s="39"/>
      <c r="M218" s="185" t="s">
        <v>19</v>
      </c>
      <c r="N218" s="186" t="s">
        <v>46</v>
      </c>
      <c r="O218" s="64"/>
      <c r="P218" s="187">
        <f>O218*H218</f>
        <v>0</v>
      </c>
      <c r="Q218" s="187">
        <v>0</v>
      </c>
      <c r="R218" s="187">
        <f>Q218*H218</f>
        <v>0</v>
      </c>
      <c r="S218" s="187">
        <v>0</v>
      </c>
      <c r="T218" s="188">
        <f>S218*H218</f>
        <v>0</v>
      </c>
      <c r="U218" s="34"/>
      <c r="V218" s="34"/>
      <c r="W218" s="34"/>
      <c r="X218" s="34"/>
      <c r="Y218" s="34"/>
      <c r="Z218" s="34"/>
      <c r="AA218" s="34"/>
      <c r="AB218" s="34"/>
      <c r="AC218" s="34"/>
      <c r="AD218" s="34"/>
      <c r="AE218" s="34"/>
      <c r="AR218" s="189" t="s">
        <v>250</v>
      </c>
      <c r="AT218" s="189" t="s">
        <v>167</v>
      </c>
      <c r="AU218" s="189" t="s">
        <v>83</v>
      </c>
      <c r="AY218" s="17" t="s">
        <v>164</v>
      </c>
      <c r="BE218" s="190">
        <f>IF(N218="základní",J218,0)</f>
        <v>0</v>
      </c>
      <c r="BF218" s="190">
        <f>IF(N218="snížená",J218,0)</f>
        <v>0</v>
      </c>
      <c r="BG218" s="190">
        <f>IF(N218="zákl. přenesená",J218,0)</f>
        <v>0</v>
      </c>
      <c r="BH218" s="190">
        <f>IF(N218="sníž. přenesená",J218,0)</f>
        <v>0</v>
      </c>
      <c r="BI218" s="190">
        <f>IF(N218="nulová",J218,0)</f>
        <v>0</v>
      </c>
      <c r="BJ218" s="17" t="s">
        <v>79</v>
      </c>
      <c r="BK218" s="190">
        <f>ROUND(I218*H218,2)</f>
        <v>0</v>
      </c>
      <c r="BL218" s="17" t="s">
        <v>250</v>
      </c>
      <c r="BM218" s="189" t="s">
        <v>950</v>
      </c>
    </row>
    <row r="219" spans="1:65" s="2" customFormat="1" ht="11.25">
      <c r="A219" s="34"/>
      <c r="B219" s="35"/>
      <c r="C219" s="36"/>
      <c r="D219" s="191" t="s">
        <v>173</v>
      </c>
      <c r="E219" s="36"/>
      <c r="F219" s="192" t="s">
        <v>951</v>
      </c>
      <c r="G219" s="36"/>
      <c r="H219" s="36"/>
      <c r="I219" s="193"/>
      <c r="J219" s="36"/>
      <c r="K219" s="36"/>
      <c r="L219" s="39"/>
      <c r="M219" s="208"/>
      <c r="N219" s="209"/>
      <c r="O219" s="210"/>
      <c r="P219" s="210"/>
      <c r="Q219" s="210"/>
      <c r="R219" s="210"/>
      <c r="S219" s="210"/>
      <c r="T219" s="211"/>
      <c r="U219" s="34"/>
      <c r="V219" s="34"/>
      <c r="W219" s="34"/>
      <c r="X219" s="34"/>
      <c r="Y219" s="34"/>
      <c r="Z219" s="34"/>
      <c r="AA219" s="34"/>
      <c r="AB219" s="34"/>
      <c r="AC219" s="34"/>
      <c r="AD219" s="34"/>
      <c r="AE219" s="34"/>
      <c r="AT219" s="17" t="s">
        <v>173</v>
      </c>
      <c r="AU219" s="17" t="s">
        <v>83</v>
      </c>
    </row>
    <row r="220" spans="1:65" s="2" customFormat="1" ht="6.95" customHeight="1">
      <c r="A220" s="34"/>
      <c r="B220" s="47"/>
      <c r="C220" s="48"/>
      <c r="D220" s="48"/>
      <c r="E220" s="48"/>
      <c r="F220" s="48"/>
      <c r="G220" s="48"/>
      <c r="H220" s="48"/>
      <c r="I220" s="48"/>
      <c r="J220" s="48"/>
      <c r="K220" s="48"/>
      <c r="L220" s="39"/>
      <c r="M220" s="34"/>
      <c r="O220" s="34"/>
      <c r="P220" s="34"/>
      <c r="Q220" s="34"/>
      <c r="R220" s="34"/>
      <c r="S220" s="34"/>
      <c r="T220" s="34"/>
      <c r="U220" s="34"/>
      <c r="V220" s="34"/>
      <c r="W220" s="34"/>
      <c r="X220" s="34"/>
      <c r="Y220" s="34"/>
      <c r="Z220" s="34"/>
      <c r="AA220" s="34"/>
      <c r="AB220" s="34"/>
      <c r="AC220" s="34"/>
      <c r="AD220" s="34"/>
      <c r="AE220" s="34"/>
    </row>
  </sheetData>
  <sheetProtection algorithmName="SHA-512" hashValue="oMT5UVEeoFWZt2N6zqQf80270nOKfHyFHsewOAduYojvzXDAucq4aOOUHY4HCfFD+z8/mAlqKtI7xzkBUMMIwg==" saltValue="V0GIm8GRqqFzNhDkPS632lX7gDpWCxAN25T07Fkx1C9b+pI+C0ldY6u1MU+C1wMOvrwXHhJP8mU2/o3Wgwayfw==" spinCount="100000" sheet="1" objects="1" scenarios="1" formatColumns="0" formatRows="0" autoFilter="0"/>
  <autoFilter ref="C96:K219" xr:uid="{00000000-0009-0000-0000-000003000000}"/>
  <mergeCells count="12">
    <mergeCell ref="E89:H89"/>
    <mergeCell ref="L2:V2"/>
    <mergeCell ref="E50:H50"/>
    <mergeCell ref="E52:H52"/>
    <mergeCell ref="E54:H54"/>
    <mergeCell ref="E85:H85"/>
    <mergeCell ref="E87:H87"/>
    <mergeCell ref="E7:H7"/>
    <mergeCell ref="E9:H9"/>
    <mergeCell ref="E11:H11"/>
    <mergeCell ref="E20:H20"/>
    <mergeCell ref="E29:H29"/>
  </mergeCells>
  <hyperlinks>
    <hyperlink ref="F101" r:id="rId1" xr:uid="{00000000-0004-0000-0300-000000000000}"/>
    <hyperlink ref="F105" r:id="rId2" xr:uid="{00000000-0004-0000-0300-000001000000}"/>
    <hyperlink ref="F108" r:id="rId3" xr:uid="{00000000-0004-0000-0300-000002000000}"/>
    <hyperlink ref="F113" r:id="rId4" xr:uid="{00000000-0004-0000-0300-000003000000}"/>
    <hyperlink ref="F116" r:id="rId5" xr:uid="{00000000-0004-0000-0300-000004000000}"/>
    <hyperlink ref="F118" r:id="rId6" xr:uid="{00000000-0004-0000-0300-000005000000}"/>
    <hyperlink ref="F121" r:id="rId7" xr:uid="{00000000-0004-0000-0300-000006000000}"/>
    <hyperlink ref="F123" r:id="rId8" xr:uid="{00000000-0004-0000-0300-000007000000}"/>
    <hyperlink ref="F126" r:id="rId9" xr:uid="{00000000-0004-0000-0300-000008000000}"/>
    <hyperlink ref="F130" r:id="rId10" xr:uid="{00000000-0004-0000-0300-000009000000}"/>
    <hyperlink ref="F137" r:id="rId11" xr:uid="{00000000-0004-0000-0300-00000A000000}"/>
    <hyperlink ref="F141" r:id="rId12" xr:uid="{00000000-0004-0000-0300-00000B000000}"/>
    <hyperlink ref="F147" r:id="rId13" xr:uid="{00000000-0004-0000-0300-00000C000000}"/>
    <hyperlink ref="F150" r:id="rId14" xr:uid="{00000000-0004-0000-0300-00000D000000}"/>
    <hyperlink ref="F152" r:id="rId15" xr:uid="{00000000-0004-0000-0300-00000E000000}"/>
    <hyperlink ref="F155" r:id="rId16" xr:uid="{00000000-0004-0000-0300-00000F000000}"/>
    <hyperlink ref="F162" r:id="rId17" xr:uid="{00000000-0004-0000-0300-000010000000}"/>
    <hyperlink ref="F169" r:id="rId18" xr:uid="{00000000-0004-0000-0300-000011000000}"/>
    <hyperlink ref="F174" r:id="rId19" xr:uid="{00000000-0004-0000-0300-000012000000}"/>
    <hyperlink ref="F176" r:id="rId20" xr:uid="{00000000-0004-0000-0300-000013000000}"/>
    <hyperlink ref="F178" r:id="rId21" xr:uid="{00000000-0004-0000-0300-000014000000}"/>
    <hyperlink ref="F181" r:id="rId22" xr:uid="{00000000-0004-0000-0300-000015000000}"/>
    <hyperlink ref="F183" r:id="rId23" xr:uid="{00000000-0004-0000-0300-000016000000}"/>
    <hyperlink ref="F186" r:id="rId24" xr:uid="{00000000-0004-0000-0300-000017000000}"/>
    <hyperlink ref="F189" r:id="rId25" xr:uid="{00000000-0004-0000-0300-000018000000}"/>
    <hyperlink ref="F191" r:id="rId26" xr:uid="{00000000-0004-0000-0300-000019000000}"/>
    <hyperlink ref="F194" r:id="rId27" xr:uid="{00000000-0004-0000-0300-00001A000000}"/>
    <hyperlink ref="F197" r:id="rId28" xr:uid="{00000000-0004-0000-0300-00001B000000}"/>
    <hyperlink ref="F199" r:id="rId29" xr:uid="{00000000-0004-0000-0300-00001C000000}"/>
    <hyperlink ref="F202" r:id="rId30" xr:uid="{00000000-0004-0000-0300-00001D000000}"/>
    <hyperlink ref="F205" r:id="rId31" xr:uid="{00000000-0004-0000-0300-00001E000000}"/>
    <hyperlink ref="F207" r:id="rId32" xr:uid="{00000000-0004-0000-0300-00001F000000}"/>
    <hyperlink ref="F210" r:id="rId33" xr:uid="{00000000-0004-0000-0300-000020000000}"/>
    <hyperlink ref="F212" r:id="rId34" xr:uid="{00000000-0004-0000-0300-000021000000}"/>
    <hyperlink ref="F215" r:id="rId35" xr:uid="{00000000-0004-0000-0300-000022000000}"/>
    <hyperlink ref="F217" r:id="rId36" xr:uid="{00000000-0004-0000-0300-000023000000}"/>
    <hyperlink ref="F219" r:id="rId37" xr:uid="{00000000-0004-0000-0300-000024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38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2:BM173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80"/>
      <c r="M2" s="280"/>
      <c r="N2" s="280"/>
      <c r="O2" s="280"/>
      <c r="P2" s="280"/>
      <c r="Q2" s="280"/>
      <c r="R2" s="280"/>
      <c r="S2" s="280"/>
      <c r="T2" s="280"/>
      <c r="U2" s="280"/>
      <c r="V2" s="280"/>
      <c r="AT2" s="17" t="s">
        <v>98</v>
      </c>
    </row>
    <row r="3" spans="1:46" s="1" customFormat="1" ht="6.95" customHeight="1">
      <c r="B3" s="108"/>
      <c r="C3" s="109"/>
      <c r="D3" s="109"/>
      <c r="E3" s="109"/>
      <c r="F3" s="109"/>
      <c r="G3" s="109"/>
      <c r="H3" s="109"/>
      <c r="I3" s="109"/>
      <c r="J3" s="109"/>
      <c r="K3" s="109"/>
      <c r="L3" s="20"/>
      <c r="AT3" s="17" t="s">
        <v>83</v>
      </c>
    </row>
    <row r="4" spans="1:46" s="1" customFormat="1" ht="24.95" customHeight="1">
      <c r="B4" s="20"/>
      <c r="D4" s="110" t="s">
        <v>127</v>
      </c>
      <c r="L4" s="20"/>
      <c r="M4" s="111" t="s">
        <v>10</v>
      </c>
      <c r="AT4" s="17" t="s">
        <v>4</v>
      </c>
    </row>
    <row r="5" spans="1:46" s="1" customFormat="1" ht="6.95" customHeight="1">
      <c r="B5" s="20"/>
      <c r="L5" s="20"/>
    </row>
    <row r="6" spans="1:46" s="1" customFormat="1" ht="12" customHeight="1">
      <c r="B6" s="20"/>
      <c r="D6" s="112" t="s">
        <v>16</v>
      </c>
      <c r="L6" s="20"/>
    </row>
    <row r="7" spans="1:46" s="1" customFormat="1" ht="16.5" customHeight="1">
      <c r="B7" s="20"/>
      <c r="E7" s="297" t="str">
        <f>'Rekapitulace stavby'!K6</f>
        <v>Domov mládeže, Čelakovského 789 1, Plzeň</v>
      </c>
      <c r="F7" s="298"/>
      <c r="G7" s="298"/>
      <c r="H7" s="298"/>
      <c r="L7" s="20"/>
    </row>
    <row r="8" spans="1:46" s="1" customFormat="1" ht="12" customHeight="1">
      <c r="B8" s="20"/>
      <c r="D8" s="112" t="s">
        <v>128</v>
      </c>
      <c r="L8" s="20"/>
    </row>
    <row r="9" spans="1:46" s="2" customFormat="1" ht="16.5" customHeight="1">
      <c r="A9" s="34"/>
      <c r="B9" s="39"/>
      <c r="C9" s="34"/>
      <c r="D9" s="34"/>
      <c r="E9" s="297" t="s">
        <v>952</v>
      </c>
      <c r="F9" s="299"/>
      <c r="G9" s="299"/>
      <c r="H9" s="299"/>
      <c r="I9" s="34"/>
      <c r="J9" s="34"/>
      <c r="K9" s="34"/>
      <c r="L9" s="113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pans="1:46" s="2" customFormat="1" ht="12" customHeight="1">
      <c r="A10" s="34"/>
      <c r="B10" s="39"/>
      <c r="C10" s="34"/>
      <c r="D10" s="112" t="s">
        <v>130</v>
      </c>
      <c r="E10" s="34"/>
      <c r="F10" s="34"/>
      <c r="G10" s="34"/>
      <c r="H10" s="34"/>
      <c r="I10" s="34"/>
      <c r="J10" s="34"/>
      <c r="K10" s="34"/>
      <c r="L10" s="113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pans="1:46" s="2" customFormat="1" ht="16.5" customHeight="1">
      <c r="A11" s="34"/>
      <c r="B11" s="39"/>
      <c r="C11" s="34"/>
      <c r="D11" s="34"/>
      <c r="E11" s="300" t="s">
        <v>953</v>
      </c>
      <c r="F11" s="299"/>
      <c r="G11" s="299"/>
      <c r="H11" s="299"/>
      <c r="I11" s="34"/>
      <c r="J11" s="34"/>
      <c r="K11" s="34"/>
      <c r="L11" s="113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pans="1:46" s="2" customFormat="1" ht="11.25">
      <c r="A12" s="34"/>
      <c r="B12" s="39"/>
      <c r="C12" s="34"/>
      <c r="D12" s="34"/>
      <c r="E12" s="34"/>
      <c r="F12" s="34"/>
      <c r="G12" s="34"/>
      <c r="H12" s="34"/>
      <c r="I12" s="34"/>
      <c r="J12" s="34"/>
      <c r="K12" s="34"/>
      <c r="L12" s="113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pans="1:46" s="2" customFormat="1" ht="12" customHeight="1">
      <c r="A13" s="34"/>
      <c r="B13" s="39"/>
      <c r="C13" s="34"/>
      <c r="D13" s="112" t="s">
        <v>18</v>
      </c>
      <c r="E13" s="34"/>
      <c r="F13" s="103" t="s">
        <v>19</v>
      </c>
      <c r="G13" s="34"/>
      <c r="H13" s="34"/>
      <c r="I13" s="112" t="s">
        <v>20</v>
      </c>
      <c r="J13" s="103" t="s">
        <v>19</v>
      </c>
      <c r="K13" s="34"/>
      <c r="L13" s="113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pans="1:46" s="2" customFormat="1" ht="12" customHeight="1">
      <c r="A14" s="34"/>
      <c r="B14" s="39"/>
      <c r="C14" s="34"/>
      <c r="D14" s="112" t="s">
        <v>21</v>
      </c>
      <c r="E14" s="34"/>
      <c r="F14" s="103" t="s">
        <v>22</v>
      </c>
      <c r="G14" s="34"/>
      <c r="H14" s="34"/>
      <c r="I14" s="112" t="s">
        <v>23</v>
      </c>
      <c r="J14" s="114" t="str">
        <f>'Rekapitulace stavby'!AN8</f>
        <v>20. 3. 2025</v>
      </c>
      <c r="K14" s="34"/>
      <c r="L14" s="113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pans="1:46" s="2" customFormat="1" ht="10.9" customHeight="1">
      <c r="A15" s="34"/>
      <c r="B15" s="39"/>
      <c r="C15" s="34"/>
      <c r="D15" s="34"/>
      <c r="E15" s="34"/>
      <c r="F15" s="34"/>
      <c r="G15" s="34"/>
      <c r="H15" s="34"/>
      <c r="I15" s="34"/>
      <c r="J15" s="34"/>
      <c r="K15" s="34"/>
      <c r="L15" s="113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pans="1:46" s="2" customFormat="1" ht="12" customHeight="1">
      <c r="A16" s="34"/>
      <c r="B16" s="39"/>
      <c r="C16" s="34"/>
      <c r="D16" s="112" t="s">
        <v>25</v>
      </c>
      <c r="E16" s="34"/>
      <c r="F16" s="34"/>
      <c r="G16" s="34"/>
      <c r="H16" s="34"/>
      <c r="I16" s="112" t="s">
        <v>26</v>
      </c>
      <c r="J16" s="103" t="s">
        <v>27</v>
      </c>
      <c r="K16" s="34"/>
      <c r="L16" s="113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pans="1:31" s="2" customFormat="1" ht="18" customHeight="1">
      <c r="A17" s="34"/>
      <c r="B17" s="39"/>
      <c r="C17" s="34"/>
      <c r="D17" s="34"/>
      <c r="E17" s="103" t="s">
        <v>28</v>
      </c>
      <c r="F17" s="34"/>
      <c r="G17" s="34"/>
      <c r="H17" s="34"/>
      <c r="I17" s="112" t="s">
        <v>29</v>
      </c>
      <c r="J17" s="103" t="s">
        <v>30</v>
      </c>
      <c r="K17" s="34"/>
      <c r="L17" s="113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pans="1:31" s="2" customFormat="1" ht="6.95" customHeight="1">
      <c r="A18" s="34"/>
      <c r="B18" s="39"/>
      <c r="C18" s="34"/>
      <c r="D18" s="34"/>
      <c r="E18" s="34"/>
      <c r="F18" s="34"/>
      <c r="G18" s="34"/>
      <c r="H18" s="34"/>
      <c r="I18" s="34"/>
      <c r="J18" s="34"/>
      <c r="K18" s="34"/>
      <c r="L18" s="113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pans="1:31" s="2" customFormat="1" ht="12" customHeight="1">
      <c r="A19" s="34"/>
      <c r="B19" s="39"/>
      <c r="C19" s="34"/>
      <c r="D19" s="112" t="s">
        <v>31</v>
      </c>
      <c r="E19" s="34"/>
      <c r="F19" s="34"/>
      <c r="G19" s="34"/>
      <c r="H19" s="34"/>
      <c r="I19" s="112" t="s">
        <v>26</v>
      </c>
      <c r="J19" s="30" t="str">
        <f>'Rekapitulace stavby'!AN13</f>
        <v>Vyplň údaj</v>
      </c>
      <c r="K19" s="34"/>
      <c r="L19" s="113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pans="1:31" s="2" customFormat="1" ht="18" customHeight="1">
      <c r="A20" s="34"/>
      <c r="B20" s="39"/>
      <c r="C20" s="34"/>
      <c r="D20" s="34"/>
      <c r="E20" s="301" t="str">
        <f>'Rekapitulace stavby'!E14</f>
        <v>Vyplň údaj</v>
      </c>
      <c r="F20" s="302"/>
      <c r="G20" s="302"/>
      <c r="H20" s="302"/>
      <c r="I20" s="112" t="s">
        <v>29</v>
      </c>
      <c r="J20" s="30" t="str">
        <f>'Rekapitulace stavby'!AN14</f>
        <v>Vyplň údaj</v>
      </c>
      <c r="K20" s="34"/>
      <c r="L20" s="113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pans="1:31" s="2" customFormat="1" ht="6.95" customHeight="1">
      <c r="A21" s="34"/>
      <c r="B21" s="39"/>
      <c r="C21" s="34"/>
      <c r="D21" s="34"/>
      <c r="E21" s="34"/>
      <c r="F21" s="34"/>
      <c r="G21" s="34"/>
      <c r="H21" s="34"/>
      <c r="I21" s="34"/>
      <c r="J21" s="34"/>
      <c r="K21" s="34"/>
      <c r="L21" s="113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pans="1:31" s="2" customFormat="1" ht="12" customHeight="1">
      <c r="A22" s="34"/>
      <c r="B22" s="39"/>
      <c r="C22" s="34"/>
      <c r="D22" s="112" t="s">
        <v>33</v>
      </c>
      <c r="E22" s="34"/>
      <c r="F22" s="34"/>
      <c r="G22" s="34"/>
      <c r="H22" s="34"/>
      <c r="I22" s="112" t="s">
        <v>26</v>
      </c>
      <c r="J22" s="103" t="s">
        <v>34</v>
      </c>
      <c r="K22" s="34"/>
      <c r="L22" s="113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pans="1:31" s="2" customFormat="1" ht="18" customHeight="1">
      <c r="A23" s="34"/>
      <c r="B23" s="39"/>
      <c r="C23" s="34"/>
      <c r="D23" s="34"/>
      <c r="E23" s="103" t="s">
        <v>35</v>
      </c>
      <c r="F23" s="34"/>
      <c r="G23" s="34"/>
      <c r="H23" s="34"/>
      <c r="I23" s="112" t="s">
        <v>29</v>
      </c>
      <c r="J23" s="103" t="s">
        <v>19</v>
      </c>
      <c r="K23" s="34"/>
      <c r="L23" s="113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pans="1:31" s="2" customFormat="1" ht="6.95" customHeight="1">
      <c r="A24" s="34"/>
      <c r="B24" s="39"/>
      <c r="C24" s="34"/>
      <c r="D24" s="34"/>
      <c r="E24" s="34"/>
      <c r="F24" s="34"/>
      <c r="G24" s="34"/>
      <c r="H24" s="34"/>
      <c r="I24" s="34"/>
      <c r="J24" s="34"/>
      <c r="K24" s="34"/>
      <c r="L24" s="113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pans="1:31" s="2" customFormat="1" ht="12" customHeight="1">
      <c r="A25" s="34"/>
      <c r="B25" s="39"/>
      <c r="C25" s="34"/>
      <c r="D25" s="112" t="s">
        <v>37</v>
      </c>
      <c r="E25" s="34"/>
      <c r="F25" s="34"/>
      <c r="G25" s="34"/>
      <c r="H25" s="34"/>
      <c r="I25" s="112" t="s">
        <v>26</v>
      </c>
      <c r="J25" s="103" t="s">
        <v>19</v>
      </c>
      <c r="K25" s="34"/>
      <c r="L25" s="113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pans="1:31" s="2" customFormat="1" ht="18" customHeight="1">
      <c r="A26" s="34"/>
      <c r="B26" s="39"/>
      <c r="C26" s="34"/>
      <c r="D26" s="34"/>
      <c r="E26" s="103" t="s">
        <v>38</v>
      </c>
      <c r="F26" s="34"/>
      <c r="G26" s="34"/>
      <c r="H26" s="34"/>
      <c r="I26" s="112" t="s">
        <v>29</v>
      </c>
      <c r="J26" s="103" t="s">
        <v>19</v>
      </c>
      <c r="K26" s="34"/>
      <c r="L26" s="113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pans="1:31" s="2" customFormat="1" ht="6.95" customHeight="1">
      <c r="A27" s="34"/>
      <c r="B27" s="39"/>
      <c r="C27" s="34"/>
      <c r="D27" s="34"/>
      <c r="E27" s="34"/>
      <c r="F27" s="34"/>
      <c r="G27" s="34"/>
      <c r="H27" s="34"/>
      <c r="I27" s="34"/>
      <c r="J27" s="34"/>
      <c r="K27" s="34"/>
      <c r="L27" s="113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</row>
    <row r="28" spans="1:31" s="2" customFormat="1" ht="12" customHeight="1">
      <c r="A28" s="34"/>
      <c r="B28" s="39"/>
      <c r="C28" s="34"/>
      <c r="D28" s="112" t="s">
        <v>39</v>
      </c>
      <c r="E28" s="34"/>
      <c r="F28" s="34"/>
      <c r="G28" s="34"/>
      <c r="H28" s="34"/>
      <c r="I28" s="34"/>
      <c r="J28" s="34"/>
      <c r="K28" s="34"/>
      <c r="L28" s="113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pans="1:31" s="8" customFormat="1" ht="71.25" customHeight="1">
      <c r="A29" s="115"/>
      <c r="B29" s="116"/>
      <c r="C29" s="115"/>
      <c r="D29" s="115"/>
      <c r="E29" s="303" t="s">
        <v>40</v>
      </c>
      <c r="F29" s="303"/>
      <c r="G29" s="303"/>
      <c r="H29" s="303"/>
      <c r="I29" s="115"/>
      <c r="J29" s="115"/>
      <c r="K29" s="115"/>
      <c r="L29" s="117"/>
      <c r="S29" s="115"/>
      <c r="T29" s="115"/>
      <c r="U29" s="115"/>
      <c r="V29" s="115"/>
      <c r="W29" s="115"/>
      <c r="X29" s="115"/>
      <c r="Y29" s="115"/>
      <c r="Z29" s="115"/>
      <c r="AA29" s="115"/>
      <c r="AB29" s="115"/>
      <c r="AC29" s="115"/>
      <c r="AD29" s="115"/>
      <c r="AE29" s="115"/>
    </row>
    <row r="30" spans="1:31" s="2" customFormat="1" ht="6.95" customHeight="1">
      <c r="A30" s="34"/>
      <c r="B30" s="39"/>
      <c r="C30" s="34"/>
      <c r="D30" s="34"/>
      <c r="E30" s="34"/>
      <c r="F30" s="34"/>
      <c r="G30" s="34"/>
      <c r="H30" s="34"/>
      <c r="I30" s="34"/>
      <c r="J30" s="34"/>
      <c r="K30" s="34"/>
      <c r="L30" s="113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pans="1:31" s="2" customFormat="1" ht="6.95" customHeight="1">
      <c r="A31" s="34"/>
      <c r="B31" s="39"/>
      <c r="C31" s="34"/>
      <c r="D31" s="118"/>
      <c r="E31" s="118"/>
      <c r="F31" s="118"/>
      <c r="G31" s="118"/>
      <c r="H31" s="118"/>
      <c r="I31" s="118"/>
      <c r="J31" s="118"/>
      <c r="K31" s="118"/>
      <c r="L31" s="113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pans="1:31" s="2" customFormat="1" ht="25.35" customHeight="1">
      <c r="A32" s="34"/>
      <c r="B32" s="39"/>
      <c r="C32" s="34"/>
      <c r="D32" s="119" t="s">
        <v>41</v>
      </c>
      <c r="E32" s="34"/>
      <c r="F32" s="34"/>
      <c r="G32" s="34"/>
      <c r="H32" s="34"/>
      <c r="I32" s="34"/>
      <c r="J32" s="120">
        <f>ROUND(J93, 2)</f>
        <v>0</v>
      </c>
      <c r="K32" s="34"/>
      <c r="L32" s="113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pans="1:31" s="2" customFormat="1" ht="6.95" customHeight="1">
      <c r="A33" s="34"/>
      <c r="B33" s="39"/>
      <c r="C33" s="34"/>
      <c r="D33" s="118"/>
      <c r="E33" s="118"/>
      <c r="F33" s="118"/>
      <c r="G33" s="118"/>
      <c r="H33" s="118"/>
      <c r="I33" s="118"/>
      <c r="J33" s="118"/>
      <c r="K33" s="118"/>
      <c r="L33" s="113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pans="1:31" s="2" customFormat="1" ht="14.45" customHeight="1">
      <c r="A34" s="34"/>
      <c r="B34" s="39"/>
      <c r="C34" s="34"/>
      <c r="D34" s="34"/>
      <c r="E34" s="34"/>
      <c r="F34" s="121" t="s">
        <v>43</v>
      </c>
      <c r="G34" s="34"/>
      <c r="H34" s="34"/>
      <c r="I34" s="121" t="s">
        <v>42</v>
      </c>
      <c r="J34" s="121" t="s">
        <v>44</v>
      </c>
      <c r="K34" s="34"/>
      <c r="L34" s="113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spans="1:31" s="2" customFormat="1" ht="14.45" customHeight="1">
      <c r="A35" s="34"/>
      <c r="B35" s="39"/>
      <c r="C35" s="34"/>
      <c r="D35" s="122" t="s">
        <v>45</v>
      </c>
      <c r="E35" s="112" t="s">
        <v>46</v>
      </c>
      <c r="F35" s="123">
        <f>ROUND((SUM(BE93:BE172)),  2)</f>
        <v>0</v>
      </c>
      <c r="G35" s="34"/>
      <c r="H35" s="34"/>
      <c r="I35" s="124">
        <v>0.21</v>
      </c>
      <c r="J35" s="123">
        <f>ROUND(((SUM(BE93:BE172))*I35),  2)</f>
        <v>0</v>
      </c>
      <c r="K35" s="34"/>
      <c r="L35" s="113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spans="1:31" s="2" customFormat="1" ht="14.45" customHeight="1">
      <c r="A36" s="34"/>
      <c r="B36" s="39"/>
      <c r="C36" s="34"/>
      <c r="D36" s="34"/>
      <c r="E36" s="112" t="s">
        <v>47</v>
      </c>
      <c r="F36" s="123">
        <f>ROUND((SUM(BF93:BF172)),  2)</f>
        <v>0</v>
      </c>
      <c r="G36" s="34"/>
      <c r="H36" s="34"/>
      <c r="I36" s="124">
        <v>0.12</v>
      </c>
      <c r="J36" s="123">
        <f>ROUND(((SUM(BF93:BF172))*I36),  2)</f>
        <v>0</v>
      </c>
      <c r="K36" s="34"/>
      <c r="L36" s="113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spans="1:31" s="2" customFormat="1" ht="14.45" hidden="1" customHeight="1">
      <c r="A37" s="34"/>
      <c r="B37" s="39"/>
      <c r="C37" s="34"/>
      <c r="D37" s="34"/>
      <c r="E37" s="112" t="s">
        <v>48</v>
      </c>
      <c r="F37" s="123">
        <f>ROUND((SUM(BG93:BG172)),  2)</f>
        <v>0</v>
      </c>
      <c r="G37" s="34"/>
      <c r="H37" s="34"/>
      <c r="I37" s="124">
        <v>0.21</v>
      </c>
      <c r="J37" s="123">
        <f>0</f>
        <v>0</v>
      </c>
      <c r="K37" s="34"/>
      <c r="L37" s="113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spans="1:31" s="2" customFormat="1" ht="14.45" hidden="1" customHeight="1">
      <c r="A38" s="34"/>
      <c r="B38" s="39"/>
      <c r="C38" s="34"/>
      <c r="D38" s="34"/>
      <c r="E38" s="112" t="s">
        <v>49</v>
      </c>
      <c r="F38" s="123">
        <f>ROUND((SUM(BH93:BH172)),  2)</f>
        <v>0</v>
      </c>
      <c r="G38" s="34"/>
      <c r="H38" s="34"/>
      <c r="I38" s="124">
        <v>0.12</v>
      </c>
      <c r="J38" s="123">
        <f>0</f>
        <v>0</v>
      </c>
      <c r="K38" s="34"/>
      <c r="L38" s="113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spans="1:31" s="2" customFormat="1" ht="14.45" hidden="1" customHeight="1">
      <c r="A39" s="34"/>
      <c r="B39" s="39"/>
      <c r="C39" s="34"/>
      <c r="D39" s="34"/>
      <c r="E39" s="112" t="s">
        <v>50</v>
      </c>
      <c r="F39" s="123">
        <f>ROUND((SUM(BI93:BI172)),  2)</f>
        <v>0</v>
      </c>
      <c r="G39" s="34"/>
      <c r="H39" s="34"/>
      <c r="I39" s="124">
        <v>0</v>
      </c>
      <c r="J39" s="123">
        <f>0</f>
        <v>0</v>
      </c>
      <c r="K39" s="34"/>
      <c r="L39" s="113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spans="1:31" s="2" customFormat="1" ht="6.95" customHeight="1">
      <c r="A40" s="34"/>
      <c r="B40" s="39"/>
      <c r="C40" s="34"/>
      <c r="D40" s="34"/>
      <c r="E40" s="34"/>
      <c r="F40" s="34"/>
      <c r="G40" s="34"/>
      <c r="H40" s="34"/>
      <c r="I40" s="34"/>
      <c r="J40" s="34"/>
      <c r="K40" s="34"/>
      <c r="L40" s="113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spans="1:31" s="2" customFormat="1" ht="25.35" customHeight="1">
      <c r="A41" s="34"/>
      <c r="B41" s="39"/>
      <c r="C41" s="125"/>
      <c r="D41" s="126" t="s">
        <v>51</v>
      </c>
      <c r="E41" s="127"/>
      <c r="F41" s="127"/>
      <c r="G41" s="128" t="s">
        <v>52</v>
      </c>
      <c r="H41" s="129" t="s">
        <v>53</v>
      </c>
      <c r="I41" s="127"/>
      <c r="J41" s="130">
        <f>SUM(J32:J39)</f>
        <v>0</v>
      </c>
      <c r="K41" s="131"/>
      <c r="L41" s="113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</row>
    <row r="42" spans="1:31" s="2" customFormat="1" ht="14.45" customHeight="1">
      <c r="A42" s="34"/>
      <c r="B42" s="132"/>
      <c r="C42" s="133"/>
      <c r="D42" s="133"/>
      <c r="E42" s="133"/>
      <c r="F42" s="133"/>
      <c r="G42" s="133"/>
      <c r="H42" s="133"/>
      <c r="I42" s="133"/>
      <c r="J42" s="133"/>
      <c r="K42" s="133"/>
      <c r="L42" s="113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</row>
    <row r="46" spans="1:31" s="2" customFormat="1" ht="6.95" hidden="1" customHeight="1">
      <c r="A46" s="34"/>
      <c r="B46" s="134"/>
      <c r="C46" s="135"/>
      <c r="D46" s="135"/>
      <c r="E46" s="135"/>
      <c r="F46" s="135"/>
      <c r="G46" s="135"/>
      <c r="H46" s="135"/>
      <c r="I46" s="135"/>
      <c r="J46" s="135"/>
      <c r="K46" s="135"/>
      <c r="L46" s="113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</row>
    <row r="47" spans="1:31" s="2" customFormat="1" ht="24.95" hidden="1" customHeight="1">
      <c r="A47" s="34"/>
      <c r="B47" s="35"/>
      <c r="C47" s="23" t="s">
        <v>132</v>
      </c>
      <c r="D47" s="36"/>
      <c r="E47" s="36"/>
      <c r="F47" s="36"/>
      <c r="G47" s="36"/>
      <c r="H47" s="36"/>
      <c r="I47" s="36"/>
      <c r="J47" s="36"/>
      <c r="K47" s="36"/>
      <c r="L47" s="113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</row>
    <row r="48" spans="1:31" s="2" customFormat="1" ht="6.95" hidden="1" customHeight="1">
      <c r="A48" s="34"/>
      <c r="B48" s="35"/>
      <c r="C48" s="36"/>
      <c r="D48" s="36"/>
      <c r="E48" s="36"/>
      <c r="F48" s="36"/>
      <c r="G48" s="36"/>
      <c r="H48" s="36"/>
      <c r="I48" s="36"/>
      <c r="J48" s="36"/>
      <c r="K48" s="36"/>
      <c r="L48" s="113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</row>
    <row r="49" spans="1:47" s="2" customFormat="1" ht="12" hidden="1" customHeight="1">
      <c r="A49" s="34"/>
      <c r="B49" s="35"/>
      <c r="C49" s="29" t="s">
        <v>16</v>
      </c>
      <c r="D49" s="36"/>
      <c r="E49" s="36"/>
      <c r="F49" s="36"/>
      <c r="G49" s="36"/>
      <c r="H49" s="36"/>
      <c r="I49" s="36"/>
      <c r="J49" s="36"/>
      <c r="K49" s="36"/>
      <c r="L49" s="113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</row>
    <row r="50" spans="1:47" s="2" customFormat="1" ht="16.5" hidden="1" customHeight="1">
      <c r="A50" s="34"/>
      <c r="B50" s="35"/>
      <c r="C50" s="36"/>
      <c r="D50" s="36"/>
      <c r="E50" s="304" t="str">
        <f>E7</f>
        <v>Domov mládeže, Čelakovského 789 1, Plzeň</v>
      </c>
      <c r="F50" s="305"/>
      <c r="G50" s="305"/>
      <c r="H50" s="305"/>
      <c r="I50" s="36"/>
      <c r="J50" s="36"/>
      <c r="K50" s="36"/>
      <c r="L50" s="113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</row>
    <row r="51" spans="1:47" s="1" customFormat="1" ht="12" hidden="1" customHeight="1">
      <c r="B51" s="21"/>
      <c r="C51" s="29" t="s">
        <v>128</v>
      </c>
      <c r="D51" s="22"/>
      <c r="E51" s="22"/>
      <c r="F51" s="22"/>
      <c r="G51" s="22"/>
      <c r="H51" s="22"/>
      <c r="I51" s="22"/>
      <c r="J51" s="22"/>
      <c r="K51" s="22"/>
      <c r="L51" s="20"/>
    </row>
    <row r="52" spans="1:47" s="2" customFormat="1" ht="16.5" hidden="1" customHeight="1">
      <c r="A52" s="34"/>
      <c r="B52" s="35"/>
      <c r="C52" s="36"/>
      <c r="D52" s="36"/>
      <c r="E52" s="304" t="s">
        <v>952</v>
      </c>
      <c r="F52" s="306"/>
      <c r="G52" s="306"/>
      <c r="H52" s="306"/>
      <c r="I52" s="36"/>
      <c r="J52" s="36"/>
      <c r="K52" s="36"/>
      <c r="L52" s="113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</row>
    <row r="53" spans="1:47" s="2" customFormat="1" ht="12" hidden="1" customHeight="1">
      <c r="A53" s="34"/>
      <c r="B53" s="35"/>
      <c r="C53" s="29" t="s">
        <v>130</v>
      </c>
      <c r="D53" s="36"/>
      <c r="E53" s="36"/>
      <c r="F53" s="36"/>
      <c r="G53" s="36"/>
      <c r="H53" s="36"/>
      <c r="I53" s="36"/>
      <c r="J53" s="36"/>
      <c r="K53" s="36"/>
      <c r="L53" s="113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</row>
    <row r="54" spans="1:47" s="2" customFormat="1" ht="16.5" hidden="1" customHeight="1">
      <c r="A54" s="34"/>
      <c r="B54" s="35"/>
      <c r="C54" s="36"/>
      <c r="D54" s="36"/>
      <c r="E54" s="258" t="str">
        <f>E11</f>
        <v>A2 - Bourací práce</v>
      </c>
      <c r="F54" s="306"/>
      <c r="G54" s="306"/>
      <c r="H54" s="306"/>
      <c r="I54" s="36"/>
      <c r="J54" s="36"/>
      <c r="K54" s="36"/>
      <c r="L54" s="113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</row>
    <row r="55" spans="1:47" s="2" customFormat="1" ht="6.95" hidden="1" customHeight="1">
      <c r="A55" s="34"/>
      <c r="B55" s="35"/>
      <c r="C55" s="36"/>
      <c r="D55" s="36"/>
      <c r="E55" s="36"/>
      <c r="F55" s="36"/>
      <c r="G55" s="36"/>
      <c r="H55" s="36"/>
      <c r="I55" s="36"/>
      <c r="J55" s="36"/>
      <c r="K55" s="36"/>
      <c r="L55" s="113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</row>
    <row r="56" spans="1:47" s="2" customFormat="1" ht="12" hidden="1" customHeight="1">
      <c r="A56" s="34"/>
      <c r="B56" s="35"/>
      <c r="C56" s="29" t="s">
        <v>21</v>
      </c>
      <c r="D56" s="36"/>
      <c r="E56" s="36"/>
      <c r="F56" s="27" t="str">
        <f>F14</f>
        <v>Čelakovského 789/1, Plzeň</v>
      </c>
      <c r="G56" s="36"/>
      <c r="H56" s="36"/>
      <c r="I56" s="29" t="s">
        <v>23</v>
      </c>
      <c r="J56" s="59" t="str">
        <f>IF(J14="","",J14)</f>
        <v>20. 3. 2025</v>
      </c>
      <c r="K56" s="36"/>
      <c r="L56" s="113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</row>
    <row r="57" spans="1:47" s="2" customFormat="1" ht="6.95" hidden="1" customHeight="1">
      <c r="A57" s="34"/>
      <c r="B57" s="35"/>
      <c r="C57" s="36"/>
      <c r="D57" s="36"/>
      <c r="E57" s="36"/>
      <c r="F57" s="36"/>
      <c r="G57" s="36"/>
      <c r="H57" s="36"/>
      <c r="I57" s="36"/>
      <c r="J57" s="36"/>
      <c r="K57" s="36"/>
      <c r="L57" s="113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</row>
    <row r="58" spans="1:47" s="2" customFormat="1" ht="25.7" hidden="1" customHeight="1">
      <c r="A58" s="34"/>
      <c r="B58" s="35"/>
      <c r="C58" s="29" t="s">
        <v>25</v>
      </c>
      <c r="D58" s="36"/>
      <c r="E58" s="36"/>
      <c r="F58" s="27" t="str">
        <f>E17</f>
        <v>Střední škola informatiky a finančních služeb</v>
      </c>
      <c r="G58" s="36"/>
      <c r="H58" s="36"/>
      <c r="I58" s="29" t="s">
        <v>33</v>
      </c>
      <c r="J58" s="32" t="str">
        <f>E23</f>
        <v>Planteam, Na Výsluní 630, Líně - Sulkov</v>
      </c>
      <c r="K58" s="36"/>
      <c r="L58" s="113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</row>
    <row r="59" spans="1:47" s="2" customFormat="1" ht="15.2" hidden="1" customHeight="1">
      <c r="A59" s="34"/>
      <c r="B59" s="35"/>
      <c r="C59" s="29" t="s">
        <v>31</v>
      </c>
      <c r="D59" s="36"/>
      <c r="E59" s="36"/>
      <c r="F59" s="27" t="str">
        <f>IF(E20="","",E20)</f>
        <v>Vyplň údaj</v>
      </c>
      <c r="G59" s="36"/>
      <c r="H59" s="36"/>
      <c r="I59" s="29" t="s">
        <v>37</v>
      </c>
      <c r="J59" s="32" t="str">
        <f>E26</f>
        <v>Ing. Irena Potužáková</v>
      </c>
      <c r="K59" s="36"/>
      <c r="L59" s="113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</row>
    <row r="60" spans="1:47" s="2" customFormat="1" ht="10.35" hidden="1" customHeight="1">
      <c r="A60" s="34"/>
      <c r="B60" s="35"/>
      <c r="C60" s="36"/>
      <c r="D60" s="36"/>
      <c r="E60" s="36"/>
      <c r="F60" s="36"/>
      <c r="G60" s="36"/>
      <c r="H60" s="36"/>
      <c r="I60" s="36"/>
      <c r="J60" s="36"/>
      <c r="K60" s="36"/>
      <c r="L60" s="113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</row>
    <row r="61" spans="1:47" s="2" customFormat="1" ht="29.25" hidden="1" customHeight="1">
      <c r="A61" s="34"/>
      <c r="B61" s="35"/>
      <c r="C61" s="136" t="s">
        <v>133</v>
      </c>
      <c r="D61" s="137"/>
      <c r="E61" s="137"/>
      <c r="F61" s="137"/>
      <c r="G61" s="137"/>
      <c r="H61" s="137"/>
      <c r="I61" s="137"/>
      <c r="J61" s="138" t="s">
        <v>134</v>
      </c>
      <c r="K61" s="137"/>
      <c r="L61" s="113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 spans="1:47" s="2" customFormat="1" ht="10.35" hidden="1" customHeight="1">
      <c r="A62" s="34"/>
      <c r="B62" s="35"/>
      <c r="C62" s="36"/>
      <c r="D62" s="36"/>
      <c r="E62" s="36"/>
      <c r="F62" s="36"/>
      <c r="G62" s="36"/>
      <c r="H62" s="36"/>
      <c r="I62" s="36"/>
      <c r="J62" s="36"/>
      <c r="K62" s="36"/>
      <c r="L62" s="113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</row>
    <row r="63" spans="1:47" s="2" customFormat="1" ht="22.9" hidden="1" customHeight="1">
      <c r="A63" s="34"/>
      <c r="B63" s="35"/>
      <c r="C63" s="139" t="s">
        <v>73</v>
      </c>
      <c r="D63" s="36"/>
      <c r="E63" s="36"/>
      <c r="F63" s="36"/>
      <c r="G63" s="36"/>
      <c r="H63" s="36"/>
      <c r="I63" s="36"/>
      <c r="J63" s="77">
        <f>J93</f>
        <v>0</v>
      </c>
      <c r="K63" s="36"/>
      <c r="L63" s="113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U63" s="17" t="s">
        <v>135</v>
      </c>
    </row>
    <row r="64" spans="1:47" s="9" customFormat="1" ht="24.95" hidden="1" customHeight="1">
      <c r="B64" s="140"/>
      <c r="C64" s="141"/>
      <c r="D64" s="142" t="s">
        <v>136</v>
      </c>
      <c r="E64" s="143"/>
      <c r="F64" s="143"/>
      <c r="G64" s="143"/>
      <c r="H64" s="143"/>
      <c r="I64" s="143"/>
      <c r="J64" s="144">
        <f>J94</f>
        <v>0</v>
      </c>
      <c r="K64" s="141"/>
      <c r="L64" s="145"/>
    </row>
    <row r="65" spans="1:31" s="10" customFormat="1" ht="19.899999999999999" hidden="1" customHeight="1">
      <c r="B65" s="146"/>
      <c r="C65" s="97"/>
      <c r="D65" s="147" t="s">
        <v>137</v>
      </c>
      <c r="E65" s="148"/>
      <c r="F65" s="148"/>
      <c r="G65" s="148"/>
      <c r="H65" s="148"/>
      <c r="I65" s="148"/>
      <c r="J65" s="149">
        <f>J95</f>
        <v>0</v>
      </c>
      <c r="K65" s="97"/>
      <c r="L65" s="150"/>
    </row>
    <row r="66" spans="1:31" s="10" customFormat="1" ht="19.899999999999999" hidden="1" customHeight="1">
      <c r="B66" s="146"/>
      <c r="C66" s="97"/>
      <c r="D66" s="147" t="s">
        <v>138</v>
      </c>
      <c r="E66" s="148"/>
      <c r="F66" s="148"/>
      <c r="G66" s="148"/>
      <c r="H66" s="148"/>
      <c r="I66" s="148"/>
      <c r="J66" s="149">
        <f>J119</f>
        <v>0</v>
      </c>
      <c r="K66" s="97"/>
      <c r="L66" s="150"/>
    </row>
    <row r="67" spans="1:31" s="9" customFormat="1" ht="24.95" hidden="1" customHeight="1">
      <c r="B67" s="140"/>
      <c r="C67" s="141"/>
      <c r="D67" s="142" t="s">
        <v>139</v>
      </c>
      <c r="E67" s="143"/>
      <c r="F67" s="143"/>
      <c r="G67" s="143"/>
      <c r="H67" s="143"/>
      <c r="I67" s="143"/>
      <c r="J67" s="144">
        <f>J149</f>
        <v>0</v>
      </c>
      <c r="K67" s="141"/>
      <c r="L67" s="145"/>
    </row>
    <row r="68" spans="1:31" s="10" customFormat="1" ht="19.899999999999999" hidden="1" customHeight="1">
      <c r="B68" s="146"/>
      <c r="C68" s="97"/>
      <c r="D68" s="147" t="s">
        <v>140</v>
      </c>
      <c r="E68" s="148"/>
      <c r="F68" s="148"/>
      <c r="G68" s="148"/>
      <c r="H68" s="148"/>
      <c r="I68" s="148"/>
      <c r="J68" s="149">
        <f>J150</f>
        <v>0</v>
      </c>
      <c r="K68" s="97"/>
      <c r="L68" s="150"/>
    </row>
    <row r="69" spans="1:31" s="10" customFormat="1" ht="19.899999999999999" hidden="1" customHeight="1">
      <c r="B69" s="146"/>
      <c r="C69" s="97"/>
      <c r="D69" s="147" t="s">
        <v>144</v>
      </c>
      <c r="E69" s="148"/>
      <c r="F69" s="148"/>
      <c r="G69" s="148"/>
      <c r="H69" s="148"/>
      <c r="I69" s="148"/>
      <c r="J69" s="149">
        <f>J161</f>
        <v>0</v>
      </c>
      <c r="K69" s="97"/>
      <c r="L69" s="150"/>
    </row>
    <row r="70" spans="1:31" s="10" customFormat="1" ht="19.899999999999999" hidden="1" customHeight="1">
      <c r="B70" s="146"/>
      <c r="C70" s="97"/>
      <c r="D70" s="147" t="s">
        <v>145</v>
      </c>
      <c r="E70" s="148"/>
      <c r="F70" s="148"/>
      <c r="G70" s="148"/>
      <c r="H70" s="148"/>
      <c r="I70" s="148"/>
      <c r="J70" s="149">
        <f>J165</f>
        <v>0</v>
      </c>
      <c r="K70" s="97"/>
      <c r="L70" s="150"/>
    </row>
    <row r="71" spans="1:31" s="10" customFormat="1" ht="19.899999999999999" hidden="1" customHeight="1">
      <c r="B71" s="146"/>
      <c r="C71" s="97"/>
      <c r="D71" s="147" t="s">
        <v>146</v>
      </c>
      <c r="E71" s="148"/>
      <c r="F71" s="148"/>
      <c r="G71" s="148"/>
      <c r="H71" s="148"/>
      <c r="I71" s="148"/>
      <c r="J71" s="149">
        <f>J169</f>
        <v>0</v>
      </c>
      <c r="K71" s="97"/>
      <c r="L71" s="150"/>
    </row>
    <row r="72" spans="1:31" s="2" customFormat="1" ht="21.75" hidden="1" customHeight="1">
      <c r="A72" s="34"/>
      <c r="B72" s="35"/>
      <c r="C72" s="36"/>
      <c r="D72" s="36"/>
      <c r="E72" s="36"/>
      <c r="F72" s="36"/>
      <c r="G72" s="36"/>
      <c r="H72" s="36"/>
      <c r="I72" s="36"/>
      <c r="J72" s="36"/>
      <c r="K72" s="36"/>
      <c r="L72" s="113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</row>
    <row r="73" spans="1:31" s="2" customFormat="1" ht="6.95" hidden="1" customHeight="1">
      <c r="A73" s="34"/>
      <c r="B73" s="47"/>
      <c r="C73" s="48"/>
      <c r="D73" s="48"/>
      <c r="E73" s="48"/>
      <c r="F73" s="48"/>
      <c r="G73" s="48"/>
      <c r="H73" s="48"/>
      <c r="I73" s="48"/>
      <c r="J73" s="48"/>
      <c r="K73" s="48"/>
      <c r="L73" s="113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</row>
    <row r="74" spans="1:31" ht="11.25" hidden="1"/>
    <row r="75" spans="1:31" ht="11.25" hidden="1"/>
    <row r="76" spans="1:31" ht="11.25" hidden="1"/>
    <row r="77" spans="1:31" s="2" customFormat="1" ht="6.95" customHeight="1">
      <c r="A77" s="34"/>
      <c r="B77" s="49"/>
      <c r="C77" s="50"/>
      <c r="D77" s="50"/>
      <c r="E77" s="50"/>
      <c r="F77" s="50"/>
      <c r="G77" s="50"/>
      <c r="H77" s="50"/>
      <c r="I77" s="50"/>
      <c r="J77" s="50"/>
      <c r="K77" s="50"/>
      <c r="L77" s="113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78" spans="1:31" s="2" customFormat="1" ht="24.95" customHeight="1">
      <c r="A78" s="34"/>
      <c r="B78" s="35"/>
      <c r="C78" s="23" t="s">
        <v>149</v>
      </c>
      <c r="D78" s="36"/>
      <c r="E78" s="36"/>
      <c r="F78" s="36"/>
      <c r="G78" s="36"/>
      <c r="H78" s="36"/>
      <c r="I78" s="36"/>
      <c r="J78" s="36"/>
      <c r="K78" s="36"/>
      <c r="L78" s="113"/>
      <c r="S78" s="34"/>
      <c r="T78" s="34"/>
      <c r="U78" s="34"/>
      <c r="V78" s="34"/>
      <c r="W78" s="34"/>
      <c r="X78" s="34"/>
      <c r="Y78" s="34"/>
      <c r="Z78" s="34"/>
      <c r="AA78" s="34"/>
      <c r="AB78" s="34"/>
      <c r="AC78" s="34"/>
      <c r="AD78" s="34"/>
      <c r="AE78" s="34"/>
    </row>
    <row r="79" spans="1:31" s="2" customFormat="1" ht="6.95" customHeight="1">
      <c r="A79" s="34"/>
      <c r="B79" s="35"/>
      <c r="C79" s="36"/>
      <c r="D79" s="36"/>
      <c r="E79" s="36"/>
      <c r="F79" s="36"/>
      <c r="G79" s="36"/>
      <c r="H79" s="36"/>
      <c r="I79" s="36"/>
      <c r="J79" s="36"/>
      <c r="K79" s="36"/>
      <c r="L79" s="113"/>
      <c r="S79" s="34"/>
      <c r="T79" s="34"/>
      <c r="U79" s="34"/>
      <c r="V79" s="34"/>
      <c r="W79" s="34"/>
      <c r="X79" s="34"/>
      <c r="Y79" s="34"/>
      <c r="Z79" s="34"/>
      <c r="AA79" s="34"/>
      <c r="AB79" s="34"/>
      <c r="AC79" s="34"/>
      <c r="AD79" s="34"/>
      <c r="AE79" s="34"/>
    </row>
    <row r="80" spans="1:31" s="2" customFormat="1" ht="12" customHeight="1">
      <c r="A80" s="34"/>
      <c r="B80" s="35"/>
      <c r="C80" s="29" t="s">
        <v>16</v>
      </c>
      <c r="D80" s="36"/>
      <c r="E80" s="36"/>
      <c r="F80" s="36"/>
      <c r="G80" s="36"/>
      <c r="H80" s="36"/>
      <c r="I80" s="36"/>
      <c r="J80" s="36"/>
      <c r="K80" s="36"/>
      <c r="L80" s="113"/>
      <c r="S80" s="34"/>
      <c r="T80" s="34"/>
      <c r="U80" s="34"/>
      <c r="V80" s="34"/>
      <c r="W80" s="34"/>
      <c r="X80" s="34"/>
      <c r="Y80" s="34"/>
      <c r="Z80" s="34"/>
      <c r="AA80" s="34"/>
      <c r="AB80" s="34"/>
      <c r="AC80" s="34"/>
      <c r="AD80" s="34"/>
      <c r="AE80" s="34"/>
    </row>
    <row r="81" spans="1:65" s="2" customFormat="1" ht="16.5" customHeight="1">
      <c r="A81" s="34"/>
      <c r="B81" s="35"/>
      <c r="C81" s="36"/>
      <c r="D81" s="36"/>
      <c r="E81" s="304" t="str">
        <f>E7</f>
        <v>Domov mládeže, Čelakovského 789 1, Plzeň</v>
      </c>
      <c r="F81" s="305"/>
      <c r="G81" s="305"/>
      <c r="H81" s="305"/>
      <c r="I81" s="36"/>
      <c r="J81" s="36"/>
      <c r="K81" s="36"/>
      <c r="L81" s="113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pans="1:65" s="1" customFormat="1" ht="12" customHeight="1">
      <c r="B82" s="21"/>
      <c r="C82" s="29" t="s">
        <v>128</v>
      </c>
      <c r="D82" s="22"/>
      <c r="E82" s="22"/>
      <c r="F82" s="22"/>
      <c r="G82" s="22"/>
      <c r="H82" s="22"/>
      <c r="I82" s="22"/>
      <c r="J82" s="22"/>
      <c r="K82" s="22"/>
      <c r="L82" s="20"/>
    </row>
    <row r="83" spans="1:65" s="2" customFormat="1" ht="16.5" customHeight="1">
      <c r="A83" s="34"/>
      <c r="B83" s="35"/>
      <c r="C83" s="36"/>
      <c r="D83" s="36"/>
      <c r="E83" s="304" t="s">
        <v>952</v>
      </c>
      <c r="F83" s="306"/>
      <c r="G83" s="306"/>
      <c r="H83" s="306"/>
      <c r="I83" s="36"/>
      <c r="J83" s="36"/>
      <c r="K83" s="36"/>
      <c r="L83" s="113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spans="1:65" s="2" customFormat="1" ht="12" customHeight="1">
      <c r="A84" s="34"/>
      <c r="B84" s="35"/>
      <c r="C84" s="29" t="s">
        <v>130</v>
      </c>
      <c r="D84" s="36"/>
      <c r="E84" s="36"/>
      <c r="F84" s="36"/>
      <c r="G84" s="36"/>
      <c r="H84" s="36"/>
      <c r="I84" s="36"/>
      <c r="J84" s="36"/>
      <c r="K84" s="36"/>
      <c r="L84" s="113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spans="1:65" s="2" customFormat="1" ht="16.5" customHeight="1">
      <c r="A85" s="34"/>
      <c r="B85" s="35"/>
      <c r="C85" s="36"/>
      <c r="D85" s="36"/>
      <c r="E85" s="258" t="str">
        <f>E11</f>
        <v>A2 - Bourací práce</v>
      </c>
      <c r="F85" s="306"/>
      <c r="G85" s="306"/>
      <c r="H85" s="306"/>
      <c r="I85" s="36"/>
      <c r="J85" s="36"/>
      <c r="K85" s="36"/>
      <c r="L85" s="113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spans="1:65" s="2" customFormat="1" ht="6.95" customHeight="1">
      <c r="A86" s="34"/>
      <c r="B86" s="35"/>
      <c r="C86" s="36"/>
      <c r="D86" s="36"/>
      <c r="E86" s="36"/>
      <c r="F86" s="36"/>
      <c r="G86" s="36"/>
      <c r="H86" s="36"/>
      <c r="I86" s="36"/>
      <c r="J86" s="36"/>
      <c r="K86" s="36"/>
      <c r="L86" s="113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</row>
    <row r="87" spans="1:65" s="2" customFormat="1" ht="12" customHeight="1">
      <c r="A87" s="34"/>
      <c r="B87" s="35"/>
      <c r="C87" s="29" t="s">
        <v>21</v>
      </c>
      <c r="D87" s="36"/>
      <c r="E87" s="36"/>
      <c r="F87" s="27" t="str">
        <f>F14</f>
        <v>Čelakovského 789/1, Plzeň</v>
      </c>
      <c r="G87" s="36"/>
      <c r="H87" s="36"/>
      <c r="I87" s="29" t="s">
        <v>23</v>
      </c>
      <c r="J87" s="59" t="str">
        <f>IF(J14="","",J14)</f>
        <v>20. 3. 2025</v>
      </c>
      <c r="K87" s="36"/>
      <c r="L87" s="113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spans="1:65" s="2" customFormat="1" ht="6.95" customHeight="1">
      <c r="A88" s="34"/>
      <c r="B88" s="35"/>
      <c r="C88" s="36"/>
      <c r="D88" s="36"/>
      <c r="E88" s="36"/>
      <c r="F88" s="36"/>
      <c r="G88" s="36"/>
      <c r="H88" s="36"/>
      <c r="I88" s="36"/>
      <c r="J88" s="36"/>
      <c r="K88" s="36"/>
      <c r="L88" s="113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spans="1:65" s="2" customFormat="1" ht="25.7" customHeight="1">
      <c r="A89" s="34"/>
      <c r="B89" s="35"/>
      <c r="C89" s="29" t="s">
        <v>25</v>
      </c>
      <c r="D89" s="36"/>
      <c r="E89" s="36"/>
      <c r="F89" s="27" t="str">
        <f>E17</f>
        <v>Střední škola informatiky a finančních služeb</v>
      </c>
      <c r="G89" s="36"/>
      <c r="H89" s="36"/>
      <c r="I89" s="29" t="s">
        <v>33</v>
      </c>
      <c r="J89" s="32" t="str">
        <f>E23</f>
        <v>Planteam, Na Výsluní 630, Líně - Sulkov</v>
      </c>
      <c r="K89" s="36"/>
      <c r="L89" s="113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spans="1:65" s="2" customFormat="1" ht="15.2" customHeight="1">
      <c r="A90" s="34"/>
      <c r="B90" s="35"/>
      <c r="C90" s="29" t="s">
        <v>31</v>
      </c>
      <c r="D90" s="36"/>
      <c r="E90" s="36"/>
      <c r="F90" s="27" t="str">
        <f>IF(E20="","",E20)</f>
        <v>Vyplň údaj</v>
      </c>
      <c r="G90" s="36"/>
      <c r="H90" s="36"/>
      <c r="I90" s="29" t="s">
        <v>37</v>
      </c>
      <c r="J90" s="32" t="str">
        <f>E26</f>
        <v>Ing. Irena Potužáková</v>
      </c>
      <c r="K90" s="36"/>
      <c r="L90" s="113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spans="1:65" s="2" customFormat="1" ht="10.35" customHeight="1">
      <c r="A91" s="34"/>
      <c r="B91" s="35"/>
      <c r="C91" s="36"/>
      <c r="D91" s="36"/>
      <c r="E91" s="36"/>
      <c r="F91" s="36"/>
      <c r="G91" s="36"/>
      <c r="H91" s="36"/>
      <c r="I91" s="36"/>
      <c r="J91" s="36"/>
      <c r="K91" s="36"/>
      <c r="L91" s="113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spans="1:65" s="11" customFormat="1" ht="29.25" customHeight="1">
      <c r="A92" s="151"/>
      <c r="B92" s="152"/>
      <c r="C92" s="153" t="s">
        <v>150</v>
      </c>
      <c r="D92" s="154" t="s">
        <v>60</v>
      </c>
      <c r="E92" s="154" t="s">
        <v>56</v>
      </c>
      <c r="F92" s="154" t="s">
        <v>57</v>
      </c>
      <c r="G92" s="154" t="s">
        <v>151</v>
      </c>
      <c r="H92" s="154" t="s">
        <v>152</v>
      </c>
      <c r="I92" s="154" t="s">
        <v>153</v>
      </c>
      <c r="J92" s="154" t="s">
        <v>134</v>
      </c>
      <c r="K92" s="155" t="s">
        <v>154</v>
      </c>
      <c r="L92" s="156"/>
      <c r="M92" s="68" t="s">
        <v>19</v>
      </c>
      <c r="N92" s="69" t="s">
        <v>45</v>
      </c>
      <c r="O92" s="69" t="s">
        <v>155</v>
      </c>
      <c r="P92" s="69" t="s">
        <v>156</v>
      </c>
      <c r="Q92" s="69" t="s">
        <v>157</v>
      </c>
      <c r="R92" s="69" t="s">
        <v>158</v>
      </c>
      <c r="S92" s="69" t="s">
        <v>159</v>
      </c>
      <c r="T92" s="70" t="s">
        <v>160</v>
      </c>
      <c r="U92" s="151"/>
      <c r="V92" s="151"/>
      <c r="W92" s="151"/>
      <c r="X92" s="151"/>
      <c r="Y92" s="151"/>
      <c r="Z92" s="151"/>
      <c r="AA92" s="151"/>
      <c r="AB92" s="151"/>
      <c r="AC92" s="151"/>
      <c r="AD92" s="151"/>
      <c r="AE92" s="151"/>
    </row>
    <row r="93" spans="1:65" s="2" customFormat="1" ht="22.9" customHeight="1">
      <c r="A93" s="34"/>
      <c r="B93" s="35"/>
      <c r="C93" s="75" t="s">
        <v>161</v>
      </c>
      <c r="D93" s="36"/>
      <c r="E93" s="36"/>
      <c r="F93" s="36"/>
      <c r="G93" s="36"/>
      <c r="H93" s="36"/>
      <c r="I93" s="36"/>
      <c r="J93" s="157">
        <f>BK93</f>
        <v>0</v>
      </c>
      <c r="K93" s="36"/>
      <c r="L93" s="39"/>
      <c r="M93" s="71"/>
      <c r="N93" s="158"/>
      <c r="O93" s="72"/>
      <c r="P93" s="159">
        <f>P94+P149</f>
        <v>0</v>
      </c>
      <c r="Q93" s="72"/>
      <c r="R93" s="159">
        <f>R94+R149</f>
        <v>0</v>
      </c>
      <c r="S93" s="72"/>
      <c r="T93" s="160">
        <f>T94+T149</f>
        <v>36.312260700000003</v>
      </c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  <c r="AT93" s="17" t="s">
        <v>74</v>
      </c>
      <c r="AU93" s="17" t="s">
        <v>135</v>
      </c>
      <c r="BK93" s="161">
        <f>BK94+BK149</f>
        <v>0</v>
      </c>
    </row>
    <row r="94" spans="1:65" s="12" customFormat="1" ht="25.9" customHeight="1">
      <c r="B94" s="162"/>
      <c r="C94" s="163"/>
      <c r="D94" s="164" t="s">
        <v>74</v>
      </c>
      <c r="E94" s="165" t="s">
        <v>162</v>
      </c>
      <c r="F94" s="165" t="s">
        <v>163</v>
      </c>
      <c r="G94" s="163"/>
      <c r="H94" s="163"/>
      <c r="I94" s="166"/>
      <c r="J94" s="167">
        <f>BK94</f>
        <v>0</v>
      </c>
      <c r="K94" s="163"/>
      <c r="L94" s="168"/>
      <c r="M94" s="169"/>
      <c r="N94" s="170"/>
      <c r="O94" s="170"/>
      <c r="P94" s="171">
        <f>P95+P119</f>
        <v>0</v>
      </c>
      <c r="Q94" s="170"/>
      <c r="R94" s="171">
        <f>R95+R119</f>
        <v>0</v>
      </c>
      <c r="S94" s="170"/>
      <c r="T94" s="172">
        <f>T95+T119</f>
        <v>33.198228</v>
      </c>
      <c r="AR94" s="173" t="s">
        <v>79</v>
      </c>
      <c r="AT94" s="174" t="s">
        <v>74</v>
      </c>
      <c r="AU94" s="174" t="s">
        <v>75</v>
      </c>
      <c r="AY94" s="173" t="s">
        <v>164</v>
      </c>
      <c r="BK94" s="175">
        <f>BK95+BK119</f>
        <v>0</v>
      </c>
    </row>
    <row r="95" spans="1:65" s="12" customFormat="1" ht="22.9" customHeight="1">
      <c r="B95" s="162"/>
      <c r="C95" s="163"/>
      <c r="D95" s="164" t="s">
        <v>74</v>
      </c>
      <c r="E95" s="176" t="s">
        <v>165</v>
      </c>
      <c r="F95" s="176" t="s">
        <v>166</v>
      </c>
      <c r="G95" s="163"/>
      <c r="H95" s="163"/>
      <c r="I95" s="166"/>
      <c r="J95" s="177">
        <f>BK95</f>
        <v>0</v>
      </c>
      <c r="K95" s="163"/>
      <c r="L95" s="168"/>
      <c r="M95" s="169"/>
      <c r="N95" s="170"/>
      <c r="O95" s="170"/>
      <c r="P95" s="171">
        <f>SUM(P96:P118)</f>
        <v>0</v>
      </c>
      <c r="Q95" s="170"/>
      <c r="R95" s="171">
        <f>SUM(R96:R118)</f>
        <v>0</v>
      </c>
      <c r="S95" s="170"/>
      <c r="T95" s="172">
        <f>SUM(T96:T118)</f>
        <v>33.198228</v>
      </c>
      <c r="AR95" s="173" t="s">
        <v>79</v>
      </c>
      <c r="AT95" s="174" t="s">
        <v>74</v>
      </c>
      <c r="AU95" s="174" t="s">
        <v>79</v>
      </c>
      <c r="AY95" s="173" t="s">
        <v>164</v>
      </c>
      <c r="BK95" s="175">
        <f>SUM(BK96:BK118)</f>
        <v>0</v>
      </c>
    </row>
    <row r="96" spans="1:65" s="2" customFormat="1" ht="24.2" customHeight="1">
      <c r="A96" s="34"/>
      <c r="B96" s="35"/>
      <c r="C96" s="178" t="s">
        <v>79</v>
      </c>
      <c r="D96" s="178" t="s">
        <v>167</v>
      </c>
      <c r="E96" s="179" t="s">
        <v>168</v>
      </c>
      <c r="F96" s="180" t="s">
        <v>169</v>
      </c>
      <c r="G96" s="181" t="s">
        <v>170</v>
      </c>
      <c r="H96" s="182">
        <v>17.045000000000002</v>
      </c>
      <c r="I96" s="183"/>
      <c r="J96" s="184">
        <f>ROUND(I96*H96,2)</f>
        <v>0</v>
      </c>
      <c r="K96" s="180" t="s">
        <v>171</v>
      </c>
      <c r="L96" s="39"/>
      <c r="M96" s="185" t="s">
        <v>19</v>
      </c>
      <c r="N96" s="186" t="s">
        <v>46</v>
      </c>
      <c r="O96" s="64"/>
      <c r="P96" s="187">
        <f>O96*H96</f>
        <v>0</v>
      </c>
      <c r="Q96" s="187">
        <v>0</v>
      </c>
      <c r="R96" s="187">
        <f>Q96*H96</f>
        <v>0</v>
      </c>
      <c r="S96" s="187">
        <v>0.308</v>
      </c>
      <c r="T96" s="188">
        <f>S96*H96</f>
        <v>5.2498600000000009</v>
      </c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R96" s="189" t="s">
        <v>112</v>
      </c>
      <c r="AT96" s="189" t="s">
        <v>167</v>
      </c>
      <c r="AU96" s="189" t="s">
        <v>83</v>
      </c>
      <c r="AY96" s="17" t="s">
        <v>164</v>
      </c>
      <c r="BE96" s="190">
        <f>IF(N96="základní",J96,0)</f>
        <v>0</v>
      </c>
      <c r="BF96" s="190">
        <f>IF(N96="snížená",J96,0)</f>
        <v>0</v>
      </c>
      <c r="BG96" s="190">
        <f>IF(N96="zákl. přenesená",J96,0)</f>
        <v>0</v>
      </c>
      <c r="BH96" s="190">
        <f>IF(N96="sníž. přenesená",J96,0)</f>
        <v>0</v>
      </c>
      <c r="BI96" s="190">
        <f>IF(N96="nulová",J96,0)</f>
        <v>0</v>
      </c>
      <c r="BJ96" s="17" t="s">
        <v>79</v>
      </c>
      <c r="BK96" s="190">
        <f>ROUND(I96*H96,2)</f>
        <v>0</v>
      </c>
      <c r="BL96" s="17" t="s">
        <v>112</v>
      </c>
      <c r="BM96" s="189" t="s">
        <v>954</v>
      </c>
    </row>
    <row r="97" spans="1:65" s="2" customFormat="1" ht="11.25">
      <c r="A97" s="34"/>
      <c r="B97" s="35"/>
      <c r="C97" s="36"/>
      <c r="D97" s="191" t="s">
        <v>173</v>
      </c>
      <c r="E97" s="36"/>
      <c r="F97" s="192" t="s">
        <v>174</v>
      </c>
      <c r="G97" s="36"/>
      <c r="H97" s="36"/>
      <c r="I97" s="193"/>
      <c r="J97" s="36"/>
      <c r="K97" s="36"/>
      <c r="L97" s="39"/>
      <c r="M97" s="194"/>
      <c r="N97" s="195"/>
      <c r="O97" s="64"/>
      <c r="P97" s="64"/>
      <c r="Q97" s="64"/>
      <c r="R97" s="64"/>
      <c r="S97" s="64"/>
      <c r="T97" s="65"/>
      <c r="U97" s="34"/>
      <c r="V97" s="34"/>
      <c r="W97" s="34"/>
      <c r="X97" s="34"/>
      <c r="Y97" s="34"/>
      <c r="Z97" s="34"/>
      <c r="AA97" s="34"/>
      <c r="AB97" s="34"/>
      <c r="AC97" s="34"/>
      <c r="AD97" s="34"/>
      <c r="AE97" s="34"/>
      <c r="AT97" s="17" t="s">
        <v>173</v>
      </c>
      <c r="AU97" s="17" t="s">
        <v>83</v>
      </c>
    </row>
    <row r="98" spans="1:65" s="13" customFormat="1" ht="11.25">
      <c r="B98" s="196"/>
      <c r="C98" s="197"/>
      <c r="D98" s="198" t="s">
        <v>179</v>
      </c>
      <c r="E98" s="199" t="s">
        <v>19</v>
      </c>
      <c r="F98" s="200" t="s">
        <v>955</v>
      </c>
      <c r="G98" s="197"/>
      <c r="H98" s="201">
        <v>17.045000000000002</v>
      </c>
      <c r="I98" s="202"/>
      <c r="J98" s="197"/>
      <c r="K98" s="197"/>
      <c r="L98" s="203"/>
      <c r="M98" s="204"/>
      <c r="N98" s="205"/>
      <c r="O98" s="205"/>
      <c r="P98" s="205"/>
      <c r="Q98" s="205"/>
      <c r="R98" s="205"/>
      <c r="S98" s="205"/>
      <c r="T98" s="206"/>
      <c r="AT98" s="207" t="s">
        <v>179</v>
      </c>
      <c r="AU98" s="207" t="s">
        <v>83</v>
      </c>
      <c r="AV98" s="13" t="s">
        <v>83</v>
      </c>
      <c r="AW98" s="13" t="s">
        <v>36</v>
      </c>
      <c r="AX98" s="13" t="s">
        <v>79</v>
      </c>
      <c r="AY98" s="207" t="s">
        <v>164</v>
      </c>
    </row>
    <row r="99" spans="1:65" s="2" customFormat="1" ht="24.2" customHeight="1">
      <c r="A99" s="34"/>
      <c r="B99" s="35"/>
      <c r="C99" s="178" t="s">
        <v>83</v>
      </c>
      <c r="D99" s="178" t="s">
        <v>167</v>
      </c>
      <c r="E99" s="179" t="s">
        <v>175</v>
      </c>
      <c r="F99" s="180" t="s">
        <v>176</v>
      </c>
      <c r="G99" s="181" t="s">
        <v>170</v>
      </c>
      <c r="H99" s="182">
        <v>1.28</v>
      </c>
      <c r="I99" s="183"/>
      <c r="J99" s="184">
        <f>ROUND(I99*H99,2)</f>
        <v>0</v>
      </c>
      <c r="K99" s="180" t="s">
        <v>171</v>
      </c>
      <c r="L99" s="39"/>
      <c r="M99" s="185" t="s">
        <v>19</v>
      </c>
      <c r="N99" s="186" t="s">
        <v>46</v>
      </c>
      <c r="O99" s="64"/>
      <c r="P99" s="187">
        <f>O99*H99</f>
        <v>0</v>
      </c>
      <c r="Q99" s="187">
        <v>0</v>
      </c>
      <c r="R99" s="187">
        <f>Q99*H99</f>
        <v>0</v>
      </c>
      <c r="S99" s="187">
        <v>0.1</v>
      </c>
      <c r="T99" s="188">
        <f>S99*H99</f>
        <v>0.128</v>
      </c>
      <c r="U99" s="34"/>
      <c r="V99" s="34"/>
      <c r="W99" s="34"/>
      <c r="X99" s="34"/>
      <c r="Y99" s="34"/>
      <c r="Z99" s="34"/>
      <c r="AA99" s="34"/>
      <c r="AB99" s="34"/>
      <c r="AC99" s="34"/>
      <c r="AD99" s="34"/>
      <c r="AE99" s="34"/>
      <c r="AR99" s="189" t="s">
        <v>112</v>
      </c>
      <c r="AT99" s="189" t="s">
        <v>167</v>
      </c>
      <c r="AU99" s="189" t="s">
        <v>83</v>
      </c>
      <c r="AY99" s="17" t="s">
        <v>164</v>
      </c>
      <c r="BE99" s="190">
        <f>IF(N99="základní",J99,0)</f>
        <v>0</v>
      </c>
      <c r="BF99" s="190">
        <f>IF(N99="snížená",J99,0)</f>
        <v>0</v>
      </c>
      <c r="BG99" s="190">
        <f>IF(N99="zákl. přenesená",J99,0)</f>
        <v>0</v>
      </c>
      <c r="BH99" s="190">
        <f>IF(N99="sníž. přenesená",J99,0)</f>
        <v>0</v>
      </c>
      <c r="BI99" s="190">
        <f>IF(N99="nulová",J99,0)</f>
        <v>0</v>
      </c>
      <c r="BJ99" s="17" t="s">
        <v>79</v>
      </c>
      <c r="BK99" s="190">
        <f>ROUND(I99*H99,2)</f>
        <v>0</v>
      </c>
      <c r="BL99" s="17" t="s">
        <v>112</v>
      </c>
      <c r="BM99" s="189" t="s">
        <v>956</v>
      </c>
    </row>
    <row r="100" spans="1:65" s="2" customFormat="1" ht="11.25">
      <c r="A100" s="34"/>
      <c r="B100" s="35"/>
      <c r="C100" s="36"/>
      <c r="D100" s="191" t="s">
        <v>173</v>
      </c>
      <c r="E100" s="36"/>
      <c r="F100" s="192" t="s">
        <v>178</v>
      </c>
      <c r="G100" s="36"/>
      <c r="H100" s="36"/>
      <c r="I100" s="193"/>
      <c r="J100" s="36"/>
      <c r="K100" s="36"/>
      <c r="L100" s="39"/>
      <c r="M100" s="194"/>
      <c r="N100" s="195"/>
      <c r="O100" s="64"/>
      <c r="P100" s="64"/>
      <c r="Q100" s="64"/>
      <c r="R100" s="64"/>
      <c r="S100" s="64"/>
      <c r="T100" s="65"/>
      <c r="U100" s="34"/>
      <c r="V100" s="34"/>
      <c r="W100" s="34"/>
      <c r="X100" s="34"/>
      <c r="Y100" s="34"/>
      <c r="Z100" s="34"/>
      <c r="AA100" s="34"/>
      <c r="AB100" s="34"/>
      <c r="AC100" s="34"/>
      <c r="AD100" s="34"/>
      <c r="AE100" s="34"/>
      <c r="AT100" s="17" t="s">
        <v>173</v>
      </c>
      <c r="AU100" s="17" t="s">
        <v>83</v>
      </c>
    </row>
    <row r="101" spans="1:65" s="13" customFormat="1" ht="11.25">
      <c r="B101" s="196"/>
      <c r="C101" s="197"/>
      <c r="D101" s="198" t="s">
        <v>179</v>
      </c>
      <c r="E101" s="199" t="s">
        <v>19</v>
      </c>
      <c r="F101" s="200" t="s">
        <v>957</v>
      </c>
      <c r="G101" s="197"/>
      <c r="H101" s="201">
        <v>1.28</v>
      </c>
      <c r="I101" s="202"/>
      <c r="J101" s="197"/>
      <c r="K101" s="197"/>
      <c r="L101" s="203"/>
      <c r="M101" s="204"/>
      <c r="N101" s="205"/>
      <c r="O101" s="205"/>
      <c r="P101" s="205"/>
      <c r="Q101" s="205"/>
      <c r="R101" s="205"/>
      <c r="S101" s="205"/>
      <c r="T101" s="206"/>
      <c r="AT101" s="207" t="s">
        <v>179</v>
      </c>
      <c r="AU101" s="207" t="s">
        <v>83</v>
      </c>
      <c r="AV101" s="13" t="s">
        <v>83</v>
      </c>
      <c r="AW101" s="13" t="s">
        <v>36</v>
      </c>
      <c r="AX101" s="13" t="s">
        <v>79</v>
      </c>
      <c r="AY101" s="207" t="s">
        <v>164</v>
      </c>
    </row>
    <row r="102" spans="1:65" s="2" customFormat="1" ht="24.2" customHeight="1">
      <c r="A102" s="34"/>
      <c r="B102" s="35"/>
      <c r="C102" s="178" t="s">
        <v>103</v>
      </c>
      <c r="D102" s="178" t="s">
        <v>167</v>
      </c>
      <c r="E102" s="179" t="s">
        <v>181</v>
      </c>
      <c r="F102" s="180" t="s">
        <v>182</v>
      </c>
      <c r="G102" s="181" t="s">
        <v>183</v>
      </c>
      <c r="H102" s="182">
        <v>4.7060000000000004</v>
      </c>
      <c r="I102" s="183"/>
      <c r="J102" s="184">
        <f>ROUND(I102*H102,2)</f>
        <v>0</v>
      </c>
      <c r="K102" s="180" t="s">
        <v>171</v>
      </c>
      <c r="L102" s="39"/>
      <c r="M102" s="185" t="s">
        <v>19</v>
      </c>
      <c r="N102" s="186" t="s">
        <v>46</v>
      </c>
      <c r="O102" s="64"/>
      <c r="P102" s="187">
        <f>O102*H102</f>
        <v>0</v>
      </c>
      <c r="Q102" s="187">
        <v>0</v>
      </c>
      <c r="R102" s="187">
        <f>Q102*H102</f>
        <v>0</v>
      </c>
      <c r="S102" s="187">
        <v>2.2000000000000002</v>
      </c>
      <c r="T102" s="188">
        <f>S102*H102</f>
        <v>10.353200000000001</v>
      </c>
      <c r="U102" s="34"/>
      <c r="V102" s="34"/>
      <c r="W102" s="34"/>
      <c r="X102" s="34"/>
      <c r="Y102" s="34"/>
      <c r="Z102" s="34"/>
      <c r="AA102" s="34"/>
      <c r="AB102" s="34"/>
      <c r="AC102" s="34"/>
      <c r="AD102" s="34"/>
      <c r="AE102" s="34"/>
      <c r="AR102" s="189" t="s">
        <v>112</v>
      </c>
      <c r="AT102" s="189" t="s">
        <v>167</v>
      </c>
      <c r="AU102" s="189" t="s">
        <v>83</v>
      </c>
      <c r="AY102" s="17" t="s">
        <v>164</v>
      </c>
      <c r="BE102" s="190">
        <f>IF(N102="základní",J102,0)</f>
        <v>0</v>
      </c>
      <c r="BF102" s="190">
        <f>IF(N102="snížená",J102,0)</f>
        <v>0</v>
      </c>
      <c r="BG102" s="190">
        <f>IF(N102="zákl. přenesená",J102,0)</f>
        <v>0</v>
      </c>
      <c r="BH102" s="190">
        <f>IF(N102="sníž. přenesená",J102,0)</f>
        <v>0</v>
      </c>
      <c r="BI102" s="190">
        <f>IF(N102="nulová",J102,0)</f>
        <v>0</v>
      </c>
      <c r="BJ102" s="17" t="s">
        <v>79</v>
      </c>
      <c r="BK102" s="190">
        <f>ROUND(I102*H102,2)</f>
        <v>0</v>
      </c>
      <c r="BL102" s="17" t="s">
        <v>112</v>
      </c>
      <c r="BM102" s="189" t="s">
        <v>958</v>
      </c>
    </row>
    <row r="103" spans="1:65" s="2" customFormat="1" ht="11.25">
      <c r="A103" s="34"/>
      <c r="B103" s="35"/>
      <c r="C103" s="36"/>
      <c r="D103" s="191" t="s">
        <v>173</v>
      </c>
      <c r="E103" s="36"/>
      <c r="F103" s="192" t="s">
        <v>185</v>
      </c>
      <c r="G103" s="36"/>
      <c r="H103" s="36"/>
      <c r="I103" s="193"/>
      <c r="J103" s="36"/>
      <c r="K103" s="36"/>
      <c r="L103" s="39"/>
      <c r="M103" s="194"/>
      <c r="N103" s="195"/>
      <c r="O103" s="64"/>
      <c r="P103" s="64"/>
      <c r="Q103" s="64"/>
      <c r="R103" s="64"/>
      <c r="S103" s="64"/>
      <c r="T103" s="65"/>
      <c r="U103" s="34"/>
      <c r="V103" s="34"/>
      <c r="W103" s="34"/>
      <c r="X103" s="34"/>
      <c r="Y103" s="34"/>
      <c r="Z103" s="34"/>
      <c r="AA103" s="34"/>
      <c r="AB103" s="34"/>
      <c r="AC103" s="34"/>
      <c r="AD103" s="34"/>
      <c r="AE103" s="34"/>
      <c r="AT103" s="17" t="s">
        <v>173</v>
      </c>
      <c r="AU103" s="17" t="s">
        <v>83</v>
      </c>
    </row>
    <row r="104" spans="1:65" s="13" customFormat="1" ht="11.25">
      <c r="B104" s="196"/>
      <c r="C104" s="197"/>
      <c r="D104" s="198" t="s">
        <v>179</v>
      </c>
      <c r="E104" s="199" t="s">
        <v>19</v>
      </c>
      <c r="F104" s="200" t="s">
        <v>959</v>
      </c>
      <c r="G104" s="197"/>
      <c r="H104" s="201">
        <v>4.7060000000000004</v>
      </c>
      <c r="I104" s="202"/>
      <c r="J104" s="197"/>
      <c r="K104" s="197"/>
      <c r="L104" s="203"/>
      <c r="M104" s="204"/>
      <c r="N104" s="205"/>
      <c r="O104" s="205"/>
      <c r="P104" s="205"/>
      <c r="Q104" s="205"/>
      <c r="R104" s="205"/>
      <c r="S104" s="205"/>
      <c r="T104" s="206"/>
      <c r="AT104" s="207" t="s">
        <v>179</v>
      </c>
      <c r="AU104" s="207" t="s">
        <v>83</v>
      </c>
      <c r="AV104" s="13" t="s">
        <v>83</v>
      </c>
      <c r="AW104" s="13" t="s">
        <v>36</v>
      </c>
      <c r="AX104" s="13" t="s">
        <v>79</v>
      </c>
      <c r="AY104" s="207" t="s">
        <v>164</v>
      </c>
    </row>
    <row r="105" spans="1:65" s="2" customFormat="1" ht="33" customHeight="1">
      <c r="A105" s="34"/>
      <c r="B105" s="35"/>
      <c r="C105" s="178" t="s">
        <v>112</v>
      </c>
      <c r="D105" s="178" t="s">
        <v>167</v>
      </c>
      <c r="E105" s="179" t="s">
        <v>960</v>
      </c>
      <c r="F105" s="180" t="s">
        <v>961</v>
      </c>
      <c r="G105" s="181" t="s">
        <v>183</v>
      </c>
      <c r="H105" s="182">
        <v>3.294</v>
      </c>
      <c r="I105" s="183"/>
      <c r="J105" s="184">
        <f>ROUND(I105*H105,2)</f>
        <v>0</v>
      </c>
      <c r="K105" s="180" t="s">
        <v>171</v>
      </c>
      <c r="L105" s="39"/>
      <c r="M105" s="185" t="s">
        <v>19</v>
      </c>
      <c r="N105" s="186" t="s">
        <v>46</v>
      </c>
      <c r="O105" s="64"/>
      <c r="P105" s="187">
        <f>O105*H105</f>
        <v>0</v>
      </c>
      <c r="Q105" s="187">
        <v>0</v>
      </c>
      <c r="R105" s="187">
        <f>Q105*H105</f>
        <v>0</v>
      </c>
      <c r="S105" s="187">
        <v>1.4</v>
      </c>
      <c r="T105" s="188">
        <f>S105*H105</f>
        <v>4.6116000000000001</v>
      </c>
      <c r="U105" s="34"/>
      <c r="V105" s="34"/>
      <c r="W105" s="34"/>
      <c r="X105" s="34"/>
      <c r="Y105" s="34"/>
      <c r="Z105" s="34"/>
      <c r="AA105" s="34"/>
      <c r="AB105" s="34"/>
      <c r="AC105" s="34"/>
      <c r="AD105" s="34"/>
      <c r="AE105" s="34"/>
      <c r="AR105" s="189" t="s">
        <v>112</v>
      </c>
      <c r="AT105" s="189" t="s">
        <v>167</v>
      </c>
      <c r="AU105" s="189" t="s">
        <v>83</v>
      </c>
      <c r="AY105" s="17" t="s">
        <v>164</v>
      </c>
      <c r="BE105" s="190">
        <f>IF(N105="základní",J105,0)</f>
        <v>0</v>
      </c>
      <c r="BF105" s="190">
        <f>IF(N105="snížená",J105,0)</f>
        <v>0</v>
      </c>
      <c r="BG105" s="190">
        <f>IF(N105="zákl. přenesená",J105,0)</f>
        <v>0</v>
      </c>
      <c r="BH105" s="190">
        <f>IF(N105="sníž. přenesená",J105,0)</f>
        <v>0</v>
      </c>
      <c r="BI105" s="190">
        <f>IF(N105="nulová",J105,0)</f>
        <v>0</v>
      </c>
      <c r="BJ105" s="17" t="s">
        <v>79</v>
      </c>
      <c r="BK105" s="190">
        <f>ROUND(I105*H105,2)</f>
        <v>0</v>
      </c>
      <c r="BL105" s="17" t="s">
        <v>112</v>
      </c>
      <c r="BM105" s="189" t="s">
        <v>962</v>
      </c>
    </row>
    <row r="106" spans="1:65" s="2" customFormat="1" ht="11.25">
      <c r="A106" s="34"/>
      <c r="B106" s="35"/>
      <c r="C106" s="36"/>
      <c r="D106" s="191" t="s">
        <v>173</v>
      </c>
      <c r="E106" s="36"/>
      <c r="F106" s="192" t="s">
        <v>963</v>
      </c>
      <c r="G106" s="36"/>
      <c r="H106" s="36"/>
      <c r="I106" s="193"/>
      <c r="J106" s="36"/>
      <c r="K106" s="36"/>
      <c r="L106" s="39"/>
      <c r="M106" s="194"/>
      <c r="N106" s="195"/>
      <c r="O106" s="64"/>
      <c r="P106" s="64"/>
      <c r="Q106" s="64"/>
      <c r="R106" s="64"/>
      <c r="S106" s="64"/>
      <c r="T106" s="65"/>
      <c r="U106" s="34"/>
      <c r="V106" s="34"/>
      <c r="W106" s="34"/>
      <c r="X106" s="34"/>
      <c r="Y106" s="34"/>
      <c r="Z106" s="34"/>
      <c r="AA106" s="34"/>
      <c r="AB106" s="34"/>
      <c r="AC106" s="34"/>
      <c r="AD106" s="34"/>
      <c r="AE106" s="34"/>
      <c r="AT106" s="17" t="s">
        <v>173</v>
      </c>
      <c r="AU106" s="17" t="s">
        <v>83</v>
      </c>
    </row>
    <row r="107" spans="1:65" s="13" customFormat="1" ht="11.25">
      <c r="B107" s="196"/>
      <c r="C107" s="197"/>
      <c r="D107" s="198" t="s">
        <v>179</v>
      </c>
      <c r="E107" s="199" t="s">
        <v>19</v>
      </c>
      <c r="F107" s="200" t="s">
        <v>964</v>
      </c>
      <c r="G107" s="197"/>
      <c r="H107" s="201">
        <v>3.294</v>
      </c>
      <c r="I107" s="202"/>
      <c r="J107" s="197"/>
      <c r="K107" s="197"/>
      <c r="L107" s="203"/>
      <c r="M107" s="204"/>
      <c r="N107" s="205"/>
      <c r="O107" s="205"/>
      <c r="P107" s="205"/>
      <c r="Q107" s="205"/>
      <c r="R107" s="205"/>
      <c r="S107" s="205"/>
      <c r="T107" s="206"/>
      <c r="AT107" s="207" t="s">
        <v>179</v>
      </c>
      <c r="AU107" s="207" t="s">
        <v>83</v>
      </c>
      <c r="AV107" s="13" t="s">
        <v>83</v>
      </c>
      <c r="AW107" s="13" t="s">
        <v>36</v>
      </c>
      <c r="AX107" s="13" t="s">
        <v>79</v>
      </c>
      <c r="AY107" s="207" t="s">
        <v>164</v>
      </c>
    </row>
    <row r="108" spans="1:65" s="2" customFormat="1" ht="37.9" customHeight="1">
      <c r="A108" s="34"/>
      <c r="B108" s="35"/>
      <c r="C108" s="178" t="s">
        <v>115</v>
      </c>
      <c r="D108" s="178" t="s">
        <v>167</v>
      </c>
      <c r="E108" s="179" t="s">
        <v>201</v>
      </c>
      <c r="F108" s="180" t="s">
        <v>202</v>
      </c>
      <c r="G108" s="181" t="s">
        <v>170</v>
      </c>
      <c r="H108" s="182">
        <v>12.8</v>
      </c>
      <c r="I108" s="183"/>
      <c r="J108" s="184">
        <f>ROUND(I108*H108,2)</f>
        <v>0</v>
      </c>
      <c r="K108" s="180" t="s">
        <v>171</v>
      </c>
      <c r="L108" s="39"/>
      <c r="M108" s="185" t="s">
        <v>19</v>
      </c>
      <c r="N108" s="186" t="s">
        <v>46</v>
      </c>
      <c r="O108" s="64"/>
      <c r="P108" s="187">
        <f>O108*H108</f>
        <v>0</v>
      </c>
      <c r="Q108" s="187">
        <v>0</v>
      </c>
      <c r="R108" s="187">
        <f>Q108*H108</f>
        <v>0</v>
      </c>
      <c r="S108" s="187">
        <v>7.5999999999999998E-2</v>
      </c>
      <c r="T108" s="188">
        <f>S108*H108</f>
        <v>0.9728</v>
      </c>
      <c r="U108" s="34"/>
      <c r="V108" s="34"/>
      <c r="W108" s="34"/>
      <c r="X108" s="34"/>
      <c r="Y108" s="34"/>
      <c r="Z108" s="34"/>
      <c r="AA108" s="34"/>
      <c r="AB108" s="34"/>
      <c r="AC108" s="34"/>
      <c r="AD108" s="34"/>
      <c r="AE108" s="34"/>
      <c r="AR108" s="189" t="s">
        <v>112</v>
      </c>
      <c r="AT108" s="189" t="s">
        <v>167</v>
      </c>
      <c r="AU108" s="189" t="s">
        <v>83</v>
      </c>
      <c r="AY108" s="17" t="s">
        <v>164</v>
      </c>
      <c r="BE108" s="190">
        <f>IF(N108="základní",J108,0)</f>
        <v>0</v>
      </c>
      <c r="BF108" s="190">
        <f>IF(N108="snížená",J108,0)</f>
        <v>0</v>
      </c>
      <c r="BG108" s="190">
        <f>IF(N108="zákl. přenesená",J108,0)</f>
        <v>0</v>
      </c>
      <c r="BH108" s="190">
        <f>IF(N108="sníž. přenesená",J108,0)</f>
        <v>0</v>
      </c>
      <c r="BI108" s="190">
        <f>IF(N108="nulová",J108,0)</f>
        <v>0</v>
      </c>
      <c r="BJ108" s="17" t="s">
        <v>79</v>
      </c>
      <c r="BK108" s="190">
        <f>ROUND(I108*H108,2)</f>
        <v>0</v>
      </c>
      <c r="BL108" s="17" t="s">
        <v>112</v>
      </c>
      <c r="BM108" s="189" t="s">
        <v>965</v>
      </c>
    </row>
    <row r="109" spans="1:65" s="2" customFormat="1" ht="11.25">
      <c r="A109" s="34"/>
      <c r="B109" s="35"/>
      <c r="C109" s="36"/>
      <c r="D109" s="191" t="s">
        <v>173</v>
      </c>
      <c r="E109" s="36"/>
      <c r="F109" s="192" t="s">
        <v>204</v>
      </c>
      <c r="G109" s="36"/>
      <c r="H109" s="36"/>
      <c r="I109" s="193"/>
      <c r="J109" s="36"/>
      <c r="K109" s="36"/>
      <c r="L109" s="39"/>
      <c r="M109" s="194"/>
      <c r="N109" s="195"/>
      <c r="O109" s="64"/>
      <c r="P109" s="64"/>
      <c r="Q109" s="64"/>
      <c r="R109" s="64"/>
      <c r="S109" s="64"/>
      <c r="T109" s="65"/>
      <c r="U109" s="34"/>
      <c r="V109" s="34"/>
      <c r="W109" s="34"/>
      <c r="X109" s="34"/>
      <c r="Y109" s="34"/>
      <c r="Z109" s="34"/>
      <c r="AA109" s="34"/>
      <c r="AB109" s="34"/>
      <c r="AC109" s="34"/>
      <c r="AD109" s="34"/>
      <c r="AE109" s="34"/>
      <c r="AT109" s="17" t="s">
        <v>173</v>
      </c>
      <c r="AU109" s="17" t="s">
        <v>83</v>
      </c>
    </row>
    <row r="110" spans="1:65" s="13" customFormat="1" ht="11.25">
      <c r="B110" s="196"/>
      <c r="C110" s="197"/>
      <c r="D110" s="198" t="s">
        <v>179</v>
      </c>
      <c r="E110" s="199" t="s">
        <v>19</v>
      </c>
      <c r="F110" s="200" t="s">
        <v>966</v>
      </c>
      <c r="G110" s="197"/>
      <c r="H110" s="201">
        <v>12.8</v>
      </c>
      <c r="I110" s="202"/>
      <c r="J110" s="197"/>
      <c r="K110" s="197"/>
      <c r="L110" s="203"/>
      <c r="M110" s="204"/>
      <c r="N110" s="205"/>
      <c r="O110" s="205"/>
      <c r="P110" s="205"/>
      <c r="Q110" s="205"/>
      <c r="R110" s="205"/>
      <c r="S110" s="205"/>
      <c r="T110" s="206"/>
      <c r="AT110" s="207" t="s">
        <v>179</v>
      </c>
      <c r="AU110" s="207" t="s">
        <v>83</v>
      </c>
      <c r="AV110" s="13" t="s">
        <v>83</v>
      </c>
      <c r="AW110" s="13" t="s">
        <v>36</v>
      </c>
      <c r="AX110" s="13" t="s">
        <v>79</v>
      </c>
      <c r="AY110" s="207" t="s">
        <v>164</v>
      </c>
    </row>
    <row r="111" spans="1:65" s="2" customFormat="1" ht="44.25" customHeight="1">
      <c r="A111" s="34"/>
      <c r="B111" s="35"/>
      <c r="C111" s="178" t="s">
        <v>118</v>
      </c>
      <c r="D111" s="178" t="s">
        <v>167</v>
      </c>
      <c r="E111" s="179" t="s">
        <v>206</v>
      </c>
      <c r="F111" s="180" t="s">
        <v>207</v>
      </c>
      <c r="G111" s="181" t="s">
        <v>170</v>
      </c>
      <c r="H111" s="182">
        <v>109.47199999999999</v>
      </c>
      <c r="I111" s="183"/>
      <c r="J111" s="184">
        <f>ROUND(I111*H111,2)</f>
        <v>0</v>
      </c>
      <c r="K111" s="180" t="s">
        <v>171</v>
      </c>
      <c r="L111" s="39"/>
      <c r="M111" s="185" t="s">
        <v>19</v>
      </c>
      <c r="N111" s="186" t="s">
        <v>46</v>
      </c>
      <c r="O111" s="64"/>
      <c r="P111" s="187">
        <f>O111*H111</f>
        <v>0</v>
      </c>
      <c r="Q111" s="187">
        <v>0</v>
      </c>
      <c r="R111" s="187">
        <f>Q111*H111</f>
        <v>0</v>
      </c>
      <c r="S111" s="187">
        <v>4.5999999999999999E-2</v>
      </c>
      <c r="T111" s="188">
        <f>S111*H111</f>
        <v>5.0357119999999993</v>
      </c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  <c r="AR111" s="189" t="s">
        <v>112</v>
      </c>
      <c r="AT111" s="189" t="s">
        <v>167</v>
      </c>
      <c r="AU111" s="189" t="s">
        <v>83</v>
      </c>
      <c r="AY111" s="17" t="s">
        <v>164</v>
      </c>
      <c r="BE111" s="190">
        <f>IF(N111="základní",J111,0)</f>
        <v>0</v>
      </c>
      <c r="BF111" s="190">
        <f>IF(N111="snížená",J111,0)</f>
        <v>0</v>
      </c>
      <c r="BG111" s="190">
        <f>IF(N111="zákl. přenesená",J111,0)</f>
        <v>0</v>
      </c>
      <c r="BH111" s="190">
        <f>IF(N111="sníž. přenesená",J111,0)</f>
        <v>0</v>
      </c>
      <c r="BI111" s="190">
        <f>IF(N111="nulová",J111,0)</f>
        <v>0</v>
      </c>
      <c r="BJ111" s="17" t="s">
        <v>79</v>
      </c>
      <c r="BK111" s="190">
        <f>ROUND(I111*H111,2)</f>
        <v>0</v>
      </c>
      <c r="BL111" s="17" t="s">
        <v>112</v>
      </c>
      <c r="BM111" s="189" t="s">
        <v>967</v>
      </c>
    </row>
    <row r="112" spans="1:65" s="2" customFormat="1" ht="11.25">
      <c r="A112" s="34"/>
      <c r="B112" s="35"/>
      <c r="C112" s="36"/>
      <c r="D112" s="191" t="s">
        <v>173</v>
      </c>
      <c r="E112" s="36"/>
      <c r="F112" s="192" t="s">
        <v>209</v>
      </c>
      <c r="G112" s="36"/>
      <c r="H112" s="36"/>
      <c r="I112" s="193"/>
      <c r="J112" s="36"/>
      <c r="K112" s="36"/>
      <c r="L112" s="39"/>
      <c r="M112" s="194"/>
      <c r="N112" s="195"/>
      <c r="O112" s="64"/>
      <c r="P112" s="64"/>
      <c r="Q112" s="64"/>
      <c r="R112" s="64"/>
      <c r="S112" s="64"/>
      <c r="T112" s="65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  <c r="AT112" s="17" t="s">
        <v>173</v>
      </c>
      <c r="AU112" s="17" t="s">
        <v>83</v>
      </c>
    </row>
    <row r="113" spans="1:65" s="13" customFormat="1" ht="11.25">
      <c r="B113" s="196"/>
      <c r="C113" s="197"/>
      <c r="D113" s="198" t="s">
        <v>179</v>
      </c>
      <c r="E113" s="199" t="s">
        <v>19</v>
      </c>
      <c r="F113" s="200" t="s">
        <v>968</v>
      </c>
      <c r="G113" s="197"/>
      <c r="H113" s="201">
        <v>109.47199999999999</v>
      </c>
      <c r="I113" s="202"/>
      <c r="J113" s="197"/>
      <c r="K113" s="197"/>
      <c r="L113" s="203"/>
      <c r="M113" s="204"/>
      <c r="N113" s="205"/>
      <c r="O113" s="205"/>
      <c r="P113" s="205"/>
      <c r="Q113" s="205"/>
      <c r="R113" s="205"/>
      <c r="S113" s="205"/>
      <c r="T113" s="206"/>
      <c r="AT113" s="207" t="s">
        <v>179</v>
      </c>
      <c r="AU113" s="207" t="s">
        <v>83</v>
      </c>
      <c r="AV113" s="13" t="s">
        <v>83</v>
      </c>
      <c r="AW113" s="13" t="s">
        <v>36</v>
      </c>
      <c r="AX113" s="13" t="s">
        <v>79</v>
      </c>
      <c r="AY113" s="207" t="s">
        <v>164</v>
      </c>
    </row>
    <row r="114" spans="1:65" s="2" customFormat="1" ht="37.9" customHeight="1">
      <c r="A114" s="34"/>
      <c r="B114" s="35"/>
      <c r="C114" s="178" t="s">
        <v>121</v>
      </c>
      <c r="D114" s="178" t="s">
        <v>167</v>
      </c>
      <c r="E114" s="179" t="s">
        <v>211</v>
      </c>
      <c r="F114" s="180" t="s">
        <v>212</v>
      </c>
      <c r="G114" s="181" t="s">
        <v>170</v>
      </c>
      <c r="H114" s="182">
        <v>100.69199999999999</v>
      </c>
      <c r="I114" s="183"/>
      <c r="J114" s="184">
        <f>ROUND(I114*H114,2)</f>
        <v>0</v>
      </c>
      <c r="K114" s="180" t="s">
        <v>171</v>
      </c>
      <c r="L114" s="39"/>
      <c r="M114" s="185" t="s">
        <v>19</v>
      </c>
      <c r="N114" s="186" t="s">
        <v>46</v>
      </c>
      <c r="O114" s="64"/>
      <c r="P114" s="187">
        <f>O114*H114</f>
        <v>0</v>
      </c>
      <c r="Q114" s="187">
        <v>0</v>
      </c>
      <c r="R114" s="187">
        <f>Q114*H114</f>
        <v>0</v>
      </c>
      <c r="S114" s="187">
        <v>6.8000000000000005E-2</v>
      </c>
      <c r="T114" s="188">
        <f>S114*H114</f>
        <v>6.8470560000000003</v>
      </c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  <c r="AR114" s="189" t="s">
        <v>112</v>
      </c>
      <c r="AT114" s="189" t="s">
        <v>167</v>
      </c>
      <c r="AU114" s="189" t="s">
        <v>83</v>
      </c>
      <c r="AY114" s="17" t="s">
        <v>164</v>
      </c>
      <c r="BE114" s="190">
        <f>IF(N114="základní",J114,0)</f>
        <v>0</v>
      </c>
      <c r="BF114" s="190">
        <f>IF(N114="snížená",J114,0)</f>
        <v>0</v>
      </c>
      <c r="BG114" s="190">
        <f>IF(N114="zákl. přenesená",J114,0)</f>
        <v>0</v>
      </c>
      <c r="BH114" s="190">
        <f>IF(N114="sníž. přenesená",J114,0)</f>
        <v>0</v>
      </c>
      <c r="BI114" s="190">
        <f>IF(N114="nulová",J114,0)</f>
        <v>0</v>
      </c>
      <c r="BJ114" s="17" t="s">
        <v>79</v>
      </c>
      <c r="BK114" s="190">
        <f>ROUND(I114*H114,2)</f>
        <v>0</v>
      </c>
      <c r="BL114" s="17" t="s">
        <v>112</v>
      </c>
      <c r="BM114" s="189" t="s">
        <v>969</v>
      </c>
    </row>
    <row r="115" spans="1:65" s="2" customFormat="1" ht="11.25">
      <c r="A115" s="34"/>
      <c r="B115" s="35"/>
      <c r="C115" s="36"/>
      <c r="D115" s="191" t="s">
        <v>173</v>
      </c>
      <c r="E115" s="36"/>
      <c r="F115" s="192" t="s">
        <v>214</v>
      </c>
      <c r="G115" s="36"/>
      <c r="H115" s="36"/>
      <c r="I115" s="193"/>
      <c r="J115" s="36"/>
      <c r="K115" s="36"/>
      <c r="L115" s="39"/>
      <c r="M115" s="194"/>
      <c r="N115" s="195"/>
      <c r="O115" s="64"/>
      <c r="P115" s="64"/>
      <c r="Q115" s="64"/>
      <c r="R115" s="64"/>
      <c r="S115" s="64"/>
      <c r="T115" s="65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  <c r="AT115" s="17" t="s">
        <v>173</v>
      </c>
      <c r="AU115" s="17" t="s">
        <v>83</v>
      </c>
    </row>
    <row r="116" spans="1:65" s="13" customFormat="1" ht="22.5">
      <c r="B116" s="196"/>
      <c r="C116" s="197"/>
      <c r="D116" s="198" t="s">
        <v>179</v>
      </c>
      <c r="E116" s="199" t="s">
        <v>19</v>
      </c>
      <c r="F116" s="200" t="s">
        <v>970</v>
      </c>
      <c r="G116" s="197"/>
      <c r="H116" s="201">
        <v>56.375999999999998</v>
      </c>
      <c r="I116" s="202"/>
      <c r="J116" s="197"/>
      <c r="K116" s="197"/>
      <c r="L116" s="203"/>
      <c r="M116" s="204"/>
      <c r="N116" s="205"/>
      <c r="O116" s="205"/>
      <c r="P116" s="205"/>
      <c r="Q116" s="205"/>
      <c r="R116" s="205"/>
      <c r="S116" s="205"/>
      <c r="T116" s="206"/>
      <c r="AT116" s="207" t="s">
        <v>179</v>
      </c>
      <c r="AU116" s="207" t="s">
        <v>83</v>
      </c>
      <c r="AV116" s="13" t="s">
        <v>83</v>
      </c>
      <c r="AW116" s="13" t="s">
        <v>36</v>
      </c>
      <c r="AX116" s="13" t="s">
        <v>75</v>
      </c>
      <c r="AY116" s="207" t="s">
        <v>164</v>
      </c>
    </row>
    <row r="117" spans="1:65" s="13" customFormat="1" ht="11.25">
      <c r="B117" s="196"/>
      <c r="C117" s="197"/>
      <c r="D117" s="198" t="s">
        <v>179</v>
      </c>
      <c r="E117" s="199" t="s">
        <v>19</v>
      </c>
      <c r="F117" s="200" t="s">
        <v>971</v>
      </c>
      <c r="G117" s="197"/>
      <c r="H117" s="201">
        <v>44.316000000000003</v>
      </c>
      <c r="I117" s="202"/>
      <c r="J117" s="197"/>
      <c r="K117" s="197"/>
      <c r="L117" s="203"/>
      <c r="M117" s="204"/>
      <c r="N117" s="205"/>
      <c r="O117" s="205"/>
      <c r="P117" s="205"/>
      <c r="Q117" s="205"/>
      <c r="R117" s="205"/>
      <c r="S117" s="205"/>
      <c r="T117" s="206"/>
      <c r="AT117" s="207" t="s">
        <v>179</v>
      </c>
      <c r="AU117" s="207" t="s">
        <v>83</v>
      </c>
      <c r="AV117" s="13" t="s">
        <v>83</v>
      </c>
      <c r="AW117" s="13" t="s">
        <v>36</v>
      </c>
      <c r="AX117" s="13" t="s">
        <v>75</v>
      </c>
      <c r="AY117" s="207" t="s">
        <v>164</v>
      </c>
    </row>
    <row r="118" spans="1:65" s="14" customFormat="1" ht="11.25">
      <c r="B118" s="212"/>
      <c r="C118" s="213"/>
      <c r="D118" s="198" t="s">
        <v>179</v>
      </c>
      <c r="E118" s="214" t="s">
        <v>19</v>
      </c>
      <c r="F118" s="215" t="s">
        <v>438</v>
      </c>
      <c r="G118" s="213"/>
      <c r="H118" s="216">
        <v>100.69200000000001</v>
      </c>
      <c r="I118" s="217"/>
      <c r="J118" s="213"/>
      <c r="K118" s="213"/>
      <c r="L118" s="218"/>
      <c r="M118" s="219"/>
      <c r="N118" s="220"/>
      <c r="O118" s="220"/>
      <c r="P118" s="220"/>
      <c r="Q118" s="220"/>
      <c r="R118" s="220"/>
      <c r="S118" s="220"/>
      <c r="T118" s="221"/>
      <c r="AT118" s="222" t="s">
        <v>179</v>
      </c>
      <c r="AU118" s="222" t="s">
        <v>83</v>
      </c>
      <c r="AV118" s="14" t="s">
        <v>112</v>
      </c>
      <c r="AW118" s="14" t="s">
        <v>36</v>
      </c>
      <c r="AX118" s="14" t="s">
        <v>79</v>
      </c>
      <c r="AY118" s="222" t="s">
        <v>164</v>
      </c>
    </row>
    <row r="119" spans="1:65" s="12" customFormat="1" ht="22.9" customHeight="1">
      <c r="B119" s="162"/>
      <c r="C119" s="163"/>
      <c r="D119" s="164" t="s">
        <v>74</v>
      </c>
      <c r="E119" s="176" t="s">
        <v>216</v>
      </c>
      <c r="F119" s="176" t="s">
        <v>217</v>
      </c>
      <c r="G119" s="163"/>
      <c r="H119" s="163"/>
      <c r="I119" s="166"/>
      <c r="J119" s="177">
        <f>BK119</f>
        <v>0</v>
      </c>
      <c r="K119" s="163"/>
      <c r="L119" s="168"/>
      <c r="M119" s="169"/>
      <c r="N119" s="170"/>
      <c r="O119" s="170"/>
      <c r="P119" s="171">
        <f>SUM(P120:P148)</f>
        <v>0</v>
      </c>
      <c r="Q119" s="170"/>
      <c r="R119" s="171">
        <f>SUM(R120:R148)</f>
        <v>0</v>
      </c>
      <c r="S119" s="170"/>
      <c r="T119" s="172">
        <f>SUM(T120:T148)</f>
        <v>0</v>
      </c>
      <c r="AR119" s="173" t="s">
        <v>79</v>
      </c>
      <c r="AT119" s="174" t="s">
        <v>74</v>
      </c>
      <c r="AU119" s="174" t="s">
        <v>79</v>
      </c>
      <c r="AY119" s="173" t="s">
        <v>164</v>
      </c>
      <c r="BK119" s="175">
        <f>SUM(BK120:BK148)</f>
        <v>0</v>
      </c>
    </row>
    <row r="120" spans="1:65" s="2" customFormat="1" ht="16.5" customHeight="1">
      <c r="A120" s="34"/>
      <c r="B120" s="35"/>
      <c r="C120" s="178" t="s">
        <v>124</v>
      </c>
      <c r="D120" s="178" t="s">
        <v>167</v>
      </c>
      <c r="E120" s="179" t="s">
        <v>225</v>
      </c>
      <c r="F120" s="180" t="s">
        <v>226</v>
      </c>
      <c r="G120" s="181" t="s">
        <v>221</v>
      </c>
      <c r="H120" s="182">
        <v>36.311999999999998</v>
      </c>
      <c r="I120" s="183"/>
      <c r="J120" s="184">
        <f>ROUND(I120*H120,2)</f>
        <v>0</v>
      </c>
      <c r="K120" s="180" t="s">
        <v>171</v>
      </c>
      <c r="L120" s="39"/>
      <c r="M120" s="185" t="s">
        <v>19</v>
      </c>
      <c r="N120" s="186" t="s">
        <v>46</v>
      </c>
      <c r="O120" s="64"/>
      <c r="P120" s="187">
        <f>O120*H120</f>
        <v>0</v>
      </c>
      <c r="Q120" s="187">
        <v>0</v>
      </c>
      <c r="R120" s="187">
        <f>Q120*H120</f>
        <v>0</v>
      </c>
      <c r="S120" s="187">
        <v>0</v>
      </c>
      <c r="T120" s="188">
        <f>S120*H120</f>
        <v>0</v>
      </c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  <c r="AR120" s="189" t="s">
        <v>112</v>
      </c>
      <c r="AT120" s="189" t="s">
        <v>167</v>
      </c>
      <c r="AU120" s="189" t="s">
        <v>83</v>
      </c>
      <c r="AY120" s="17" t="s">
        <v>164</v>
      </c>
      <c r="BE120" s="190">
        <f>IF(N120="základní",J120,0)</f>
        <v>0</v>
      </c>
      <c r="BF120" s="190">
        <f>IF(N120="snížená",J120,0)</f>
        <v>0</v>
      </c>
      <c r="BG120" s="190">
        <f>IF(N120="zákl. přenesená",J120,0)</f>
        <v>0</v>
      </c>
      <c r="BH120" s="190">
        <f>IF(N120="sníž. přenesená",J120,0)</f>
        <v>0</v>
      </c>
      <c r="BI120" s="190">
        <f>IF(N120="nulová",J120,0)</f>
        <v>0</v>
      </c>
      <c r="BJ120" s="17" t="s">
        <v>79</v>
      </c>
      <c r="BK120" s="190">
        <f>ROUND(I120*H120,2)</f>
        <v>0</v>
      </c>
      <c r="BL120" s="17" t="s">
        <v>112</v>
      </c>
      <c r="BM120" s="189" t="s">
        <v>972</v>
      </c>
    </row>
    <row r="121" spans="1:65" s="2" customFormat="1" ht="11.25">
      <c r="A121" s="34"/>
      <c r="B121" s="35"/>
      <c r="C121" s="36"/>
      <c r="D121" s="191" t="s">
        <v>173</v>
      </c>
      <c r="E121" s="36"/>
      <c r="F121" s="192" t="s">
        <v>228</v>
      </c>
      <c r="G121" s="36"/>
      <c r="H121" s="36"/>
      <c r="I121" s="193"/>
      <c r="J121" s="36"/>
      <c r="K121" s="36"/>
      <c r="L121" s="39"/>
      <c r="M121" s="194"/>
      <c r="N121" s="195"/>
      <c r="O121" s="64"/>
      <c r="P121" s="64"/>
      <c r="Q121" s="64"/>
      <c r="R121" s="64"/>
      <c r="S121" s="64"/>
      <c r="T121" s="65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  <c r="AT121" s="17" t="s">
        <v>173</v>
      </c>
      <c r="AU121" s="17" t="s">
        <v>83</v>
      </c>
    </row>
    <row r="122" spans="1:65" s="2" customFormat="1" ht="37.9" customHeight="1">
      <c r="A122" s="34"/>
      <c r="B122" s="35"/>
      <c r="C122" s="178" t="s">
        <v>165</v>
      </c>
      <c r="D122" s="178" t="s">
        <v>167</v>
      </c>
      <c r="E122" s="179" t="s">
        <v>229</v>
      </c>
      <c r="F122" s="180" t="s">
        <v>230</v>
      </c>
      <c r="G122" s="181" t="s">
        <v>221</v>
      </c>
      <c r="H122" s="182">
        <v>36.311999999999998</v>
      </c>
      <c r="I122" s="183"/>
      <c r="J122" s="184">
        <f>ROUND(I122*H122,2)</f>
        <v>0</v>
      </c>
      <c r="K122" s="180" t="s">
        <v>171</v>
      </c>
      <c r="L122" s="39"/>
      <c r="M122" s="185" t="s">
        <v>19</v>
      </c>
      <c r="N122" s="186" t="s">
        <v>46</v>
      </c>
      <c r="O122" s="64"/>
      <c r="P122" s="187">
        <f>O122*H122</f>
        <v>0</v>
      </c>
      <c r="Q122" s="187">
        <v>0</v>
      </c>
      <c r="R122" s="187">
        <f>Q122*H122</f>
        <v>0</v>
      </c>
      <c r="S122" s="187">
        <v>0</v>
      </c>
      <c r="T122" s="188">
        <f>S122*H122</f>
        <v>0</v>
      </c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  <c r="AR122" s="189" t="s">
        <v>112</v>
      </c>
      <c r="AT122" s="189" t="s">
        <v>167</v>
      </c>
      <c r="AU122" s="189" t="s">
        <v>83</v>
      </c>
      <c r="AY122" s="17" t="s">
        <v>164</v>
      </c>
      <c r="BE122" s="190">
        <f>IF(N122="základní",J122,0)</f>
        <v>0</v>
      </c>
      <c r="BF122" s="190">
        <f>IF(N122="snížená",J122,0)</f>
        <v>0</v>
      </c>
      <c r="BG122" s="190">
        <f>IF(N122="zákl. přenesená",J122,0)</f>
        <v>0</v>
      </c>
      <c r="BH122" s="190">
        <f>IF(N122="sníž. přenesená",J122,0)</f>
        <v>0</v>
      </c>
      <c r="BI122" s="190">
        <f>IF(N122="nulová",J122,0)</f>
        <v>0</v>
      </c>
      <c r="BJ122" s="17" t="s">
        <v>79</v>
      </c>
      <c r="BK122" s="190">
        <f>ROUND(I122*H122,2)</f>
        <v>0</v>
      </c>
      <c r="BL122" s="17" t="s">
        <v>112</v>
      </c>
      <c r="BM122" s="189" t="s">
        <v>973</v>
      </c>
    </row>
    <row r="123" spans="1:65" s="2" customFormat="1" ht="11.25">
      <c r="A123" s="34"/>
      <c r="B123" s="35"/>
      <c r="C123" s="36"/>
      <c r="D123" s="191" t="s">
        <v>173</v>
      </c>
      <c r="E123" s="36"/>
      <c r="F123" s="192" t="s">
        <v>232</v>
      </c>
      <c r="G123" s="36"/>
      <c r="H123" s="36"/>
      <c r="I123" s="193"/>
      <c r="J123" s="36"/>
      <c r="K123" s="36"/>
      <c r="L123" s="39"/>
      <c r="M123" s="194"/>
      <c r="N123" s="195"/>
      <c r="O123" s="64"/>
      <c r="P123" s="64"/>
      <c r="Q123" s="64"/>
      <c r="R123" s="64"/>
      <c r="S123" s="64"/>
      <c r="T123" s="65"/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  <c r="AT123" s="17" t="s">
        <v>173</v>
      </c>
      <c r="AU123" s="17" t="s">
        <v>83</v>
      </c>
    </row>
    <row r="124" spans="1:65" s="2" customFormat="1" ht="62.65" customHeight="1">
      <c r="A124" s="34"/>
      <c r="B124" s="35"/>
      <c r="C124" s="178" t="s">
        <v>218</v>
      </c>
      <c r="D124" s="178" t="s">
        <v>167</v>
      </c>
      <c r="E124" s="179" t="s">
        <v>234</v>
      </c>
      <c r="F124" s="180" t="s">
        <v>235</v>
      </c>
      <c r="G124" s="181" t="s">
        <v>221</v>
      </c>
      <c r="H124" s="182">
        <v>181.56</v>
      </c>
      <c r="I124" s="183"/>
      <c r="J124" s="184">
        <f>ROUND(I124*H124,2)</f>
        <v>0</v>
      </c>
      <c r="K124" s="180" t="s">
        <v>171</v>
      </c>
      <c r="L124" s="39"/>
      <c r="M124" s="185" t="s">
        <v>19</v>
      </c>
      <c r="N124" s="186" t="s">
        <v>46</v>
      </c>
      <c r="O124" s="64"/>
      <c r="P124" s="187">
        <f>O124*H124</f>
        <v>0</v>
      </c>
      <c r="Q124" s="187">
        <v>0</v>
      </c>
      <c r="R124" s="187">
        <f>Q124*H124</f>
        <v>0</v>
      </c>
      <c r="S124" s="187">
        <v>0</v>
      </c>
      <c r="T124" s="188">
        <f>S124*H124</f>
        <v>0</v>
      </c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  <c r="AR124" s="189" t="s">
        <v>112</v>
      </c>
      <c r="AT124" s="189" t="s">
        <v>167</v>
      </c>
      <c r="AU124" s="189" t="s">
        <v>83</v>
      </c>
      <c r="AY124" s="17" t="s">
        <v>164</v>
      </c>
      <c r="BE124" s="190">
        <f>IF(N124="základní",J124,0)</f>
        <v>0</v>
      </c>
      <c r="BF124" s="190">
        <f>IF(N124="snížená",J124,0)</f>
        <v>0</v>
      </c>
      <c r="BG124" s="190">
        <f>IF(N124="zákl. přenesená",J124,0)</f>
        <v>0</v>
      </c>
      <c r="BH124" s="190">
        <f>IF(N124="sníž. přenesená",J124,0)</f>
        <v>0</v>
      </c>
      <c r="BI124" s="190">
        <f>IF(N124="nulová",J124,0)</f>
        <v>0</v>
      </c>
      <c r="BJ124" s="17" t="s">
        <v>79</v>
      </c>
      <c r="BK124" s="190">
        <f>ROUND(I124*H124,2)</f>
        <v>0</v>
      </c>
      <c r="BL124" s="17" t="s">
        <v>112</v>
      </c>
      <c r="BM124" s="189" t="s">
        <v>974</v>
      </c>
    </row>
    <row r="125" spans="1:65" s="2" customFormat="1" ht="11.25">
      <c r="A125" s="34"/>
      <c r="B125" s="35"/>
      <c r="C125" s="36"/>
      <c r="D125" s="191" t="s">
        <v>173</v>
      </c>
      <c r="E125" s="36"/>
      <c r="F125" s="192" t="s">
        <v>237</v>
      </c>
      <c r="G125" s="36"/>
      <c r="H125" s="36"/>
      <c r="I125" s="193"/>
      <c r="J125" s="36"/>
      <c r="K125" s="36"/>
      <c r="L125" s="39"/>
      <c r="M125" s="194"/>
      <c r="N125" s="195"/>
      <c r="O125" s="64"/>
      <c r="P125" s="64"/>
      <c r="Q125" s="64"/>
      <c r="R125" s="64"/>
      <c r="S125" s="64"/>
      <c r="T125" s="65"/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  <c r="AT125" s="17" t="s">
        <v>173</v>
      </c>
      <c r="AU125" s="17" t="s">
        <v>83</v>
      </c>
    </row>
    <row r="126" spans="1:65" s="13" customFormat="1" ht="11.25">
      <c r="B126" s="196"/>
      <c r="C126" s="197"/>
      <c r="D126" s="198" t="s">
        <v>179</v>
      </c>
      <c r="E126" s="199" t="s">
        <v>19</v>
      </c>
      <c r="F126" s="200" t="s">
        <v>975</v>
      </c>
      <c r="G126" s="197"/>
      <c r="H126" s="201">
        <v>181.56</v>
      </c>
      <c r="I126" s="202"/>
      <c r="J126" s="197"/>
      <c r="K126" s="197"/>
      <c r="L126" s="203"/>
      <c r="M126" s="204"/>
      <c r="N126" s="205"/>
      <c r="O126" s="205"/>
      <c r="P126" s="205"/>
      <c r="Q126" s="205"/>
      <c r="R126" s="205"/>
      <c r="S126" s="205"/>
      <c r="T126" s="206"/>
      <c r="AT126" s="207" t="s">
        <v>179</v>
      </c>
      <c r="AU126" s="207" t="s">
        <v>83</v>
      </c>
      <c r="AV126" s="13" t="s">
        <v>83</v>
      </c>
      <c r="AW126" s="13" t="s">
        <v>36</v>
      </c>
      <c r="AX126" s="13" t="s">
        <v>79</v>
      </c>
      <c r="AY126" s="207" t="s">
        <v>164</v>
      </c>
    </row>
    <row r="127" spans="1:65" s="2" customFormat="1" ht="33" customHeight="1">
      <c r="A127" s="34"/>
      <c r="B127" s="35"/>
      <c r="C127" s="178" t="s">
        <v>224</v>
      </c>
      <c r="D127" s="178" t="s">
        <v>167</v>
      </c>
      <c r="E127" s="179" t="s">
        <v>240</v>
      </c>
      <c r="F127" s="180" t="s">
        <v>241</v>
      </c>
      <c r="G127" s="181" t="s">
        <v>221</v>
      </c>
      <c r="H127" s="182">
        <v>36.311999999999998</v>
      </c>
      <c r="I127" s="183"/>
      <c r="J127" s="184">
        <f>ROUND(I127*H127,2)</f>
        <v>0</v>
      </c>
      <c r="K127" s="180" t="s">
        <v>171</v>
      </c>
      <c r="L127" s="39"/>
      <c r="M127" s="185" t="s">
        <v>19</v>
      </c>
      <c r="N127" s="186" t="s">
        <v>46</v>
      </c>
      <c r="O127" s="64"/>
      <c r="P127" s="187">
        <f>O127*H127</f>
        <v>0</v>
      </c>
      <c r="Q127" s="187">
        <v>0</v>
      </c>
      <c r="R127" s="187">
        <f>Q127*H127</f>
        <v>0</v>
      </c>
      <c r="S127" s="187">
        <v>0</v>
      </c>
      <c r="T127" s="188">
        <f>S127*H127</f>
        <v>0</v>
      </c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  <c r="AR127" s="189" t="s">
        <v>112</v>
      </c>
      <c r="AT127" s="189" t="s">
        <v>167</v>
      </c>
      <c r="AU127" s="189" t="s">
        <v>83</v>
      </c>
      <c r="AY127" s="17" t="s">
        <v>164</v>
      </c>
      <c r="BE127" s="190">
        <f>IF(N127="základní",J127,0)</f>
        <v>0</v>
      </c>
      <c r="BF127" s="190">
        <f>IF(N127="snížená",J127,0)</f>
        <v>0</v>
      </c>
      <c r="BG127" s="190">
        <f>IF(N127="zákl. přenesená",J127,0)</f>
        <v>0</v>
      </c>
      <c r="BH127" s="190">
        <f>IF(N127="sníž. přenesená",J127,0)</f>
        <v>0</v>
      </c>
      <c r="BI127" s="190">
        <f>IF(N127="nulová",J127,0)</f>
        <v>0</v>
      </c>
      <c r="BJ127" s="17" t="s">
        <v>79</v>
      </c>
      <c r="BK127" s="190">
        <f>ROUND(I127*H127,2)</f>
        <v>0</v>
      </c>
      <c r="BL127" s="17" t="s">
        <v>112</v>
      </c>
      <c r="BM127" s="189" t="s">
        <v>976</v>
      </c>
    </row>
    <row r="128" spans="1:65" s="2" customFormat="1" ht="11.25">
      <c r="A128" s="34"/>
      <c r="B128" s="35"/>
      <c r="C128" s="36"/>
      <c r="D128" s="191" t="s">
        <v>173</v>
      </c>
      <c r="E128" s="36"/>
      <c r="F128" s="192" t="s">
        <v>243</v>
      </c>
      <c r="G128" s="36"/>
      <c r="H128" s="36"/>
      <c r="I128" s="193"/>
      <c r="J128" s="36"/>
      <c r="K128" s="36"/>
      <c r="L128" s="39"/>
      <c r="M128" s="194"/>
      <c r="N128" s="195"/>
      <c r="O128" s="64"/>
      <c r="P128" s="64"/>
      <c r="Q128" s="64"/>
      <c r="R128" s="64"/>
      <c r="S128" s="64"/>
      <c r="T128" s="65"/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  <c r="AT128" s="17" t="s">
        <v>173</v>
      </c>
      <c r="AU128" s="17" t="s">
        <v>83</v>
      </c>
    </row>
    <row r="129" spans="1:65" s="2" customFormat="1" ht="44.25" customHeight="1">
      <c r="A129" s="34"/>
      <c r="B129" s="35"/>
      <c r="C129" s="178" t="s">
        <v>8</v>
      </c>
      <c r="D129" s="178" t="s">
        <v>167</v>
      </c>
      <c r="E129" s="179" t="s">
        <v>245</v>
      </c>
      <c r="F129" s="180" t="s">
        <v>246</v>
      </c>
      <c r="G129" s="181" t="s">
        <v>221</v>
      </c>
      <c r="H129" s="182">
        <v>508.36799999999999</v>
      </c>
      <c r="I129" s="183"/>
      <c r="J129" s="184">
        <f>ROUND(I129*H129,2)</f>
        <v>0</v>
      </c>
      <c r="K129" s="180" t="s">
        <v>171</v>
      </c>
      <c r="L129" s="39"/>
      <c r="M129" s="185" t="s">
        <v>19</v>
      </c>
      <c r="N129" s="186" t="s">
        <v>46</v>
      </c>
      <c r="O129" s="64"/>
      <c r="P129" s="187">
        <f>O129*H129</f>
        <v>0</v>
      </c>
      <c r="Q129" s="187">
        <v>0</v>
      </c>
      <c r="R129" s="187">
        <f>Q129*H129</f>
        <v>0</v>
      </c>
      <c r="S129" s="187">
        <v>0</v>
      </c>
      <c r="T129" s="188">
        <f>S129*H129</f>
        <v>0</v>
      </c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  <c r="AR129" s="189" t="s">
        <v>112</v>
      </c>
      <c r="AT129" s="189" t="s">
        <v>167</v>
      </c>
      <c r="AU129" s="189" t="s">
        <v>83</v>
      </c>
      <c r="AY129" s="17" t="s">
        <v>164</v>
      </c>
      <c r="BE129" s="190">
        <f>IF(N129="základní",J129,0)</f>
        <v>0</v>
      </c>
      <c r="BF129" s="190">
        <f>IF(N129="snížená",J129,0)</f>
        <v>0</v>
      </c>
      <c r="BG129" s="190">
        <f>IF(N129="zákl. přenesená",J129,0)</f>
        <v>0</v>
      </c>
      <c r="BH129" s="190">
        <f>IF(N129="sníž. přenesená",J129,0)</f>
        <v>0</v>
      </c>
      <c r="BI129" s="190">
        <f>IF(N129="nulová",J129,0)</f>
        <v>0</v>
      </c>
      <c r="BJ129" s="17" t="s">
        <v>79</v>
      </c>
      <c r="BK129" s="190">
        <f>ROUND(I129*H129,2)</f>
        <v>0</v>
      </c>
      <c r="BL129" s="17" t="s">
        <v>112</v>
      </c>
      <c r="BM129" s="189" t="s">
        <v>977</v>
      </c>
    </row>
    <row r="130" spans="1:65" s="2" customFormat="1" ht="11.25">
      <c r="A130" s="34"/>
      <c r="B130" s="35"/>
      <c r="C130" s="36"/>
      <c r="D130" s="191" t="s">
        <v>173</v>
      </c>
      <c r="E130" s="36"/>
      <c r="F130" s="192" t="s">
        <v>248</v>
      </c>
      <c r="G130" s="36"/>
      <c r="H130" s="36"/>
      <c r="I130" s="193"/>
      <c r="J130" s="36"/>
      <c r="K130" s="36"/>
      <c r="L130" s="39"/>
      <c r="M130" s="194"/>
      <c r="N130" s="195"/>
      <c r="O130" s="64"/>
      <c r="P130" s="64"/>
      <c r="Q130" s="64"/>
      <c r="R130" s="64"/>
      <c r="S130" s="64"/>
      <c r="T130" s="65"/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  <c r="AT130" s="17" t="s">
        <v>173</v>
      </c>
      <c r="AU130" s="17" t="s">
        <v>83</v>
      </c>
    </row>
    <row r="131" spans="1:65" s="13" customFormat="1" ht="11.25">
      <c r="B131" s="196"/>
      <c r="C131" s="197"/>
      <c r="D131" s="198" t="s">
        <v>179</v>
      </c>
      <c r="E131" s="199" t="s">
        <v>19</v>
      </c>
      <c r="F131" s="200" t="s">
        <v>978</v>
      </c>
      <c r="G131" s="197"/>
      <c r="H131" s="201">
        <v>508.36799999999999</v>
      </c>
      <c r="I131" s="202"/>
      <c r="J131" s="197"/>
      <c r="K131" s="197"/>
      <c r="L131" s="203"/>
      <c r="M131" s="204"/>
      <c r="N131" s="205"/>
      <c r="O131" s="205"/>
      <c r="P131" s="205"/>
      <c r="Q131" s="205"/>
      <c r="R131" s="205"/>
      <c r="S131" s="205"/>
      <c r="T131" s="206"/>
      <c r="AT131" s="207" t="s">
        <v>179</v>
      </c>
      <c r="AU131" s="207" t="s">
        <v>83</v>
      </c>
      <c r="AV131" s="13" t="s">
        <v>83</v>
      </c>
      <c r="AW131" s="13" t="s">
        <v>36</v>
      </c>
      <c r="AX131" s="13" t="s">
        <v>79</v>
      </c>
      <c r="AY131" s="207" t="s">
        <v>164</v>
      </c>
    </row>
    <row r="132" spans="1:65" s="2" customFormat="1" ht="37.9" customHeight="1">
      <c r="A132" s="34"/>
      <c r="B132" s="35"/>
      <c r="C132" s="178" t="s">
        <v>233</v>
      </c>
      <c r="D132" s="178" t="s">
        <v>167</v>
      </c>
      <c r="E132" s="179" t="s">
        <v>251</v>
      </c>
      <c r="F132" s="180" t="s">
        <v>252</v>
      </c>
      <c r="G132" s="181" t="s">
        <v>221</v>
      </c>
      <c r="H132" s="182">
        <v>36.311999999999998</v>
      </c>
      <c r="I132" s="183"/>
      <c r="J132" s="184">
        <f>ROUND(I132*H132,2)</f>
        <v>0</v>
      </c>
      <c r="K132" s="180" t="s">
        <v>171</v>
      </c>
      <c r="L132" s="39"/>
      <c r="M132" s="185" t="s">
        <v>19</v>
      </c>
      <c r="N132" s="186" t="s">
        <v>46</v>
      </c>
      <c r="O132" s="64"/>
      <c r="P132" s="187">
        <f>O132*H132</f>
        <v>0</v>
      </c>
      <c r="Q132" s="187">
        <v>0</v>
      </c>
      <c r="R132" s="187">
        <f>Q132*H132</f>
        <v>0</v>
      </c>
      <c r="S132" s="187">
        <v>0</v>
      </c>
      <c r="T132" s="188">
        <f>S132*H132</f>
        <v>0</v>
      </c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  <c r="AR132" s="189" t="s">
        <v>112</v>
      </c>
      <c r="AT132" s="189" t="s">
        <v>167</v>
      </c>
      <c r="AU132" s="189" t="s">
        <v>83</v>
      </c>
      <c r="AY132" s="17" t="s">
        <v>164</v>
      </c>
      <c r="BE132" s="190">
        <f>IF(N132="základní",J132,0)</f>
        <v>0</v>
      </c>
      <c r="BF132" s="190">
        <f>IF(N132="snížená",J132,0)</f>
        <v>0</v>
      </c>
      <c r="BG132" s="190">
        <f>IF(N132="zákl. přenesená",J132,0)</f>
        <v>0</v>
      </c>
      <c r="BH132" s="190">
        <f>IF(N132="sníž. přenesená",J132,0)</f>
        <v>0</v>
      </c>
      <c r="BI132" s="190">
        <f>IF(N132="nulová",J132,0)</f>
        <v>0</v>
      </c>
      <c r="BJ132" s="17" t="s">
        <v>79</v>
      </c>
      <c r="BK132" s="190">
        <f>ROUND(I132*H132,2)</f>
        <v>0</v>
      </c>
      <c r="BL132" s="17" t="s">
        <v>112</v>
      </c>
      <c r="BM132" s="189" t="s">
        <v>979</v>
      </c>
    </row>
    <row r="133" spans="1:65" s="2" customFormat="1" ht="11.25">
      <c r="A133" s="34"/>
      <c r="B133" s="35"/>
      <c r="C133" s="36"/>
      <c r="D133" s="191" t="s">
        <v>173</v>
      </c>
      <c r="E133" s="36"/>
      <c r="F133" s="192" t="s">
        <v>254</v>
      </c>
      <c r="G133" s="36"/>
      <c r="H133" s="36"/>
      <c r="I133" s="193"/>
      <c r="J133" s="36"/>
      <c r="K133" s="36"/>
      <c r="L133" s="39"/>
      <c r="M133" s="194"/>
      <c r="N133" s="195"/>
      <c r="O133" s="64"/>
      <c r="P133" s="64"/>
      <c r="Q133" s="64"/>
      <c r="R133" s="64"/>
      <c r="S133" s="64"/>
      <c r="T133" s="65"/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  <c r="AT133" s="17" t="s">
        <v>173</v>
      </c>
      <c r="AU133" s="17" t="s">
        <v>83</v>
      </c>
    </row>
    <row r="134" spans="1:65" s="2" customFormat="1" ht="44.25" customHeight="1">
      <c r="A134" s="34"/>
      <c r="B134" s="35"/>
      <c r="C134" s="178" t="s">
        <v>239</v>
      </c>
      <c r="D134" s="178" t="s">
        <v>167</v>
      </c>
      <c r="E134" s="179" t="s">
        <v>256</v>
      </c>
      <c r="F134" s="180" t="s">
        <v>257</v>
      </c>
      <c r="G134" s="181" t="s">
        <v>221</v>
      </c>
      <c r="H134" s="182">
        <v>9.2490000000000006</v>
      </c>
      <c r="I134" s="183"/>
      <c r="J134" s="184">
        <f>ROUND(I134*H134,2)</f>
        <v>0</v>
      </c>
      <c r="K134" s="180" t="s">
        <v>171</v>
      </c>
      <c r="L134" s="39"/>
      <c r="M134" s="185" t="s">
        <v>19</v>
      </c>
      <c r="N134" s="186" t="s">
        <v>46</v>
      </c>
      <c r="O134" s="64"/>
      <c r="P134" s="187">
        <f>O134*H134</f>
        <v>0</v>
      </c>
      <c r="Q134" s="187">
        <v>0</v>
      </c>
      <c r="R134" s="187">
        <f>Q134*H134</f>
        <v>0</v>
      </c>
      <c r="S134" s="187">
        <v>0</v>
      </c>
      <c r="T134" s="188">
        <f>S134*H134</f>
        <v>0</v>
      </c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  <c r="AR134" s="189" t="s">
        <v>112</v>
      </c>
      <c r="AT134" s="189" t="s">
        <v>167</v>
      </c>
      <c r="AU134" s="189" t="s">
        <v>83</v>
      </c>
      <c r="AY134" s="17" t="s">
        <v>164</v>
      </c>
      <c r="BE134" s="190">
        <f>IF(N134="základní",J134,0)</f>
        <v>0</v>
      </c>
      <c r="BF134" s="190">
        <f>IF(N134="snížená",J134,0)</f>
        <v>0</v>
      </c>
      <c r="BG134" s="190">
        <f>IF(N134="zákl. přenesená",J134,0)</f>
        <v>0</v>
      </c>
      <c r="BH134" s="190">
        <f>IF(N134="sníž. přenesená",J134,0)</f>
        <v>0</v>
      </c>
      <c r="BI134" s="190">
        <f>IF(N134="nulová",J134,0)</f>
        <v>0</v>
      </c>
      <c r="BJ134" s="17" t="s">
        <v>79</v>
      </c>
      <c r="BK134" s="190">
        <f>ROUND(I134*H134,2)</f>
        <v>0</v>
      </c>
      <c r="BL134" s="17" t="s">
        <v>112</v>
      </c>
      <c r="BM134" s="189" t="s">
        <v>980</v>
      </c>
    </row>
    <row r="135" spans="1:65" s="2" customFormat="1" ht="11.25">
      <c r="A135" s="34"/>
      <c r="B135" s="35"/>
      <c r="C135" s="36"/>
      <c r="D135" s="191" t="s">
        <v>173</v>
      </c>
      <c r="E135" s="36"/>
      <c r="F135" s="192" t="s">
        <v>259</v>
      </c>
      <c r="G135" s="36"/>
      <c r="H135" s="36"/>
      <c r="I135" s="193"/>
      <c r="J135" s="36"/>
      <c r="K135" s="36"/>
      <c r="L135" s="39"/>
      <c r="M135" s="194"/>
      <c r="N135" s="195"/>
      <c r="O135" s="64"/>
      <c r="P135" s="64"/>
      <c r="Q135" s="64"/>
      <c r="R135" s="64"/>
      <c r="S135" s="64"/>
      <c r="T135" s="65"/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  <c r="AT135" s="17" t="s">
        <v>173</v>
      </c>
      <c r="AU135" s="17" t="s">
        <v>83</v>
      </c>
    </row>
    <row r="136" spans="1:65" s="13" customFormat="1" ht="11.25">
      <c r="B136" s="196"/>
      <c r="C136" s="197"/>
      <c r="D136" s="198" t="s">
        <v>179</v>
      </c>
      <c r="E136" s="199" t="s">
        <v>19</v>
      </c>
      <c r="F136" s="200" t="s">
        <v>981</v>
      </c>
      <c r="G136" s="197"/>
      <c r="H136" s="201">
        <v>9.2490000000000006</v>
      </c>
      <c r="I136" s="202"/>
      <c r="J136" s="197"/>
      <c r="K136" s="197"/>
      <c r="L136" s="203"/>
      <c r="M136" s="204"/>
      <c r="N136" s="205"/>
      <c r="O136" s="205"/>
      <c r="P136" s="205"/>
      <c r="Q136" s="205"/>
      <c r="R136" s="205"/>
      <c r="S136" s="205"/>
      <c r="T136" s="206"/>
      <c r="AT136" s="207" t="s">
        <v>179</v>
      </c>
      <c r="AU136" s="207" t="s">
        <v>83</v>
      </c>
      <c r="AV136" s="13" t="s">
        <v>83</v>
      </c>
      <c r="AW136" s="13" t="s">
        <v>36</v>
      </c>
      <c r="AX136" s="13" t="s">
        <v>79</v>
      </c>
      <c r="AY136" s="207" t="s">
        <v>164</v>
      </c>
    </row>
    <row r="137" spans="1:65" s="2" customFormat="1" ht="37.9" customHeight="1">
      <c r="A137" s="34"/>
      <c r="B137" s="35"/>
      <c r="C137" s="178" t="s">
        <v>244</v>
      </c>
      <c r="D137" s="178" t="s">
        <v>167</v>
      </c>
      <c r="E137" s="179" t="s">
        <v>262</v>
      </c>
      <c r="F137" s="180" t="s">
        <v>263</v>
      </c>
      <c r="G137" s="181" t="s">
        <v>221</v>
      </c>
      <c r="H137" s="182">
        <v>0.128</v>
      </c>
      <c r="I137" s="183"/>
      <c r="J137" s="184">
        <f>ROUND(I137*H137,2)</f>
        <v>0</v>
      </c>
      <c r="K137" s="180" t="s">
        <v>171</v>
      </c>
      <c r="L137" s="39"/>
      <c r="M137" s="185" t="s">
        <v>19</v>
      </c>
      <c r="N137" s="186" t="s">
        <v>46</v>
      </c>
      <c r="O137" s="64"/>
      <c r="P137" s="187">
        <f>O137*H137</f>
        <v>0</v>
      </c>
      <c r="Q137" s="187">
        <v>0</v>
      </c>
      <c r="R137" s="187">
        <f>Q137*H137</f>
        <v>0</v>
      </c>
      <c r="S137" s="187">
        <v>0</v>
      </c>
      <c r="T137" s="188">
        <f>S137*H137</f>
        <v>0</v>
      </c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  <c r="AR137" s="189" t="s">
        <v>112</v>
      </c>
      <c r="AT137" s="189" t="s">
        <v>167</v>
      </c>
      <c r="AU137" s="189" t="s">
        <v>83</v>
      </c>
      <c r="AY137" s="17" t="s">
        <v>164</v>
      </c>
      <c r="BE137" s="190">
        <f>IF(N137="základní",J137,0)</f>
        <v>0</v>
      </c>
      <c r="BF137" s="190">
        <f>IF(N137="snížená",J137,0)</f>
        <v>0</v>
      </c>
      <c r="BG137" s="190">
        <f>IF(N137="zákl. přenesená",J137,0)</f>
        <v>0</v>
      </c>
      <c r="BH137" s="190">
        <f>IF(N137="sníž. přenesená",J137,0)</f>
        <v>0</v>
      </c>
      <c r="BI137" s="190">
        <f>IF(N137="nulová",J137,0)</f>
        <v>0</v>
      </c>
      <c r="BJ137" s="17" t="s">
        <v>79</v>
      </c>
      <c r="BK137" s="190">
        <f>ROUND(I137*H137,2)</f>
        <v>0</v>
      </c>
      <c r="BL137" s="17" t="s">
        <v>112</v>
      </c>
      <c r="BM137" s="189" t="s">
        <v>982</v>
      </c>
    </row>
    <row r="138" spans="1:65" s="2" customFormat="1" ht="11.25">
      <c r="A138" s="34"/>
      <c r="B138" s="35"/>
      <c r="C138" s="36"/>
      <c r="D138" s="191" t="s">
        <v>173</v>
      </c>
      <c r="E138" s="36"/>
      <c r="F138" s="192" t="s">
        <v>265</v>
      </c>
      <c r="G138" s="36"/>
      <c r="H138" s="36"/>
      <c r="I138" s="193"/>
      <c r="J138" s="36"/>
      <c r="K138" s="36"/>
      <c r="L138" s="39"/>
      <c r="M138" s="194"/>
      <c r="N138" s="195"/>
      <c r="O138" s="64"/>
      <c r="P138" s="64"/>
      <c r="Q138" s="64"/>
      <c r="R138" s="64"/>
      <c r="S138" s="64"/>
      <c r="T138" s="65"/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  <c r="AT138" s="17" t="s">
        <v>173</v>
      </c>
      <c r="AU138" s="17" t="s">
        <v>83</v>
      </c>
    </row>
    <row r="139" spans="1:65" s="2" customFormat="1" ht="37.9" customHeight="1">
      <c r="A139" s="34"/>
      <c r="B139" s="35"/>
      <c r="C139" s="178" t="s">
        <v>250</v>
      </c>
      <c r="D139" s="178" t="s">
        <v>167</v>
      </c>
      <c r="E139" s="179" t="s">
        <v>268</v>
      </c>
      <c r="F139" s="180" t="s">
        <v>269</v>
      </c>
      <c r="G139" s="181" t="s">
        <v>221</v>
      </c>
      <c r="H139" s="182">
        <v>0.192</v>
      </c>
      <c r="I139" s="183"/>
      <c r="J139" s="184">
        <f>ROUND(I139*H139,2)</f>
        <v>0</v>
      </c>
      <c r="K139" s="180" t="s">
        <v>171</v>
      </c>
      <c r="L139" s="39"/>
      <c r="M139" s="185" t="s">
        <v>19</v>
      </c>
      <c r="N139" s="186" t="s">
        <v>46</v>
      </c>
      <c r="O139" s="64"/>
      <c r="P139" s="187">
        <f>O139*H139</f>
        <v>0</v>
      </c>
      <c r="Q139" s="187">
        <v>0</v>
      </c>
      <c r="R139" s="187">
        <f>Q139*H139</f>
        <v>0</v>
      </c>
      <c r="S139" s="187">
        <v>0</v>
      </c>
      <c r="T139" s="188">
        <f>S139*H139</f>
        <v>0</v>
      </c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  <c r="AR139" s="189" t="s">
        <v>112</v>
      </c>
      <c r="AT139" s="189" t="s">
        <v>167</v>
      </c>
      <c r="AU139" s="189" t="s">
        <v>83</v>
      </c>
      <c r="AY139" s="17" t="s">
        <v>164</v>
      </c>
      <c r="BE139" s="190">
        <f>IF(N139="základní",J139,0)</f>
        <v>0</v>
      </c>
      <c r="BF139" s="190">
        <f>IF(N139="snížená",J139,0)</f>
        <v>0</v>
      </c>
      <c r="BG139" s="190">
        <f>IF(N139="zákl. přenesená",J139,0)</f>
        <v>0</v>
      </c>
      <c r="BH139" s="190">
        <f>IF(N139="sníž. přenesená",J139,0)</f>
        <v>0</v>
      </c>
      <c r="BI139" s="190">
        <f>IF(N139="nulová",J139,0)</f>
        <v>0</v>
      </c>
      <c r="BJ139" s="17" t="s">
        <v>79</v>
      </c>
      <c r="BK139" s="190">
        <f>ROUND(I139*H139,2)</f>
        <v>0</v>
      </c>
      <c r="BL139" s="17" t="s">
        <v>112</v>
      </c>
      <c r="BM139" s="189" t="s">
        <v>983</v>
      </c>
    </row>
    <row r="140" spans="1:65" s="2" customFormat="1" ht="11.25">
      <c r="A140" s="34"/>
      <c r="B140" s="35"/>
      <c r="C140" s="36"/>
      <c r="D140" s="191" t="s">
        <v>173</v>
      </c>
      <c r="E140" s="36"/>
      <c r="F140" s="192" t="s">
        <v>271</v>
      </c>
      <c r="G140" s="36"/>
      <c r="H140" s="36"/>
      <c r="I140" s="193"/>
      <c r="J140" s="36"/>
      <c r="K140" s="36"/>
      <c r="L140" s="39"/>
      <c r="M140" s="194"/>
      <c r="N140" s="195"/>
      <c r="O140" s="64"/>
      <c r="P140" s="64"/>
      <c r="Q140" s="64"/>
      <c r="R140" s="64"/>
      <c r="S140" s="64"/>
      <c r="T140" s="65"/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  <c r="AT140" s="17" t="s">
        <v>173</v>
      </c>
      <c r="AU140" s="17" t="s">
        <v>83</v>
      </c>
    </row>
    <row r="141" spans="1:65" s="2" customFormat="1" ht="44.25" customHeight="1">
      <c r="A141" s="34"/>
      <c r="B141" s="35"/>
      <c r="C141" s="178" t="s">
        <v>255</v>
      </c>
      <c r="D141" s="178" t="s">
        <v>167</v>
      </c>
      <c r="E141" s="179" t="s">
        <v>283</v>
      </c>
      <c r="F141" s="180" t="s">
        <v>284</v>
      </c>
      <c r="G141" s="181" t="s">
        <v>221</v>
      </c>
      <c r="H141" s="182">
        <v>4.6120000000000001</v>
      </c>
      <c r="I141" s="183"/>
      <c r="J141" s="184">
        <f>ROUND(I141*H141,2)</f>
        <v>0</v>
      </c>
      <c r="K141" s="180" t="s">
        <v>171</v>
      </c>
      <c r="L141" s="39"/>
      <c r="M141" s="185" t="s">
        <v>19</v>
      </c>
      <c r="N141" s="186" t="s">
        <v>46</v>
      </c>
      <c r="O141" s="64"/>
      <c r="P141" s="187">
        <f>O141*H141</f>
        <v>0</v>
      </c>
      <c r="Q141" s="187">
        <v>0</v>
      </c>
      <c r="R141" s="187">
        <f>Q141*H141</f>
        <v>0</v>
      </c>
      <c r="S141" s="187">
        <v>0</v>
      </c>
      <c r="T141" s="188">
        <f>S141*H141</f>
        <v>0</v>
      </c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  <c r="AR141" s="189" t="s">
        <v>112</v>
      </c>
      <c r="AT141" s="189" t="s">
        <v>167</v>
      </c>
      <c r="AU141" s="189" t="s">
        <v>83</v>
      </c>
      <c r="AY141" s="17" t="s">
        <v>164</v>
      </c>
      <c r="BE141" s="190">
        <f>IF(N141="základní",J141,0)</f>
        <v>0</v>
      </c>
      <c r="BF141" s="190">
        <f>IF(N141="snížená",J141,0)</f>
        <v>0</v>
      </c>
      <c r="BG141" s="190">
        <f>IF(N141="zákl. přenesená",J141,0)</f>
        <v>0</v>
      </c>
      <c r="BH141" s="190">
        <f>IF(N141="sníž. přenesená",J141,0)</f>
        <v>0</v>
      </c>
      <c r="BI141" s="190">
        <f>IF(N141="nulová",J141,0)</f>
        <v>0</v>
      </c>
      <c r="BJ141" s="17" t="s">
        <v>79</v>
      </c>
      <c r="BK141" s="190">
        <f>ROUND(I141*H141,2)</f>
        <v>0</v>
      </c>
      <c r="BL141" s="17" t="s">
        <v>112</v>
      </c>
      <c r="BM141" s="189" t="s">
        <v>984</v>
      </c>
    </row>
    <row r="142" spans="1:65" s="2" customFormat="1" ht="11.25">
      <c r="A142" s="34"/>
      <c r="B142" s="35"/>
      <c r="C142" s="36"/>
      <c r="D142" s="191" t="s">
        <v>173</v>
      </c>
      <c r="E142" s="36"/>
      <c r="F142" s="192" t="s">
        <v>286</v>
      </c>
      <c r="G142" s="36"/>
      <c r="H142" s="36"/>
      <c r="I142" s="193"/>
      <c r="J142" s="36"/>
      <c r="K142" s="36"/>
      <c r="L142" s="39"/>
      <c r="M142" s="194"/>
      <c r="N142" s="195"/>
      <c r="O142" s="64"/>
      <c r="P142" s="64"/>
      <c r="Q142" s="64"/>
      <c r="R142" s="64"/>
      <c r="S142" s="64"/>
      <c r="T142" s="65"/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T142" s="17" t="s">
        <v>173</v>
      </c>
      <c r="AU142" s="17" t="s">
        <v>83</v>
      </c>
    </row>
    <row r="143" spans="1:65" s="2" customFormat="1" ht="44.25" customHeight="1">
      <c r="A143" s="34"/>
      <c r="B143" s="35"/>
      <c r="C143" s="178" t="s">
        <v>261</v>
      </c>
      <c r="D143" s="178" t="s">
        <v>167</v>
      </c>
      <c r="E143" s="179" t="s">
        <v>288</v>
      </c>
      <c r="F143" s="180" t="s">
        <v>289</v>
      </c>
      <c r="G143" s="181" t="s">
        <v>221</v>
      </c>
      <c r="H143" s="182">
        <v>10.353</v>
      </c>
      <c r="I143" s="183"/>
      <c r="J143" s="184">
        <f>ROUND(I143*H143,2)</f>
        <v>0</v>
      </c>
      <c r="K143" s="180" t="s">
        <v>171</v>
      </c>
      <c r="L143" s="39"/>
      <c r="M143" s="185" t="s">
        <v>19</v>
      </c>
      <c r="N143" s="186" t="s">
        <v>46</v>
      </c>
      <c r="O143" s="64"/>
      <c r="P143" s="187">
        <f>O143*H143</f>
        <v>0</v>
      </c>
      <c r="Q143" s="187">
        <v>0</v>
      </c>
      <c r="R143" s="187">
        <f>Q143*H143</f>
        <v>0</v>
      </c>
      <c r="S143" s="187">
        <v>0</v>
      </c>
      <c r="T143" s="188">
        <f>S143*H143</f>
        <v>0</v>
      </c>
      <c r="U143" s="34"/>
      <c r="V143" s="34"/>
      <c r="W143" s="34"/>
      <c r="X143" s="34"/>
      <c r="Y143" s="34"/>
      <c r="Z143" s="34"/>
      <c r="AA143" s="34"/>
      <c r="AB143" s="34"/>
      <c r="AC143" s="34"/>
      <c r="AD143" s="34"/>
      <c r="AE143" s="34"/>
      <c r="AR143" s="189" t="s">
        <v>112</v>
      </c>
      <c r="AT143" s="189" t="s">
        <v>167</v>
      </c>
      <c r="AU143" s="189" t="s">
        <v>83</v>
      </c>
      <c r="AY143" s="17" t="s">
        <v>164</v>
      </c>
      <c r="BE143" s="190">
        <f>IF(N143="základní",J143,0)</f>
        <v>0</v>
      </c>
      <c r="BF143" s="190">
        <f>IF(N143="snížená",J143,0)</f>
        <v>0</v>
      </c>
      <c r="BG143" s="190">
        <f>IF(N143="zákl. přenesená",J143,0)</f>
        <v>0</v>
      </c>
      <c r="BH143" s="190">
        <f>IF(N143="sníž. přenesená",J143,0)</f>
        <v>0</v>
      </c>
      <c r="BI143" s="190">
        <f>IF(N143="nulová",J143,0)</f>
        <v>0</v>
      </c>
      <c r="BJ143" s="17" t="s">
        <v>79</v>
      </c>
      <c r="BK143" s="190">
        <f>ROUND(I143*H143,2)</f>
        <v>0</v>
      </c>
      <c r="BL143" s="17" t="s">
        <v>112</v>
      </c>
      <c r="BM143" s="189" t="s">
        <v>985</v>
      </c>
    </row>
    <row r="144" spans="1:65" s="2" customFormat="1" ht="11.25">
      <c r="A144" s="34"/>
      <c r="B144" s="35"/>
      <c r="C144" s="36"/>
      <c r="D144" s="191" t="s">
        <v>173</v>
      </c>
      <c r="E144" s="36"/>
      <c r="F144" s="192" t="s">
        <v>291</v>
      </c>
      <c r="G144" s="36"/>
      <c r="H144" s="36"/>
      <c r="I144" s="193"/>
      <c r="J144" s="36"/>
      <c r="K144" s="36"/>
      <c r="L144" s="39"/>
      <c r="M144" s="194"/>
      <c r="N144" s="195"/>
      <c r="O144" s="64"/>
      <c r="P144" s="64"/>
      <c r="Q144" s="64"/>
      <c r="R144" s="64"/>
      <c r="S144" s="64"/>
      <c r="T144" s="65"/>
      <c r="U144" s="34"/>
      <c r="V144" s="34"/>
      <c r="W144" s="34"/>
      <c r="X144" s="34"/>
      <c r="Y144" s="34"/>
      <c r="Z144" s="34"/>
      <c r="AA144" s="34"/>
      <c r="AB144" s="34"/>
      <c r="AC144" s="34"/>
      <c r="AD144" s="34"/>
      <c r="AE144" s="34"/>
      <c r="AT144" s="17" t="s">
        <v>173</v>
      </c>
      <c r="AU144" s="17" t="s">
        <v>83</v>
      </c>
    </row>
    <row r="145" spans="1:65" s="2" customFormat="1" ht="44.25" customHeight="1">
      <c r="A145" s="34"/>
      <c r="B145" s="35"/>
      <c r="C145" s="178" t="s">
        <v>267</v>
      </c>
      <c r="D145" s="178" t="s">
        <v>167</v>
      </c>
      <c r="E145" s="179" t="s">
        <v>293</v>
      </c>
      <c r="F145" s="180" t="s">
        <v>294</v>
      </c>
      <c r="G145" s="181" t="s">
        <v>221</v>
      </c>
      <c r="H145" s="182">
        <v>5.25</v>
      </c>
      <c r="I145" s="183"/>
      <c r="J145" s="184">
        <f>ROUND(I145*H145,2)</f>
        <v>0</v>
      </c>
      <c r="K145" s="180" t="s">
        <v>171</v>
      </c>
      <c r="L145" s="39"/>
      <c r="M145" s="185" t="s">
        <v>19</v>
      </c>
      <c r="N145" s="186" t="s">
        <v>46</v>
      </c>
      <c r="O145" s="64"/>
      <c r="P145" s="187">
        <f>O145*H145</f>
        <v>0</v>
      </c>
      <c r="Q145" s="187">
        <v>0</v>
      </c>
      <c r="R145" s="187">
        <f>Q145*H145</f>
        <v>0</v>
      </c>
      <c r="S145" s="187">
        <v>0</v>
      </c>
      <c r="T145" s="188">
        <f>S145*H145</f>
        <v>0</v>
      </c>
      <c r="U145" s="34"/>
      <c r="V145" s="34"/>
      <c r="W145" s="34"/>
      <c r="X145" s="34"/>
      <c r="Y145" s="34"/>
      <c r="Z145" s="34"/>
      <c r="AA145" s="34"/>
      <c r="AB145" s="34"/>
      <c r="AC145" s="34"/>
      <c r="AD145" s="34"/>
      <c r="AE145" s="34"/>
      <c r="AR145" s="189" t="s">
        <v>112</v>
      </c>
      <c r="AT145" s="189" t="s">
        <v>167</v>
      </c>
      <c r="AU145" s="189" t="s">
        <v>83</v>
      </c>
      <c r="AY145" s="17" t="s">
        <v>164</v>
      </c>
      <c r="BE145" s="190">
        <f>IF(N145="základní",J145,0)</f>
        <v>0</v>
      </c>
      <c r="BF145" s="190">
        <f>IF(N145="snížená",J145,0)</f>
        <v>0</v>
      </c>
      <c r="BG145" s="190">
        <f>IF(N145="zákl. přenesená",J145,0)</f>
        <v>0</v>
      </c>
      <c r="BH145" s="190">
        <f>IF(N145="sníž. přenesená",J145,0)</f>
        <v>0</v>
      </c>
      <c r="BI145" s="190">
        <f>IF(N145="nulová",J145,0)</f>
        <v>0</v>
      </c>
      <c r="BJ145" s="17" t="s">
        <v>79</v>
      </c>
      <c r="BK145" s="190">
        <f>ROUND(I145*H145,2)</f>
        <v>0</v>
      </c>
      <c r="BL145" s="17" t="s">
        <v>112</v>
      </c>
      <c r="BM145" s="189" t="s">
        <v>986</v>
      </c>
    </row>
    <row r="146" spans="1:65" s="2" customFormat="1" ht="11.25">
      <c r="A146" s="34"/>
      <c r="B146" s="35"/>
      <c r="C146" s="36"/>
      <c r="D146" s="191" t="s">
        <v>173</v>
      </c>
      <c r="E146" s="36"/>
      <c r="F146" s="192" t="s">
        <v>296</v>
      </c>
      <c r="G146" s="36"/>
      <c r="H146" s="36"/>
      <c r="I146" s="193"/>
      <c r="J146" s="36"/>
      <c r="K146" s="36"/>
      <c r="L146" s="39"/>
      <c r="M146" s="194"/>
      <c r="N146" s="195"/>
      <c r="O146" s="64"/>
      <c r="P146" s="64"/>
      <c r="Q146" s="64"/>
      <c r="R146" s="64"/>
      <c r="S146" s="64"/>
      <c r="T146" s="65"/>
      <c r="U146" s="34"/>
      <c r="V146" s="34"/>
      <c r="W146" s="34"/>
      <c r="X146" s="34"/>
      <c r="Y146" s="34"/>
      <c r="Z146" s="34"/>
      <c r="AA146" s="34"/>
      <c r="AB146" s="34"/>
      <c r="AC146" s="34"/>
      <c r="AD146" s="34"/>
      <c r="AE146" s="34"/>
      <c r="AT146" s="17" t="s">
        <v>173</v>
      </c>
      <c r="AU146" s="17" t="s">
        <v>83</v>
      </c>
    </row>
    <row r="147" spans="1:65" s="2" customFormat="1" ht="49.15" customHeight="1">
      <c r="A147" s="34"/>
      <c r="B147" s="35"/>
      <c r="C147" s="178" t="s">
        <v>273</v>
      </c>
      <c r="D147" s="178" t="s">
        <v>167</v>
      </c>
      <c r="E147" s="179" t="s">
        <v>299</v>
      </c>
      <c r="F147" s="180" t="s">
        <v>300</v>
      </c>
      <c r="G147" s="181" t="s">
        <v>221</v>
      </c>
      <c r="H147" s="182">
        <v>5.0359999999999996</v>
      </c>
      <c r="I147" s="183"/>
      <c r="J147" s="184">
        <f>ROUND(I147*H147,2)</f>
        <v>0</v>
      </c>
      <c r="K147" s="180" t="s">
        <v>171</v>
      </c>
      <c r="L147" s="39"/>
      <c r="M147" s="185" t="s">
        <v>19</v>
      </c>
      <c r="N147" s="186" t="s">
        <v>46</v>
      </c>
      <c r="O147" s="64"/>
      <c r="P147" s="187">
        <f>O147*H147</f>
        <v>0</v>
      </c>
      <c r="Q147" s="187">
        <v>0</v>
      </c>
      <c r="R147" s="187">
        <f>Q147*H147</f>
        <v>0</v>
      </c>
      <c r="S147" s="187">
        <v>0</v>
      </c>
      <c r="T147" s="188">
        <f>S147*H147</f>
        <v>0</v>
      </c>
      <c r="U147" s="34"/>
      <c r="V147" s="34"/>
      <c r="W147" s="34"/>
      <c r="X147" s="34"/>
      <c r="Y147" s="34"/>
      <c r="Z147" s="34"/>
      <c r="AA147" s="34"/>
      <c r="AB147" s="34"/>
      <c r="AC147" s="34"/>
      <c r="AD147" s="34"/>
      <c r="AE147" s="34"/>
      <c r="AR147" s="189" t="s">
        <v>112</v>
      </c>
      <c r="AT147" s="189" t="s">
        <v>167</v>
      </c>
      <c r="AU147" s="189" t="s">
        <v>83</v>
      </c>
      <c r="AY147" s="17" t="s">
        <v>164</v>
      </c>
      <c r="BE147" s="190">
        <f>IF(N147="základní",J147,0)</f>
        <v>0</v>
      </c>
      <c r="BF147" s="190">
        <f>IF(N147="snížená",J147,0)</f>
        <v>0</v>
      </c>
      <c r="BG147" s="190">
        <f>IF(N147="zákl. přenesená",J147,0)</f>
        <v>0</v>
      </c>
      <c r="BH147" s="190">
        <f>IF(N147="sníž. přenesená",J147,0)</f>
        <v>0</v>
      </c>
      <c r="BI147" s="190">
        <f>IF(N147="nulová",J147,0)</f>
        <v>0</v>
      </c>
      <c r="BJ147" s="17" t="s">
        <v>79</v>
      </c>
      <c r="BK147" s="190">
        <f>ROUND(I147*H147,2)</f>
        <v>0</v>
      </c>
      <c r="BL147" s="17" t="s">
        <v>112</v>
      </c>
      <c r="BM147" s="189" t="s">
        <v>987</v>
      </c>
    </row>
    <row r="148" spans="1:65" s="2" customFormat="1" ht="11.25">
      <c r="A148" s="34"/>
      <c r="B148" s="35"/>
      <c r="C148" s="36"/>
      <c r="D148" s="191" t="s">
        <v>173</v>
      </c>
      <c r="E148" s="36"/>
      <c r="F148" s="192" t="s">
        <v>302</v>
      </c>
      <c r="G148" s="36"/>
      <c r="H148" s="36"/>
      <c r="I148" s="193"/>
      <c r="J148" s="36"/>
      <c r="K148" s="36"/>
      <c r="L148" s="39"/>
      <c r="M148" s="194"/>
      <c r="N148" s="195"/>
      <c r="O148" s="64"/>
      <c r="P148" s="64"/>
      <c r="Q148" s="64"/>
      <c r="R148" s="64"/>
      <c r="S148" s="64"/>
      <c r="T148" s="65"/>
      <c r="U148" s="34"/>
      <c r="V148" s="34"/>
      <c r="W148" s="34"/>
      <c r="X148" s="34"/>
      <c r="Y148" s="34"/>
      <c r="Z148" s="34"/>
      <c r="AA148" s="34"/>
      <c r="AB148" s="34"/>
      <c r="AC148" s="34"/>
      <c r="AD148" s="34"/>
      <c r="AE148" s="34"/>
      <c r="AT148" s="17" t="s">
        <v>173</v>
      </c>
      <c r="AU148" s="17" t="s">
        <v>83</v>
      </c>
    </row>
    <row r="149" spans="1:65" s="12" customFormat="1" ht="25.9" customHeight="1">
      <c r="B149" s="162"/>
      <c r="C149" s="163"/>
      <c r="D149" s="164" t="s">
        <v>74</v>
      </c>
      <c r="E149" s="165" t="s">
        <v>303</v>
      </c>
      <c r="F149" s="165" t="s">
        <v>304</v>
      </c>
      <c r="G149" s="163"/>
      <c r="H149" s="163"/>
      <c r="I149" s="166"/>
      <c r="J149" s="167">
        <f>BK149</f>
        <v>0</v>
      </c>
      <c r="K149" s="163"/>
      <c r="L149" s="168"/>
      <c r="M149" s="169"/>
      <c r="N149" s="170"/>
      <c r="O149" s="170"/>
      <c r="P149" s="171">
        <f>P150+P161+P165+P169</f>
        <v>0</v>
      </c>
      <c r="Q149" s="170"/>
      <c r="R149" s="171">
        <f>R150+R161+R165+R169</f>
        <v>0</v>
      </c>
      <c r="S149" s="170"/>
      <c r="T149" s="172">
        <f>T150+T161+T165+T169</f>
        <v>3.1140326999999997</v>
      </c>
      <c r="AR149" s="173" t="s">
        <v>83</v>
      </c>
      <c r="AT149" s="174" t="s">
        <v>74</v>
      </c>
      <c r="AU149" s="174" t="s">
        <v>75</v>
      </c>
      <c r="AY149" s="173" t="s">
        <v>164</v>
      </c>
      <c r="BK149" s="175">
        <f>BK150+BK161+BK165+BK169</f>
        <v>0</v>
      </c>
    </row>
    <row r="150" spans="1:65" s="12" customFormat="1" ht="22.9" customHeight="1">
      <c r="B150" s="162"/>
      <c r="C150" s="163"/>
      <c r="D150" s="164" t="s">
        <v>74</v>
      </c>
      <c r="E150" s="176" t="s">
        <v>305</v>
      </c>
      <c r="F150" s="176" t="s">
        <v>306</v>
      </c>
      <c r="G150" s="163"/>
      <c r="H150" s="163"/>
      <c r="I150" s="166"/>
      <c r="J150" s="177">
        <f>BK150</f>
        <v>0</v>
      </c>
      <c r="K150" s="163"/>
      <c r="L150" s="168"/>
      <c r="M150" s="169"/>
      <c r="N150" s="170"/>
      <c r="O150" s="170"/>
      <c r="P150" s="171">
        <f>SUM(P151:P160)</f>
        <v>0</v>
      </c>
      <c r="Q150" s="170"/>
      <c r="R150" s="171">
        <f>SUM(R151:R160)</f>
        <v>0</v>
      </c>
      <c r="S150" s="170"/>
      <c r="T150" s="172">
        <f>SUM(T151:T160)</f>
        <v>0.49765999999999999</v>
      </c>
      <c r="AR150" s="173" t="s">
        <v>83</v>
      </c>
      <c r="AT150" s="174" t="s">
        <v>74</v>
      </c>
      <c r="AU150" s="174" t="s">
        <v>79</v>
      </c>
      <c r="AY150" s="173" t="s">
        <v>164</v>
      </c>
      <c r="BK150" s="175">
        <f>SUM(BK151:BK160)</f>
        <v>0</v>
      </c>
    </row>
    <row r="151" spans="1:65" s="2" customFormat="1" ht="16.5" customHeight="1">
      <c r="A151" s="34"/>
      <c r="B151" s="35"/>
      <c r="C151" s="178" t="s">
        <v>7</v>
      </c>
      <c r="D151" s="178" t="s">
        <v>167</v>
      </c>
      <c r="E151" s="179" t="s">
        <v>308</v>
      </c>
      <c r="F151" s="180" t="s">
        <v>309</v>
      </c>
      <c r="G151" s="181" t="s">
        <v>310</v>
      </c>
      <c r="H151" s="182">
        <v>4</v>
      </c>
      <c r="I151" s="183"/>
      <c r="J151" s="184">
        <f>ROUND(I151*H151,2)</f>
        <v>0</v>
      </c>
      <c r="K151" s="180" t="s">
        <v>171</v>
      </c>
      <c r="L151" s="39"/>
      <c r="M151" s="185" t="s">
        <v>19</v>
      </c>
      <c r="N151" s="186" t="s">
        <v>46</v>
      </c>
      <c r="O151" s="64"/>
      <c r="P151" s="187">
        <f>O151*H151</f>
        <v>0</v>
      </c>
      <c r="Q151" s="187">
        <v>0</v>
      </c>
      <c r="R151" s="187">
        <f>Q151*H151</f>
        <v>0</v>
      </c>
      <c r="S151" s="187">
        <v>3.4200000000000001E-2</v>
      </c>
      <c r="T151" s="188">
        <f>S151*H151</f>
        <v>0.1368</v>
      </c>
      <c r="U151" s="34"/>
      <c r="V151" s="34"/>
      <c r="W151" s="34"/>
      <c r="X151" s="34"/>
      <c r="Y151" s="34"/>
      <c r="Z151" s="34"/>
      <c r="AA151" s="34"/>
      <c r="AB151" s="34"/>
      <c r="AC151" s="34"/>
      <c r="AD151" s="34"/>
      <c r="AE151" s="34"/>
      <c r="AR151" s="189" t="s">
        <v>250</v>
      </c>
      <c r="AT151" s="189" t="s">
        <v>167</v>
      </c>
      <c r="AU151" s="189" t="s">
        <v>83</v>
      </c>
      <c r="AY151" s="17" t="s">
        <v>164</v>
      </c>
      <c r="BE151" s="190">
        <f>IF(N151="základní",J151,0)</f>
        <v>0</v>
      </c>
      <c r="BF151" s="190">
        <f>IF(N151="snížená",J151,0)</f>
        <v>0</v>
      </c>
      <c r="BG151" s="190">
        <f>IF(N151="zákl. přenesená",J151,0)</f>
        <v>0</v>
      </c>
      <c r="BH151" s="190">
        <f>IF(N151="sníž. přenesená",J151,0)</f>
        <v>0</v>
      </c>
      <c r="BI151" s="190">
        <f>IF(N151="nulová",J151,0)</f>
        <v>0</v>
      </c>
      <c r="BJ151" s="17" t="s">
        <v>79</v>
      </c>
      <c r="BK151" s="190">
        <f>ROUND(I151*H151,2)</f>
        <v>0</v>
      </c>
      <c r="BL151" s="17" t="s">
        <v>250</v>
      </c>
      <c r="BM151" s="189" t="s">
        <v>988</v>
      </c>
    </row>
    <row r="152" spans="1:65" s="2" customFormat="1" ht="11.25">
      <c r="A152" s="34"/>
      <c r="B152" s="35"/>
      <c r="C152" s="36"/>
      <c r="D152" s="191" t="s">
        <v>173</v>
      </c>
      <c r="E152" s="36"/>
      <c r="F152" s="192" t="s">
        <v>312</v>
      </c>
      <c r="G152" s="36"/>
      <c r="H152" s="36"/>
      <c r="I152" s="193"/>
      <c r="J152" s="36"/>
      <c r="K152" s="36"/>
      <c r="L152" s="39"/>
      <c r="M152" s="194"/>
      <c r="N152" s="195"/>
      <c r="O152" s="64"/>
      <c r="P152" s="64"/>
      <c r="Q152" s="64"/>
      <c r="R152" s="64"/>
      <c r="S152" s="64"/>
      <c r="T152" s="65"/>
      <c r="U152" s="34"/>
      <c r="V152" s="34"/>
      <c r="W152" s="34"/>
      <c r="X152" s="34"/>
      <c r="Y152" s="34"/>
      <c r="Z152" s="34"/>
      <c r="AA152" s="34"/>
      <c r="AB152" s="34"/>
      <c r="AC152" s="34"/>
      <c r="AD152" s="34"/>
      <c r="AE152" s="34"/>
      <c r="AT152" s="17" t="s">
        <v>173</v>
      </c>
      <c r="AU152" s="17" t="s">
        <v>83</v>
      </c>
    </row>
    <row r="153" spans="1:65" s="2" customFormat="1" ht="21.75" customHeight="1">
      <c r="A153" s="34"/>
      <c r="B153" s="35"/>
      <c r="C153" s="178" t="s">
        <v>282</v>
      </c>
      <c r="D153" s="178" t="s">
        <v>167</v>
      </c>
      <c r="E153" s="179" t="s">
        <v>314</v>
      </c>
      <c r="F153" s="180" t="s">
        <v>315</v>
      </c>
      <c r="G153" s="181" t="s">
        <v>310</v>
      </c>
      <c r="H153" s="182">
        <v>10</v>
      </c>
      <c r="I153" s="183"/>
      <c r="J153" s="184">
        <f>ROUND(I153*H153,2)</f>
        <v>0</v>
      </c>
      <c r="K153" s="180" t="s">
        <v>171</v>
      </c>
      <c r="L153" s="39"/>
      <c r="M153" s="185" t="s">
        <v>19</v>
      </c>
      <c r="N153" s="186" t="s">
        <v>46</v>
      </c>
      <c r="O153" s="64"/>
      <c r="P153" s="187">
        <f>O153*H153</f>
        <v>0</v>
      </c>
      <c r="Q153" s="187">
        <v>0</v>
      </c>
      <c r="R153" s="187">
        <f>Q153*H153</f>
        <v>0</v>
      </c>
      <c r="S153" s="187">
        <v>1.9460000000000002E-2</v>
      </c>
      <c r="T153" s="188">
        <f>S153*H153</f>
        <v>0.19460000000000002</v>
      </c>
      <c r="U153" s="34"/>
      <c r="V153" s="34"/>
      <c r="W153" s="34"/>
      <c r="X153" s="34"/>
      <c r="Y153" s="34"/>
      <c r="Z153" s="34"/>
      <c r="AA153" s="34"/>
      <c r="AB153" s="34"/>
      <c r="AC153" s="34"/>
      <c r="AD153" s="34"/>
      <c r="AE153" s="34"/>
      <c r="AR153" s="189" t="s">
        <v>250</v>
      </c>
      <c r="AT153" s="189" t="s">
        <v>167</v>
      </c>
      <c r="AU153" s="189" t="s">
        <v>83</v>
      </c>
      <c r="AY153" s="17" t="s">
        <v>164</v>
      </c>
      <c r="BE153" s="190">
        <f>IF(N153="základní",J153,0)</f>
        <v>0</v>
      </c>
      <c r="BF153" s="190">
        <f>IF(N153="snížená",J153,0)</f>
        <v>0</v>
      </c>
      <c r="BG153" s="190">
        <f>IF(N153="zákl. přenesená",J153,0)</f>
        <v>0</v>
      </c>
      <c r="BH153" s="190">
        <f>IF(N153="sníž. přenesená",J153,0)</f>
        <v>0</v>
      </c>
      <c r="BI153" s="190">
        <f>IF(N153="nulová",J153,0)</f>
        <v>0</v>
      </c>
      <c r="BJ153" s="17" t="s">
        <v>79</v>
      </c>
      <c r="BK153" s="190">
        <f>ROUND(I153*H153,2)</f>
        <v>0</v>
      </c>
      <c r="BL153" s="17" t="s">
        <v>250</v>
      </c>
      <c r="BM153" s="189" t="s">
        <v>989</v>
      </c>
    </row>
    <row r="154" spans="1:65" s="2" customFormat="1" ht="11.25">
      <c r="A154" s="34"/>
      <c r="B154" s="35"/>
      <c r="C154" s="36"/>
      <c r="D154" s="191" t="s">
        <v>173</v>
      </c>
      <c r="E154" s="36"/>
      <c r="F154" s="192" t="s">
        <v>317</v>
      </c>
      <c r="G154" s="36"/>
      <c r="H154" s="36"/>
      <c r="I154" s="193"/>
      <c r="J154" s="36"/>
      <c r="K154" s="36"/>
      <c r="L154" s="39"/>
      <c r="M154" s="194"/>
      <c r="N154" s="195"/>
      <c r="O154" s="64"/>
      <c r="P154" s="64"/>
      <c r="Q154" s="64"/>
      <c r="R154" s="64"/>
      <c r="S154" s="64"/>
      <c r="T154" s="65"/>
      <c r="U154" s="34"/>
      <c r="V154" s="34"/>
      <c r="W154" s="34"/>
      <c r="X154" s="34"/>
      <c r="Y154" s="34"/>
      <c r="Z154" s="34"/>
      <c r="AA154" s="34"/>
      <c r="AB154" s="34"/>
      <c r="AC154" s="34"/>
      <c r="AD154" s="34"/>
      <c r="AE154" s="34"/>
      <c r="AT154" s="17" t="s">
        <v>173</v>
      </c>
      <c r="AU154" s="17" t="s">
        <v>83</v>
      </c>
    </row>
    <row r="155" spans="1:65" s="2" customFormat="1" ht="24.2" customHeight="1">
      <c r="A155" s="34"/>
      <c r="B155" s="35"/>
      <c r="C155" s="178" t="s">
        <v>287</v>
      </c>
      <c r="D155" s="178" t="s">
        <v>167</v>
      </c>
      <c r="E155" s="179" t="s">
        <v>990</v>
      </c>
      <c r="F155" s="180" t="s">
        <v>991</v>
      </c>
      <c r="G155" s="181" t="s">
        <v>310</v>
      </c>
      <c r="H155" s="182">
        <v>5</v>
      </c>
      <c r="I155" s="183"/>
      <c r="J155" s="184">
        <f>ROUND(I155*H155,2)</f>
        <v>0</v>
      </c>
      <c r="K155" s="180" t="s">
        <v>171</v>
      </c>
      <c r="L155" s="39"/>
      <c r="M155" s="185" t="s">
        <v>19</v>
      </c>
      <c r="N155" s="186" t="s">
        <v>46</v>
      </c>
      <c r="O155" s="64"/>
      <c r="P155" s="187">
        <f>O155*H155</f>
        <v>0</v>
      </c>
      <c r="Q155" s="187">
        <v>0</v>
      </c>
      <c r="R155" s="187">
        <f>Q155*H155</f>
        <v>0</v>
      </c>
      <c r="S155" s="187">
        <v>2.4500000000000001E-2</v>
      </c>
      <c r="T155" s="188">
        <f>S155*H155</f>
        <v>0.1225</v>
      </c>
      <c r="U155" s="34"/>
      <c r="V155" s="34"/>
      <c r="W155" s="34"/>
      <c r="X155" s="34"/>
      <c r="Y155" s="34"/>
      <c r="Z155" s="34"/>
      <c r="AA155" s="34"/>
      <c r="AB155" s="34"/>
      <c r="AC155" s="34"/>
      <c r="AD155" s="34"/>
      <c r="AE155" s="34"/>
      <c r="AR155" s="189" t="s">
        <v>250</v>
      </c>
      <c r="AT155" s="189" t="s">
        <v>167</v>
      </c>
      <c r="AU155" s="189" t="s">
        <v>83</v>
      </c>
      <c r="AY155" s="17" t="s">
        <v>164</v>
      </c>
      <c r="BE155" s="190">
        <f>IF(N155="základní",J155,0)</f>
        <v>0</v>
      </c>
      <c r="BF155" s="190">
        <f>IF(N155="snížená",J155,0)</f>
        <v>0</v>
      </c>
      <c r="BG155" s="190">
        <f>IF(N155="zákl. přenesená",J155,0)</f>
        <v>0</v>
      </c>
      <c r="BH155" s="190">
        <f>IF(N155="sníž. přenesená",J155,0)</f>
        <v>0</v>
      </c>
      <c r="BI155" s="190">
        <f>IF(N155="nulová",J155,0)</f>
        <v>0</v>
      </c>
      <c r="BJ155" s="17" t="s">
        <v>79</v>
      </c>
      <c r="BK155" s="190">
        <f>ROUND(I155*H155,2)</f>
        <v>0</v>
      </c>
      <c r="BL155" s="17" t="s">
        <v>250</v>
      </c>
      <c r="BM155" s="189" t="s">
        <v>992</v>
      </c>
    </row>
    <row r="156" spans="1:65" s="2" customFormat="1" ht="11.25">
      <c r="A156" s="34"/>
      <c r="B156" s="35"/>
      <c r="C156" s="36"/>
      <c r="D156" s="191" t="s">
        <v>173</v>
      </c>
      <c r="E156" s="36"/>
      <c r="F156" s="192" t="s">
        <v>993</v>
      </c>
      <c r="G156" s="36"/>
      <c r="H156" s="36"/>
      <c r="I156" s="193"/>
      <c r="J156" s="36"/>
      <c r="K156" s="36"/>
      <c r="L156" s="39"/>
      <c r="M156" s="194"/>
      <c r="N156" s="195"/>
      <c r="O156" s="64"/>
      <c r="P156" s="64"/>
      <c r="Q156" s="64"/>
      <c r="R156" s="64"/>
      <c r="S156" s="64"/>
      <c r="T156" s="65"/>
      <c r="U156" s="34"/>
      <c r="V156" s="34"/>
      <c r="W156" s="34"/>
      <c r="X156" s="34"/>
      <c r="Y156" s="34"/>
      <c r="Z156" s="34"/>
      <c r="AA156" s="34"/>
      <c r="AB156" s="34"/>
      <c r="AC156" s="34"/>
      <c r="AD156" s="34"/>
      <c r="AE156" s="34"/>
      <c r="AT156" s="17" t="s">
        <v>173</v>
      </c>
      <c r="AU156" s="17" t="s">
        <v>83</v>
      </c>
    </row>
    <row r="157" spans="1:65" s="2" customFormat="1" ht="33" customHeight="1">
      <c r="A157" s="34"/>
      <c r="B157" s="35"/>
      <c r="C157" s="178" t="s">
        <v>292</v>
      </c>
      <c r="D157" s="178" t="s">
        <v>167</v>
      </c>
      <c r="E157" s="179" t="s">
        <v>319</v>
      </c>
      <c r="F157" s="180" t="s">
        <v>320</v>
      </c>
      <c r="G157" s="181" t="s">
        <v>310</v>
      </c>
      <c r="H157" s="182">
        <v>1</v>
      </c>
      <c r="I157" s="183"/>
      <c r="J157" s="184">
        <f>ROUND(I157*H157,2)</f>
        <v>0</v>
      </c>
      <c r="K157" s="180" t="s">
        <v>171</v>
      </c>
      <c r="L157" s="39"/>
      <c r="M157" s="185" t="s">
        <v>19</v>
      </c>
      <c r="N157" s="186" t="s">
        <v>46</v>
      </c>
      <c r="O157" s="64"/>
      <c r="P157" s="187">
        <f>O157*H157</f>
        <v>0</v>
      </c>
      <c r="Q157" s="187">
        <v>0</v>
      </c>
      <c r="R157" s="187">
        <f>Q157*H157</f>
        <v>0</v>
      </c>
      <c r="S157" s="187">
        <v>1.8800000000000001E-2</v>
      </c>
      <c r="T157" s="188">
        <f>S157*H157</f>
        <v>1.8800000000000001E-2</v>
      </c>
      <c r="U157" s="34"/>
      <c r="V157" s="34"/>
      <c r="W157" s="34"/>
      <c r="X157" s="34"/>
      <c r="Y157" s="34"/>
      <c r="Z157" s="34"/>
      <c r="AA157" s="34"/>
      <c r="AB157" s="34"/>
      <c r="AC157" s="34"/>
      <c r="AD157" s="34"/>
      <c r="AE157" s="34"/>
      <c r="AR157" s="189" t="s">
        <v>250</v>
      </c>
      <c r="AT157" s="189" t="s">
        <v>167</v>
      </c>
      <c r="AU157" s="189" t="s">
        <v>83</v>
      </c>
      <c r="AY157" s="17" t="s">
        <v>164</v>
      </c>
      <c r="BE157" s="190">
        <f>IF(N157="základní",J157,0)</f>
        <v>0</v>
      </c>
      <c r="BF157" s="190">
        <f>IF(N157="snížená",J157,0)</f>
        <v>0</v>
      </c>
      <c r="BG157" s="190">
        <f>IF(N157="zákl. přenesená",J157,0)</f>
        <v>0</v>
      </c>
      <c r="BH157" s="190">
        <f>IF(N157="sníž. přenesená",J157,0)</f>
        <v>0</v>
      </c>
      <c r="BI157" s="190">
        <f>IF(N157="nulová",J157,0)</f>
        <v>0</v>
      </c>
      <c r="BJ157" s="17" t="s">
        <v>79</v>
      </c>
      <c r="BK157" s="190">
        <f>ROUND(I157*H157,2)</f>
        <v>0</v>
      </c>
      <c r="BL157" s="17" t="s">
        <v>250</v>
      </c>
      <c r="BM157" s="189" t="s">
        <v>994</v>
      </c>
    </row>
    <row r="158" spans="1:65" s="2" customFormat="1" ht="11.25">
      <c r="A158" s="34"/>
      <c r="B158" s="35"/>
      <c r="C158" s="36"/>
      <c r="D158" s="191" t="s">
        <v>173</v>
      </c>
      <c r="E158" s="36"/>
      <c r="F158" s="192" t="s">
        <v>322</v>
      </c>
      <c r="G158" s="36"/>
      <c r="H158" s="36"/>
      <c r="I158" s="193"/>
      <c r="J158" s="36"/>
      <c r="K158" s="36"/>
      <c r="L158" s="39"/>
      <c r="M158" s="194"/>
      <c r="N158" s="195"/>
      <c r="O158" s="64"/>
      <c r="P158" s="64"/>
      <c r="Q158" s="64"/>
      <c r="R158" s="64"/>
      <c r="S158" s="64"/>
      <c r="T158" s="65"/>
      <c r="U158" s="34"/>
      <c r="V158" s="34"/>
      <c r="W158" s="34"/>
      <c r="X158" s="34"/>
      <c r="Y158" s="34"/>
      <c r="Z158" s="34"/>
      <c r="AA158" s="34"/>
      <c r="AB158" s="34"/>
      <c r="AC158" s="34"/>
      <c r="AD158" s="34"/>
      <c r="AE158" s="34"/>
      <c r="AT158" s="17" t="s">
        <v>173</v>
      </c>
      <c r="AU158" s="17" t="s">
        <v>83</v>
      </c>
    </row>
    <row r="159" spans="1:65" s="2" customFormat="1" ht="16.5" customHeight="1">
      <c r="A159" s="34"/>
      <c r="B159" s="35"/>
      <c r="C159" s="178" t="s">
        <v>298</v>
      </c>
      <c r="D159" s="178" t="s">
        <v>167</v>
      </c>
      <c r="E159" s="179" t="s">
        <v>324</v>
      </c>
      <c r="F159" s="180" t="s">
        <v>325</v>
      </c>
      <c r="G159" s="181" t="s">
        <v>310</v>
      </c>
      <c r="H159" s="182">
        <v>16</v>
      </c>
      <c r="I159" s="183"/>
      <c r="J159" s="184">
        <f>ROUND(I159*H159,2)</f>
        <v>0</v>
      </c>
      <c r="K159" s="180" t="s">
        <v>171</v>
      </c>
      <c r="L159" s="39"/>
      <c r="M159" s="185" t="s">
        <v>19</v>
      </c>
      <c r="N159" s="186" t="s">
        <v>46</v>
      </c>
      <c r="O159" s="64"/>
      <c r="P159" s="187">
        <f>O159*H159</f>
        <v>0</v>
      </c>
      <c r="Q159" s="187">
        <v>0</v>
      </c>
      <c r="R159" s="187">
        <f>Q159*H159</f>
        <v>0</v>
      </c>
      <c r="S159" s="187">
        <v>1.56E-3</v>
      </c>
      <c r="T159" s="188">
        <f>S159*H159</f>
        <v>2.496E-2</v>
      </c>
      <c r="U159" s="34"/>
      <c r="V159" s="34"/>
      <c r="W159" s="34"/>
      <c r="X159" s="34"/>
      <c r="Y159" s="34"/>
      <c r="Z159" s="34"/>
      <c r="AA159" s="34"/>
      <c r="AB159" s="34"/>
      <c r="AC159" s="34"/>
      <c r="AD159" s="34"/>
      <c r="AE159" s="34"/>
      <c r="AR159" s="189" t="s">
        <v>250</v>
      </c>
      <c r="AT159" s="189" t="s">
        <v>167</v>
      </c>
      <c r="AU159" s="189" t="s">
        <v>83</v>
      </c>
      <c r="AY159" s="17" t="s">
        <v>164</v>
      </c>
      <c r="BE159" s="190">
        <f>IF(N159="základní",J159,0)</f>
        <v>0</v>
      </c>
      <c r="BF159" s="190">
        <f>IF(N159="snížená",J159,0)</f>
        <v>0</v>
      </c>
      <c r="BG159" s="190">
        <f>IF(N159="zákl. přenesená",J159,0)</f>
        <v>0</v>
      </c>
      <c r="BH159" s="190">
        <f>IF(N159="sníž. přenesená",J159,0)</f>
        <v>0</v>
      </c>
      <c r="BI159" s="190">
        <f>IF(N159="nulová",J159,0)</f>
        <v>0</v>
      </c>
      <c r="BJ159" s="17" t="s">
        <v>79</v>
      </c>
      <c r="BK159" s="190">
        <f>ROUND(I159*H159,2)</f>
        <v>0</v>
      </c>
      <c r="BL159" s="17" t="s">
        <v>250</v>
      </c>
      <c r="BM159" s="189" t="s">
        <v>995</v>
      </c>
    </row>
    <row r="160" spans="1:65" s="2" customFormat="1" ht="11.25">
      <c r="A160" s="34"/>
      <c r="B160" s="35"/>
      <c r="C160" s="36"/>
      <c r="D160" s="191" t="s">
        <v>173</v>
      </c>
      <c r="E160" s="36"/>
      <c r="F160" s="192" t="s">
        <v>327</v>
      </c>
      <c r="G160" s="36"/>
      <c r="H160" s="36"/>
      <c r="I160" s="193"/>
      <c r="J160" s="36"/>
      <c r="K160" s="36"/>
      <c r="L160" s="39"/>
      <c r="M160" s="194"/>
      <c r="N160" s="195"/>
      <c r="O160" s="64"/>
      <c r="P160" s="64"/>
      <c r="Q160" s="64"/>
      <c r="R160" s="64"/>
      <c r="S160" s="64"/>
      <c r="T160" s="65"/>
      <c r="U160" s="34"/>
      <c r="V160" s="34"/>
      <c r="W160" s="34"/>
      <c r="X160" s="34"/>
      <c r="Y160" s="34"/>
      <c r="Z160" s="34"/>
      <c r="AA160" s="34"/>
      <c r="AB160" s="34"/>
      <c r="AC160" s="34"/>
      <c r="AD160" s="34"/>
      <c r="AE160" s="34"/>
      <c r="AT160" s="17" t="s">
        <v>173</v>
      </c>
      <c r="AU160" s="17" t="s">
        <v>83</v>
      </c>
    </row>
    <row r="161" spans="1:65" s="12" customFormat="1" ht="22.9" customHeight="1">
      <c r="B161" s="162"/>
      <c r="C161" s="163"/>
      <c r="D161" s="164" t="s">
        <v>74</v>
      </c>
      <c r="E161" s="176" t="s">
        <v>351</v>
      </c>
      <c r="F161" s="176" t="s">
        <v>352</v>
      </c>
      <c r="G161" s="163"/>
      <c r="H161" s="163"/>
      <c r="I161" s="166"/>
      <c r="J161" s="177">
        <f>BK161</f>
        <v>0</v>
      </c>
      <c r="K161" s="163"/>
      <c r="L161" s="168"/>
      <c r="M161" s="169"/>
      <c r="N161" s="170"/>
      <c r="O161" s="170"/>
      <c r="P161" s="171">
        <f>SUM(P162:P164)</f>
        <v>0</v>
      </c>
      <c r="Q161" s="170"/>
      <c r="R161" s="171">
        <f>SUM(R162:R164)</f>
        <v>0</v>
      </c>
      <c r="S161" s="170"/>
      <c r="T161" s="172">
        <f>SUM(T162:T164)</f>
        <v>0.192</v>
      </c>
      <c r="AR161" s="173" t="s">
        <v>83</v>
      </c>
      <c r="AT161" s="174" t="s">
        <v>74</v>
      </c>
      <c r="AU161" s="174" t="s">
        <v>79</v>
      </c>
      <c r="AY161" s="173" t="s">
        <v>164</v>
      </c>
      <c r="BK161" s="175">
        <f>SUM(BK162:BK164)</f>
        <v>0</v>
      </c>
    </row>
    <row r="162" spans="1:65" s="2" customFormat="1" ht="24.2" customHeight="1">
      <c r="A162" s="34"/>
      <c r="B162" s="35"/>
      <c r="C162" s="178" t="s">
        <v>307</v>
      </c>
      <c r="D162" s="178" t="s">
        <v>167</v>
      </c>
      <c r="E162" s="179" t="s">
        <v>360</v>
      </c>
      <c r="F162" s="180" t="s">
        <v>361</v>
      </c>
      <c r="G162" s="181" t="s">
        <v>362</v>
      </c>
      <c r="H162" s="182">
        <v>8</v>
      </c>
      <c r="I162" s="183"/>
      <c r="J162" s="184">
        <f>ROUND(I162*H162,2)</f>
        <v>0</v>
      </c>
      <c r="K162" s="180" t="s">
        <v>171</v>
      </c>
      <c r="L162" s="39"/>
      <c r="M162" s="185" t="s">
        <v>19</v>
      </c>
      <c r="N162" s="186" t="s">
        <v>46</v>
      </c>
      <c r="O162" s="64"/>
      <c r="P162" s="187">
        <f>O162*H162</f>
        <v>0</v>
      </c>
      <c r="Q162" s="187">
        <v>0</v>
      </c>
      <c r="R162" s="187">
        <f>Q162*H162</f>
        <v>0</v>
      </c>
      <c r="S162" s="187">
        <v>2.4E-2</v>
      </c>
      <c r="T162" s="188">
        <f>S162*H162</f>
        <v>0.192</v>
      </c>
      <c r="U162" s="34"/>
      <c r="V162" s="34"/>
      <c r="W162" s="34"/>
      <c r="X162" s="34"/>
      <c r="Y162" s="34"/>
      <c r="Z162" s="34"/>
      <c r="AA162" s="34"/>
      <c r="AB162" s="34"/>
      <c r="AC162" s="34"/>
      <c r="AD162" s="34"/>
      <c r="AE162" s="34"/>
      <c r="AR162" s="189" t="s">
        <v>250</v>
      </c>
      <c r="AT162" s="189" t="s">
        <v>167</v>
      </c>
      <c r="AU162" s="189" t="s">
        <v>83</v>
      </c>
      <c r="AY162" s="17" t="s">
        <v>164</v>
      </c>
      <c r="BE162" s="190">
        <f>IF(N162="základní",J162,0)</f>
        <v>0</v>
      </c>
      <c r="BF162" s="190">
        <f>IF(N162="snížená",J162,0)</f>
        <v>0</v>
      </c>
      <c r="BG162" s="190">
        <f>IF(N162="zákl. přenesená",J162,0)</f>
        <v>0</v>
      </c>
      <c r="BH162" s="190">
        <f>IF(N162="sníž. přenesená",J162,0)</f>
        <v>0</v>
      </c>
      <c r="BI162" s="190">
        <f>IF(N162="nulová",J162,0)</f>
        <v>0</v>
      </c>
      <c r="BJ162" s="17" t="s">
        <v>79</v>
      </c>
      <c r="BK162" s="190">
        <f>ROUND(I162*H162,2)</f>
        <v>0</v>
      </c>
      <c r="BL162" s="17" t="s">
        <v>250</v>
      </c>
      <c r="BM162" s="189" t="s">
        <v>996</v>
      </c>
    </row>
    <row r="163" spans="1:65" s="2" customFormat="1" ht="11.25">
      <c r="A163" s="34"/>
      <c r="B163" s="35"/>
      <c r="C163" s="36"/>
      <c r="D163" s="191" t="s">
        <v>173</v>
      </c>
      <c r="E163" s="36"/>
      <c r="F163" s="192" t="s">
        <v>364</v>
      </c>
      <c r="G163" s="36"/>
      <c r="H163" s="36"/>
      <c r="I163" s="193"/>
      <c r="J163" s="36"/>
      <c r="K163" s="36"/>
      <c r="L163" s="39"/>
      <c r="M163" s="194"/>
      <c r="N163" s="195"/>
      <c r="O163" s="64"/>
      <c r="P163" s="64"/>
      <c r="Q163" s="64"/>
      <c r="R163" s="64"/>
      <c r="S163" s="64"/>
      <c r="T163" s="65"/>
      <c r="U163" s="34"/>
      <c r="V163" s="34"/>
      <c r="W163" s="34"/>
      <c r="X163" s="34"/>
      <c r="Y163" s="34"/>
      <c r="Z163" s="34"/>
      <c r="AA163" s="34"/>
      <c r="AB163" s="34"/>
      <c r="AC163" s="34"/>
      <c r="AD163" s="34"/>
      <c r="AE163" s="34"/>
      <c r="AT163" s="17" t="s">
        <v>173</v>
      </c>
      <c r="AU163" s="17" t="s">
        <v>83</v>
      </c>
    </row>
    <row r="164" spans="1:65" s="13" customFormat="1" ht="11.25">
      <c r="B164" s="196"/>
      <c r="C164" s="197"/>
      <c r="D164" s="198" t="s">
        <v>179</v>
      </c>
      <c r="E164" s="199" t="s">
        <v>19</v>
      </c>
      <c r="F164" s="200" t="s">
        <v>124</v>
      </c>
      <c r="G164" s="197"/>
      <c r="H164" s="201">
        <v>8</v>
      </c>
      <c r="I164" s="202"/>
      <c r="J164" s="197"/>
      <c r="K164" s="197"/>
      <c r="L164" s="203"/>
      <c r="M164" s="204"/>
      <c r="N164" s="205"/>
      <c r="O164" s="205"/>
      <c r="P164" s="205"/>
      <c r="Q164" s="205"/>
      <c r="R164" s="205"/>
      <c r="S164" s="205"/>
      <c r="T164" s="206"/>
      <c r="AT164" s="207" t="s">
        <v>179</v>
      </c>
      <c r="AU164" s="207" t="s">
        <v>83</v>
      </c>
      <c r="AV164" s="13" t="s">
        <v>83</v>
      </c>
      <c r="AW164" s="13" t="s">
        <v>36</v>
      </c>
      <c r="AX164" s="13" t="s">
        <v>79</v>
      </c>
      <c r="AY164" s="207" t="s">
        <v>164</v>
      </c>
    </row>
    <row r="165" spans="1:65" s="12" customFormat="1" ht="22.9" customHeight="1">
      <c r="B165" s="162"/>
      <c r="C165" s="163"/>
      <c r="D165" s="164" t="s">
        <v>74</v>
      </c>
      <c r="E165" s="176" t="s">
        <v>365</v>
      </c>
      <c r="F165" s="176" t="s">
        <v>366</v>
      </c>
      <c r="G165" s="163"/>
      <c r="H165" s="163"/>
      <c r="I165" s="166"/>
      <c r="J165" s="177">
        <f>BK165</f>
        <v>0</v>
      </c>
      <c r="K165" s="163"/>
      <c r="L165" s="168"/>
      <c r="M165" s="169"/>
      <c r="N165" s="170"/>
      <c r="O165" s="170"/>
      <c r="P165" s="171">
        <f>SUM(P166:P168)</f>
        <v>0</v>
      </c>
      <c r="Q165" s="170"/>
      <c r="R165" s="171">
        <f>SUM(R166:R168)</f>
        <v>0</v>
      </c>
      <c r="S165" s="170"/>
      <c r="T165" s="172">
        <f>SUM(T166:T168)</f>
        <v>0.153</v>
      </c>
      <c r="AR165" s="173" t="s">
        <v>83</v>
      </c>
      <c r="AT165" s="174" t="s">
        <v>74</v>
      </c>
      <c r="AU165" s="174" t="s">
        <v>79</v>
      </c>
      <c r="AY165" s="173" t="s">
        <v>164</v>
      </c>
      <c r="BK165" s="175">
        <f>SUM(BK166:BK168)</f>
        <v>0</v>
      </c>
    </row>
    <row r="166" spans="1:65" s="2" customFormat="1" ht="21.75" customHeight="1">
      <c r="A166" s="34"/>
      <c r="B166" s="35"/>
      <c r="C166" s="178" t="s">
        <v>313</v>
      </c>
      <c r="D166" s="178" t="s">
        <v>167</v>
      </c>
      <c r="E166" s="179" t="s">
        <v>997</v>
      </c>
      <c r="F166" s="180" t="s">
        <v>998</v>
      </c>
      <c r="G166" s="181" t="s">
        <v>170</v>
      </c>
      <c r="H166" s="182">
        <v>8.5</v>
      </c>
      <c r="I166" s="183"/>
      <c r="J166" s="184">
        <f>ROUND(I166*H166,2)</f>
        <v>0</v>
      </c>
      <c r="K166" s="180" t="s">
        <v>171</v>
      </c>
      <c r="L166" s="39"/>
      <c r="M166" s="185" t="s">
        <v>19</v>
      </c>
      <c r="N166" s="186" t="s">
        <v>46</v>
      </c>
      <c r="O166" s="64"/>
      <c r="P166" s="187">
        <f>O166*H166</f>
        <v>0</v>
      </c>
      <c r="Q166" s="187">
        <v>0</v>
      </c>
      <c r="R166" s="187">
        <f>Q166*H166</f>
        <v>0</v>
      </c>
      <c r="S166" s="187">
        <v>1.7999999999999999E-2</v>
      </c>
      <c r="T166" s="188">
        <f>S166*H166</f>
        <v>0.153</v>
      </c>
      <c r="U166" s="34"/>
      <c r="V166" s="34"/>
      <c r="W166" s="34"/>
      <c r="X166" s="34"/>
      <c r="Y166" s="34"/>
      <c r="Z166" s="34"/>
      <c r="AA166" s="34"/>
      <c r="AB166" s="34"/>
      <c r="AC166" s="34"/>
      <c r="AD166" s="34"/>
      <c r="AE166" s="34"/>
      <c r="AR166" s="189" t="s">
        <v>250</v>
      </c>
      <c r="AT166" s="189" t="s">
        <v>167</v>
      </c>
      <c r="AU166" s="189" t="s">
        <v>83</v>
      </c>
      <c r="AY166" s="17" t="s">
        <v>164</v>
      </c>
      <c r="BE166" s="190">
        <f>IF(N166="základní",J166,0)</f>
        <v>0</v>
      </c>
      <c r="BF166" s="190">
        <f>IF(N166="snížená",J166,0)</f>
        <v>0</v>
      </c>
      <c r="BG166" s="190">
        <f>IF(N166="zákl. přenesená",J166,0)</f>
        <v>0</v>
      </c>
      <c r="BH166" s="190">
        <f>IF(N166="sníž. přenesená",J166,0)</f>
        <v>0</v>
      </c>
      <c r="BI166" s="190">
        <f>IF(N166="nulová",J166,0)</f>
        <v>0</v>
      </c>
      <c r="BJ166" s="17" t="s">
        <v>79</v>
      </c>
      <c r="BK166" s="190">
        <f>ROUND(I166*H166,2)</f>
        <v>0</v>
      </c>
      <c r="BL166" s="17" t="s">
        <v>250</v>
      </c>
      <c r="BM166" s="189" t="s">
        <v>999</v>
      </c>
    </row>
    <row r="167" spans="1:65" s="2" customFormat="1" ht="11.25">
      <c r="A167" s="34"/>
      <c r="B167" s="35"/>
      <c r="C167" s="36"/>
      <c r="D167" s="191" t="s">
        <v>173</v>
      </c>
      <c r="E167" s="36"/>
      <c r="F167" s="192" t="s">
        <v>1000</v>
      </c>
      <c r="G167" s="36"/>
      <c r="H167" s="36"/>
      <c r="I167" s="193"/>
      <c r="J167" s="36"/>
      <c r="K167" s="36"/>
      <c r="L167" s="39"/>
      <c r="M167" s="194"/>
      <c r="N167" s="195"/>
      <c r="O167" s="64"/>
      <c r="P167" s="64"/>
      <c r="Q167" s="64"/>
      <c r="R167" s="64"/>
      <c r="S167" s="64"/>
      <c r="T167" s="65"/>
      <c r="U167" s="34"/>
      <c r="V167" s="34"/>
      <c r="W167" s="34"/>
      <c r="X167" s="34"/>
      <c r="Y167" s="34"/>
      <c r="Z167" s="34"/>
      <c r="AA167" s="34"/>
      <c r="AB167" s="34"/>
      <c r="AC167" s="34"/>
      <c r="AD167" s="34"/>
      <c r="AE167" s="34"/>
      <c r="AT167" s="17" t="s">
        <v>173</v>
      </c>
      <c r="AU167" s="17" t="s">
        <v>83</v>
      </c>
    </row>
    <row r="168" spans="1:65" s="13" customFormat="1" ht="11.25">
      <c r="B168" s="196"/>
      <c r="C168" s="197"/>
      <c r="D168" s="198" t="s">
        <v>179</v>
      </c>
      <c r="E168" s="199" t="s">
        <v>19</v>
      </c>
      <c r="F168" s="200" t="s">
        <v>1001</v>
      </c>
      <c r="G168" s="197"/>
      <c r="H168" s="201">
        <v>8.5</v>
      </c>
      <c r="I168" s="202"/>
      <c r="J168" s="197"/>
      <c r="K168" s="197"/>
      <c r="L168" s="203"/>
      <c r="M168" s="204"/>
      <c r="N168" s="205"/>
      <c r="O168" s="205"/>
      <c r="P168" s="205"/>
      <c r="Q168" s="205"/>
      <c r="R168" s="205"/>
      <c r="S168" s="205"/>
      <c r="T168" s="206"/>
      <c r="AT168" s="207" t="s">
        <v>179</v>
      </c>
      <c r="AU168" s="207" t="s">
        <v>83</v>
      </c>
      <c r="AV168" s="13" t="s">
        <v>83</v>
      </c>
      <c r="AW168" s="13" t="s">
        <v>36</v>
      </c>
      <c r="AX168" s="13" t="s">
        <v>79</v>
      </c>
      <c r="AY168" s="207" t="s">
        <v>164</v>
      </c>
    </row>
    <row r="169" spans="1:65" s="12" customFormat="1" ht="22.9" customHeight="1">
      <c r="B169" s="162"/>
      <c r="C169" s="163"/>
      <c r="D169" s="164" t="s">
        <v>74</v>
      </c>
      <c r="E169" s="176" t="s">
        <v>372</v>
      </c>
      <c r="F169" s="176" t="s">
        <v>373</v>
      </c>
      <c r="G169" s="163"/>
      <c r="H169" s="163"/>
      <c r="I169" s="166"/>
      <c r="J169" s="177">
        <f>BK169</f>
        <v>0</v>
      </c>
      <c r="K169" s="163"/>
      <c r="L169" s="168"/>
      <c r="M169" s="169"/>
      <c r="N169" s="170"/>
      <c r="O169" s="170"/>
      <c r="P169" s="171">
        <f>SUM(P170:P172)</f>
        <v>0</v>
      </c>
      <c r="Q169" s="170"/>
      <c r="R169" s="171">
        <f>SUM(R170:R172)</f>
        <v>0</v>
      </c>
      <c r="S169" s="170"/>
      <c r="T169" s="172">
        <f>SUM(T170:T172)</f>
        <v>2.2713726999999997</v>
      </c>
      <c r="AR169" s="173" t="s">
        <v>83</v>
      </c>
      <c r="AT169" s="174" t="s">
        <v>74</v>
      </c>
      <c r="AU169" s="174" t="s">
        <v>79</v>
      </c>
      <c r="AY169" s="173" t="s">
        <v>164</v>
      </c>
      <c r="BK169" s="175">
        <f>SUM(BK170:BK172)</f>
        <v>0</v>
      </c>
    </row>
    <row r="170" spans="1:65" s="2" customFormat="1" ht="24.2" customHeight="1">
      <c r="A170" s="34"/>
      <c r="B170" s="35"/>
      <c r="C170" s="178" t="s">
        <v>318</v>
      </c>
      <c r="D170" s="178" t="s">
        <v>167</v>
      </c>
      <c r="E170" s="179" t="s">
        <v>375</v>
      </c>
      <c r="F170" s="180" t="s">
        <v>376</v>
      </c>
      <c r="G170" s="181" t="s">
        <v>170</v>
      </c>
      <c r="H170" s="182">
        <v>27.31</v>
      </c>
      <c r="I170" s="183"/>
      <c r="J170" s="184">
        <f>ROUND(I170*H170,2)</f>
        <v>0</v>
      </c>
      <c r="K170" s="180" t="s">
        <v>171</v>
      </c>
      <c r="L170" s="39"/>
      <c r="M170" s="185" t="s">
        <v>19</v>
      </c>
      <c r="N170" s="186" t="s">
        <v>46</v>
      </c>
      <c r="O170" s="64"/>
      <c r="P170" s="187">
        <f>O170*H170</f>
        <v>0</v>
      </c>
      <c r="Q170" s="187">
        <v>0</v>
      </c>
      <c r="R170" s="187">
        <f>Q170*H170</f>
        <v>0</v>
      </c>
      <c r="S170" s="187">
        <v>8.3169999999999994E-2</v>
      </c>
      <c r="T170" s="188">
        <f>S170*H170</f>
        <v>2.2713726999999997</v>
      </c>
      <c r="U170" s="34"/>
      <c r="V170" s="34"/>
      <c r="W170" s="34"/>
      <c r="X170" s="34"/>
      <c r="Y170" s="34"/>
      <c r="Z170" s="34"/>
      <c r="AA170" s="34"/>
      <c r="AB170" s="34"/>
      <c r="AC170" s="34"/>
      <c r="AD170" s="34"/>
      <c r="AE170" s="34"/>
      <c r="AR170" s="189" t="s">
        <v>250</v>
      </c>
      <c r="AT170" s="189" t="s">
        <v>167</v>
      </c>
      <c r="AU170" s="189" t="s">
        <v>83</v>
      </c>
      <c r="AY170" s="17" t="s">
        <v>164</v>
      </c>
      <c r="BE170" s="190">
        <f>IF(N170="základní",J170,0)</f>
        <v>0</v>
      </c>
      <c r="BF170" s="190">
        <f>IF(N170="snížená",J170,0)</f>
        <v>0</v>
      </c>
      <c r="BG170" s="190">
        <f>IF(N170="zákl. přenesená",J170,0)</f>
        <v>0</v>
      </c>
      <c r="BH170" s="190">
        <f>IF(N170="sníž. přenesená",J170,0)</f>
        <v>0</v>
      </c>
      <c r="BI170" s="190">
        <f>IF(N170="nulová",J170,0)</f>
        <v>0</v>
      </c>
      <c r="BJ170" s="17" t="s">
        <v>79</v>
      </c>
      <c r="BK170" s="190">
        <f>ROUND(I170*H170,2)</f>
        <v>0</v>
      </c>
      <c r="BL170" s="17" t="s">
        <v>250</v>
      </c>
      <c r="BM170" s="189" t="s">
        <v>1002</v>
      </c>
    </row>
    <row r="171" spans="1:65" s="2" customFormat="1" ht="11.25">
      <c r="A171" s="34"/>
      <c r="B171" s="35"/>
      <c r="C171" s="36"/>
      <c r="D171" s="191" t="s">
        <v>173</v>
      </c>
      <c r="E171" s="36"/>
      <c r="F171" s="192" t="s">
        <v>378</v>
      </c>
      <c r="G171" s="36"/>
      <c r="H171" s="36"/>
      <c r="I171" s="193"/>
      <c r="J171" s="36"/>
      <c r="K171" s="36"/>
      <c r="L171" s="39"/>
      <c r="M171" s="194"/>
      <c r="N171" s="195"/>
      <c r="O171" s="64"/>
      <c r="P171" s="64"/>
      <c r="Q171" s="64"/>
      <c r="R171" s="64"/>
      <c r="S171" s="64"/>
      <c r="T171" s="65"/>
      <c r="U171" s="34"/>
      <c r="V171" s="34"/>
      <c r="W171" s="34"/>
      <c r="X171" s="34"/>
      <c r="Y171" s="34"/>
      <c r="Z171" s="34"/>
      <c r="AA171" s="34"/>
      <c r="AB171" s="34"/>
      <c r="AC171" s="34"/>
      <c r="AD171" s="34"/>
      <c r="AE171" s="34"/>
      <c r="AT171" s="17" t="s">
        <v>173</v>
      </c>
      <c r="AU171" s="17" t="s">
        <v>83</v>
      </c>
    </row>
    <row r="172" spans="1:65" s="13" customFormat="1" ht="11.25">
      <c r="B172" s="196"/>
      <c r="C172" s="197"/>
      <c r="D172" s="198" t="s">
        <v>179</v>
      </c>
      <c r="E172" s="199" t="s">
        <v>19</v>
      </c>
      <c r="F172" s="200" t="s">
        <v>1003</v>
      </c>
      <c r="G172" s="197"/>
      <c r="H172" s="201">
        <v>27.31</v>
      </c>
      <c r="I172" s="202"/>
      <c r="J172" s="197"/>
      <c r="K172" s="197"/>
      <c r="L172" s="203"/>
      <c r="M172" s="233"/>
      <c r="N172" s="234"/>
      <c r="O172" s="234"/>
      <c r="P172" s="234"/>
      <c r="Q172" s="234"/>
      <c r="R172" s="234"/>
      <c r="S172" s="234"/>
      <c r="T172" s="235"/>
      <c r="AT172" s="207" t="s">
        <v>179</v>
      </c>
      <c r="AU172" s="207" t="s">
        <v>83</v>
      </c>
      <c r="AV172" s="13" t="s">
        <v>83</v>
      </c>
      <c r="AW172" s="13" t="s">
        <v>36</v>
      </c>
      <c r="AX172" s="13" t="s">
        <v>79</v>
      </c>
      <c r="AY172" s="207" t="s">
        <v>164</v>
      </c>
    </row>
    <row r="173" spans="1:65" s="2" customFormat="1" ht="6.95" customHeight="1">
      <c r="A173" s="34"/>
      <c r="B173" s="47"/>
      <c r="C173" s="48"/>
      <c r="D173" s="48"/>
      <c r="E173" s="48"/>
      <c r="F173" s="48"/>
      <c r="G173" s="48"/>
      <c r="H173" s="48"/>
      <c r="I173" s="48"/>
      <c r="J173" s="48"/>
      <c r="K173" s="48"/>
      <c r="L173" s="39"/>
      <c r="M173" s="34"/>
      <c r="O173" s="34"/>
      <c r="P173" s="34"/>
      <c r="Q173" s="34"/>
      <c r="R173" s="34"/>
      <c r="S173" s="34"/>
      <c r="T173" s="34"/>
      <c r="U173" s="34"/>
      <c r="V173" s="34"/>
      <c r="W173" s="34"/>
      <c r="X173" s="34"/>
      <c r="Y173" s="34"/>
      <c r="Z173" s="34"/>
      <c r="AA173" s="34"/>
      <c r="AB173" s="34"/>
      <c r="AC173" s="34"/>
      <c r="AD173" s="34"/>
      <c r="AE173" s="34"/>
    </row>
  </sheetData>
  <sheetProtection algorithmName="SHA-512" hashValue="4KkTJzLbegybz0X6fEvPMA8f1wn1mZzoTLSuuW69osr4JyhP7xyEzG3UcKtmKBLgywtGy/Vr+TgSkkfdbb9ypg==" saltValue="hmejioSqQZe8D9JgzjcszK5YSbms2reYXiB8J7FFx4rBiZRpgZFdN9R/hrFuEZuVcyhMIAGUWshuiXu1/ezDIg==" spinCount="100000" sheet="1" objects="1" scenarios="1" formatColumns="0" formatRows="0" autoFilter="0"/>
  <autoFilter ref="C92:K172" xr:uid="{00000000-0009-0000-0000-000004000000}"/>
  <mergeCells count="12">
    <mergeCell ref="E85:H85"/>
    <mergeCell ref="L2:V2"/>
    <mergeCell ref="E50:H50"/>
    <mergeCell ref="E52:H52"/>
    <mergeCell ref="E54:H54"/>
    <mergeCell ref="E81:H81"/>
    <mergeCell ref="E83:H83"/>
    <mergeCell ref="E7:H7"/>
    <mergeCell ref="E9:H9"/>
    <mergeCell ref="E11:H11"/>
    <mergeCell ref="E20:H20"/>
    <mergeCell ref="E29:H29"/>
  </mergeCells>
  <hyperlinks>
    <hyperlink ref="F97" r:id="rId1" xr:uid="{00000000-0004-0000-0400-000000000000}"/>
    <hyperlink ref="F100" r:id="rId2" xr:uid="{00000000-0004-0000-0400-000001000000}"/>
    <hyperlink ref="F103" r:id="rId3" xr:uid="{00000000-0004-0000-0400-000002000000}"/>
    <hyperlink ref="F106" r:id="rId4" xr:uid="{00000000-0004-0000-0400-000003000000}"/>
    <hyperlink ref="F109" r:id="rId5" xr:uid="{00000000-0004-0000-0400-000004000000}"/>
    <hyperlink ref="F112" r:id="rId6" xr:uid="{00000000-0004-0000-0400-000005000000}"/>
    <hyperlink ref="F115" r:id="rId7" xr:uid="{00000000-0004-0000-0400-000006000000}"/>
    <hyperlink ref="F121" r:id="rId8" xr:uid="{00000000-0004-0000-0400-000007000000}"/>
    <hyperlink ref="F123" r:id="rId9" xr:uid="{00000000-0004-0000-0400-000008000000}"/>
    <hyperlink ref="F125" r:id="rId10" xr:uid="{00000000-0004-0000-0400-000009000000}"/>
    <hyperlink ref="F128" r:id="rId11" xr:uid="{00000000-0004-0000-0400-00000A000000}"/>
    <hyperlink ref="F130" r:id="rId12" xr:uid="{00000000-0004-0000-0400-00000B000000}"/>
    <hyperlink ref="F133" r:id="rId13" xr:uid="{00000000-0004-0000-0400-00000C000000}"/>
    <hyperlink ref="F135" r:id="rId14" xr:uid="{00000000-0004-0000-0400-00000D000000}"/>
    <hyperlink ref="F138" r:id="rId15" xr:uid="{00000000-0004-0000-0400-00000E000000}"/>
    <hyperlink ref="F140" r:id="rId16" xr:uid="{00000000-0004-0000-0400-00000F000000}"/>
    <hyperlink ref="F142" r:id="rId17" xr:uid="{00000000-0004-0000-0400-000010000000}"/>
    <hyperlink ref="F144" r:id="rId18" xr:uid="{00000000-0004-0000-0400-000011000000}"/>
    <hyperlink ref="F146" r:id="rId19" xr:uid="{00000000-0004-0000-0400-000012000000}"/>
    <hyperlink ref="F148" r:id="rId20" xr:uid="{00000000-0004-0000-0400-000013000000}"/>
    <hyperlink ref="F152" r:id="rId21" xr:uid="{00000000-0004-0000-0400-000014000000}"/>
    <hyperlink ref="F154" r:id="rId22" xr:uid="{00000000-0004-0000-0400-000015000000}"/>
    <hyperlink ref="F156" r:id="rId23" xr:uid="{00000000-0004-0000-0400-000016000000}"/>
    <hyperlink ref="F158" r:id="rId24" xr:uid="{00000000-0004-0000-0400-000017000000}"/>
    <hyperlink ref="F160" r:id="rId25" xr:uid="{00000000-0004-0000-0400-000018000000}"/>
    <hyperlink ref="F163" r:id="rId26" xr:uid="{00000000-0004-0000-0400-000019000000}"/>
    <hyperlink ref="F167" r:id="rId27" xr:uid="{00000000-0004-0000-0400-00001A000000}"/>
    <hyperlink ref="F171" r:id="rId28" xr:uid="{00000000-0004-0000-0400-00001B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29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BM288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80"/>
      <c r="M2" s="280"/>
      <c r="N2" s="280"/>
      <c r="O2" s="280"/>
      <c r="P2" s="280"/>
      <c r="Q2" s="280"/>
      <c r="R2" s="280"/>
      <c r="S2" s="280"/>
      <c r="T2" s="280"/>
      <c r="U2" s="280"/>
      <c r="V2" s="280"/>
      <c r="AT2" s="17" t="s">
        <v>100</v>
      </c>
    </row>
    <row r="3" spans="1:46" s="1" customFormat="1" ht="6.95" customHeight="1">
      <c r="B3" s="108"/>
      <c r="C3" s="109"/>
      <c r="D3" s="109"/>
      <c r="E3" s="109"/>
      <c r="F3" s="109"/>
      <c r="G3" s="109"/>
      <c r="H3" s="109"/>
      <c r="I3" s="109"/>
      <c r="J3" s="109"/>
      <c r="K3" s="109"/>
      <c r="L3" s="20"/>
      <c r="AT3" s="17" t="s">
        <v>83</v>
      </c>
    </row>
    <row r="4" spans="1:46" s="1" customFormat="1" ht="24.95" customHeight="1">
      <c r="B4" s="20"/>
      <c r="D4" s="110" t="s">
        <v>127</v>
      </c>
      <c r="L4" s="20"/>
      <c r="M4" s="111" t="s">
        <v>10</v>
      </c>
      <c r="AT4" s="17" t="s">
        <v>4</v>
      </c>
    </row>
    <row r="5" spans="1:46" s="1" customFormat="1" ht="6.95" customHeight="1">
      <c r="B5" s="20"/>
      <c r="L5" s="20"/>
    </row>
    <row r="6" spans="1:46" s="1" customFormat="1" ht="12" customHeight="1">
      <c r="B6" s="20"/>
      <c r="D6" s="112" t="s">
        <v>16</v>
      </c>
      <c r="L6" s="20"/>
    </row>
    <row r="7" spans="1:46" s="1" customFormat="1" ht="16.5" customHeight="1">
      <c r="B7" s="20"/>
      <c r="E7" s="297" t="str">
        <f>'Rekapitulace stavby'!K6</f>
        <v>Domov mládeže, Čelakovského 789 1, Plzeň</v>
      </c>
      <c r="F7" s="298"/>
      <c r="G7" s="298"/>
      <c r="H7" s="298"/>
      <c r="L7" s="20"/>
    </row>
    <row r="8" spans="1:46" s="1" customFormat="1" ht="12" customHeight="1">
      <c r="B8" s="20"/>
      <c r="D8" s="112" t="s">
        <v>128</v>
      </c>
      <c r="L8" s="20"/>
    </row>
    <row r="9" spans="1:46" s="2" customFormat="1" ht="16.5" customHeight="1">
      <c r="A9" s="34"/>
      <c r="B9" s="39"/>
      <c r="C9" s="34"/>
      <c r="D9" s="34"/>
      <c r="E9" s="297" t="s">
        <v>952</v>
      </c>
      <c r="F9" s="299"/>
      <c r="G9" s="299"/>
      <c r="H9" s="299"/>
      <c r="I9" s="34"/>
      <c r="J9" s="34"/>
      <c r="K9" s="34"/>
      <c r="L9" s="113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pans="1:46" s="2" customFormat="1" ht="12" customHeight="1">
      <c r="A10" s="34"/>
      <c r="B10" s="39"/>
      <c r="C10" s="34"/>
      <c r="D10" s="112" t="s">
        <v>130</v>
      </c>
      <c r="E10" s="34"/>
      <c r="F10" s="34"/>
      <c r="G10" s="34"/>
      <c r="H10" s="34"/>
      <c r="I10" s="34"/>
      <c r="J10" s="34"/>
      <c r="K10" s="34"/>
      <c r="L10" s="113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pans="1:46" s="2" customFormat="1" ht="16.5" customHeight="1">
      <c r="A11" s="34"/>
      <c r="B11" s="39"/>
      <c r="C11" s="34"/>
      <c r="D11" s="34"/>
      <c r="E11" s="300" t="s">
        <v>1004</v>
      </c>
      <c r="F11" s="299"/>
      <c r="G11" s="299"/>
      <c r="H11" s="299"/>
      <c r="I11" s="34"/>
      <c r="J11" s="34"/>
      <c r="K11" s="34"/>
      <c r="L11" s="113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pans="1:46" s="2" customFormat="1" ht="11.25">
      <c r="A12" s="34"/>
      <c r="B12" s="39"/>
      <c r="C12" s="34"/>
      <c r="D12" s="34"/>
      <c r="E12" s="34"/>
      <c r="F12" s="34"/>
      <c r="G12" s="34"/>
      <c r="H12" s="34"/>
      <c r="I12" s="34"/>
      <c r="J12" s="34"/>
      <c r="K12" s="34"/>
      <c r="L12" s="113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pans="1:46" s="2" customFormat="1" ht="12" customHeight="1">
      <c r="A13" s="34"/>
      <c r="B13" s="39"/>
      <c r="C13" s="34"/>
      <c r="D13" s="112" t="s">
        <v>18</v>
      </c>
      <c r="E13" s="34"/>
      <c r="F13" s="103" t="s">
        <v>19</v>
      </c>
      <c r="G13" s="34"/>
      <c r="H13" s="34"/>
      <c r="I13" s="112" t="s">
        <v>20</v>
      </c>
      <c r="J13" s="103" t="s">
        <v>19</v>
      </c>
      <c r="K13" s="34"/>
      <c r="L13" s="113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pans="1:46" s="2" customFormat="1" ht="12" customHeight="1">
      <c r="A14" s="34"/>
      <c r="B14" s="39"/>
      <c r="C14" s="34"/>
      <c r="D14" s="112" t="s">
        <v>21</v>
      </c>
      <c r="E14" s="34"/>
      <c r="F14" s="103" t="s">
        <v>22</v>
      </c>
      <c r="G14" s="34"/>
      <c r="H14" s="34"/>
      <c r="I14" s="112" t="s">
        <v>23</v>
      </c>
      <c r="J14" s="114" t="str">
        <f>'Rekapitulace stavby'!AN8</f>
        <v>20. 3. 2025</v>
      </c>
      <c r="K14" s="34"/>
      <c r="L14" s="113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pans="1:46" s="2" customFormat="1" ht="10.9" customHeight="1">
      <c r="A15" s="34"/>
      <c r="B15" s="39"/>
      <c r="C15" s="34"/>
      <c r="D15" s="34"/>
      <c r="E15" s="34"/>
      <c r="F15" s="34"/>
      <c r="G15" s="34"/>
      <c r="H15" s="34"/>
      <c r="I15" s="34"/>
      <c r="J15" s="34"/>
      <c r="K15" s="34"/>
      <c r="L15" s="113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pans="1:46" s="2" customFormat="1" ht="12" customHeight="1">
      <c r="A16" s="34"/>
      <c r="B16" s="39"/>
      <c r="C16" s="34"/>
      <c r="D16" s="112" t="s">
        <v>25</v>
      </c>
      <c r="E16" s="34"/>
      <c r="F16" s="34"/>
      <c r="G16" s="34"/>
      <c r="H16" s="34"/>
      <c r="I16" s="112" t="s">
        <v>26</v>
      </c>
      <c r="J16" s="103" t="s">
        <v>27</v>
      </c>
      <c r="K16" s="34"/>
      <c r="L16" s="113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pans="1:31" s="2" customFormat="1" ht="18" customHeight="1">
      <c r="A17" s="34"/>
      <c r="B17" s="39"/>
      <c r="C17" s="34"/>
      <c r="D17" s="34"/>
      <c r="E17" s="103" t="s">
        <v>28</v>
      </c>
      <c r="F17" s="34"/>
      <c r="G17" s="34"/>
      <c r="H17" s="34"/>
      <c r="I17" s="112" t="s">
        <v>29</v>
      </c>
      <c r="J17" s="103" t="s">
        <v>30</v>
      </c>
      <c r="K17" s="34"/>
      <c r="L17" s="113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pans="1:31" s="2" customFormat="1" ht="6.95" customHeight="1">
      <c r="A18" s="34"/>
      <c r="B18" s="39"/>
      <c r="C18" s="34"/>
      <c r="D18" s="34"/>
      <c r="E18" s="34"/>
      <c r="F18" s="34"/>
      <c r="G18" s="34"/>
      <c r="H18" s="34"/>
      <c r="I18" s="34"/>
      <c r="J18" s="34"/>
      <c r="K18" s="34"/>
      <c r="L18" s="113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pans="1:31" s="2" customFormat="1" ht="12" customHeight="1">
      <c r="A19" s="34"/>
      <c r="B19" s="39"/>
      <c r="C19" s="34"/>
      <c r="D19" s="112" t="s">
        <v>31</v>
      </c>
      <c r="E19" s="34"/>
      <c r="F19" s="34"/>
      <c r="G19" s="34"/>
      <c r="H19" s="34"/>
      <c r="I19" s="112" t="s">
        <v>26</v>
      </c>
      <c r="J19" s="30" t="str">
        <f>'Rekapitulace stavby'!AN13</f>
        <v>Vyplň údaj</v>
      </c>
      <c r="K19" s="34"/>
      <c r="L19" s="113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pans="1:31" s="2" customFormat="1" ht="18" customHeight="1">
      <c r="A20" s="34"/>
      <c r="B20" s="39"/>
      <c r="C20" s="34"/>
      <c r="D20" s="34"/>
      <c r="E20" s="301" t="str">
        <f>'Rekapitulace stavby'!E14</f>
        <v>Vyplň údaj</v>
      </c>
      <c r="F20" s="302"/>
      <c r="G20" s="302"/>
      <c r="H20" s="302"/>
      <c r="I20" s="112" t="s">
        <v>29</v>
      </c>
      <c r="J20" s="30" t="str">
        <f>'Rekapitulace stavby'!AN14</f>
        <v>Vyplň údaj</v>
      </c>
      <c r="K20" s="34"/>
      <c r="L20" s="113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pans="1:31" s="2" customFormat="1" ht="6.95" customHeight="1">
      <c r="A21" s="34"/>
      <c r="B21" s="39"/>
      <c r="C21" s="34"/>
      <c r="D21" s="34"/>
      <c r="E21" s="34"/>
      <c r="F21" s="34"/>
      <c r="G21" s="34"/>
      <c r="H21" s="34"/>
      <c r="I21" s="34"/>
      <c r="J21" s="34"/>
      <c r="K21" s="34"/>
      <c r="L21" s="113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pans="1:31" s="2" customFormat="1" ht="12" customHeight="1">
      <c r="A22" s="34"/>
      <c r="B22" s="39"/>
      <c r="C22" s="34"/>
      <c r="D22" s="112" t="s">
        <v>33</v>
      </c>
      <c r="E22" s="34"/>
      <c r="F22" s="34"/>
      <c r="G22" s="34"/>
      <c r="H22" s="34"/>
      <c r="I22" s="112" t="s">
        <v>26</v>
      </c>
      <c r="J22" s="103" t="s">
        <v>34</v>
      </c>
      <c r="K22" s="34"/>
      <c r="L22" s="113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pans="1:31" s="2" customFormat="1" ht="18" customHeight="1">
      <c r="A23" s="34"/>
      <c r="B23" s="39"/>
      <c r="C23" s="34"/>
      <c r="D23" s="34"/>
      <c r="E23" s="103" t="s">
        <v>35</v>
      </c>
      <c r="F23" s="34"/>
      <c r="G23" s="34"/>
      <c r="H23" s="34"/>
      <c r="I23" s="112" t="s">
        <v>29</v>
      </c>
      <c r="J23" s="103" t="s">
        <v>19</v>
      </c>
      <c r="K23" s="34"/>
      <c r="L23" s="113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pans="1:31" s="2" customFormat="1" ht="6.95" customHeight="1">
      <c r="A24" s="34"/>
      <c r="B24" s="39"/>
      <c r="C24" s="34"/>
      <c r="D24" s="34"/>
      <c r="E24" s="34"/>
      <c r="F24" s="34"/>
      <c r="G24" s="34"/>
      <c r="H24" s="34"/>
      <c r="I24" s="34"/>
      <c r="J24" s="34"/>
      <c r="K24" s="34"/>
      <c r="L24" s="113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pans="1:31" s="2" customFormat="1" ht="12" customHeight="1">
      <c r="A25" s="34"/>
      <c r="B25" s="39"/>
      <c r="C25" s="34"/>
      <c r="D25" s="112" t="s">
        <v>37</v>
      </c>
      <c r="E25" s="34"/>
      <c r="F25" s="34"/>
      <c r="G25" s="34"/>
      <c r="H25" s="34"/>
      <c r="I25" s="112" t="s">
        <v>26</v>
      </c>
      <c r="J25" s="103" t="s">
        <v>19</v>
      </c>
      <c r="K25" s="34"/>
      <c r="L25" s="113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pans="1:31" s="2" customFormat="1" ht="18" customHeight="1">
      <c r="A26" s="34"/>
      <c r="B26" s="39"/>
      <c r="C26" s="34"/>
      <c r="D26" s="34"/>
      <c r="E26" s="103" t="s">
        <v>38</v>
      </c>
      <c r="F26" s="34"/>
      <c r="G26" s="34"/>
      <c r="H26" s="34"/>
      <c r="I26" s="112" t="s">
        <v>29</v>
      </c>
      <c r="J26" s="103" t="s">
        <v>19</v>
      </c>
      <c r="K26" s="34"/>
      <c r="L26" s="113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pans="1:31" s="2" customFormat="1" ht="6.95" customHeight="1">
      <c r="A27" s="34"/>
      <c r="B27" s="39"/>
      <c r="C27" s="34"/>
      <c r="D27" s="34"/>
      <c r="E27" s="34"/>
      <c r="F27" s="34"/>
      <c r="G27" s="34"/>
      <c r="H27" s="34"/>
      <c r="I27" s="34"/>
      <c r="J27" s="34"/>
      <c r="K27" s="34"/>
      <c r="L27" s="113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</row>
    <row r="28" spans="1:31" s="2" customFormat="1" ht="12" customHeight="1">
      <c r="A28" s="34"/>
      <c r="B28" s="39"/>
      <c r="C28" s="34"/>
      <c r="D28" s="112" t="s">
        <v>39</v>
      </c>
      <c r="E28" s="34"/>
      <c r="F28" s="34"/>
      <c r="G28" s="34"/>
      <c r="H28" s="34"/>
      <c r="I28" s="34"/>
      <c r="J28" s="34"/>
      <c r="K28" s="34"/>
      <c r="L28" s="113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pans="1:31" s="8" customFormat="1" ht="71.25" customHeight="1">
      <c r="A29" s="115"/>
      <c r="B29" s="116"/>
      <c r="C29" s="115"/>
      <c r="D29" s="115"/>
      <c r="E29" s="303" t="s">
        <v>40</v>
      </c>
      <c r="F29" s="303"/>
      <c r="G29" s="303"/>
      <c r="H29" s="303"/>
      <c r="I29" s="115"/>
      <c r="J29" s="115"/>
      <c r="K29" s="115"/>
      <c r="L29" s="117"/>
      <c r="S29" s="115"/>
      <c r="T29" s="115"/>
      <c r="U29" s="115"/>
      <c r="V29" s="115"/>
      <c r="W29" s="115"/>
      <c r="X29" s="115"/>
      <c r="Y29" s="115"/>
      <c r="Z29" s="115"/>
      <c r="AA29" s="115"/>
      <c r="AB29" s="115"/>
      <c r="AC29" s="115"/>
      <c r="AD29" s="115"/>
      <c r="AE29" s="115"/>
    </row>
    <row r="30" spans="1:31" s="2" customFormat="1" ht="6.95" customHeight="1">
      <c r="A30" s="34"/>
      <c r="B30" s="39"/>
      <c r="C30" s="34"/>
      <c r="D30" s="34"/>
      <c r="E30" s="34"/>
      <c r="F30" s="34"/>
      <c r="G30" s="34"/>
      <c r="H30" s="34"/>
      <c r="I30" s="34"/>
      <c r="J30" s="34"/>
      <c r="K30" s="34"/>
      <c r="L30" s="113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pans="1:31" s="2" customFormat="1" ht="6.95" customHeight="1">
      <c r="A31" s="34"/>
      <c r="B31" s="39"/>
      <c r="C31" s="34"/>
      <c r="D31" s="118"/>
      <c r="E31" s="118"/>
      <c r="F31" s="118"/>
      <c r="G31" s="118"/>
      <c r="H31" s="118"/>
      <c r="I31" s="118"/>
      <c r="J31" s="118"/>
      <c r="K31" s="118"/>
      <c r="L31" s="113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pans="1:31" s="2" customFormat="1" ht="25.35" customHeight="1">
      <c r="A32" s="34"/>
      <c r="B32" s="39"/>
      <c r="C32" s="34"/>
      <c r="D32" s="119" t="s">
        <v>41</v>
      </c>
      <c r="E32" s="34"/>
      <c r="F32" s="34"/>
      <c r="G32" s="34"/>
      <c r="H32" s="34"/>
      <c r="I32" s="34"/>
      <c r="J32" s="120">
        <f>ROUND(J98, 2)</f>
        <v>0</v>
      </c>
      <c r="K32" s="34"/>
      <c r="L32" s="113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pans="1:31" s="2" customFormat="1" ht="6.95" customHeight="1">
      <c r="A33" s="34"/>
      <c r="B33" s="39"/>
      <c r="C33" s="34"/>
      <c r="D33" s="118"/>
      <c r="E33" s="118"/>
      <c r="F33" s="118"/>
      <c r="G33" s="118"/>
      <c r="H33" s="118"/>
      <c r="I33" s="118"/>
      <c r="J33" s="118"/>
      <c r="K33" s="118"/>
      <c r="L33" s="113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pans="1:31" s="2" customFormat="1" ht="14.45" customHeight="1">
      <c r="A34" s="34"/>
      <c r="B34" s="39"/>
      <c r="C34" s="34"/>
      <c r="D34" s="34"/>
      <c r="E34" s="34"/>
      <c r="F34" s="121" t="s">
        <v>43</v>
      </c>
      <c r="G34" s="34"/>
      <c r="H34" s="34"/>
      <c r="I34" s="121" t="s">
        <v>42</v>
      </c>
      <c r="J34" s="121" t="s">
        <v>44</v>
      </c>
      <c r="K34" s="34"/>
      <c r="L34" s="113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spans="1:31" s="2" customFormat="1" ht="14.45" customHeight="1">
      <c r="A35" s="34"/>
      <c r="B35" s="39"/>
      <c r="C35" s="34"/>
      <c r="D35" s="122" t="s">
        <v>45</v>
      </c>
      <c r="E35" s="112" t="s">
        <v>46</v>
      </c>
      <c r="F35" s="123">
        <f>ROUND((SUM(BE98:BE287)),  2)</f>
        <v>0</v>
      </c>
      <c r="G35" s="34"/>
      <c r="H35" s="34"/>
      <c r="I35" s="124">
        <v>0.21</v>
      </c>
      <c r="J35" s="123">
        <f>ROUND(((SUM(BE98:BE287))*I35),  2)</f>
        <v>0</v>
      </c>
      <c r="K35" s="34"/>
      <c r="L35" s="113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spans="1:31" s="2" customFormat="1" ht="14.45" customHeight="1">
      <c r="A36" s="34"/>
      <c r="B36" s="39"/>
      <c r="C36" s="34"/>
      <c r="D36" s="34"/>
      <c r="E36" s="112" t="s">
        <v>47</v>
      </c>
      <c r="F36" s="123">
        <f>ROUND((SUM(BF98:BF287)),  2)</f>
        <v>0</v>
      </c>
      <c r="G36" s="34"/>
      <c r="H36" s="34"/>
      <c r="I36" s="124">
        <v>0.12</v>
      </c>
      <c r="J36" s="123">
        <f>ROUND(((SUM(BF98:BF287))*I36),  2)</f>
        <v>0</v>
      </c>
      <c r="K36" s="34"/>
      <c r="L36" s="113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spans="1:31" s="2" customFormat="1" ht="14.45" hidden="1" customHeight="1">
      <c r="A37" s="34"/>
      <c r="B37" s="39"/>
      <c r="C37" s="34"/>
      <c r="D37" s="34"/>
      <c r="E37" s="112" t="s">
        <v>48</v>
      </c>
      <c r="F37" s="123">
        <f>ROUND((SUM(BG98:BG287)),  2)</f>
        <v>0</v>
      </c>
      <c r="G37" s="34"/>
      <c r="H37" s="34"/>
      <c r="I37" s="124">
        <v>0.21</v>
      </c>
      <c r="J37" s="123">
        <f>0</f>
        <v>0</v>
      </c>
      <c r="K37" s="34"/>
      <c r="L37" s="113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spans="1:31" s="2" customFormat="1" ht="14.45" hidden="1" customHeight="1">
      <c r="A38" s="34"/>
      <c r="B38" s="39"/>
      <c r="C38" s="34"/>
      <c r="D38" s="34"/>
      <c r="E38" s="112" t="s">
        <v>49</v>
      </c>
      <c r="F38" s="123">
        <f>ROUND((SUM(BH98:BH287)),  2)</f>
        <v>0</v>
      </c>
      <c r="G38" s="34"/>
      <c r="H38" s="34"/>
      <c r="I38" s="124">
        <v>0.12</v>
      </c>
      <c r="J38" s="123">
        <f>0</f>
        <v>0</v>
      </c>
      <c r="K38" s="34"/>
      <c r="L38" s="113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spans="1:31" s="2" customFormat="1" ht="14.45" hidden="1" customHeight="1">
      <c r="A39" s="34"/>
      <c r="B39" s="39"/>
      <c r="C39" s="34"/>
      <c r="D39" s="34"/>
      <c r="E39" s="112" t="s">
        <v>50</v>
      </c>
      <c r="F39" s="123">
        <f>ROUND((SUM(BI98:BI287)),  2)</f>
        <v>0</v>
      </c>
      <c r="G39" s="34"/>
      <c r="H39" s="34"/>
      <c r="I39" s="124">
        <v>0</v>
      </c>
      <c r="J39" s="123">
        <f>0</f>
        <v>0</v>
      </c>
      <c r="K39" s="34"/>
      <c r="L39" s="113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spans="1:31" s="2" customFormat="1" ht="6.95" customHeight="1">
      <c r="A40" s="34"/>
      <c r="B40" s="39"/>
      <c r="C40" s="34"/>
      <c r="D40" s="34"/>
      <c r="E40" s="34"/>
      <c r="F40" s="34"/>
      <c r="G40" s="34"/>
      <c r="H40" s="34"/>
      <c r="I40" s="34"/>
      <c r="J40" s="34"/>
      <c r="K40" s="34"/>
      <c r="L40" s="113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spans="1:31" s="2" customFormat="1" ht="25.35" customHeight="1">
      <c r="A41" s="34"/>
      <c r="B41" s="39"/>
      <c r="C41" s="125"/>
      <c r="D41" s="126" t="s">
        <v>51</v>
      </c>
      <c r="E41" s="127"/>
      <c r="F41" s="127"/>
      <c r="G41" s="128" t="s">
        <v>52</v>
      </c>
      <c r="H41" s="129" t="s">
        <v>53</v>
      </c>
      <c r="I41" s="127"/>
      <c r="J41" s="130">
        <f>SUM(J32:J39)</f>
        <v>0</v>
      </c>
      <c r="K41" s="131"/>
      <c r="L41" s="113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</row>
    <row r="42" spans="1:31" s="2" customFormat="1" ht="14.45" customHeight="1">
      <c r="A42" s="34"/>
      <c r="B42" s="132"/>
      <c r="C42" s="133"/>
      <c r="D42" s="133"/>
      <c r="E42" s="133"/>
      <c r="F42" s="133"/>
      <c r="G42" s="133"/>
      <c r="H42" s="133"/>
      <c r="I42" s="133"/>
      <c r="J42" s="133"/>
      <c r="K42" s="133"/>
      <c r="L42" s="113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</row>
    <row r="46" spans="1:31" s="2" customFormat="1" ht="6.95" hidden="1" customHeight="1">
      <c r="A46" s="34"/>
      <c r="B46" s="134"/>
      <c r="C46" s="135"/>
      <c r="D46" s="135"/>
      <c r="E46" s="135"/>
      <c r="F46" s="135"/>
      <c r="G46" s="135"/>
      <c r="H46" s="135"/>
      <c r="I46" s="135"/>
      <c r="J46" s="135"/>
      <c r="K46" s="135"/>
      <c r="L46" s="113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</row>
    <row r="47" spans="1:31" s="2" customFormat="1" ht="24.95" hidden="1" customHeight="1">
      <c r="A47" s="34"/>
      <c r="B47" s="35"/>
      <c r="C47" s="23" t="s">
        <v>132</v>
      </c>
      <c r="D47" s="36"/>
      <c r="E47" s="36"/>
      <c r="F47" s="36"/>
      <c r="G47" s="36"/>
      <c r="H47" s="36"/>
      <c r="I47" s="36"/>
      <c r="J47" s="36"/>
      <c r="K47" s="36"/>
      <c r="L47" s="113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</row>
    <row r="48" spans="1:31" s="2" customFormat="1" ht="6.95" hidden="1" customHeight="1">
      <c r="A48" s="34"/>
      <c r="B48" s="35"/>
      <c r="C48" s="36"/>
      <c r="D48" s="36"/>
      <c r="E48" s="36"/>
      <c r="F48" s="36"/>
      <c r="G48" s="36"/>
      <c r="H48" s="36"/>
      <c r="I48" s="36"/>
      <c r="J48" s="36"/>
      <c r="K48" s="36"/>
      <c r="L48" s="113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</row>
    <row r="49" spans="1:47" s="2" customFormat="1" ht="12" hidden="1" customHeight="1">
      <c r="A49" s="34"/>
      <c r="B49" s="35"/>
      <c r="C49" s="29" t="s">
        <v>16</v>
      </c>
      <c r="D49" s="36"/>
      <c r="E49" s="36"/>
      <c r="F49" s="36"/>
      <c r="G49" s="36"/>
      <c r="H49" s="36"/>
      <c r="I49" s="36"/>
      <c r="J49" s="36"/>
      <c r="K49" s="36"/>
      <c r="L49" s="113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</row>
    <row r="50" spans="1:47" s="2" customFormat="1" ht="16.5" hidden="1" customHeight="1">
      <c r="A50" s="34"/>
      <c r="B50" s="35"/>
      <c r="C50" s="36"/>
      <c r="D50" s="36"/>
      <c r="E50" s="304" t="str">
        <f>E7</f>
        <v>Domov mládeže, Čelakovského 789 1, Plzeň</v>
      </c>
      <c r="F50" s="305"/>
      <c r="G50" s="305"/>
      <c r="H50" s="305"/>
      <c r="I50" s="36"/>
      <c r="J50" s="36"/>
      <c r="K50" s="36"/>
      <c r="L50" s="113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</row>
    <row r="51" spans="1:47" s="1" customFormat="1" ht="12" hidden="1" customHeight="1">
      <c r="B51" s="21"/>
      <c r="C51" s="29" t="s">
        <v>128</v>
      </c>
      <c r="D51" s="22"/>
      <c r="E51" s="22"/>
      <c r="F51" s="22"/>
      <c r="G51" s="22"/>
      <c r="H51" s="22"/>
      <c r="I51" s="22"/>
      <c r="J51" s="22"/>
      <c r="K51" s="22"/>
      <c r="L51" s="20"/>
    </row>
    <row r="52" spans="1:47" s="2" customFormat="1" ht="16.5" hidden="1" customHeight="1">
      <c r="A52" s="34"/>
      <c r="B52" s="35"/>
      <c r="C52" s="36"/>
      <c r="D52" s="36"/>
      <c r="E52" s="304" t="s">
        <v>952</v>
      </c>
      <c r="F52" s="306"/>
      <c r="G52" s="306"/>
      <c r="H52" s="306"/>
      <c r="I52" s="36"/>
      <c r="J52" s="36"/>
      <c r="K52" s="36"/>
      <c r="L52" s="113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</row>
    <row r="53" spans="1:47" s="2" customFormat="1" ht="12" hidden="1" customHeight="1">
      <c r="A53" s="34"/>
      <c r="B53" s="35"/>
      <c r="C53" s="29" t="s">
        <v>130</v>
      </c>
      <c r="D53" s="36"/>
      <c r="E53" s="36"/>
      <c r="F53" s="36"/>
      <c r="G53" s="36"/>
      <c r="H53" s="36"/>
      <c r="I53" s="36"/>
      <c r="J53" s="36"/>
      <c r="K53" s="36"/>
      <c r="L53" s="113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</row>
    <row r="54" spans="1:47" s="2" customFormat="1" ht="16.5" hidden="1" customHeight="1">
      <c r="A54" s="34"/>
      <c r="B54" s="35"/>
      <c r="C54" s="36"/>
      <c r="D54" s="36"/>
      <c r="E54" s="258" t="str">
        <f>E11</f>
        <v>B2 - Stavební práce</v>
      </c>
      <c r="F54" s="306"/>
      <c r="G54" s="306"/>
      <c r="H54" s="306"/>
      <c r="I54" s="36"/>
      <c r="J54" s="36"/>
      <c r="K54" s="36"/>
      <c r="L54" s="113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</row>
    <row r="55" spans="1:47" s="2" customFormat="1" ht="6.95" hidden="1" customHeight="1">
      <c r="A55" s="34"/>
      <c r="B55" s="35"/>
      <c r="C55" s="36"/>
      <c r="D55" s="36"/>
      <c r="E55" s="36"/>
      <c r="F55" s="36"/>
      <c r="G55" s="36"/>
      <c r="H55" s="36"/>
      <c r="I55" s="36"/>
      <c r="J55" s="36"/>
      <c r="K55" s="36"/>
      <c r="L55" s="113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</row>
    <row r="56" spans="1:47" s="2" customFormat="1" ht="12" hidden="1" customHeight="1">
      <c r="A56" s="34"/>
      <c r="B56" s="35"/>
      <c r="C56" s="29" t="s">
        <v>21</v>
      </c>
      <c r="D56" s="36"/>
      <c r="E56" s="36"/>
      <c r="F56" s="27" t="str">
        <f>F14</f>
        <v>Čelakovského 789/1, Plzeň</v>
      </c>
      <c r="G56" s="36"/>
      <c r="H56" s="36"/>
      <c r="I56" s="29" t="s">
        <v>23</v>
      </c>
      <c r="J56" s="59" t="str">
        <f>IF(J14="","",J14)</f>
        <v>20. 3. 2025</v>
      </c>
      <c r="K56" s="36"/>
      <c r="L56" s="113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</row>
    <row r="57" spans="1:47" s="2" customFormat="1" ht="6.95" hidden="1" customHeight="1">
      <c r="A57" s="34"/>
      <c r="B57" s="35"/>
      <c r="C57" s="36"/>
      <c r="D57" s="36"/>
      <c r="E57" s="36"/>
      <c r="F57" s="36"/>
      <c r="G57" s="36"/>
      <c r="H57" s="36"/>
      <c r="I57" s="36"/>
      <c r="J57" s="36"/>
      <c r="K57" s="36"/>
      <c r="L57" s="113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</row>
    <row r="58" spans="1:47" s="2" customFormat="1" ht="25.7" hidden="1" customHeight="1">
      <c r="A58" s="34"/>
      <c r="B58" s="35"/>
      <c r="C58" s="29" t="s">
        <v>25</v>
      </c>
      <c r="D58" s="36"/>
      <c r="E58" s="36"/>
      <c r="F58" s="27" t="str">
        <f>E17</f>
        <v>Střední škola informatiky a finančních služeb</v>
      </c>
      <c r="G58" s="36"/>
      <c r="H58" s="36"/>
      <c r="I58" s="29" t="s">
        <v>33</v>
      </c>
      <c r="J58" s="32" t="str">
        <f>E23</f>
        <v>Planteam, Na Výsluní 630, Líně - Sulkov</v>
      </c>
      <c r="K58" s="36"/>
      <c r="L58" s="113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</row>
    <row r="59" spans="1:47" s="2" customFormat="1" ht="15.2" hidden="1" customHeight="1">
      <c r="A59" s="34"/>
      <c r="B59" s="35"/>
      <c r="C59" s="29" t="s">
        <v>31</v>
      </c>
      <c r="D59" s="36"/>
      <c r="E59" s="36"/>
      <c r="F59" s="27" t="str">
        <f>IF(E20="","",E20)</f>
        <v>Vyplň údaj</v>
      </c>
      <c r="G59" s="36"/>
      <c r="H59" s="36"/>
      <c r="I59" s="29" t="s">
        <v>37</v>
      </c>
      <c r="J59" s="32" t="str">
        <f>E26</f>
        <v>Ing. Irena Potužáková</v>
      </c>
      <c r="K59" s="36"/>
      <c r="L59" s="113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</row>
    <row r="60" spans="1:47" s="2" customFormat="1" ht="10.35" hidden="1" customHeight="1">
      <c r="A60" s="34"/>
      <c r="B60" s="35"/>
      <c r="C60" s="36"/>
      <c r="D60" s="36"/>
      <c r="E60" s="36"/>
      <c r="F60" s="36"/>
      <c r="G60" s="36"/>
      <c r="H60" s="36"/>
      <c r="I60" s="36"/>
      <c r="J60" s="36"/>
      <c r="K60" s="36"/>
      <c r="L60" s="113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</row>
    <row r="61" spans="1:47" s="2" customFormat="1" ht="29.25" hidden="1" customHeight="1">
      <c r="A61" s="34"/>
      <c r="B61" s="35"/>
      <c r="C61" s="136" t="s">
        <v>133</v>
      </c>
      <c r="D61" s="137"/>
      <c r="E61" s="137"/>
      <c r="F61" s="137"/>
      <c r="G61" s="137"/>
      <c r="H61" s="137"/>
      <c r="I61" s="137"/>
      <c r="J61" s="138" t="s">
        <v>134</v>
      </c>
      <c r="K61" s="137"/>
      <c r="L61" s="113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 spans="1:47" s="2" customFormat="1" ht="10.35" hidden="1" customHeight="1">
      <c r="A62" s="34"/>
      <c r="B62" s="35"/>
      <c r="C62" s="36"/>
      <c r="D62" s="36"/>
      <c r="E62" s="36"/>
      <c r="F62" s="36"/>
      <c r="G62" s="36"/>
      <c r="H62" s="36"/>
      <c r="I62" s="36"/>
      <c r="J62" s="36"/>
      <c r="K62" s="36"/>
      <c r="L62" s="113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</row>
    <row r="63" spans="1:47" s="2" customFormat="1" ht="22.9" hidden="1" customHeight="1">
      <c r="A63" s="34"/>
      <c r="B63" s="35"/>
      <c r="C63" s="139" t="s">
        <v>73</v>
      </c>
      <c r="D63" s="36"/>
      <c r="E63" s="36"/>
      <c r="F63" s="36"/>
      <c r="G63" s="36"/>
      <c r="H63" s="36"/>
      <c r="I63" s="36"/>
      <c r="J63" s="77">
        <f>J98</f>
        <v>0</v>
      </c>
      <c r="K63" s="36"/>
      <c r="L63" s="113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U63" s="17" t="s">
        <v>135</v>
      </c>
    </row>
    <row r="64" spans="1:47" s="9" customFormat="1" ht="24.95" hidden="1" customHeight="1">
      <c r="B64" s="140"/>
      <c r="C64" s="141"/>
      <c r="D64" s="142" t="s">
        <v>136</v>
      </c>
      <c r="E64" s="143"/>
      <c r="F64" s="143"/>
      <c r="G64" s="143"/>
      <c r="H64" s="143"/>
      <c r="I64" s="143"/>
      <c r="J64" s="144">
        <f>J99</f>
        <v>0</v>
      </c>
      <c r="K64" s="141"/>
      <c r="L64" s="145"/>
    </row>
    <row r="65" spans="1:31" s="10" customFormat="1" ht="19.899999999999999" hidden="1" customHeight="1">
      <c r="B65" s="146"/>
      <c r="C65" s="97"/>
      <c r="D65" s="147" t="s">
        <v>399</v>
      </c>
      <c r="E65" s="148"/>
      <c r="F65" s="148"/>
      <c r="G65" s="148"/>
      <c r="H65" s="148"/>
      <c r="I65" s="148"/>
      <c r="J65" s="149">
        <f>J100</f>
        <v>0</v>
      </c>
      <c r="K65" s="97"/>
      <c r="L65" s="150"/>
    </row>
    <row r="66" spans="1:31" s="10" customFormat="1" ht="19.899999999999999" hidden="1" customHeight="1">
      <c r="B66" s="146"/>
      <c r="C66" s="97"/>
      <c r="D66" s="147" t="s">
        <v>400</v>
      </c>
      <c r="E66" s="148"/>
      <c r="F66" s="148"/>
      <c r="G66" s="148"/>
      <c r="H66" s="148"/>
      <c r="I66" s="148"/>
      <c r="J66" s="149">
        <f>J106</f>
        <v>0</v>
      </c>
      <c r="K66" s="97"/>
      <c r="L66" s="150"/>
    </row>
    <row r="67" spans="1:31" s="10" customFormat="1" ht="19.899999999999999" hidden="1" customHeight="1">
      <c r="B67" s="146"/>
      <c r="C67" s="97"/>
      <c r="D67" s="147" t="s">
        <v>1005</v>
      </c>
      <c r="E67" s="148"/>
      <c r="F67" s="148"/>
      <c r="G67" s="148"/>
      <c r="H67" s="148"/>
      <c r="I67" s="148"/>
      <c r="J67" s="149">
        <f>J135</f>
        <v>0</v>
      </c>
      <c r="K67" s="97"/>
      <c r="L67" s="150"/>
    </row>
    <row r="68" spans="1:31" s="10" customFormat="1" ht="19.899999999999999" hidden="1" customHeight="1">
      <c r="B68" s="146"/>
      <c r="C68" s="97"/>
      <c r="D68" s="147" t="s">
        <v>137</v>
      </c>
      <c r="E68" s="148"/>
      <c r="F68" s="148"/>
      <c r="G68" s="148"/>
      <c r="H68" s="148"/>
      <c r="I68" s="148"/>
      <c r="J68" s="149">
        <f>J172</f>
        <v>0</v>
      </c>
      <c r="K68" s="97"/>
      <c r="L68" s="150"/>
    </row>
    <row r="69" spans="1:31" s="10" customFormat="1" ht="19.899999999999999" hidden="1" customHeight="1">
      <c r="B69" s="146"/>
      <c r="C69" s="97"/>
      <c r="D69" s="147" t="s">
        <v>402</v>
      </c>
      <c r="E69" s="148"/>
      <c r="F69" s="148"/>
      <c r="G69" s="148"/>
      <c r="H69" s="148"/>
      <c r="I69" s="148"/>
      <c r="J69" s="149">
        <f>J179</f>
        <v>0</v>
      </c>
      <c r="K69" s="97"/>
      <c r="L69" s="150"/>
    </row>
    <row r="70" spans="1:31" s="9" customFormat="1" ht="24.95" hidden="1" customHeight="1">
      <c r="B70" s="140"/>
      <c r="C70" s="141"/>
      <c r="D70" s="142" t="s">
        <v>139</v>
      </c>
      <c r="E70" s="143"/>
      <c r="F70" s="143"/>
      <c r="G70" s="143"/>
      <c r="H70" s="143"/>
      <c r="I70" s="143"/>
      <c r="J70" s="144">
        <f>J182</f>
        <v>0</v>
      </c>
      <c r="K70" s="141"/>
      <c r="L70" s="145"/>
    </row>
    <row r="71" spans="1:31" s="10" customFormat="1" ht="19.899999999999999" hidden="1" customHeight="1">
      <c r="B71" s="146"/>
      <c r="C71" s="97"/>
      <c r="D71" s="147" t="s">
        <v>142</v>
      </c>
      <c r="E71" s="148"/>
      <c r="F71" s="148"/>
      <c r="G71" s="148"/>
      <c r="H71" s="148"/>
      <c r="I71" s="148"/>
      <c r="J71" s="149">
        <f>J183</f>
        <v>0</v>
      </c>
      <c r="K71" s="97"/>
      <c r="L71" s="150"/>
    </row>
    <row r="72" spans="1:31" s="10" customFormat="1" ht="19.899999999999999" hidden="1" customHeight="1">
      <c r="B72" s="146"/>
      <c r="C72" s="97"/>
      <c r="D72" s="147" t="s">
        <v>144</v>
      </c>
      <c r="E72" s="148"/>
      <c r="F72" s="148"/>
      <c r="G72" s="148"/>
      <c r="H72" s="148"/>
      <c r="I72" s="148"/>
      <c r="J72" s="149">
        <f>J194</f>
        <v>0</v>
      </c>
      <c r="K72" s="97"/>
      <c r="L72" s="150"/>
    </row>
    <row r="73" spans="1:31" s="10" customFormat="1" ht="19.899999999999999" hidden="1" customHeight="1">
      <c r="B73" s="146"/>
      <c r="C73" s="97"/>
      <c r="D73" s="147" t="s">
        <v>146</v>
      </c>
      <c r="E73" s="148"/>
      <c r="F73" s="148"/>
      <c r="G73" s="148"/>
      <c r="H73" s="148"/>
      <c r="I73" s="148"/>
      <c r="J73" s="149">
        <f>J206</f>
        <v>0</v>
      </c>
      <c r="K73" s="97"/>
      <c r="L73" s="150"/>
    </row>
    <row r="74" spans="1:31" s="10" customFormat="1" ht="19.899999999999999" hidden="1" customHeight="1">
      <c r="B74" s="146"/>
      <c r="C74" s="97"/>
      <c r="D74" s="147" t="s">
        <v>403</v>
      </c>
      <c r="E74" s="148"/>
      <c r="F74" s="148"/>
      <c r="G74" s="148"/>
      <c r="H74" s="148"/>
      <c r="I74" s="148"/>
      <c r="J74" s="149">
        <f>J227</f>
        <v>0</v>
      </c>
      <c r="K74" s="97"/>
      <c r="L74" s="150"/>
    </row>
    <row r="75" spans="1:31" s="10" customFormat="1" ht="19.899999999999999" hidden="1" customHeight="1">
      <c r="B75" s="146"/>
      <c r="C75" s="97"/>
      <c r="D75" s="147" t="s">
        <v>404</v>
      </c>
      <c r="E75" s="148"/>
      <c r="F75" s="148"/>
      <c r="G75" s="148"/>
      <c r="H75" s="148"/>
      <c r="I75" s="148"/>
      <c r="J75" s="149">
        <f>J253</f>
        <v>0</v>
      </c>
      <c r="K75" s="97"/>
      <c r="L75" s="150"/>
    </row>
    <row r="76" spans="1:31" s="10" customFormat="1" ht="19.899999999999999" hidden="1" customHeight="1">
      <c r="B76" s="146"/>
      <c r="C76" s="97"/>
      <c r="D76" s="147" t="s">
        <v>405</v>
      </c>
      <c r="E76" s="148"/>
      <c r="F76" s="148"/>
      <c r="G76" s="148"/>
      <c r="H76" s="148"/>
      <c r="I76" s="148"/>
      <c r="J76" s="149">
        <f>J264</f>
        <v>0</v>
      </c>
      <c r="K76" s="97"/>
      <c r="L76" s="150"/>
    </row>
    <row r="77" spans="1:31" s="2" customFormat="1" ht="21.75" hidden="1" customHeight="1">
      <c r="A77" s="34"/>
      <c r="B77" s="35"/>
      <c r="C77" s="36"/>
      <c r="D77" s="36"/>
      <c r="E77" s="36"/>
      <c r="F77" s="36"/>
      <c r="G77" s="36"/>
      <c r="H77" s="36"/>
      <c r="I77" s="36"/>
      <c r="J77" s="36"/>
      <c r="K77" s="36"/>
      <c r="L77" s="113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78" spans="1:31" s="2" customFormat="1" ht="6.95" hidden="1" customHeight="1">
      <c r="A78" s="34"/>
      <c r="B78" s="47"/>
      <c r="C78" s="48"/>
      <c r="D78" s="48"/>
      <c r="E78" s="48"/>
      <c r="F78" s="48"/>
      <c r="G78" s="48"/>
      <c r="H78" s="48"/>
      <c r="I78" s="48"/>
      <c r="J78" s="48"/>
      <c r="K78" s="48"/>
      <c r="L78" s="113"/>
      <c r="S78" s="34"/>
      <c r="T78" s="34"/>
      <c r="U78" s="34"/>
      <c r="V78" s="34"/>
      <c r="W78" s="34"/>
      <c r="X78" s="34"/>
      <c r="Y78" s="34"/>
      <c r="Z78" s="34"/>
      <c r="AA78" s="34"/>
      <c r="AB78" s="34"/>
      <c r="AC78" s="34"/>
      <c r="AD78" s="34"/>
      <c r="AE78" s="34"/>
    </row>
    <row r="79" spans="1:31" ht="11.25" hidden="1"/>
    <row r="80" spans="1:31" ht="11.25" hidden="1"/>
    <row r="81" spans="1:31" ht="11.25" hidden="1"/>
    <row r="82" spans="1:31" s="2" customFormat="1" ht="6.95" customHeight="1">
      <c r="A82" s="34"/>
      <c r="B82" s="49"/>
      <c r="C82" s="50"/>
      <c r="D82" s="50"/>
      <c r="E82" s="50"/>
      <c r="F82" s="50"/>
      <c r="G82" s="50"/>
      <c r="H82" s="50"/>
      <c r="I82" s="50"/>
      <c r="J82" s="50"/>
      <c r="K82" s="50"/>
      <c r="L82" s="113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spans="1:31" s="2" customFormat="1" ht="24.95" customHeight="1">
      <c r="A83" s="34"/>
      <c r="B83" s="35"/>
      <c r="C83" s="23" t="s">
        <v>149</v>
      </c>
      <c r="D83" s="36"/>
      <c r="E83" s="36"/>
      <c r="F83" s="36"/>
      <c r="G83" s="36"/>
      <c r="H83" s="36"/>
      <c r="I83" s="36"/>
      <c r="J83" s="36"/>
      <c r="K83" s="36"/>
      <c r="L83" s="113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spans="1:31" s="2" customFormat="1" ht="6.95" customHeight="1">
      <c r="A84" s="34"/>
      <c r="B84" s="35"/>
      <c r="C84" s="36"/>
      <c r="D84" s="36"/>
      <c r="E84" s="36"/>
      <c r="F84" s="36"/>
      <c r="G84" s="36"/>
      <c r="H84" s="36"/>
      <c r="I84" s="36"/>
      <c r="J84" s="36"/>
      <c r="K84" s="36"/>
      <c r="L84" s="113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spans="1:31" s="2" customFormat="1" ht="12" customHeight="1">
      <c r="A85" s="34"/>
      <c r="B85" s="35"/>
      <c r="C85" s="29" t="s">
        <v>16</v>
      </c>
      <c r="D85" s="36"/>
      <c r="E85" s="36"/>
      <c r="F85" s="36"/>
      <c r="G85" s="36"/>
      <c r="H85" s="36"/>
      <c r="I85" s="36"/>
      <c r="J85" s="36"/>
      <c r="K85" s="36"/>
      <c r="L85" s="113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spans="1:31" s="2" customFormat="1" ht="16.5" customHeight="1">
      <c r="A86" s="34"/>
      <c r="B86" s="35"/>
      <c r="C86" s="36"/>
      <c r="D86" s="36"/>
      <c r="E86" s="304" t="str">
        <f>E7</f>
        <v>Domov mládeže, Čelakovského 789 1, Plzeň</v>
      </c>
      <c r="F86" s="305"/>
      <c r="G86" s="305"/>
      <c r="H86" s="305"/>
      <c r="I86" s="36"/>
      <c r="J86" s="36"/>
      <c r="K86" s="36"/>
      <c r="L86" s="113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</row>
    <row r="87" spans="1:31" s="1" customFormat="1" ht="12" customHeight="1">
      <c r="B87" s="21"/>
      <c r="C87" s="29" t="s">
        <v>128</v>
      </c>
      <c r="D87" s="22"/>
      <c r="E87" s="22"/>
      <c r="F87" s="22"/>
      <c r="G87" s="22"/>
      <c r="H87" s="22"/>
      <c r="I87" s="22"/>
      <c r="J87" s="22"/>
      <c r="K87" s="22"/>
      <c r="L87" s="20"/>
    </row>
    <row r="88" spans="1:31" s="2" customFormat="1" ht="16.5" customHeight="1">
      <c r="A88" s="34"/>
      <c r="B88" s="35"/>
      <c r="C88" s="36"/>
      <c r="D88" s="36"/>
      <c r="E88" s="304" t="s">
        <v>952</v>
      </c>
      <c r="F88" s="306"/>
      <c r="G88" s="306"/>
      <c r="H88" s="306"/>
      <c r="I88" s="36"/>
      <c r="J88" s="36"/>
      <c r="K88" s="36"/>
      <c r="L88" s="113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spans="1:31" s="2" customFormat="1" ht="12" customHeight="1">
      <c r="A89" s="34"/>
      <c r="B89" s="35"/>
      <c r="C89" s="29" t="s">
        <v>130</v>
      </c>
      <c r="D89" s="36"/>
      <c r="E89" s="36"/>
      <c r="F89" s="36"/>
      <c r="G89" s="36"/>
      <c r="H89" s="36"/>
      <c r="I89" s="36"/>
      <c r="J89" s="36"/>
      <c r="K89" s="36"/>
      <c r="L89" s="113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spans="1:31" s="2" customFormat="1" ht="16.5" customHeight="1">
      <c r="A90" s="34"/>
      <c r="B90" s="35"/>
      <c r="C90" s="36"/>
      <c r="D90" s="36"/>
      <c r="E90" s="258" t="str">
        <f>E11</f>
        <v>B2 - Stavební práce</v>
      </c>
      <c r="F90" s="306"/>
      <c r="G90" s="306"/>
      <c r="H90" s="306"/>
      <c r="I90" s="36"/>
      <c r="J90" s="36"/>
      <c r="K90" s="36"/>
      <c r="L90" s="113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spans="1:31" s="2" customFormat="1" ht="6.95" customHeight="1">
      <c r="A91" s="34"/>
      <c r="B91" s="35"/>
      <c r="C91" s="36"/>
      <c r="D91" s="36"/>
      <c r="E91" s="36"/>
      <c r="F91" s="36"/>
      <c r="G91" s="36"/>
      <c r="H91" s="36"/>
      <c r="I91" s="36"/>
      <c r="J91" s="36"/>
      <c r="K91" s="36"/>
      <c r="L91" s="113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spans="1:31" s="2" customFormat="1" ht="12" customHeight="1">
      <c r="A92" s="34"/>
      <c r="B92" s="35"/>
      <c r="C92" s="29" t="s">
        <v>21</v>
      </c>
      <c r="D92" s="36"/>
      <c r="E92" s="36"/>
      <c r="F92" s="27" t="str">
        <f>F14</f>
        <v>Čelakovského 789/1, Plzeň</v>
      </c>
      <c r="G92" s="36"/>
      <c r="H92" s="36"/>
      <c r="I92" s="29" t="s">
        <v>23</v>
      </c>
      <c r="J92" s="59" t="str">
        <f>IF(J14="","",J14)</f>
        <v>20. 3. 2025</v>
      </c>
      <c r="K92" s="36"/>
      <c r="L92" s="113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spans="1:31" s="2" customFormat="1" ht="6.95" customHeight="1">
      <c r="A93" s="34"/>
      <c r="B93" s="35"/>
      <c r="C93" s="36"/>
      <c r="D93" s="36"/>
      <c r="E93" s="36"/>
      <c r="F93" s="36"/>
      <c r="G93" s="36"/>
      <c r="H93" s="36"/>
      <c r="I93" s="36"/>
      <c r="J93" s="36"/>
      <c r="K93" s="36"/>
      <c r="L93" s="113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spans="1:31" s="2" customFormat="1" ht="25.7" customHeight="1">
      <c r="A94" s="34"/>
      <c r="B94" s="35"/>
      <c r="C94" s="29" t="s">
        <v>25</v>
      </c>
      <c r="D94" s="36"/>
      <c r="E94" s="36"/>
      <c r="F94" s="27" t="str">
        <f>E17</f>
        <v>Střední škola informatiky a finančních služeb</v>
      </c>
      <c r="G94" s="36"/>
      <c r="H94" s="36"/>
      <c r="I94" s="29" t="s">
        <v>33</v>
      </c>
      <c r="J94" s="32" t="str">
        <f>E23</f>
        <v>Planteam, Na Výsluní 630, Líně - Sulkov</v>
      </c>
      <c r="K94" s="36"/>
      <c r="L94" s="113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spans="1:31" s="2" customFormat="1" ht="15.2" customHeight="1">
      <c r="A95" s="34"/>
      <c r="B95" s="35"/>
      <c r="C95" s="29" t="s">
        <v>31</v>
      </c>
      <c r="D95" s="36"/>
      <c r="E95" s="36"/>
      <c r="F95" s="27" t="str">
        <f>IF(E20="","",E20)</f>
        <v>Vyplň údaj</v>
      </c>
      <c r="G95" s="36"/>
      <c r="H95" s="36"/>
      <c r="I95" s="29" t="s">
        <v>37</v>
      </c>
      <c r="J95" s="32" t="str">
        <f>E26</f>
        <v>Ing. Irena Potužáková</v>
      </c>
      <c r="K95" s="36"/>
      <c r="L95" s="113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</row>
    <row r="96" spans="1:31" s="2" customFormat="1" ht="10.35" customHeight="1">
      <c r="A96" s="34"/>
      <c r="B96" s="35"/>
      <c r="C96" s="36"/>
      <c r="D96" s="36"/>
      <c r="E96" s="36"/>
      <c r="F96" s="36"/>
      <c r="G96" s="36"/>
      <c r="H96" s="36"/>
      <c r="I96" s="36"/>
      <c r="J96" s="36"/>
      <c r="K96" s="36"/>
      <c r="L96" s="113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</row>
    <row r="97" spans="1:65" s="11" customFormat="1" ht="29.25" customHeight="1">
      <c r="A97" s="151"/>
      <c r="B97" s="152"/>
      <c r="C97" s="153" t="s">
        <v>150</v>
      </c>
      <c r="D97" s="154" t="s">
        <v>60</v>
      </c>
      <c r="E97" s="154" t="s">
        <v>56</v>
      </c>
      <c r="F97" s="154" t="s">
        <v>57</v>
      </c>
      <c r="G97" s="154" t="s">
        <v>151</v>
      </c>
      <c r="H97" s="154" t="s">
        <v>152</v>
      </c>
      <c r="I97" s="154" t="s">
        <v>153</v>
      </c>
      <c r="J97" s="154" t="s">
        <v>134</v>
      </c>
      <c r="K97" s="155" t="s">
        <v>154</v>
      </c>
      <c r="L97" s="156"/>
      <c r="M97" s="68" t="s">
        <v>19</v>
      </c>
      <c r="N97" s="69" t="s">
        <v>45</v>
      </c>
      <c r="O97" s="69" t="s">
        <v>155</v>
      </c>
      <c r="P97" s="69" t="s">
        <v>156</v>
      </c>
      <c r="Q97" s="69" t="s">
        <v>157</v>
      </c>
      <c r="R97" s="69" t="s">
        <v>158</v>
      </c>
      <c r="S97" s="69" t="s">
        <v>159</v>
      </c>
      <c r="T97" s="70" t="s">
        <v>160</v>
      </c>
      <c r="U97" s="151"/>
      <c r="V97" s="151"/>
      <c r="W97" s="151"/>
      <c r="X97" s="151"/>
      <c r="Y97" s="151"/>
      <c r="Z97" s="151"/>
      <c r="AA97" s="151"/>
      <c r="AB97" s="151"/>
      <c r="AC97" s="151"/>
      <c r="AD97" s="151"/>
      <c r="AE97" s="151"/>
    </row>
    <row r="98" spans="1:65" s="2" customFormat="1" ht="22.9" customHeight="1">
      <c r="A98" s="34"/>
      <c r="B98" s="35"/>
      <c r="C98" s="75" t="s">
        <v>161</v>
      </c>
      <c r="D98" s="36"/>
      <c r="E98" s="36"/>
      <c r="F98" s="36"/>
      <c r="G98" s="36"/>
      <c r="H98" s="36"/>
      <c r="I98" s="36"/>
      <c r="J98" s="157">
        <f>BK98</f>
        <v>0</v>
      </c>
      <c r="K98" s="36"/>
      <c r="L98" s="39"/>
      <c r="M98" s="71"/>
      <c r="N98" s="158"/>
      <c r="O98" s="72"/>
      <c r="P98" s="159">
        <f>P99+P182</f>
        <v>0</v>
      </c>
      <c r="Q98" s="72"/>
      <c r="R98" s="159">
        <f>R99+R182</f>
        <v>25.301610439999994</v>
      </c>
      <c r="S98" s="72"/>
      <c r="T98" s="160">
        <f>T99+T182</f>
        <v>4.6297199999999997E-2</v>
      </c>
      <c r="U98" s="34"/>
      <c r="V98" s="34"/>
      <c r="W98" s="34"/>
      <c r="X98" s="34"/>
      <c r="Y98" s="34"/>
      <c r="Z98" s="34"/>
      <c r="AA98" s="34"/>
      <c r="AB98" s="34"/>
      <c r="AC98" s="34"/>
      <c r="AD98" s="34"/>
      <c r="AE98" s="34"/>
      <c r="AT98" s="17" t="s">
        <v>74</v>
      </c>
      <c r="AU98" s="17" t="s">
        <v>135</v>
      </c>
      <c r="BK98" s="161">
        <f>BK99+BK182</f>
        <v>0</v>
      </c>
    </row>
    <row r="99" spans="1:65" s="12" customFormat="1" ht="25.9" customHeight="1">
      <c r="B99" s="162"/>
      <c r="C99" s="163"/>
      <c r="D99" s="164" t="s">
        <v>74</v>
      </c>
      <c r="E99" s="165" t="s">
        <v>162</v>
      </c>
      <c r="F99" s="165" t="s">
        <v>163</v>
      </c>
      <c r="G99" s="163"/>
      <c r="H99" s="163"/>
      <c r="I99" s="166"/>
      <c r="J99" s="167">
        <f>BK99</f>
        <v>0</v>
      </c>
      <c r="K99" s="163"/>
      <c r="L99" s="168"/>
      <c r="M99" s="169"/>
      <c r="N99" s="170"/>
      <c r="O99" s="170"/>
      <c r="P99" s="171">
        <f>P100+P106+P135+P172+P179</f>
        <v>0</v>
      </c>
      <c r="Q99" s="170"/>
      <c r="R99" s="171">
        <f>R100+R106+R135+R172+R179</f>
        <v>20.549648259999994</v>
      </c>
      <c r="S99" s="170"/>
      <c r="T99" s="172">
        <f>T100+T106+T135+T172+T179</f>
        <v>0</v>
      </c>
      <c r="AR99" s="173" t="s">
        <v>79</v>
      </c>
      <c r="AT99" s="174" t="s">
        <v>74</v>
      </c>
      <c r="AU99" s="174" t="s">
        <v>75</v>
      </c>
      <c r="AY99" s="173" t="s">
        <v>164</v>
      </c>
      <c r="BK99" s="175">
        <f>BK100+BK106+BK135+BK172+BK179</f>
        <v>0</v>
      </c>
    </row>
    <row r="100" spans="1:65" s="12" customFormat="1" ht="22.9" customHeight="1">
      <c r="B100" s="162"/>
      <c r="C100" s="163"/>
      <c r="D100" s="164" t="s">
        <v>74</v>
      </c>
      <c r="E100" s="176" t="s">
        <v>103</v>
      </c>
      <c r="F100" s="176" t="s">
        <v>406</v>
      </c>
      <c r="G100" s="163"/>
      <c r="H100" s="163"/>
      <c r="I100" s="166"/>
      <c r="J100" s="177">
        <f>BK100</f>
        <v>0</v>
      </c>
      <c r="K100" s="163"/>
      <c r="L100" s="168"/>
      <c r="M100" s="169"/>
      <c r="N100" s="170"/>
      <c r="O100" s="170"/>
      <c r="P100" s="171">
        <f>SUM(P101:P105)</f>
        <v>0</v>
      </c>
      <c r="Q100" s="170"/>
      <c r="R100" s="171">
        <f>SUM(R101:R105)</f>
        <v>0.19009760000000001</v>
      </c>
      <c r="S100" s="170"/>
      <c r="T100" s="172">
        <f>SUM(T101:T105)</f>
        <v>0</v>
      </c>
      <c r="AR100" s="173" t="s">
        <v>79</v>
      </c>
      <c r="AT100" s="174" t="s">
        <v>74</v>
      </c>
      <c r="AU100" s="174" t="s">
        <v>79</v>
      </c>
      <c r="AY100" s="173" t="s">
        <v>164</v>
      </c>
      <c r="BK100" s="175">
        <f>SUM(BK101:BK105)</f>
        <v>0</v>
      </c>
    </row>
    <row r="101" spans="1:65" s="2" customFormat="1" ht="37.9" customHeight="1">
      <c r="A101" s="34"/>
      <c r="B101" s="35"/>
      <c r="C101" s="178" t="s">
        <v>79</v>
      </c>
      <c r="D101" s="178" t="s">
        <v>167</v>
      </c>
      <c r="E101" s="179" t="s">
        <v>411</v>
      </c>
      <c r="F101" s="180" t="s">
        <v>412</v>
      </c>
      <c r="G101" s="181" t="s">
        <v>170</v>
      </c>
      <c r="H101" s="182">
        <v>3.08</v>
      </c>
      <c r="I101" s="183"/>
      <c r="J101" s="184">
        <f>ROUND(I101*H101,2)</f>
        <v>0</v>
      </c>
      <c r="K101" s="180" t="s">
        <v>171</v>
      </c>
      <c r="L101" s="39"/>
      <c r="M101" s="185" t="s">
        <v>19</v>
      </c>
      <c r="N101" s="186" t="s">
        <v>46</v>
      </c>
      <c r="O101" s="64"/>
      <c r="P101" s="187">
        <f>O101*H101</f>
        <v>0</v>
      </c>
      <c r="Q101" s="187">
        <v>6.1719999999999997E-2</v>
      </c>
      <c r="R101" s="187">
        <f>Q101*H101</f>
        <v>0.19009760000000001</v>
      </c>
      <c r="S101" s="187">
        <v>0</v>
      </c>
      <c r="T101" s="188">
        <f>S101*H101</f>
        <v>0</v>
      </c>
      <c r="U101" s="34"/>
      <c r="V101" s="34"/>
      <c r="W101" s="34"/>
      <c r="X101" s="34"/>
      <c r="Y101" s="34"/>
      <c r="Z101" s="34"/>
      <c r="AA101" s="34"/>
      <c r="AB101" s="34"/>
      <c r="AC101" s="34"/>
      <c r="AD101" s="34"/>
      <c r="AE101" s="34"/>
      <c r="AR101" s="189" t="s">
        <v>112</v>
      </c>
      <c r="AT101" s="189" t="s">
        <v>167</v>
      </c>
      <c r="AU101" s="189" t="s">
        <v>83</v>
      </c>
      <c r="AY101" s="17" t="s">
        <v>164</v>
      </c>
      <c r="BE101" s="190">
        <f>IF(N101="základní",J101,0)</f>
        <v>0</v>
      </c>
      <c r="BF101" s="190">
        <f>IF(N101="snížená",J101,0)</f>
        <v>0</v>
      </c>
      <c r="BG101" s="190">
        <f>IF(N101="zákl. přenesená",J101,0)</f>
        <v>0</v>
      </c>
      <c r="BH101" s="190">
        <f>IF(N101="sníž. přenesená",J101,0)</f>
        <v>0</v>
      </c>
      <c r="BI101" s="190">
        <f>IF(N101="nulová",J101,0)</f>
        <v>0</v>
      </c>
      <c r="BJ101" s="17" t="s">
        <v>79</v>
      </c>
      <c r="BK101" s="190">
        <f>ROUND(I101*H101,2)</f>
        <v>0</v>
      </c>
      <c r="BL101" s="17" t="s">
        <v>112</v>
      </c>
      <c r="BM101" s="189" t="s">
        <v>1006</v>
      </c>
    </row>
    <row r="102" spans="1:65" s="2" customFormat="1" ht="11.25">
      <c r="A102" s="34"/>
      <c r="B102" s="35"/>
      <c r="C102" s="36"/>
      <c r="D102" s="191" t="s">
        <v>173</v>
      </c>
      <c r="E102" s="36"/>
      <c r="F102" s="192" t="s">
        <v>414</v>
      </c>
      <c r="G102" s="36"/>
      <c r="H102" s="36"/>
      <c r="I102" s="193"/>
      <c r="J102" s="36"/>
      <c r="K102" s="36"/>
      <c r="L102" s="39"/>
      <c r="M102" s="194"/>
      <c r="N102" s="195"/>
      <c r="O102" s="64"/>
      <c r="P102" s="64"/>
      <c r="Q102" s="64"/>
      <c r="R102" s="64"/>
      <c r="S102" s="64"/>
      <c r="T102" s="65"/>
      <c r="U102" s="34"/>
      <c r="V102" s="34"/>
      <c r="W102" s="34"/>
      <c r="X102" s="34"/>
      <c r="Y102" s="34"/>
      <c r="Z102" s="34"/>
      <c r="AA102" s="34"/>
      <c r="AB102" s="34"/>
      <c r="AC102" s="34"/>
      <c r="AD102" s="34"/>
      <c r="AE102" s="34"/>
      <c r="AT102" s="17" t="s">
        <v>173</v>
      </c>
      <c r="AU102" s="17" t="s">
        <v>83</v>
      </c>
    </row>
    <row r="103" spans="1:65" s="13" customFormat="1" ht="11.25">
      <c r="B103" s="196"/>
      <c r="C103" s="197"/>
      <c r="D103" s="198" t="s">
        <v>179</v>
      </c>
      <c r="E103" s="199" t="s">
        <v>19</v>
      </c>
      <c r="F103" s="200" t="s">
        <v>358</v>
      </c>
      <c r="G103" s="197"/>
      <c r="H103" s="201">
        <v>1.8</v>
      </c>
      <c r="I103" s="202"/>
      <c r="J103" s="197"/>
      <c r="K103" s="197"/>
      <c r="L103" s="203"/>
      <c r="M103" s="204"/>
      <c r="N103" s="205"/>
      <c r="O103" s="205"/>
      <c r="P103" s="205"/>
      <c r="Q103" s="205"/>
      <c r="R103" s="205"/>
      <c r="S103" s="205"/>
      <c r="T103" s="206"/>
      <c r="AT103" s="207" t="s">
        <v>179</v>
      </c>
      <c r="AU103" s="207" t="s">
        <v>83</v>
      </c>
      <c r="AV103" s="13" t="s">
        <v>83</v>
      </c>
      <c r="AW103" s="13" t="s">
        <v>36</v>
      </c>
      <c r="AX103" s="13" t="s">
        <v>75</v>
      </c>
      <c r="AY103" s="207" t="s">
        <v>164</v>
      </c>
    </row>
    <row r="104" spans="1:65" s="13" customFormat="1" ht="11.25">
      <c r="B104" s="196"/>
      <c r="C104" s="197"/>
      <c r="D104" s="198" t="s">
        <v>179</v>
      </c>
      <c r="E104" s="199" t="s">
        <v>19</v>
      </c>
      <c r="F104" s="200" t="s">
        <v>1007</v>
      </c>
      <c r="G104" s="197"/>
      <c r="H104" s="201">
        <v>1.28</v>
      </c>
      <c r="I104" s="202"/>
      <c r="J104" s="197"/>
      <c r="K104" s="197"/>
      <c r="L104" s="203"/>
      <c r="M104" s="204"/>
      <c r="N104" s="205"/>
      <c r="O104" s="205"/>
      <c r="P104" s="205"/>
      <c r="Q104" s="205"/>
      <c r="R104" s="205"/>
      <c r="S104" s="205"/>
      <c r="T104" s="206"/>
      <c r="AT104" s="207" t="s">
        <v>179</v>
      </c>
      <c r="AU104" s="207" t="s">
        <v>83</v>
      </c>
      <c r="AV104" s="13" t="s">
        <v>83</v>
      </c>
      <c r="AW104" s="13" t="s">
        <v>36</v>
      </c>
      <c r="AX104" s="13" t="s">
        <v>75</v>
      </c>
      <c r="AY104" s="207" t="s">
        <v>164</v>
      </c>
    </row>
    <row r="105" spans="1:65" s="14" customFormat="1" ht="11.25">
      <c r="B105" s="212"/>
      <c r="C105" s="213"/>
      <c r="D105" s="198" t="s">
        <v>179</v>
      </c>
      <c r="E105" s="214" t="s">
        <v>19</v>
      </c>
      <c r="F105" s="215" t="s">
        <v>438</v>
      </c>
      <c r="G105" s="213"/>
      <c r="H105" s="216">
        <v>3.08</v>
      </c>
      <c r="I105" s="217"/>
      <c r="J105" s="213"/>
      <c r="K105" s="213"/>
      <c r="L105" s="218"/>
      <c r="M105" s="219"/>
      <c r="N105" s="220"/>
      <c r="O105" s="220"/>
      <c r="P105" s="220"/>
      <c r="Q105" s="220"/>
      <c r="R105" s="220"/>
      <c r="S105" s="220"/>
      <c r="T105" s="221"/>
      <c r="AT105" s="222" t="s">
        <v>179</v>
      </c>
      <c r="AU105" s="222" t="s">
        <v>83</v>
      </c>
      <c r="AV105" s="14" t="s">
        <v>112</v>
      </c>
      <c r="AW105" s="14" t="s">
        <v>36</v>
      </c>
      <c r="AX105" s="14" t="s">
        <v>79</v>
      </c>
      <c r="AY105" s="222" t="s">
        <v>164</v>
      </c>
    </row>
    <row r="106" spans="1:65" s="12" customFormat="1" ht="22.9" customHeight="1">
      <c r="B106" s="162"/>
      <c r="C106" s="163"/>
      <c r="D106" s="164" t="s">
        <v>74</v>
      </c>
      <c r="E106" s="176" t="s">
        <v>118</v>
      </c>
      <c r="F106" s="176" t="s">
        <v>416</v>
      </c>
      <c r="G106" s="163"/>
      <c r="H106" s="163"/>
      <c r="I106" s="166"/>
      <c r="J106" s="177">
        <f>BK106</f>
        <v>0</v>
      </c>
      <c r="K106" s="163"/>
      <c r="L106" s="168"/>
      <c r="M106" s="169"/>
      <c r="N106" s="170"/>
      <c r="O106" s="170"/>
      <c r="P106" s="171">
        <f>SUM(P107:P134)</f>
        <v>0</v>
      </c>
      <c r="Q106" s="170"/>
      <c r="R106" s="171">
        <f>SUM(R107:R134)</f>
        <v>11.161869359999999</v>
      </c>
      <c r="S106" s="170"/>
      <c r="T106" s="172">
        <f>SUM(T107:T134)</f>
        <v>0</v>
      </c>
      <c r="AR106" s="173" t="s">
        <v>79</v>
      </c>
      <c r="AT106" s="174" t="s">
        <v>74</v>
      </c>
      <c r="AU106" s="174" t="s">
        <v>79</v>
      </c>
      <c r="AY106" s="173" t="s">
        <v>164</v>
      </c>
      <c r="BK106" s="175">
        <f>SUM(BK107:BK134)</f>
        <v>0</v>
      </c>
    </row>
    <row r="107" spans="1:65" s="2" customFormat="1" ht="24.2" customHeight="1">
      <c r="A107" s="34"/>
      <c r="B107" s="35"/>
      <c r="C107" s="178" t="s">
        <v>83</v>
      </c>
      <c r="D107" s="178" t="s">
        <v>167</v>
      </c>
      <c r="E107" s="179" t="s">
        <v>417</v>
      </c>
      <c r="F107" s="180" t="s">
        <v>418</v>
      </c>
      <c r="G107" s="181" t="s">
        <v>170</v>
      </c>
      <c r="H107" s="182">
        <v>100.69199999999999</v>
      </c>
      <c r="I107" s="183"/>
      <c r="J107" s="184">
        <f>ROUND(I107*H107,2)</f>
        <v>0</v>
      </c>
      <c r="K107" s="180" t="s">
        <v>171</v>
      </c>
      <c r="L107" s="39"/>
      <c r="M107" s="185" t="s">
        <v>19</v>
      </c>
      <c r="N107" s="186" t="s">
        <v>46</v>
      </c>
      <c r="O107" s="64"/>
      <c r="P107" s="187">
        <f>O107*H107</f>
        <v>0</v>
      </c>
      <c r="Q107" s="187">
        <v>2.7300000000000001E-2</v>
      </c>
      <c r="R107" s="187">
        <f>Q107*H107</f>
        <v>2.7488915999999999</v>
      </c>
      <c r="S107" s="187">
        <v>0</v>
      </c>
      <c r="T107" s="188">
        <f>S107*H107</f>
        <v>0</v>
      </c>
      <c r="U107" s="34"/>
      <c r="V107" s="34"/>
      <c r="W107" s="34"/>
      <c r="X107" s="34"/>
      <c r="Y107" s="34"/>
      <c r="Z107" s="34"/>
      <c r="AA107" s="34"/>
      <c r="AB107" s="34"/>
      <c r="AC107" s="34"/>
      <c r="AD107" s="34"/>
      <c r="AE107" s="34"/>
      <c r="AR107" s="189" t="s">
        <v>112</v>
      </c>
      <c r="AT107" s="189" t="s">
        <v>167</v>
      </c>
      <c r="AU107" s="189" t="s">
        <v>83</v>
      </c>
      <c r="AY107" s="17" t="s">
        <v>164</v>
      </c>
      <c r="BE107" s="190">
        <f>IF(N107="základní",J107,0)</f>
        <v>0</v>
      </c>
      <c r="BF107" s="190">
        <f>IF(N107="snížená",J107,0)</f>
        <v>0</v>
      </c>
      <c r="BG107" s="190">
        <f>IF(N107="zákl. přenesená",J107,0)</f>
        <v>0</v>
      </c>
      <c r="BH107" s="190">
        <f>IF(N107="sníž. přenesená",J107,0)</f>
        <v>0</v>
      </c>
      <c r="BI107" s="190">
        <f>IF(N107="nulová",J107,0)</f>
        <v>0</v>
      </c>
      <c r="BJ107" s="17" t="s">
        <v>79</v>
      </c>
      <c r="BK107" s="190">
        <f>ROUND(I107*H107,2)</f>
        <v>0</v>
      </c>
      <c r="BL107" s="17" t="s">
        <v>112</v>
      </c>
      <c r="BM107" s="189" t="s">
        <v>1008</v>
      </c>
    </row>
    <row r="108" spans="1:65" s="2" customFormat="1" ht="11.25">
      <c r="A108" s="34"/>
      <c r="B108" s="35"/>
      <c r="C108" s="36"/>
      <c r="D108" s="191" t="s">
        <v>173</v>
      </c>
      <c r="E108" s="36"/>
      <c r="F108" s="192" t="s">
        <v>420</v>
      </c>
      <c r="G108" s="36"/>
      <c r="H108" s="36"/>
      <c r="I108" s="193"/>
      <c r="J108" s="36"/>
      <c r="K108" s="36"/>
      <c r="L108" s="39"/>
      <c r="M108" s="194"/>
      <c r="N108" s="195"/>
      <c r="O108" s="64"/>
      <c r="P108" s="64"/>
      <c r="Q108" s="64"/>
      <c r="R108" s="64"/>
      <c r="S108" s="64"/>
      <c r="T108" s="65"/>
      <c r="U108" s="34"/>
      <c r="V108" s="34"/>
      <c r="W108" s="34"/>
      <c r="X108" s="34"/>
      <c r="Y108" s="34"/>
      <c r="Z108" s="34"/>
      <c r="AA108" s="34"/>
      <c r="AB108" s="34"/>
      <c r="AC108" s="34"/>
      <c r="AD108" s="34"/>
      <c r="AE108" s="34"/>
      <c r="AT108" s="17" t="s">
        <v>173</v>
      </c>
      <c r="AU108" s="17" t="s">
        <v>83</v>
      </c>
    </row>
    <row r="109" spans="1:65" s="13" customFormat="1" ht="22.5">
      <c r="B109" s="196"/>
      <c r="C109" s="197"/>
      <c r="D109" s="198" t="s">
        <v>179</v>
      </c>
      <c r="E109" s="199" t="s">
        <v>19</v>
      </c>
      <c r="F109" s="200" t="s">
        <v>970</v>
      </c>
      <c r="G109" s="197"/>
      <c r="H109" s="201">
        <v>56.375999999999998</v>
      </c>
      <c r="I109" s="202"/>
      <c r="J109" s="197"/>
      <c r="K109" s="197"/>
      <c r="L109" s="203"/>
      <c r="M109" s="204"/>
      <c r="N109" s="205"/>
      <c r="O109" s="205"/>
      <c r="P109" s="205"/>
      <c r="Q109" s="205"/>
      <c r="R109" s="205"/>
      <c r="S109" s="205"/>
      <c r="T109" s="206"/>
      <c r="AT109" s="207" t="s">
        <v>179</v>
      </c>
      <c r="AU109" s="207" t="s">
        <v>83</v>
      </c>
      <c r="AV109" s="13" t="s">
        <v>83</v>
      </c>
      <c r="AW109" s="13" t="s">
        <v>36</v>
      </c>
      <c r="AX109" s="13" t="s">
        <v>75</v>
      </c>
      <c r="AY109" s="207" t="s">
        <v>164</v>
      </c>
    </row>
    <row r="110" spans="1:65" s="13" customFormat="1" ht="11.25">
      <c r="B110" s="196"/>
      <c r="C110" s="197"/>
      <c r="D110" s="198" t="s">
        <v>179</v>
      </c>
      <c r="E110" s="199" t="s">
        <v>19</v>
      </c>
      <c r="F110" s="200" t="s">
        <v>971</v>
      </c>
      <c r="G110" s="197"/>
      <c r="H110" s="201">
        <v>44.316000000000003</v>
      </c>
      <c r="I110" s="202"/>
      <c r="J110" s="197"/>
      <c r="K110" s="197"/>
      <c r="L110" s="203"/>
      <c r="M110" s="204"/>
      <c r="N110" s="205"/>
      <c r="O110" s="205"/>
      <c r="P110" s="205"/>
      <c r="Q110" s="205"/>
      <c r="R110" s="205"/>
      <c r="S110" s="205"/>
      <c r="T110" s="206"/>
      <c r="AT110" s="207" t="s">
        <v>179</v>
      </c>
      <c r="AU110" s="207" t="s">
        <v>83</v>
      </c>
      <c r="AV110" s="13" t="s">
        <v>83</v>
      </c>
      <c r="AW110" s="13" t="s">
        <v>36</v>
      </c>
      <c r="AX110" s="13" t="s">
        <v>75</v>
      </c>
      <c r="AY110" s="207" t="s">
        <v>164</v>
      </c>
    </row>
    <row r="111" spans="1:65" s="14" customFormat="1" ht="11.25">
      <c r="B111" s="212"/>
      <c r="C111" s="213"/>
      <c r="D111" s="198" t="s">
        <v>179</v>
      </c>
      <c r="E111" s="214" t="s">
        <v>19</v>
      </c>
      <c r="F111" s="215" t="s">
        <v>438</v>
      </c>
      <c r="G111" s="213"/>
      <c r="H111" s="216">
        <v>100.69200000000001</v>
      </c>
      <c r="I111" s="217"/>
      <c r="J111" s="213"/>
      <c r="K111" s="213"/>
      <c r="L111" s="218"/>
      <c r="M111" s="219"/>
      <c r="N111" s="220"/>
      <c r="O111" s="220"/>
      <c r="P111" s="220"/>
      <c r="Q111" s="220"/>
      <c r="R111" s="220"/>
      <c r="S111" s="220"/>
      <c r="T111" s="221"/>
      <c r="AT111" s="222" t="s">
        <v>179</v>
      </c>
      <c r="AU111" s="222" t="s">
        <v>83</v>
      </c>
      <c r="AV111" s="14" t="s">
        <v>112</v>
      </c>
      <c r="AW111" s="14" t="s">
        <v>36</v>
      </c>
      <c r="AX111" s="14" t="s">
        <v>79</v>
      </c>
      <c r="AY111" s="222" t="s">
        <v>164</v>
      </c>
    </row>
    <row r="112" spans="1:65" s="2" customFormat="1" ht="24.2" customHeight="1">
      <c r="A112" s="34"/>
      <c r="B112" s="35"/>
      <c r="C112" s="178" t="s">
        <v>103</v>
      </c>
      <c r="D112" s="178" t="s">
        <v>167</v>
      </c>
      <c r="E112" s="179" t="s">
        <v>427</v>
      </c>
      <c r="F112" s="180" t="s">
        <v>428</v>
      </c>
      <c r="G112" s="181" t="s">
        <v>170</v>
      </c>
      <c r="H112" s="182">
        <v>308.64800000000002</v>
      </c>
      <c r="I112" s="183"/>
      <c r="J112" s="184">
        <f>ROUND(I112*H112,2)</f>
        <v>0</v>
      </c>
      <c r="K112" s="180" t="s">
        <v>171</v>
      </c>
      <c r="L112" s="39"/>
      <c r="M112" s="185" t="s">
        <v>19</v>
      </c>
      <c r="N112" s="186" t="s">
        <v>46</v>
      </c>
      <c r="O112" s="64"/>
      <c r="P112" s="187">
        <f>O112*H112</f>
        <v>0</v>
      </c>
      <c r="Q112" s="187">
        <v>3.0000000000000001E-3</v>
      </c>
      <c r="R112" s="187">
        <f>Q112*H112</f>
        <v>0.9259440000000001</v>
      </c>
      <c r="S112" s="187">
        <v>0</v>
      </c>
      <c r="T112" s="188">
        <f>S112*H112</f>
        <v>0</v>
      </c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  <c r="AR112" s="189" t="s">
        <v>112</v>
      </c>
      <c r="AT112" s="189" t="s">
        <v>167</v>
      </c>
      <c r="AU112" s="189" t="s">
        <v>83</v>
      </c>
      <c r="AY112" s="17" t="s">
        <v>164</v>
      </c>
      <c r="BE112" s="190">
        <f>IF(N112="základní",J112,0)</f>
        <v>0</v>
      </c>
      <c r="BF112" s="190">
        <f>IF(N112="snížená",J112,0)</f>
        <v>0</v>
      </c>
      <c r="BG112" s="190">
        <f>IF(N112="zákl. přenesená",J112,0)</f>
        <v>0</v>
      </c>
      <c r="BH112" s="190">
        <f>IF(N112="sníž. přenesená",J112,0)</f>
        <v>0</v>
      </c>
      <c r="BI112" s="190">
        <f>IF(N112="nulová",J112,0)</f>
        <v>0</v>
      </c>
      <c r="BJ112" s="17" t="s">
        <v>79</v>
      </c>
      <c r="BK112" s="190">
        <f>ROUND(I112*H112,2)</f>
        <v>0</v>
      </c>
      <c r="BL112" s="17" t="s">
        <v>112</v>
      </c>
      <c r="BM112" s="189" t="s">
        <v>1009</v>
      </c>
    </row>
    <row r="113" spans="1:65" s="2" customFormat="1" ht="11.25">
      <c r="A113" s="34"/>
      <c r="B113" s="35"/>
      <c r="C113" s="36"/>
      <c r="D113" s="191" t="s">
        <v>173</v>
      </c>
      <c r="E113" s="36"/>
      <c r="F113" s="192" t="s">
        <v>430</v>
      </c>
      <c r="G113" s="36"/>
      <c r="H113" s="36"/>
      <c r="I113" s="193"/>
      <c r="J113" s="36"/>
      <c r="K113" s="36"/>
      <c r="L113" s="39"/>
      <c r="M113" s="194"/>
      <c r="N113" s="195"/>
      <c r="O113" s="64"/>
      <c r="P113" s="64"/>
      <c r="Q113" s="64"/>
      <c r="R113" s="64"/>
      <c r="S113" s="64"/>
      <c r="T113" s="65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  <c r="AT113" s="17" t="s">
        <v>173</v>
      </c>
      <c r="AU113" s="17" t="s">
        <v>83</v>
      </c>
    </row>
    <row r="114" spans="1:65" s="13" customFormat="1" ht="11.25">
      <c r="B114" s="196"/>
      <c r="C114" s="197"/>
      <c r="D114" s="198" t="s">
        <v>179</v>
      </c>
      <c r="E114" s="199" t="s">
        <v>19</v>
      </c>
      <c r="F114" s="200" t="s">
        <v>1010</v>
      </c>
      <c r="G114" s="197"/>
      <c r="H114" s="201">
        <v>36</v>
      </c>
      <c r="I114" s="202"/>
      <c r="J114" s="197"/>
      <c r="K114" s="197"/>
      <c r="L114" s="203"/>
      <c r="M114" s="204"/>
      <c r="N114" s="205"/>
      <c r="O114" s="205"/>
      <c r="P114" s="205"/>
      <c r="Q114" s="205"/>
      <c r="R114" s="205"/>
      <c r="S114" s="205"/>
      <c r="T114" s="206"/>
      <c r="AT114" s="207" t="s">
        <v>179</v>
      </c>
      <c r="AU114" s="207" t="s">
        <v>83</v>
      </c>
      <c r="AV114" s="13" t="s">
        <v>83</v>
      </c>
      <c r="AW114" s="13" t="s">
        <v>36</v>
      </c>
      <c r="AX114" s="13" t="s">
        <v>75</v>
      </c>
      <c r="AY114" s="207" t="s">
        <v>164</v>
      </c>
    </row>
    <row r="115" spans="1:65" s="13" customFormat="1" ht="11.25">
      <c r="B115" s="196"/>
      <c r="C115" s="197"/>
      <c r="D115" s="198" t="s">
        <v>179</v>
      </c>
      <c r="E115" s="199" t="s">
        <v>19</v>
      </c>
      <c r="F115" s="200" t="s">
        <v>1011</v>
      </c>
      <c r="G115" s="197"/>
      <c r="H115" s="201">
        <v>77.760000000000005</v>
      </c>
      <c r="I115" s="202"/>
      <c r="J115" s="197"/>
      <c r="K115" s="197"/>
      <c r="L115" s="203"/>
      <c r="M115" s="204"/>
      <c r="N115" s="205"/>
      <c r="O115" s="205"/>
      <c r="P115" s="205"/>
      <c r="Q115" s="205"/>
      <c r="R115" s="205"/>
      <c r="S115" s="205"/>
      <c r="T115" s="206"/>
      <c r="AT115" s="207" t="s">
        <v>179</v>
      </c>
      <c r="AU115" s="207" t="s">
        <v>83</v>
      </c>
      <c r="AV115" s="13" t="s">
        <v>83</v>
      </c>
      <c r="AW115" s="13" t="s">
        <v>36</v>
      </c>
      <c r="AX115" s="13" t="s">
        <v>75</v>
      </c>
      <c r="AY115" s="207" t="s">
        <v>164</v>
      </c>
    </row>
    <row r="116" spans="1:65" s="13" customFormat="1" ht="11.25">
      <c r="B116" s="196"/>
      <c r="C116" s="197"/>
      <c r="D116" s="198" t="s">
        <v>179</v>
      </c>
      <c r="E116" s="199" t="s">
        <v>19</v>
      </c>
      <c r="F116" s="200" t="s">
        <v>1012</v>
      </c>
      <c r="G116" s="197"/>
      <c r="H116" s="201">
        <v>65.88</v>
      </c>
      <c r="I116" s="202"/>
      <c r="J116" s="197"/>
      <c r="K116" s="197"/>
      <c r="L116" s="203"/>
      <c r="M116" s="204"/>
      <c r="N116" s="205"/>
      <c r="O116" s="205"/>
      <c r="P116" s="205"/>
      <c r="Q116" s="205"/>
      <c r="R116" s="205"/>
      <c r="S116" s="205"/>
      <c r="T116" s="206"/>
      <c r="AT116" s="207" t="s">
        <v>179</v>
      </c>
      <c r="AU116" s="207" t="s">
        <v>83</v>
      </c>
      <c r="AV116" s="13" t="s">
        <v>83</v>
      </c>
      <c r="AW116" s="13" t="s">
        <v>36</v>
      </c>
      <c r="AX116" s="13" t="s">
        <v>75</v>
      </c>
      <c r="AY116" s="207" t="s">
        <v>164</v>
      </c>
    </row>
    <row r="117" spans="1:65" s="13" customFormat="1" ht="11.25">
      <c r="B117" s="196"/>
      <c r="C117" s="197"/>
      <c r="D117" s="198" t="s">
        <v>179</v>
      </c>
      <c r="E117" s="199" t="s">
        <v>19</v>
      </c>
      <c r="F117" s="200" t="s">
        <v>1013</v>
      </c>
      <c r="G117" s="197"/>
      <c r="H117" s="201">
        <v>25.92</v>
      </c>
      <c r="I117" s="202"/>
      <c r="J117" s="197"/>
      <c r="K117" s="197"/>
      <c r="L117" s="203"/>
      <c r="M117" s="204"/>
      <c r="N117" s="205"/>
      <c r="O117" s="205"/>
      <c r="P117" s="205"/>
      <c r="Q117" s="205"/>
      <c r="R117" s="205"/>
      <c r="S117" s="205"/>
      <c r="T117" s="206"/>
      <c r="AT117" s="207" t="s">
        <v>179</v>
      </c>
      <c r="AU117" s="207" t="s">
        <v>83</v>
      </c>
      <c r="AV117" s="13" t="s">
        <v>83</v>
      </c>
      <c r="AW117" s="13" t="s">
        <v>36</v>
      </c>
      <c r="AX117" s="13" t="s">
        <v>75</v>
      </c>
      <c r="AY117" s="207" t="s">
        <v>164</v>
      </c>
    </row>
    <row r="118" spans="1:65" s="13" customFormat="1" ht="11.25">
      <c r="B118" s="196"/>
      <c r="C118" s="197"/>
      <c r="D118" s="198" t="s">
        <v>179</v>
      </c>
      <c r="E118" s="199" t="s">
        <v>19</v>
      </c>
      <c r="F118" s="200" t="s">
        <v>1014</v>
      </c>
      <c r="G118" s="197"/>
      <c r="H118" s="201">
        <v>214.84800000000001</v>
      </c>
      <c r="I118" s="202"/>
      <c r="J118" s="197"/>
      <c r="K118" s="197"/>
      <c r="L118" s="203"/>
      <c r="M118" s="204"/>
      <c r="N118" s="205"/>
      <c r="O118" s="205"/>
      <c r="P118" s="205"/>
      <c r="Q118" s="205"/>
      <c r="R118" s="205"/>
      <c r="S118" s="205"/>
      <c r="T118" s="206"/>
      <c r="AT118" s="207" t="s">
        <v>179</v>
      </c>
      <c r="AU118" s="207" t="s">
        <v>83</v>
      </c>
      <c r="AV118" s="13" t="s">
        <v>83</v>
      </c>
      <c r="AW118" s="13" t="s">
        <v>36</v>
      </c>
      <c r="AX118" s="13" t="s">
        <v>75</v>
      </c>
      <c r="AY118" s="207" t="s">
        <v>164</v>
      </c>
    </row>
    <row r="119" spans="1:65" s="13" customFormat="1" ht="11.25">
      <c r="B119" s="196"/>
      <c r="C119" s="197"/>
      <c r="D119" s="198" t="s">
        <v>179</v>
      </c>
      <c r="E119" s="199" t="s">
        <v>19</v>
      </c>
      <c r="F119" s="200" t="s">
        <v>1015</v>
      </c>
      <c r="G119" s="197"/>
      <c r="H119" s="201">
        <v>-111.76</v>
      </c>
      <c r="I119" s="202"/>
      <c r="J119" s="197"/>
      <c r="K119" s="197"/>
      <c r="L119" s="203"/>
      <c r="M119" s="204"/>
      <c r="N119" s="205"/>
      <c r="O119" s="205"/>
      <c r="P119" s="205"/>
      <c r="Q119" s="205"/>
      <c r="R119" s="205"/>
      <c r="S119" s="205"/>
      <c r="T119" s="206"/>
      <c r="AT119" s="207" t="s">
        <v>179</v>
      </c>
      <c r="AU119" s="207" t="s">
        <v>83</v>
      </c>
      <c r="AV119" s="13" t="s">
        <v>83</v>
      </c>
      <c r="AW119" s="13" t="s">
        <v>36</v>
      </c>
      <c r="AX119" s="13" t="s">
        <v>75</v>
      </c>
      <c r="AY119" s="207" t="s">
        <v>164</v>
      </c>
    </row>
    <row r="120" spans="1:65" s="14" customFormat="1" ht="11.25">
      <c r="B120" s="212"/>
      <c r="C120" s="213"/>
      <c r="D120" s="198" t="s">
        <v>179</v>
      </c>
      <c r="E120" s="214" t="s">
        <v>19</v>
      </c>
      <c r="F120" s="215" t="s">
        <v>438</v>
      </c>
      <c r="G120" s="213"/>
      <c r="H120" s="216">
        <v>308.64800000000002</v>
      </c>
      <c r="I120" s="217"/>
      <c r="J120" s="213"/>
      <c r="K120" s="213"/>
      <c r="L120" s="218"/>
      <c r="M120" s="219"/>
      <c r="N120" s="220"/>
      <c r="O120" s="220"/>
      <c r="P120" s="220"/>
      <c r="Q120" s="220"/>
      <c r="R120" s="220"/>
      <c r="S120" s="220"/>
      <c r="T120" s="221"/>
      <c r="AT120" s="222" t="s">
        <v>179</v>
      </c>
      <c r="AU120" s="222" t="s">
        <v>83</v>
      </c>
      <c r="AV120" s="14" t="s">
        <v>112</v>
      </c>
      <c r="AW120" s="14" t="s">
        <v>36</v>
      </c>
      <c r="AX120" s="14" t="s">
        <v>79</v>
      </c>
      <c r="AY120" s="222" t="s">
        <v>164</v>
      </c>
    </row>
    <row r="121" spans="1:65" s="2" customFormat="1" ht="44.25" customHeight="1">
      <c r="A121" s="34"/>
      <c r="B121" s="35"/>
      <c r="C121" s="178" t="s">
        <v>112</v>
      </c>
      <c r="D121" s="178" t="s">
        <v>167</v>
      </c>
      <c r="E121" s="179" t="s">
        <v>439</v>
      </c>
      <c r="F121" s="180" t="s">
        <v>440</v>
      </c>
      <c r="G121" s="181" t="s">
        <v>170</v>
      </c>
      <c r="H121" s="182">
        <v>109.47199999999999</v>
      </c>
      <c r="I121" s="183"/>
      <c r="J121" s="184">
        <f>ROUND(I121*H121,2)</f>
        <v>0</v>
      </c>
      <c r="K121" s="180" t="s">
        <v>171</v>
      </c>
      <c r="L121" s="39"/>
      <c r="M121" s="185" t="s">
        <v>19</v>
      </c>
      <c r="N121" s="186" t="s">
        <v>46</v>
      </c>
      <c r="O121" s="64"/>
      <c r="P121" s="187">
        <f>O121*H121</f>
        <v>0</v>
      </c>
      <c r="Q121" s="187">
        <v>1.8380000000000001E-2</v>
      </c>
      <c r="R121" s="187">
        <f>Q121*H121</f>
        <v>2.01209536</v>
      </c>
      <c r="S121" s="187">
        <v>0</v>
      </c>
      <c r="T121" s="188">
        <f>S121*H121</f>
        <v>0</v>
      </c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  <c r="AR121" s="189" t="s">
        <v>112</v>
      </c>
      <c r="AT121" s="189" t="s">
        <v>167</v>
      </c>
      <c r="AU121" s="189" t="s">
        <v>83</v>
      </c>
      <c r="AY121" s="17" t="s">
        <v>164</v>
      </c>
      <c r="BE121" s="190">
        <f>IF(N121="základní",J121,0)</f>
        <v>0</v>
      </c>
      <c r="BF121" s="190">
        <f>IF(N121="snížená",J121,0)</f>
        <v>0</v>
      </c>
      <c r="BG121" s="190">
        <f>IF(N121="zákl. přenesená",J121,0)</f>
        <v>0</v>
      </c>
      <c r="BH121" s="190">
        <f>IF(N121="sníž. přenesená",J121,0)</f>
        <v>0</v>
      </c>
      <c r="BI121" s="190">
        <f>IF(N121="nulová",J121,0)</f>
        <v>0</v>
      </c>
      <c r="BJ121" s="17" t="s">
        <v>79</v>
      </c>
      <c r="BK121" s="190">
        <f>ROUND(I121*H121,2)</f>
        <v>0</v>
      </c>
      <c r="BL121" s="17" t="s">
        <v>112</v>
      </c>
      <c r="BM121" s="189" t="s">
        <v>1016</v>
      </c>
    </row>
    <row r="122" spans="1:65" s="2" customFormat="1" ht="11.25">
      <c r="A122" s="34"/>
      <c r="B122" s="35"/>
      <c r="C122" s="36"/>
      <c r="D122" s="191" t="s">
        <v>173</v>
      </c>
      <c r="E122" s="36"/>
      <c r="F122" s="192" t="s">
        <v>442</v>
      </c>
      <c r="G122" s="36"/>
      <c r="H122" s="36"/>
      <c r="I122" s="193"/>
      <c r="J122" s="36"/>
      <c r="K122" s="36"/>
      <c r="L122" s="39"/>
      <c r="M122" s="194"/>
      <c r="N122" s="195"/>
      <c r="O122" s="64"/>
      <c r="P122" s="64"/>
      <c r="Q122" s="64"/>
      <c r="R122" s="64"/>
      <c r="S122" s="64"/>
      <c r="T122" s="65"/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  <c r="AT122" s="17" t="s">
        <v>173</v>
      </c>
      <c r="AU122" s="17" t="s">
        <v>83</v>
      </c>
    </row>
    <row r="123" spans="1:65" s="13" customFormat="1" ht="11.25">
      <c r="B123" s="196"/>
      <c r="C123" s="197"/>
      <c r="D123" s="198" t="s">
        <v>179</v>
      </c>
      <c r="E123" s="199" t="s">
        <v>19</v>
      </c>
      <c r="F123" s="200" t="s">
        <v>968</v>
      </c>
      <c r="G123" s="197"/>
      <c r="H123" s="201">
        <v>109.47199999999999</v>
      </c>
      <c r="I123" s="202"/>
      <c r="J123" s="197"/>
      <c r="K123" s="197"/>
      <c r="L123" s="203"/>
      <c r="M123" s="204"/>
      <c r="N123" s="205"/>
      <c r="O123" s="205"/>
      <c r="P123" s="205"/>
      <c r="Q123" s="205"/>
      <c r="R123" s="205"/>
      <c r="S123" s="205"/>
      <c r="T123" s="206"/>
      <c r="AT123" s="207" t="s">
        <v>179</v>
      </c>
      <c r="AU123" s="207" t="s">
        <v>83</v>
      </c>
      <c r="AV123" s="13" t="s">
        <v>83</v>
      </c>
      <c r="AW123" s="13" t="s">
        <v>36</v>
      </c>
      <c r="AX123" s="13" t="s">
        <v>79</v>
      </c>
      <c r="AY123" s="207" t="s">
        <v>164</v>
      </c>
    </row>
    <row r="124" spans="1:65" s="2" customFormat="1" ht="37.9" customHeight="1">
      <c r="A124" s="34"/>
      <c r="B124" s="35"/>
      <c r="C124" s="178" t="s">
        <v>115</v>
      </c>
      <c r="D124" s="178" t="s">
        <v>167</v>
      </c>
      <c r="E124" s="179" t="s">
        <v>1017</v>
      </c>
      <c r="F124" s="180" t="s">
        <v>1018</v>
      </c>
      <c r="G124" s="181" t="s">
        <v>170</v>
      </c>
      <c r="H124" s="182">
        <v>5.28</v>
      </c>
      <c r="I124" s="183"/>
      <c r="J124" s="184">
        <f>ROUND(I124*H124,2)</f>
        <v>0</v>
      </c>
      <c r="K124" s="180" t="s">
        <v>171</v>
      </c>
      <c r="L124" s="39"/>
      <c r="M124" s="185" t="s">
        <v>19</v>
      </c>
      <c r="N124" s="186" t="s">
        <v>46</v>
      </c>
      <c r="O124" s="64"/>
      <c r="P124" s="187">
        <f>O124*H124</f>
        <v>0</v>
      </c>
      <c r="Q124" s="187">
        <v>1.103E-2</v>
      </c>
      <c r="R124" s="187">
        <f>Q124*H124</f>
        <v>5.8238400000000003E-2</v>
      </c>
      <c r="S124" s="187">
        <v>0</v>
      </c>
      <c r="T124" s="188">
        <f>S124*H124</f>
        <v>0</v>
      </c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  <c r="AR124" s="189" t="s">
        <v>112</v>
      </c>
      <c r="AT124" s="189" t="s">
        <v>167</v>
      </c>
      <c r="AU124" s="189" t="s">
        <v>83</v>
      </c>
      <c r="AY124" s="17" t="s">
        <v>164</v>
      </c>
      <c r="BE124" s="190">
        <f>IF(N124="základní",J124,0)</f>
        <v>0</v>
      </c>
      <c r="BF124" s="190">
        <f>IF(N124="snížená",J124,0)</f>
        <v>0</v>
      </c>
      <c r="BG124" s="190">
        <f>IF(N124="zákl. přenesená",J124,0)</f>
        <v>0</v>
      </c>
      <c r="BH124" s="190">
        <f>IF(N124="sníž. přenesená",J124,0)</f>
        <v>0</v>
      </c>
      <c r="BI124" s="190">
        <f>IF(N124="nulová",J124,0)</f>
        <v>0</v>
      </c>
      <c r="BJ124" s="17" t="s">
        <v>79</v>
      </c>
      <c r="BK124" s="190">
        <f>ROUND(I124*H124,2)</f>
        <v>0</v>
      </c>
      <c r="BL124" s="17" t="s">
        <v>112</v>
      </c>
      <c r="BM124" s="189" t="s">
        <v>1019</v>
      </c>
    </row>
    <row r="125" spans="1:65" s="2" customFormat="1" ht="11.25">
      <c r="A125" s="34"/>
      <c r="B125" s="35"/>
      <c r="C125" s="36"/>
      <c r="D125" s="191" t="s">
        <v>173</v>
      </c>
      <c r="E125" s="36"/>
      <c r="F125" s="192" t="s">
        <v>1020</v>
      </c>
      <c r="G125" s="36"/>
      <c r="H125" s="36"/>
      <c r="I125" s="193"/>
      <c r="J125" s="36"/>
      <c r="K125" s="36"/>
      <c r="L125" s="39"/>
      <c r="M125" s="194"/>
      <c r="N125" s="195"/>
      <c r="O125" s="64"/>
      <c r="P125" s="64"/>
      <c r="Q125" s="64"/>
      <c r="R125" s="64"/>
      <c r="S125" s="64"/>
      <c r="T125" s="65"/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  <c r="AT125" s="17" t="s">
        <v>173</v>
      </c>
      <c r="AU125" s="17" t="s">
        <v>83</v>
      </c>
    </row>
    <row r="126" spans="1:65" s="13" customFormat="1" ht="11.25">
      <c r="B126" s="196"/>
      <c r="C126" s="197"/>
      <c r="D126" s="198" t="s">
        <v>179</v>
      </c>
      <c r="E126" s="199" t="s">
        <v>19</v>
      </c>
      <c r="F126" s="200" t="s">
        <v>1021</v>
      </c>
      <c r="G126" s="197"/>
      <c r="H126" s="201">
        <v>4</v>
      </c>
      <c r="I126" s="202"/>
      <c r="J126" s="197"/>
      <c r="K126" s="197"/>
      <c r="L126" s="203"/>
      <c r="M126" s="204"/>
      <c r="N126" s="205"/>
      <c r="O126" s="205"/>
      <c r="P126" s="205"/>
      <c r="Q126" s="205"/>
      <c r="R126" s="205"/>
      <c r="S126" s="205"/>
      <c r="T126" s="206"/>
      <c r="AT126" s="207" t="s">
        <v>179</v>
      </c>
      <c r="AU126" s="207" t="s">
        <v>83</v>
      </c>
      <c r="AV126" s="13" t="s">
        <v>83</v>
      </c>
      <c r="AW126" s="13" t="s">
        <v>36</v>
      </c>
      <c r="AX126" s="13" t="s">
        <v>75</v>
      </c>
      <c r="AY126" s="207" t="s">
        <v>164</v>
      </c>
    </row>
    <row r="127" spans="1:65" s="13" customFormat="1" ht="11.25">
      <c r="B127" s="196"/>
      <c r="C127" s="197"/>
      <c r="D127" s="198" t="s">
        <v>179</v>
      </c>
      <c r="E127" s="199" t="s">
        <v>19</v>
      </c>
      <c r="F127" s="200" t="s">
        <v>1022</v>
      </c>
      <c r="G127" s="197"/>
      <c r="H127" s="201">
        <v>1.28</v>
      </c>
      <c r="I127" s="202"/>
      <c r="J127" s="197"/>
      <c r="K127" s="197"/>
      <c r="L127" s="203"/>
      <c r="M127" s="204"/>
      <c r="N127" s="205"/>
      <c r="O127" s="205"/>
      <c r="P127" s="205"/>
      <c r="Q127" s="205"/>
      <c r="R127" s="205"/>
      <c r="S127" s="205"/>
      <c r="T127" s="206"/>
      <c r="AT127" s="207" t="s">
        <v>179</v>
      </c>
      <c r="AU127" s="207" t="s">
        <v>83</v>
      </c>
      <c r="AV127" s="13" t="s">
        <v>83</v>
      </c>
      <c r="AW127" s="13" t="s">
        <v>36</v>
      </c>
      <c r="AX127" s="13" t="s">
        <v>75</v>
      </c>
      <c r="AY127" s="207" t="s">
        <v>164</v>
      </c>
    </row>
    <row r="128" spans="1:65" s="14" customFormat="1" ht="11.25">
      <c r="B128" s="212"/>
      <c r="C128" s="213"/>
      <c r="D128" s="198" t="s">
        <v>179</v>
      </c>
      <c r="E128" s="214" t="s">
        <v>19</v>
      </c>
      <c r="F128" s="215" t="s">
        <v>438</v>
      </c>
      <c r="G128" s="213"/>
      <c r="H128" s="216">
        <v>5.28</v>
      </c>
      <c r="I128" s="217"/>
      <c r="J128" s="213"/>
      <c r="K128" s="213"/>
      <c r="L128" s="218"/>
      <c r="M128" s="219"/>
      <c r="N128" s="220"/>
      <c r="O128" s="220"/>
      <c r="P128" s="220"/>
      <c r="Q128" s="220"/>
      <c r="R128" s="220"/>
      <c r="S128" s="220"/>
      <c r="T128" s="221"/>
      <c r="AT128" s="222" t="s">
        <v>179</v>
      </c>
      <c r="AU128" s="222" t="s">
        <v>83</v>
      </c>
      <c r="AV128" s="14" t="s">
        <v>112</v>
      </c>
      <c r="AW128" s="14" t="s">
        <v>36</v>
      </c>
      <c r="AX128" s="14" t="s">
        <v>79</v>
      </c>
      <c r="AY128" s="222" t="s">
        <v>164</v>
      </c>
    </row>
    <row r="129" spans="1:65" s="2" customFormat="1" ht="37.9" customHeight="1">
      <c r="A129" s="34"/>
      <c r="B129" s="35"/>
      <c r="C129" s="178" t="s">
        <v>118</v>
      </c>
      <c r="D129" s="178" t="s">
        <v>167</v>
      </c>
      <c r="E129" s="179" t="s">
        <v>467</v>
      </c>
      <c r="F129" s="180" t="s">
        <v>468</v>
      </c>
      <c r="G129" s="181" t="s">
        <v>362</v>
      </c>
      <c r="H129" s="182">
        <v>7</v>
      </c>
      <c r="I129" s="183"/>
      <c r="J129" s="184">
        <f>ROUND(I129*H129,2)</f>
        <v>0</v>
      </c>
      <c r="K129" s="180" t="s">
        <v>171</v>
      </c>
      <c r="L129" s="39"/>
      <c r="M129" s="185" t="s">
        <v>19</v>
      </c>
      <c r="N129" s="186" t="s">
        <v>46</v>
      </c>
      <c r="O129" s="64"/>
      <c r="P129" s="187">
        <f>O129*H129</f>
        <v>0</v>
      </c>
      <c r="Q129" s="187">
        <v>1.7770000000000001E-2</v>
      </c>
      <c r="R129" s="187">
        <f>Q129*H129</f>
        <v>0.12439</v>
      </c>
      <c r="S129" s="187">
        <v>0</v>
      </c>
      <c r="T129" s="188">
        <f>S129*H129</f>
        <v>0</v>
      </c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  <c r="AR129" s="189" t="s">
        <v>112</v>
      </c>
      <c r="AT129" s="189" t="s">
        <v>167</v>
      </c>
      <c r="AU129" s="189" t="s">
        <v>83</v>
      </c>
      <c r="AY129" s="17" t="s">
        <v>164</v>
      </c>
      <c r="BE129" s="190">
        <f>IF(N129="základní",J129,0)</f>
        <v>0</v>
      </c>
      <c r="BF129" s="190">
        <f>IF(N129="snížená",J129,0)</f>
        <v>0</v>
      </c>
      <c r="BG129" s="190">
        <f>IF(N129="zákl. přenesená",J129,0)</f>
        <v>0</v>
      </c>
      <c r="BH129" s="190">
        <f>IF(N129="sníž. přenesená",J129,0)</f>
        <v>0</v>
      </c>
      <c r="BI129" s="190">
        <f>IF(N129="nulová",J129,0)</f>
        <v>0</v>
      </c>
      <c r="BJ129" s="17" t="s">
        <v>79</v>
      </c>
      <c r="BK129" s="190">
        <f>ROUND(I129*H129,2)</f>
        <v>0</v>
      </c>
      <c r="BL129" s="17" t="s">
        <v>112</v>
      </c>
      <c r="BM129" s="189" t="s">
        <v>1023</v>
      </c>
    </row>
    <row r="130" spans="1:65" s="2" customFormat="1" ht="11.25">
      <c r="A130" s="34"/>
      <c r="B130" s="35"/>
      <c r="C130" s="36"/>
      <c r="D130" s="191" t="s">
        <v>173</v>
      </c>
      <c r="E130" s="36"/>
      <c r="F130" s="192" t="s">
        <v>470</v>
      </c>
      <c r="G130" s="36"/>
      <c r="H130" s="36"/>
      <c r="I130" s="193"/>
      <c r="J130" s="36"/>
      <c r="K130" s="36"/>
      <c r="L130" s="39"/>
      <c r="M130" s="194"/>
      <c r="N130" s="195"/>
      <c r="O130" s="64"/>
      <c r="P130" s="64"/>
      <c r="Q130" s="64"/>
      <c r="R130" s="64"/>
      <c r="S130" s="64"/>
      <c r="T130" s="65"/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  <c r="AT130" s="17" t="s">
        <v>173</v>
      </c>
      <c r="AU130" s="17" t="s">
        <v>83</v>
      </c>
    </row>
    <row r="131" spans="1:65" s="2" customFormat="1" ht="24.2" customHeight="1">
      <c r="A131" s="34"/>
      <c r="B131" s="35"/>
      <c r="C131" s="223" t="s">
        <v>121</v>
      </c>
      <c r="D131" s="223" t="s">
        <v>457</v>
      </c>
      <c r="E131" s="224" t="s">
        <v>472</v>
      </c>
      <c r="F131" s="225" t="s">
        <v>473</v>
      </c>
      <c r="G131" s="226" t="s">
        <v>362</v>
      </c>
      <c r="H131" s="227">
        <v>7</v>
      </c>
      <c r="I131" s="228"/>
      <c r="J131" s="229">
        <f>ROUND(I131*H131,2)</f>
        <v>0</v>
      </c>
      <c r="K131" s="225" t="s">
        <v>171</v>
      </c>
      <c r="L131" s="230"/>
      <c r="M131" s="231" t="s">
        <v>19</v>
      </c>
      <c r="N131" s="232" t="s">
        <v>46</v>
      </c>
      <c r="O131" s="64"/>
      <c r="P131" s="187">
        <f>O131*H131</f>
        <v>0</v>
      </c>
      <c r="Q131" s="187">
        <v>1.201E-2</v>
      </c>
      <c r="R131" s="187">
        <f>Q131*H131</f>
        <v>8.4070000000000006E-2</v>
      </c>
      <c r="S131" s="187">
        <v>0</v>
      </c>
      <c r="T131" s="188">
        <f>S131*H131</f>
        <v>0</v>
      </c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  <c r="AR131" s="189" t="s">
        <v>124</v>
      </c>
      <c r="AT131" s="189" t="s">
        <v>457</v>
      </c>
      <c r="AU131" s="189" t="s">
        <v>83</v>
      </c>
      <c r="AY131" s="17" t="s">
        <v>164</v>
      </c>
      <c r="BE131" s="190">
        <f>IF(N131="základní",J131,0)</f>
        <v>0</v>
      </c>
      <c r="BF131" s="190">
        <f>IF(N131="snížená",J131,0)</f>
        <v>0</v>
      </c>
      <c r="BG131" s="190">
        <f>IF(N131="zákl. přenesená",J131,0)</f>
        <v>0</v>
      </c>
      <c r="BH131" s="190">
        <f>IF(N131="sníž. přenesená",J131,0)</f>
        <v>0</v>
      </c>
      <c r="BI131" s="190">
        <f>IF(N131="nulová",J131,0)</f>
        <v>0</v>
      </c>
      <c r="BJ131" s="17" t="s">
        <v>79</v>
      </c>
      <c r="BK131" s="190">
        <f>ROUND(I131*H131,2)</f>
        <v>0</v>
      </c>
      <c r="BL131" s="17" t="s">
        <v>112</v>
      </c>
      <c r="BM131" s="189" t="s">
        <v>1024</v>
      </c>
    </row>
    <row r="132" spans="1:65" s="2" customFormat="1" ht="37.9" customHeight="1">
      <c r="A132" s="34"/>
      <c r="B132" s="35"/>
      <c r="C132" s="178" t="s">
        <v>124</v>
      </c>
      <c r="D132" s="178" t="s">
        <v>167</v>
      </c>
      <c r="E132" s="179" t="s">
        <v>476</v>
      </c>
      <c r="F132" s="180" t="s">
        <v>477</v>
      </c>
      <c r="G132" s="181" t="s">
        <v>362</v>
      </c>
      <c r="H132" s="182">
        <v>12</v>
      </c>
      <c r="I132" s="183"/>
      <c r="J132" s="184">
        <f>ROUND(I132*H132,2)</f>
        <v>0</v>
      </c>
      <c r="K132" s="180" t="s">
        <v>171</v>
      </c>
      <c r="L132" s="39"/>
      <c r="M132" s="185" t="s">
        <v>19</v>
      </c>
      <c r="N132" s="186" t="s">
        <v>46</v>
      </c>
      <c r="O132" s="64"/>
      <c r="P132" s="187">
        <f>O132*H132</f>
        <v>0</v>
      </c>
      <c r="Q132" s="187">
        <v>0.42153000000000002</v>
      </c>
      <c r="R132" s="187">
        <f>Q132*H132</f>
        <v>5.0583600000000004</v>
      </c>
      <c r="S132" s="187">
        <v>0</v>
      </c>
      <c r="T132" s="188">
        <f>S132*H132</f>
        <v>0</v>
      </c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  <c r="AR132" s="189" t="s">
        <v>112</v>
      </c>
      <c r="AT132" s="189" t="s">
        <v>167</v>
      </c>
      <c r="AU132" s="189" t="s">
        <v>83</v>
      </c>
      <c r="AY132" s="17" t="s">
        <v>164</v>
      </c>
      <c r="BE132" s="190">
        <f>IF(N132="základní",J132,0)</f>
        <v>0</v>
      </c>
      <c r="BF132" s="190">
        <f>IF(N132="snížená",J132,0)</f>
        <v>0</v>
      </c>
      <c r="BG132" s="190">
        <f>IF(N132="zákl. přenesená",J132,0)</f>
        <v>0</v>
      </c>
      <c r="BH132" s="190">
        <f>IF(N132="sníž. přenesená",J132,0)</f>
        <v>0</v>
      </c>
      <c r="BI132" s="190">
        <f>IF(N132="nulová",J132,0)</f>
        <v>0</v>
      </c>
      <c r="BJ132" s="17" t="s">
        <v>79</v>
      </c>
      <c r="BK132" s="190">
        <f>ROUND(I132*H132,2)</f>
        <v>0</v>
      </c>
      <c r="BL132" s="17" t="s">
        <v>112</v>
      </c>
      <c r="BM132" s="189" t="s">
        <v>1025</v>
      </c>
    </row>
    <row r="133" spans="1:65" s="2" customFormat="1" ht="11.25">
      <c r="A133" s="34"/>
      <c r="B133" s="35"/>
      <c r="C133" s="36"/>
      <c r="D133" s="191" t="s">
        <v>173</v>
      </c>
      <c r="E133" s="36"/>
      <c r="F133" s="192" t="s">
        <v>479</v>
      </c>
      <c r="G133" s="36"/>
      <c r="H133" s="36"/>
      <c r="I133" s="193"/>
      <c r="J133" s="36"/>
      <c r="K133" s="36"/>
      <c r="L133" s="39"/>
      <c r="M133" s="194"/>
      <c r="N133" s="195"/>
      <c r="O133" s="64"/>
      <c r="P133" s="64"/>
      <c r="Q133" s="64"/>
      <c r="R133" s="64"/>
      <c r="S133" s="64"/>
      <c r="T133" s="65"/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  <c r="AT133" s="17" t="s">
        <v>173</v>
      </c>
      <c r="AU133" s="17" t="s">
        <v>83</v>
      </c>
    </row>
    <row r="134" spans="1:65" s="2" customFormat="1" ht="37.9" customHeight="1">
      <c r="A134" s="34"/>
      <c r="B134" s="35"/>
      <c r="C134" s="223" t="s">
        <v>165</v>
      </c>
      <c r="D134" s="223" t="s">
        <v>457</v>
      </c>
      <c r="E134" s="224" t="s">
        <v>481</v>
      </c>
      <c r="F134" s="225" t="s">
        <v>482</v>
      </c>
      <c r="G134" s="226" t="s">
        <v>362</v>
      </c>
      <c r="H134" s="227">
        <v>12</v>
      </c>
      <c r="I134" s="228"/>
      <c r="J134" s="229">
        <f>ROUND(I134*H134,2)</f>
        <v>0</v>
      </c>
      <c r="K134" s="225" t="s">
        <v>171</v>
      </c>
      <c r="L134" s="230"/>
      <c r="M134" s="231" t="s">
        <v>19</v>
      </c>
      <c r="N134" s="232" t="s">
        <v>46</v>
      </c>
      <c r="O134" s="64"/>
      <c r="P134" s="187">
        <f>O134*H134</f>
        <v>0</v>
      </c>
      <c r="Q134" s="187">
        <v>1.2489999999999999E-2</v>
      </c>
      <c r="R134" s="187">
        <f>Q134*H134</f>
        <v>0.14987999999999999</v>
      </c>
      <c r="S134" s="187">
        <v>0</v>
      </c>
      <c r="T134" s="188">
        <f>S134*H134</f>
        <v>0</v>
      </c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  <c r="AR134" s="189" t="s">
        <v>124</v>
      </c>
      <c r="AT134" s="189" t="s">
        <v>457</v>
      </c>
      <c r="AU134" s="189" t="s">
        <v>83</v>
      </c>
      <c r="AY134" s="17" t="s">
        <v>164</v>
      </c>
      <c r="BE134" s="190">
        <f>IF(N134="základní",J134,0)</f>
        <v>0</v>
      </c>
      <c r="BF134" s="190">
        <f>IF(N134="snížená",J134,0)</f>
        <v>0</v>
      </c>
      <c r="BG134" s="190">
        <f>IF(N134="zákl. přenesená",J134,0)</f>
        <v>0</v>
      </c>
      <c r="BH134" s="190">
        <f>IF(N134="sníž. přenesená",J134,0)</f>
        <v>0</v>
      </c>
      <c r="BI134" s="190">
        <f>IF(N134="nulová",J134,0)</f>
        <v>0</v>
      </c>
      <c r="BJ134" s="17" t="s">
        <v>79</v>
      </c>
      <c r="BK134" s="190">
        <f>ROUND(I134*H134,2)</f>
        <v>0</v>
      </c>
      <c r="BL134" s="17" t="s">
        <v>112</v>
      </c>
      <c r="BM134" s="189" t="s">
        <v>1026</v>
      </c>
    </row>
    <row r="135" spans="1:65" s="12" customFormat="1" ht="22.9" customHeight="1">
      <c r="B135" s="162"/>
      <c r="C135" s="163"/>
      <c r="D135" s="164" t="s">
        <v>74</v>
      </c>
      <c r="E135" s="176" t="s">
        <v>1027</v>
      </c>
      <c r="F135" s="176" t="s">
        <v>1028</v>
      </c>
      <c r="G135" s="163"/>
      <c r="H135" s="163"/>
      <c r="I135" s="166"/>
      <c r="J135" s="177">
        <f>BK135</f>
        <v>0</v>
      </c>
      <c r="K135" s="163"/>
      <c r="L135" s="168"/>
      <c r="M135" s="169"/>
      <c r="N135" s="170"/>
      <c r="O135" s="170"/>
      <c r="P135" s="171">
        <f>SUM(P136:P171)</f>
        <v>0</v>
      </c>
      <c r="Q135" s="170"/>
      <c r="R135" s="171">
        <f>SUM(R136:R171)</f>
        <v>9.1896812999999984</v>
      </c>
      <c r="S135" s="170"/>
      <c r="T135" s="172">
        <f>SUM(T136:T171)</f>
        <v>0</v>
      </c>
      <c r="AR135" s="173" t="s">
        <v>79</v>
      </c>
      <c r="AT135" s="174" t="s">
        <v>74</v>
      </c>
      <c r="AU135" s="174" t="s">
        <v>79</v>
      </c>
      <c r="AY135" s="173" t="s">
        <v>164</v>
      </c>
      <c r="BK135" s="175">
        <f>SUM(BK136:BK171)</f>
        <v>0</v>
      </c>
    </row>
    <row r="136" spans="1:65" s="2" customFormat="1" ht="33" customHeight="1">
      <c r="A136" s="34"/>
      <c r="B136" s="35"/>
      <c r="C136" s="178" t="s">
        <v>218</v>
      </c>
      <c r="D136" s="178" t="s">
        <v>167</v>
      </c>
      <c r="E136" s="179" t="s">
        <v>486</v>
      </c>
      <c r="F136" s="180" t="s">
        <v>487</v>
      </c>
      <c r="G136" s="181" t="s">
        <v>183</v>
      </c>
      <c r="H136" s="182">
        <v>2.8239999999999998</v>
      </c>
      <c r="I136" s="183"/>
      <c r="J136" s="184">
        <f>ROUND(I136*H136,2)</f>
        <v>0</v>
      </c>
      <c r="K136" s="180" t="s">
        <v>171</v>
      </c>
      <c r="L136" s="39"/>
      <c r="M136" s="185" t="s">
        <v>19</v>
      </c>
      <c r="N136" s="186" t="s">
        <v>46</v>
      </c>
      <c r="O136" s="64"/>
      <c r="P136" s="187">
        <f>O136*H136</f>
        <v>0</v>
      </c>
      <c r="Q136" s="187">
        <v>2.5018699999999998</v>
      </c>
      <c r="R136" s="187">
        <f>Q136*H136</f>
        <v>7.0652808799999987</v>
      </c>
      <c r="S136" s="187">
        <v>0</v>
      </c>
      <c r="T136" s="188">
        <f>S136*H136</f>
        <v>0</v>
      </c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R136" s="189" t="s">
        <v>112</v>
      </c>
      <c r="AT136" s="189" t="s">
        <v>167</v>
      </c>
      <c r="AU136" s="189" t="s">
        <v>83</v>
      </c>
      <c r="AY136" s="17" t="s">
        <v>164</v>
      </c>
      <c r="BE136" s="190">
        <f>IF(N136="základní",J136,0)</f>
        <v>0</v>
      </c>
      <c r="BF136" s="190">
        <f>IF(N136="snížená",J136,0)</f>
        <v>0</v>
      </c>
      <c r="BG136" s="190">
        <f>IF(N136="zákl. přenesená",J136,0)</f>
        <v>0</v>
      </c>
      <c r="BH136" s="190">
        <f>IF(N136="sníž. přenesená",J136,0)</f>
        <v>0</v>
      </c>
      <c r="BI136" s="190">
        <f>IF(N136="nulová",J136,0)</f>
        <v>0</v>
      </c>
      <c r="BJ136" s="17" t="s">
        <v>79</v>
      </c>
      <c r="BK136" s="190">
        <f>ROUND(I136*H136,2)</f>
        <v>0</v>
      </c>
      <c r="BL136" s="17" t="s">
        <v>112</v>
      </c>
      <c r="BM136" s="189" t="s">
        <v>1029</v>
      </c>
    </row>
    <row r="137" spans="1:65" s="2" customFormat="1" ht="11.25">
      <c r="A137" s="34"/>
      <c r="B137" s="35"/>
      <c r="C137" s="36"/>
      <c r="D137" s="191" t="s">
        <v>173</v>
      </c>
      <c r="E137" s="36"/>
      <c r="F137" s="192" t="s">
        <v>489</v>
      </c>
      <c r="G137" s="36"/>
      <c r="H137" s="36"/>
      <c r="I137" s="193"/>
      <c r="J137" s="36"/>
      <c r="K137" s="36"/>
      <c r="L137" s="39"/>
      <c r="M137" s="194"/>
      <c r="N137" s="195"/>
      <c r="O137" s="64"/>
      <c r="P137" s="64"/>
      <c r="Q137" s="64"/>
      <c r="R137" s="64"/>
      <c r="S137" s="64"/>
      <c r="T137" s="65"/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  <c r="AT137" s="17" t="s">
        <v>173</v>
      </c>
      <c r="AU137" s="17" t="s">
        <v>83</v>
      </c>
    </row>
    <row r="138" spans="1:65" s="13" customFormat="1" ht="11.25">
      <c r="B138" s="196"/>
      <c r="C138" s="197"/>
      <c r="D138" s="198" t="s">
        <v>179</v>
      </c>
      <c r="E138" s="199" t="s">
        <v>19</v>
      </c>
      <c r="F138" s="200" t="s">
        <v>1030</v>
      </c>
      <c r="G138" s="197"/>
      <c r="H138" s="201">
        <v>2.8239999999999998</v>
      </c>
      <c r="I138" s="202"/>
      <c r="J138" s="197"/>
      <c r="K138" s="197"/>
      <c r="L138" s="203"/>
      <c r="M138" s="204"/>
      <c r="N138" s="205"/>
      <c r="O138" s="205"/>
      <c r="P138" s="205"/>
      <c r="Q138" s="205"/>
      <c r="R138" s="205"/>
      <c r="S138" s="205"/>
      <c r="T138" s="206"/>
      <c r="AT138" s="207" t="s">
        <v>179</v>
      </c>
      <c r="AU138" s="207" t="s">
        <v>83</v>
      </c>
      <c r="AV138" s="13" t="s">
        <v>83</v>
      </c>
      <c r="AW138" s="13" t="s">
        <v>36</v>
      </c>
      <c r="AX138" s="13" t="s">
        <v>79</v>
      </c>
      <c r="AY138" s="207" t="s">
        <v>164</v>
      </c>
    </row>
    <row r="139" spans="1:65" s="2" customFormat="1" ht="21.75" customHeight="1">
      <c r="A139" s="34"/>
      <c r="B139" s="35"/>
      <c r="C139" s="178" t="s">
        <v>224</v>
      </c>
      <c r="D139" s="178" t="s">
        <v>167</v>
      </c>
      <c r="E139" s="179" t="s">
        <v>491</v>
      </c>
      <c r="F139" s="180" t="s">
        <v>492</v>
      </c>
      <c r="G139" s="181" t="s">
        <v>221</v>
      </c>
      <c r="H139" s="182">
        <v>0.27400000000000002</v>
      </c>
      <c r="I139" s="183"/>
      <c r="J139" s="184">
        <f>ROUND(I139*H139,2)</f>
        <v>0</v>
      </c>
      <c r="K139" s="180" t="s">
        <v>171</v>
      </c>
      <c r="L139" s="39"/>
      <c r="M139" s="185" t="s">
        <v>19</v>
      </c>
      <c r="N139" s="186" t="s">
        <v>46</v>
      </c>
      <c r="O139" s="64"/>
      <c r="P139" s="187">
        <f>O139*H139</f>
        <v>0</v>
      </c>
      <c r="Q139" s="187">
        <v>1.06277</v>
      </c>
      <c r="R139" s="187">
        <f>Q139*H139</f>
        <v>0.29119898</v>
      </c>
      <c r="S139" s="187">
        <v>0</v>
      </c>
      <c r="T139" s="188">
        <f>S139*H139</f>
        <v>0</v>
      </c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  <c r="AR139" s="189" t="s">
        <v>112</v>
      </c>
      <c r="AT139" s="189" t="s">
        <v>167</v>
      </c>
      <c r="AU139" s="189" t="s">
        <v>83</v>
      </c>
      <c r="AY139" s="17" t="s">
        <v>164</v>
      </c>
      <c r="BE139" s="190">
        <f>IF(N139="základní",J139,0)</f>
        <v>0</v>
      </c>
      <c r="BF139" s="190">
        <f>IF(N139="snížená",J139,0)</f>
        <v>0</v>
      </c>
      <c r="BG139" s="190">
        <f>IF(N139="zákl. přenesená",J139,0)</f>
        <v>0</v>
      </c>
      <c r="BH139" s="190">
        <f>IF(N139="sníž. přenesená",J139,0)</f>
        <v>0</v>
      </c>
      <c r="BI139" s="190">
        <f>IF(N139="nulová",J139,0)</f>
        <v>0</v>
      </c>
      <c r="BJ139" s="17" t="s">
        <v>79</v>
      </c>
      <c r="BK139" s="190">
        <f>ROUND(I139*H139,2)</f>
        <v>0</v>
      </c>
      <c r="BL139" s="17" t="s">
        <v>112</v>
      </c>
      <c r="BM139" s="189" t="s">
        <v>1031</v>
      </c>
    </row>
    <row r="140" spans="1:65" s="2" customFormat="1" ht="11.25">
      <c r="A140" s="34"/>
      <c r="B140" s="35"/>
      <c r="C140" s="36"/>
      <c r="D140" s="191" t="s">
        <v>173</v>
      </c>
      <c r="E140" s="36"/>
      <c r="F140" s="192" t="s">
        <v>494</v>
      </c>
      <c r="G140" s="36"/>
      <c r="H140" s="36"/>
      <c r="I140" s="193"/>
      <c r="J140" s="36"/>
      <c r="K140" s="36"/>
      <c r="L140" s="39"/>
      <c r="M140" s="194"/>
      <c r="N140" s="195"/>
      <c r="O140" s="64"/>
      <c r="P140" s="64"/>
      <c r="Q140" s="64"/>
      <c r="R140" s="64"/>
      <c r="S140" s="64"/>
      <c r="T140" s="65"/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  <c r="AT140" s="17" t="s">
        <v>173</v>
      </c>
      <c r="AU140" s="17" t="s">
        <v>83</v>
      </c>
    </row>
    <row r="141" spans="1:65" s="13" customFormat="1" ht="11.25">
      <c r="B141" s="196"/>
      <c r="C141" s="197"/>
      <c r="D141" s="198" t="s">
        <v>179</v>
      </c>
      <c r="E141" s="199" t="s">
        <v>19</v>
      </c>
      <c r="F141" s="200" t="s">
        <v>1032</v>
      </c>
      <c r="G141" s="197"/>
      <c r="H141" s="201">
        <v>0.26100000000000001</v>
      </c>
      <c r="I141" s="202"/>
      <c r="J141" s="197"/>
      <c r="K141" s="197"/>
      <c r="L141" s="203"/>
      <c r="M141" s="204"/>
      <c r="N141" s="205"/>
      <c r="O141" s="205"/>
      <c r="P141" s="205"/>
      <c r="Q141" s="205"/>
      <c r="R141" s="205"/>
      <c r="S141" s="205"/>
      <c r="T141" s="206"/>
      <c r="AT141" s="207" t="s">
        <v>179</v>
      </c>
      <c r="AU141" s="207" t="s">
        <v>83</v>
      </c>
      <c r="AV141" s="13" t="s">
        <v>83</v>
      </c>
      <c r="AW141" s="13" t="s">
        <v>36</v>
      </c>
      <c r="AX141" s="13" t="s">
        <v>75</v>
      </c>
      <c r="AY141" s="207" t="s">
        <v>164</v>
      </c>
    </row>
    <row r="142" spans="1:65" s="13" customFormat="1" ht="11.25">
      <c r="B142" s="196"/>
      <c r="C142" s="197"/>
      <c r="D142" s="198" t="s">
        <v>179</v>
      </c>
      <c r="E142" s="199" t="s">
        <v>19</v>
      </c>
      <c r="F142" s="200" t="s">
        <v>1033</v>
      </c>
      <c r="G142" s="197"/>
      <c r="H142" s="201">
        <v>0.27400000000000002</v>
      </c>
      <c r="I142" s="202"/>
      <c r="J142" s="197"/>
      <c r="K142" s="197"/>
      <c r="L142" s="203"/>
      <c r="M142" s="204"/>
      <c r="N142" s="205"/>
      <c r="O142" s="205"/>
      <c r="P142" s="205"/>
      <c r="Q142" s="205"/>
      <c r="R142" s="205"/>
      <c r="S142" s="205"/>
      <c r="T142" s="206"/>
      <c r="AT142" s="207" t="s">
        <v>179</v>
      </c>
      <c r="AU142" s="207" t="s">
        <v>83</v>
      </c>
      <c r="AV142" s="13" t="s">
        <v>83</v>
      </c>
      <c r="AW142" s="13" t="s">
        <v>36</v>
      </c>
      <c r="AX142" s="13" t="s">
        <v>79</v>
      </c>
      <c r="AY142" s="207" t="s">
        <v>164</v>
      </c>
    </row>
    <row r="143" spans="1:65" s="2" customFormat="1" ht="37.9" customHeight="1">
      <c r="A143" s="34"/>
      <c r="B143" s="35"/>
      <c r="C143" s="178" t="s">
        <v>8</v>
      </c>
      <c r="D143" s="178" t="s">
        <v>167</v>
      </c>
      <c r="E143" s="179" t="s">
        <v>497</v>
      </c>
      <c r="F143" s="180" t="s">
        <v>498</v>
      </c>
      <c r="G143" s="181" t="s">
        <v>170</v>
      </c>
      <c r="H143" s="182">
        <v>47.06</v>
      </c>
      <c r="I143" s="183"/>
      <c r="J143" s="184">
        <f>ROUND(I143*H143,2)</f>
        <v>0</v>
      </c>
      <c r="K143" s="180" t="s">
        <v>171</v>
      </c>
      <c r="L143" s="39"/>
      <c r="M143" s="185" t="s">
        <v>19</v>
      </c>
      <c r="N143" s="186" t="s">
        <v>46</v>
      </c>
      <c r="O143" s="64"/>
      <c r="P143" s="187">
        <f>O143*H143</f>
        <v>0</v>
      </c>
      <c r="Q143" s="187">
        <v>0</v>
      </c>
      <c r="R143" s="187">
        <f>Q143*H143</f>
        <v>0</v>
      </c>
      <c r="S143" s="187">
        <v>0</v>
      </c>
      <c r="T143" s="188">
        <f>S143*H143</f>
        <v>0</v>
      </c>
      <c r="U143" s="34"/>
      <c r="V143" s="34"/>
      <c r="W143" s="34"/>
      <c r="X143" s="34"/>
      <c r="Y143" s="34"/>
      <c r="Z143" s="34"/>
      <c r="AA143" s="34"/>
      <c r="AB143" s="34"/>
      <c r="AC143" s="34"/>
      <c r="AD143" s="34"/>
      <c r="AE143" s="34"/>
      <c r="AR143" s="189" t="s">
        <v>250</v>
      </c>
      <c r="AT143" s="189" t="s">
        <v>167</v>
      </c>
      <c r="AU143" s="189" t="s">
        <v>83</v>
      </c>
      <c r="AY143" s="17" t="s">
        <v>164</v>
      </c>
      <c r="BE143" s="190">
        <f>IF(N143="základní",J143,0)</f>
        <v>0</v>
      </c>
      <c r="BF143" s="190">
        <f>IF(N143="snížená",J143,0)</f>
        <v>0</v>
      </c>
      <c r="BG143" s="190">
        <f>IF(N143="zákl. přenesená",J143,0)</f>
        <v>0</v>
      </c>
      <c r="BH143" s="190">
        <f>IF(N143="sníž. přenesená",J143,0)</f>
        <v>0</v>
      </c>
      <c r="BI143" s="190">
        <f>IF(N143="nulová",J143,0)</f>
        <v>0</v>
      </c>
      <c r="BJ143" s="17" t="s">
        <v>79</v>
      </c>
      <c r="BK143" s="190">
        <f>ROUND(I143*H143,2)</f>
        <v>0</v>
      </c>
      <c r="BL143" s="17" t="s">
        <v>250</v>
      </c>
      <c r="BM143" s="189" t="s">
        <v>1034</v>
      </c>
    </row>
    <row r="144" spans="1:65" s="2" customFormat="1" ht="11.25">
      <c r="A144" s="34"/>
      <c r="B144" s="35"/>
      <c r="C144" s="36"/>
      <c r="D144" s="191" t="s">
        <v>173</v>
      </c>
      <c r="E144" s="36"/>
      <c r="F144" s="192" t="s">
        <v>500</v>
      </c>
      <c r="G144" s="36"/>
      <c r="H144" s="36"/>
      <c r="I144" s="193"/>
      <c r="J144" s="36"/>
      <c r="K144" s="36"/>
      <c r="L144" s="39"/>
      <c r="M144" s="194"/>
      <c r="N144" s="195"/>
      <c r="O144" s="64"/>
      <c r="P144" s="64"/>
      <c r="Q144" s="64"/>
      <c r="R144" s="64"/>
      <c r="S144" s="64"/>
      <c r="T144" s="65"/>
      <c r="U144" s="34"/>
      <c r="V144" s="34"/>
      <c r="W144" s="34"/>
      <c r="X144" s="34"/>
      <c r="Y144" s="34"/>
      <c r="Z144" s="34"/>
      <c r="AA144" s="34"/>
      <c r="AB144" s="34"/>
      <c r="AC144" s="34"/>
      <c r="AD144" s="34"/>
      <c r="AE144" s="34"/>
      <c r="AT144" s="17" t="s">
        <v>173</v>
      </c>
      <c r="AU144" s="17" t="s">
        <v>83</v>
      </c>
    </row>
    <row r="145" spans="1:65" s="13" customFormat="1" ht="11.25">
      <c r="B145" s="196"/>
      <c r="C145" s="197"/>
      <c r="D145" s="198" t="s">
        <v>179</v>
      </c>
      <c r="E145" s="199" t="s">
        <v>19</v>
      </c>
      <c r="F145" s="200" t="s">
        <v>1035</v>
      </c>
      <c r="G145" s="197"/>
      <c r="H145" s="201">
        <v>47.06</v>
      </c>
      <c r="I145" s="202"/>
      <c r="J145" s="197"/>
      <c r="K145" s="197"/>
      <c r="L145" s="203"/>
      <c r="M145" s="204"/>
      <c r="N145" s="205"/>
      <c r="O145" s="205"/>
      <c r="P145" s="205"/>
      <c r="Q145" s="205"/>
      <c r="R145" s="205"/>
      <c r="S145" s="205"/>
      <c r="T145" s="206"/>
      <c r="AT145" s="207" t="s">
        <v>179</v>
      </c>
      <c r="AU145" s="207" t="s">
        <v>83</v>
      </c>
      <c r="AV145" s="13" t="s">
        <v>83</v>
      </c>
      <c r="AW145" s="13" t="s">
        <v>36</v>
      </c>
      <c r="AX145" s="13" t="s">
        <v>79</v>
      </c>
      <c r="AY145" s="207" t="s">
        <v>164</v>
      </c>
    </row>
    <row r="146" spans="1:65" s="2" customFormat="1" ht="24.2" customHeight="1">
      <c r="A146" s="34"/>
      <c r="B146" s="35"/>
      <c r="C146" s="223" t="s">
        <v>233</v>
      </c>
      <c r="D146" s="223" t="s">
        <v>457</v>
      </c>
      <c r="E146" s="224" t="s">
        <v>502</v>
      </c>
      <c r="F146" s="225" t="s">
        <v>503</v>
      </c>
      <c r="G146" s="226" t="s">
        <v>170</v>
      </c>
      <c r="H146" s="227">
        <v>98.825999999999993</v>
      </c>
      <c r="I146" s="228"/>
      <c r="J146" s="229">
        <f>ROUND(I146*H146,2)</f>
        <v>0</v>
      </c>
      <c r="K146" s="225" t="s">
        <v>171</v>
      </c>
      <c r="L146" s="230"/>
      <c r="M146" s="231" t="s">
        <v>19</v>
      </c>
      <c r="N146" s="232" t="s">
        <v>46</v>
      </c>
      <c r="O146" s="64"/>
      <c r="P146" s="187">
        <f>O146*H146</f>
        <v>0</v>
      </c>
      <c r="Q146" s="187">
        <v>1.5E-3</v>
      </c>
      <c r="R146" s="187">
        <f>Q146*H146</f>
        <v>0.14823899999999998</v>
      </c>
      <c r="S146" s="187">
        <v>0</v>
      </c>
      <c r="T146" s="188">
        <f>S146*H146</f>
        <v>0</v>
      </c>
      <c r="U146" s="34"/>
      <c r="V146" s="34"/>
      <c r="W146" s="34"/>
      <c r="X146" s="34"/>
      <c r="Y146" s="34"/>
      <c r="Z146" s="34"/>
      <c r="AA146" s="34"/>
      <c r="AB146" s="34"/>
      <c r="AC146" s="34"/>
      <c r="AD146" s="34"/>
      <c r="AE146" s="34"/>
      <c r="AR146" s="189" t="s">
        <v>344</v>
      </c>
      <c r="AT146" s="189" t="s">
        <v>457</v>
      </c>
      <c r="AU146" s="189" t="s">
        <v>83</v>
      </c>
      <c r="AY146" s="17" t="s">
        <v>164</v>
      </c>
      <c r="BE146" s="190">
        <f>IF(N146="základní",J146,0)</f>
        <v>0</v>
      </c>
      <c r="BF146" s="190">
        <f>IF(N146="snížená",J146,0)</f>
        <v>0</v>
      </c>
      <c r="BG146" s="190">
        <f>IF(N146="zákl. přenesená",J146,0)</f>
        <v>0</v>
      </c>
      <c r="BH146" s="190">
        <f>IF(N146="sníž. přenesená",J146,0)</f>
        <v>0</v>
      </c>
      <c r="BI146" s="190">
        <f>IF(N146="nulová",J146,0)</f>
        <v>0</v>
      </c>
      <c r="BJ146" s="17" t="s">
        <v>79</v>
      </c>
      <c r="BK146" s="190">
        <f>ROUND(I146*H146,2)</f>
        <v>0</v>
      </c>
      <c r="BL146" s="17" t="s">
        <v>250</v>
      </c>
      <c r="BM146" s="189" t="s">
        <v>1036</v>
      </c>
    </row>
    <row r="147" spans="1:65" s="13" customFormat="1" ht="11.25">
      <c r="B147" s="196"/>
      <c r="C147" s="197"/>
      <c r="D147" s="198" t="s">
        <v>179</v>
      </c>
      <c r="E147" s="199" t="s">
        <v>19</v>
      </c>
      <c r="F147" s="200" t="s">
        <v>1037</v>
      </c>
      <c r="G147" s="197"/>
      <c r="H147" s="201">
        <v>98.825999999999993</v>
      </c>
      <c r="I147" s="202"/>
      <c r="J147" s="197"/>
      <c r="K147" s="197"/>
      <c r="L147" s="203"/>
      <c r="M147" s="204"/>
      <c r="N147" s="205"/>
      <c r="O147" s="205"/>
      <c r="P147" s="205"/>
      <c r="Q147" s="205"/>
      <c r="R147" s="205"/>
      <c r="S147" s="205"/>
      <c r="T147" s="206"/>
      <c r="AT147" s="207" t="s">
        <v>179</v>
      </c>
      <c r="AU147" s="207" t="s">
        <v>83</v>
      </c>
      <c r="AV147" s="13" t="s">
        <v>83</v>
      </c>
      <c r="AW147" s="13" t="s">
        <v>36</v>
      </c>
      <c r="AX147" s="13" t="s">
        <v>79</v>
      </c>
      <c r="AY147" s="207" t="s">
        <v>164</v>
      </c>
    </row>
    <row r="148" spans="1:65" s="2" customFormat="1" ht="37.9" customHeight="1">
      <c r="A148" s="34"/>
      <c r="B148" s="35"/>
      <c r="C148" s="178" t="s">
        <v>239</v>
      </c>
      <c r="D148" s="178" t="s">
        <v>167</v>
      </c>
      <c r="E148" s="179" t="s">
        <v>506</v>
      </c>
      <c r="F148" s="180" t="s">
        <v>507</v>
      </c>
      <c r="G148" s="181" t="s">
        <v>170</v>
      </c>
      <c r="H148" s="182">
        <v>47.06</v>
      </c>
      <c r="I148" s="183"/>
      <c r="J148" s="184">
        <f>ROUND(I148*H148,2)</f>
        <v>0</v>
      </c>
      <c r="K148" s="180" t="s">
        <v>171</v>
      </c>
      <c r="L148" s="39"/>
      <c r="M148" s="185" t="s">
        <v>19</v>
      </c>
      <c r="N148" s="186" t="s">
        <v>46</v>
      </c>
      <c r="O148" s="64"/>
      <c r="P148" s="187">
        <f>O148*H148</f>
        <v>0</v>
      </c>
      <c r="Q148" s="187">
        <v>0</v>
      </c>
      <c r="R148" s="187">
        <f>Q148*H148</f>
        <v>0</v>
      </c>
      <c r="S148" s="187">
        <v>0</v>
      </c>
      <c r="T148" s="188">
        <f>S148*H148</f>
        <v>0</v>
      </c>
      <c r="U148" s="34"/>
      <c r="V148" s="34"/>
      <c r="W148" s="34"/>
      <c r="X148" s="34"/>
      <c r="Y148" s="34"/>
      <c r="Z148" s="34"/>
      <c r="AA148" s="34"/>
      <c r="AB148" s="34"/>
      <c r="AC148" s="34"/>
      <c r="AD148" s="34"/>
      <c r="AE148" s="34"/>
      <c r="AR148" s="189" t="s">
        <v>250</v>
      </c>
      <c r="AT148" s="189" t="s">
        <v>167</v>
      </c>
      <c r="AU148" s="189" t="s">
        <v>83</v>
      </c>
      <c r="AY148" s="17" t="s">
        <v>164</v>
      </c>
      <c r="BE148" s="190">
        <f>IF(N148="základní",J148,0)</f>
        <v>0</v>
      </c>
      <c r="BF148" s="190">
        <f>IF(N148="snížená",J148,0)</f>
        <v>0</v>
      </c>
      <c r="BG148" s="190">
        <f>IF(N148="zákl. přenesená",J148,0)</f>
        <v>0</v>
      </c>
      <c r="BH148" s="190">
        <f>IF(N148="sníž. přenesená",J148,0)</f>
        <v>0</v>
      </c>
      <c r="BI148" s="190">
        <f>IF(N148="nulová",J148,0)</f>
        <v>0</v>
      </c>
      <c r="BJ148" s="17" t="s">
        <v>79</v>
      </c>
      <c r="BK148" s="190">
        <f>ROUND(I148*H148,2)</f>
        <v>0</v>
      </c>
      <c r="BL148" s="17" t="s">
        <v>250</v>
      </c>
      <c r="BM148" s="189" t="s">
        <v>1038</v>
      </c>
    </row>
    <row r="149" spans="1:65" s="2" customFormat="1" ht="11.25">
      <c r="A149" s="34"/>
      <c r="B149" s="35"/>
      <c r="C149" s="36"/>
      <c r="D149" s="191" t="s">
        <v>173</v>
      </c>
      <c r="E149" s="36"/>
      <c r="F149" s="192" t="s">
        <v>509</v>
      </c>
      <c r="G149" s="36"/>
      <c r="H149" s="36"/>
      <c r="I149" s="193"/>
      <c r="J149" s="36"/>
      <c r="K149" s="36"/>
      <c r="L149" s="39"/>
      <c r="M149" s="194"/>
      <c r="N149" s="195"/>
      <c r="O149" s="64"/>
      <c r="P149" s="64"/>
      <c r="Q149" s="64"/>
      <c r="R149" s="64"/>
      <c r="S149" s="64"/>
      <c r="T149" s="65"/>
      <c r="U149" s="34"/>
      <c r="V149" s="34"/>
      <c r="W149" s="34"/>
      <c r="X149" s="34"/>
      <c r="Y149" s="34"/>
      <c r="Z149" s="34"/>
      <c r="AA149" s="34"/>
      <c r="AB149" s="34"/>
      <c r="AC149" s="34"/>
      <c r="AD149" s="34"/>
      <c r="AE149" s="34"/>
      <c r="AT149" s="17" t="s">
        <v>173</v>
      </c>
      <c r="AU149" s="17" t="s">
        <v>83</v>
      </c>
    </row>
    <row r="150" spans="1:65" s="13" customFormat="1" ht="11.25">
      <c r="B150" s="196"/>
      <c r="C150" s="197"/>
      <c r="D150" s="198" t="s">
        <v>179</v>
      </c>
      <c r="E150" s="199" t="s">
        <v>19</v>
      </c>
      <c r="F150" s="200" t="s">
        <v>1035</v>
      </c>
      <c r="G150" s="197"/>
      <c r="H150" s="201">
        <v>47.06</v>
      </c>
      <c r="I150" s="202"/>
      <c r="J150" s="197"/>
      <c r="K150" s="197"/>
      <c r="L150" s="203"/>
      <c r="M150" s="204"/>
      <c r="N150" s="205"/>
      <c r="O150" s="205"/>
      <c r="P150" s="205"/>
      <c r="Q150" s="205"/>
      <c r="R150" s="205"/>
      <c r="S150" s="205"/>
      <c r="T150" s="206"/>
      <c r="AT150" s="207" t="s">
        <v>179</v>
      </c>
      <c r="AU150" s="207" t="s">
        <v>83</v>
      </c>
      <c r="AV150" s="13" t="s">
        <v>83</v>
      </c>
      <c r="AW150" s="13" t="s">
        <v>36</v>
      </c>
      <c r="AX150" s="13" t="s">
        <v>79</v>
      </c>
      <c r="AY150" s="207" t="s">
        <v>164</v>
      </c>
    </row>
    <row r="151" spans="1:65" s="2" customFormat="1" ht="24.2" customHeight="1">
      <c r="A151" s="34"/>
      <c r="B151" s="35"/>
      <c r="C151" s="223" t="s">
        <v>244</v>
      </c>
      <c r="D151" s="223" t="s">
        <v>457</v>
      </c>
      <c r="E151" s="224" t="s">
        <v>510</v>
      </c>
      <c r="F151" s="225" t="s">
        <v>511</v>
      </c>
      <c r="G151" s="226" t="s">
        <v>170</v>
      </c>
      <c r="H151" s="227">
        <v>54.847999999999999</v>
      </c>
      <c r="I151" s="228"/>
      <c r="J151" s="229">
        <f>ROUND(I151*H151,2)</f>
        <v>0</v>
      </c>
      <c r="K151" s="225" t="s">
        <v>171</v>
      </c>
      <c r="L151" s="230"/>
      <c r="M151" s="231" t="s">
        <v>19</v>
      </c>
      <c r="N151" s="232" t="s">
        <v>46</v>
      </c>
      <c r="O151" s="64"/>
      <c r="P151" s="187">
        <f>O151*H151</f>
        <v>0</v>
      </c>
      <c r="Q151" s="187">
        <v>8.9999999999999998E-4</v>
      </c>
      <c r="R151" s="187">
        <f>Q151*H151</f>
        <v>4.9363199999999996E-2</v>
      </c>
      <c r="S151" s="187">
        <v>0</v>
      </c>
      <c r="T151" s="188">
        <f>S151*H151</f>
        <v>0</v>
      </c>
      <c r="U151" s="34"/>
      <c r="V151" s="34"/>
      <c r="W151" s="34"/>
      <c r="X151" s="34"/>
      <c r="Y151" s="34"/>
      <c r="Z151" s="34"/>
      <c r="AA151" s="34"/>
      <c r="AB151" s="34"/>
      <c r="AC151" s="34"/>
      <c r="AD151" s="34"/>
      <c r="AE151" s="34"/>
      <c r="AR151" s="189" t="s">
        <v>344</v>
      </c>
      <c r="AT151" s="189" t="s">
        <v>457</v>
      </c>
      <c r="AU151" s="189" t="s">
        <v>83</v>
      </c>
      <c r="AY151" s="17" t="s">
        <v>164</v>
      </c>
      <c r="BE151" s="190">
        <f>IF(N151="základní",J151,0)</f>
        <v>0</v>
      </c>
      <c r="BF151" s="190">
        <f>IF(N151="snížená",J151,0)</f>
        <v>0</v>
      </c>
      <c r="BG151" s="190">
        <f>IF(N151="zákl. přenesená",J151,0)</f>
        <v>0</v>
      </c>
      <c r="BH151" s="190">
        <f>IF(N151="sníž. přenesená",J151,0)</f>
        <v>0</v>
      </c>
      <c r="BI151" s="190">
        <f>IF(N151="nulová",J151,0)</f>
        <v>0</v>
      </c>
      <c r="BJ151" s="17" t="s">
        <v>79</v>
      </c>
      <c r="BK151" s="190">
        <f>ROUND(I151*H151,2)</f>
        <v>0</v>
      </c>
      <c r="BL151" s="17" t="s">
        <v>250</v>
      </c>
      <c r="BM151" s="189" t="s">
        <v>1039</v>
      </c>
    </row>
    <row r="152" spans="1:65" s="13" customFormat="1" ht="11.25">
      <c r="B152" s="196"/>
      <c r="C152" s="197"/>
      <c r="D152" s="198" t="s">
        <v>179</v>
      </c>
      <c r="E152" s="199" t="s">
        <v>19</v>
      </c>
      <c r="F152" s="200" t="s">
        <v>1040</v>
      </c>
      <c r="G152" s="197"/>
      <c r="H152" s="201">
        <v>54.847999999999999</v>
      </c>
      <c r="I152" s="202"/>
      <c r="J152" s="197"/>
      <c r="K152" s="197"/>
      <c r="L152" s="203"/>
      <c r="M152" s="204"/>
      <c r="N152" s="205"/>
      <c r="O152" s="205"/>
      <c r="P152" s="205"/>
      <c r="Q152" s="205"/>
      <c r="R152" s="205"/>
      <c r="S152" s="205"/>
      <c r="T152" s="206"/>
      <c r="AT152" s="207" t="s">
        <v>179</v>
      </c>
      <c r="AU152" s="207" t="s">
        <v>83</v>
      </c>
      <c r="AV152" s="13" t="s">
        <v>83</v>
      </c>
      <c r="AW152" s="13" t="s">
        <v>36</v>
      </c>
      <c r="AX152" s="13" t="s">
        <v>79</v>
      </c>
      <c r="AY152" s="207" t="s">
        <v>164</v>
      </c>
    </row>
    <row r="153" spans="1:65" s="2" customFormat="1" ht="24.2" customHeight="1">
      <c r="A153" s="34"/>
      <c r="B153" s="35"/>
      <c r="C153" s="178" t="s">
        <v>250</v>
      </c>
      <c r="D153" s="178" t="s">
        <v>167</v>
      </c>
      <c r="E153" s="179" t="s">
        <v>514</v>
      </c>
      <c r="F153" s="180" t="s">
        <v>515</v>
      </c>
      <c r="G153" s="181" t="s">
        <v>170</v>
      </c>
      <c r="H153" s="182">
        <v>47.06</v>
      </c>
      <c r="I153" s="183"/>
      <c r="J153" s="184">
        <f>ROUND(I153*H153,2)</f>
        <v>0</v>
      </c>
      <c r="K153" s="180" t="s">
        <v>171</v>
      </c>
      <c r="L153" s="39"/>
      <c r="M153" s="185" t="s">
        <v>19</v>
      </c>
      <c r="N153" s="186" t="s">
        <v>46</v>
      </c>
      <c r="O153" s="64"/>
      <c r="P153" s="187">
        <f>O153*H153</f>
        <v>0</v>
      </c>
      <c r="Q153" s="187">
        <v>2.9999999999999997E-4</v>
      </c>
      <c r="R153" s="187">
        <f>Q153*H153</f>
        <v>1.4117999999999999E-2</v>
      </c>
      <c r="S153" s="187">
        <v>0</v>
      </c>
      <c r="T153" s="188">
        <f>S153*H153</f>
        <v>0</v>
      </c>
      <c r="U153" s="34"/>
      <c r="V153" s="34"/>
      <c r="W153" s="34"/>
      <c r="X153" s="34"/>
      <c r="Y153" s="34"/>
      <c r="Z153" s="34"/>
      <c r="AA153" s="34"/>
      <c r="AB153" s="34"/>
      <c r="AC153" s="34"/>
      <c r="AD153" s="34"/>
      <c r="AE153" s="34"/>
      <c r="AR153" s="189" t="s">
        <v>112</v>
      </c>
      <c r="AT153" s="189" t="s">
        <v>167</v>
      </c>
      <c r="AU153" s="189" t="s">
        <v>83</v>
      </c>
      <c r="AY153" s="17" t="s">
        <v>164</v>
      </c>
      <c r="BE153" s="190">
        <f>IF(N153="základní",J153,0)</f>
        <v>0</v>
      </c>
      <c r="BF153" s="190">
        <f>IF(N153="snížená",J153,0)</f>
        <v>0</v>
      </c>
      <c r="BG153" s="190">
        <f>IF(N153="zákl. přenesená",J153,0)</f>
        <v>0</v>
      </c>
      <c r="BH153" s="190">
        <f>IF(N153="sníž. přenesená",J153,0)</f>
        <v>0</v>
      </c>
      <c r="BI153" s="190">
        <f>IF(N153="nulová",J153,0)</f>
        <v>0</v>
      </c>
      <c r="BJ153" s="17" t="s">
        <v>79</v>
      </c>
      <c r="BK153" s="190">
        <f>ROUND(I153*H153,2)</f>
        <v>0</v>
      </c>
      <c r="BL153" s="17" t="s">
        <v>112</v>
      </c>
      <c r="BM153" s="189" t="s">
        <v>1041</v>
      </c>
    </row>
    <row r="154" spans="1:65" s="2" customFormat="1" ht="11.25">
      <c r="A154" s="34"/>
      <c r="B154" s="35"/>
      <c r="C154" s="36"/>
      <c r="D154" s="191" t="s">
        <v>173</v>
      </c>
      <c r="E154" s="36"/>
      <c r="F154" s="192" t="s">
        <v>517</v>
      </c>
      <c r="G154" s="36"/>
      <c r="H154" s="36"/>
      <c r="I154" s="193"/>
      <c r="J154" s="36"/>
      <c r="K154" s="36"/>
      <c r="L154" s="39"/>
      <c r="M154" s="194"/>
      <c r="N154" s="195"/>
      <c r="O154" s="64"/>
      <c r="P154" s="64"/>
      <c r="Q154" s="64"/>
      <c r="R154" s="64"/>
      <c r="S154" s="64"/>
      <c r="T154" s="65"/>
      <c r="U154" s="34"/>
      <c r="V154" s="34"/>
      <c r="W154" s="34"/>
      <c r="X154" s="34"/>
      <c r="Y154" s="34"/>
      <c r="Z154" s="34"/>
      <c r="AA154" s="34"/>
      <c r="AB154" s="34"/>
      <c r="AC154" s="34"/>
      <c r="AD154" s="34"/>
      <c r="AE154" s="34"/>
      <c r="AT154" s="17" t="s">
        <v>173</v>
      </c>
      <c r="AU154" s="17" t="s">
        <v>83</v>
      </c>
    </row>
    <row r="155" spans="1:65" s="13" customFormat="1" ht="11.25">
      <c r="B155" s="196"/>
      <c r="C155" s="197"/>
      <c r="D155" s="198" t="s">
        <v>179</v>
      </c>
      <c r="E155" s="199" t="s">
        <v>19</v>
      </c>
      <c r="F155" s="200" t="s">
        <v>1042</v>
      </c>
      <c r="G155" s="197"/>
      <c r="H155" s="201">
        <v>47.06</v>
      </c>
      <c r="I155" s="202"/>
      <c r="J155" s="197"/>
      <c r="K155" s="197"/>
      <c r="L155" s="203"/>
      <c r="M155" s="204"/>
      <c r="N155" s="205"/>
      <c r="O155" s="205"/>
      <c r="P155" s="205"/>
      <c r="Q155" s="205"/>
      <c r="R155" s="205"/>
      <c r="S155" s="205"/>
      <c r="T155" s="206"/>
      <c r="AT155" s="207" t="s">
        <v>179</v>
      </c>
      <c r="AU155" s="207" t="s">
        <v>83</v>
      </c>
      <c r="AV155" s="13" t="s">
        <v>83</v>
      </c>
      <c r="AW155" s="13" t="s">
        <v>36</v>
      </c>
      <c r="AX155" s="13" t="s">
        <v>75</v>
      </c>
      <c r="AY155" s="207" t="s">
        <v>164</v>
      </c>
    </row>
    <row r="156" spans="1:65" s="14" customFormat="1" ht="11.25">
      <c r="B156" s="212"/>
      <c r="C156" s="213"/>
      <c r="D156" s="198" t="s">
        <v>179</v>
      </c>
      <c r="E156" s="214" t="s">
        <v>19</v>
      </c>
      <c r="F156" s="215" t="s">
        <v>438</v>
      </c>
      <c r="G156" s="213"/>
      <c r="H156" s="216">
        <v>47.06</v>
      </c>
      <c r="I156" s="217"/>
      <c r="J156" s="213"/>
      <c r="K156" s="213"/>
      <c r="L156" s="218"/>
      <c r="M156" s="219"/>
      <c r="N156" s="220"/>
      <c r="O156" s="220"/>
      <c r="P156" s="220"/>
      <c r="Q156" s="220"/>
      <c r="R156" s="220"/>
      <c r="S156" s="220"/>
      <c r="T156" s="221"/>
      <c r="AT156" s="222" t="s">
        <v>179</v>
      </c>
      <c r="AU156" s="222" t="s">
        <v>83</v>
      </c>
      <c r="AV156" s="14" t="s">
        <v>112</v>
      </c>
      <c r="AW156" s="14" t="s">
        <v>36</v>
      </c>
      <c r="AX156" s="14" t="s">
        <v>79</v>
      </c>
      <c r="AY156" s="222" t="s">
        <v>164</v>
      </c>
    </row>
    <row r="157" spans="1:65" s="2" customFormat="1" ht="24.2" customHeight="1">
      <c r="A157" s="34"/>
      <c r="B157" s="35"/>
      <c r="C157" s="178" t="s">
        <v>255</v>
      </c>
      <c r="D157" s="178" t="s">
        <v>167</v>
      </c>
      <c r="E157" s="179" t="s">
        <v>519</v>
      </c>
      <c r="F157" s="180" t="s">
        <v>520</v>
      </c>
      <c r="G157" s="181" t="s">
        <v>347</v>
      </c>
      <c r="H157" s="182">
        <v>6</v>
      </c>
      <c r="I157" s="183"/>
      <c r="J157" s="184">
        <f>ROUND(I157*H157,2)</f>
        <v>0</v>
      </c>
      <c r="K157" s="180" t="s">
        <v>171</v>
      </c>
      <c r="L157" s="39"/>
      <c r="M157" s="185" t="s">
        <v>19</v>
      </c>
      <c r="N157" s="186" t="s">
        <v>46</v>
      </c>
      <c r="O157" s="64"/>
      <c r="P157" s="187">
        <f>O157*H157</f>
        <v>0</v>
      </c>
      <c r="Q157" s="187">
        <v>0</v>
      </c>
      <c r="R157" s="187">
        <f>Q157*H157</f>
        <v>0</v>
      </c>
      <c r="S157" s="187">
        <v>0</v>
      </c>
      <c r="T157" s="188">
        <f>S157*H157</f>
        <v>0</v>
      </c>
      <c r="U157" s="34"/>
      <c r="V157" s="34"/>
      <c r="W157" s="34"/>
      <c r="X157" s="34"/>
      <c r="Y157" s="34"/>
      <c r="Z157" s="34"/>
      <c r="AA157" s="34"/>
      <c r="AB157" s="34"/>
      <c r="AC157" s="34"/>
      <c r="AD157" s="34"/>
      <c r="AE157" s="34"/>
      <c r="AR157" s="189" t="s">
        <v>250</v>
      </c>
      <c r="AT157" s="189" t="s">
        <v>167</v>
      </c>
      <c r="AU157" s="189" t="s">
        <v>83</v>
      </c>
      <c r="AY157" s="17" t="s">
        <v>164</v>
      </c>
      <c r="BE157" s="190">
        <f>IF(N157="základní",J157,0)</f>
        <v>0</v>
      </c>
      <c r="BF157" s="190">
        <f>IF(N157="snížená",J157,0)</f>
        <v>0</v>
      </c>
      <c r="BG157" s="190">
        <f>IF(N157="zákl. přenesená",J157,0)</f>
        <v>0</v>
      </c>
      <c r="BH157" s="190">
        <f>IF(N157="sníž. přenesená",J157,0)</f>
        <v>0</v>
      </c>
      <c r="BI157" s="190">
        <f>IF(N157="nulová",J157,0)</f>
        <v>0</v>
      </c>
      <c r="BJ157" s="17" t="s">
        <v>79</v>
      </c>
      <c r="BK157" s="190">
        <f>ROUND(I157*H157,2)</f>
        <v>0</v>
      </c>
      <c r="BL157" s="17" t="s">
        <v>250</v>
      </c>
      <c r="BM157" s="189" t="s">
        <v>1043</v>
      </c>
    </row>
    <row r="158" spans="1:65" s="2" customFormat="1" ht="11.25">
      <c r="A158" s="34"/>
      <c r="B158" s="35"/>
      <c r="C158" s="36"/>
      <c r="D158" s="191" t="s">
        <v>173</v>
      </c>
      <c r="E158" s="36"/>
      <c r="F158" s="192" t="s">
        <v>522</v>
      </c>
      <c r="G158" s="36"/>
      <c r="H158" s="36"/>
      <c r="I158" s="193"/>
      <c r="J158" s="36"/>
      <c r="K158" s="36"/>
      <c r="L158" s="39"/>
      <c r="M158" s="194"/>
      <c r="N158" s="195"/>
      <c r="O158" s="64"/>
      <c r="P158" s="64"/>
      <c r="Q158" s="64"/>
      <c r="R158" s="64"/>
      <c r="S158" s="64"/>
      <c r="T158" s="65"/>
      <c r="U158" s="34"/>
      <c r="V158" s="34"/>
      <c r="W158" s="34"/>
      <c r="X158" s="34"/>
      <c r="Y158" s="34"/>
      <c r="Z158" s="34"/>
      <c r="AA158" s="34"/>
      <c r="AB158" s="34"/>
      <c r="AC158" s="34"/>
      <c r="AD158" s="34"/>
      <c r="AE158" s="34"/>
      <c r="AT158" s="17" t="s">
        <v>173</v>
      </c>
      <c r="AU158" s="17" t="s">
        <v>83</v>
      </c>
    </row>
    <row r="159" spans="1:65" s="13" customFormat="1" ht="11.25">
      <c r="B159" s="196"/>
      <c r="C159" s="197"/>
      <c r="D159" s="198" t="s">
        <v>179</v>
      </c>
      <c r="E159" s="199" t="s">
        <v>19</v>
      </c>
      <c r="F159" s="200" t="s">
        <v>1044</v>
      </c>
      <c r="G159" s="197"/>
      <c r="H159" s="201">
        <v>6</v>
      </c>
      <c r="I159" s="202"/>
      <c r="J159" s="197"/>
      <c r="K159" s="197"/>
      <c r="L159" s="203"/>
      <c r="M159" s="204"/>
      <c r="N159" s="205"/>
      <c r="O159" s="205"/>
      <c r="P159" s="205"/>
      <c r="Q159" s="205"/>
      <c r="R159" s="205"/>
      <c r="S159" s="205"/>
      <c r="T159" s="206"/>
      <c r="AT159" s="207" t="s">
        <v>179</v>
      </c>
      <c r="AU159" s="207" t="s">
        <v>83</v>
      </c>
      <c r="AV159" s="13" t="s">
        <v>83</v>
      </c>
      <c r="AW159" s="13" t="s">
        <v>36</v>
      </c>
      <c r="AX159" s="13" t="s">
        <v>79</v>
      </c>
      <c r="AY159" s="207" t="s">
        <v>164</v>
      </c>
    </row>
    <row r="160" spans="1:65" s="2" customFormat="1" ht="21.75" customHeight="1">
      <c r="A160" s="34"/>
      <c r="B160" s="35"/>
      <c r="C160" s="223" t="s">
        <v>261</v>
      </c>
      <c r="D160" s="223" t="s">
        <v>457</v>
      </c>
      <c r="E160" s="224" t="s">
        <v>524</v>
      </c>
      <c r="F160" s="225" t="s">
        <v>525</v>
      </c>
      <c r="G160" s="226" t="s">
        <v>347</v>
      </c>
      <c r="H160" s="227">
        <v>6.6</v>
      </c>
      <c r="I160" s="228"/>
      <c r="J160" s="229">
        <f>ROUND(I160*H160,2)</f>
        <v>0</v>
      </c>
      <c r="K160" s="225" t="s">
        <v>171</v>
      </c>
      <c r="L160" s="230"/>
      <c r="M160" s="231" t="s">
        <v>19</v>
      </c>
      <c r="N160" s="232" t="s">
        <v>46</v>
      </c>
      <c r="O160" s="64"/>
      <c r="P160" s="187">
        <f>O160*H160</f>
        <v>0</v>
      </c>
      <c r="Q160" s="187">
        <v>1.2999999999999999E-4</v>
      </c>
      <c r="R160" s="187">
        <f>Q160*H160</f>
        <v>8.5799999999999993E-4</v>
      </c>
      <c r="S160" s="187">
        <v>0</v>
      </c>
      <c r="T160" s="188">
        <f>S160*H160</f>
        <v>0</v>
      </c>
      <c r="U160" s="34"/>
      <c r="V160" s="34"/>
      <c r="W160" s="34"/>
      <c r="X160" s="34"/>
      <c r="Y160" s="34"/>
      <c r="Z160" s="34"/>
      <c r="AA160" s="34"/>
      <c r="AB160" s="34"/>
      <c r="AC160" s="34"/>
      <c r="AD160" s="34"/>
      <c r="AE160" s="34"/>
      <c r="AR160" s="189" t="s">
        <v>344</v>
      </c>
      <c r="AT160" s="189" t="s">
        <v>457</v>
      </c>
      <c r="AU160" s="189" t="s">
        <v>83</v>
      </c>
      <c r="AY160" s="17" t="s">
        <v>164</v>
      </c>
      <c r="BE160" s="190">
        <f>IF(N160="základní",J160,0)</f>
        <v>0</v>
      </c>
      <c r="BF160" s="190">
        <f>IF(N160="snížená",J160,0)</f>
        <v>0</v>
      </c>
      <c r="BG160" s="190">
        <f>IF(N160="zákl. přenesená",J160,0)</f>
        <v>0</v>
      </c>
      <c r="BH160" s="190">
        <f>IF(N160="sníž. přenesená",J160,0)</f>
        <v>0</v>
      </c>
      <c r="BI160" s="190">
        <f>IF(N160="nulová",J160,0)</f>
        <v>0</v>
      </c>
      <c r="BJ160" s="17" t="s">
        <v>79</v>
      </c>
      <c r="BK160" s="190">
        <f>ROUND(I160*H160,2)</f>
        <v>0</v>
      </c>
      <c r="BL160" s="17" t="s">
        <v>250</v>
      </c>
      <c r="BM160" s="189" t="s">
        <v>1045</v>
      </c>
    </row>
    <row r="161" spans="1:65" s="13" customFormat="1" ht="11.25">
      <c r="B161" s="196"/>
      <c r="C161" s="197"/>
      <c r="D161" s="198" t="s">
        <v>179</v>
      </c>
      <c r="E161" s="199" t="s">
        <v>19</v>
      </c>
      <c r="F161" s="200" t="s">
        <v>1046</v>
      </c>
      <c r="G161" s="197"/>
      <c r="H161" s="201">
        <v>6.6</v>
      </c>
      <c r="I161" s="202"/>
      <c r="J161" s="197"/>
      <c r="K161" s="197"/>
      <c r="L161" s="203"/>
      <c r="M161" s="204"/>
      <c r="N161" s="205"/>
      <c r="O161" s="205"/>
      <c r="P161" s="205"/>
      <c r="Q161" s="205"/>
      <c r="R161" s="205"/>
      <c r="S161" s="205"/>
      <c r="T161" s="206"/>
      <c r="AT161" s="207" t="s">
        <v>179</v>
      </c>
      <c r="AU161" s="207" t="s">
        <v>83</v>
      </c>
      <c r="AV161" s="13" t="s">
        <v>83</v>
      </c>
      <c r="AW161" s="13" t="s">
        <v>36</v>
      </c>
      <c r="AX161" s="13" t="s">
        <v>79</v>
      </c>
      <c r="AY161" s="207" t="s">
        <v>164</v>
      </c>
    </row>
    <row r="162" spans="1:65" s="2" customFormat="1" ht="37.9" customHeight="1">
      <c r="A162" s="34"/>
      <c r="B162" s="35"/>
      <c r="C162" s="178" t="s">
        <v>267</v>
      </c>
      <c r="D162" s="178" t="s">
        <v>167</v>
      </c>
      <c r="E162" s="179" t="s">
        <v>528</v>
      </c>
      <c r="F162" s="180" t="s">
        <v>529</v>
      </c>
      <c r="G162" s="181" t="s">
        <v>347</v>
      </c>
      <c r="H162" s="182">
        <v>59.68</v>
      </c>
      <c r="I162" s="183"/>
      <c r="J162" s="184">
        <f>ROUND(I162*H162,2)</f>
        <v>0</v>
      </c>
      <c r="K162" s="180" t="s">
        <v>171</v>
      </c>
      <c r="L162" s="39"/>
      <c r="M162" s="185" t="s">
        <v>19</v>
      </c>
      <c r="N162" s="186" t="s">
        <v>46</v>
      </c>
      <c r="O162" s="64"/>
      <c r="P162" s="187">
        <f>O162*H162</f>
        <v>0</v>
      </c>
      <c r="Q162" s="187">
        <v>4.2999999999999999E-4</v>
      </c>
      <c r="R162" s="187">
        <f>Q162*H162</f>
        <v>2.5662399999999998E-2</v>
      </c>
      <c r="S162" s="187">
        <v>0</v>
      </c>
      <c r="T162" s="188">
        <f>S162*H162</f>
        <v>0</v>
      </c>
      <c r="U162" s="34"/>
      <c r="V162" s="34"/>
      <c r="W162" s="34"/>
      <c r="X162" s="34"/>
      <c r="Y162" s="34"/>
      <c r="Z162" s="34"/>
      <c r="AA162" s="34"/>
      <c r="AB162" s="34"/>
      <c r="AC162" s="34"/>
      <c r="AD162" s="34"/>
      <c r="AE162" s="34"/>
      <c r="AR162" s="189" t="s">
        <v>250</v>
      </c>
      <c r="AT162" s="189" t="s">
        <v>167</v>
      </c>
      <c r="AU162" s="189" t="s">
        <v>83</v>
      </c>
      <c r="AY162" s="17" t="s">
        <v>164</v>
      </c>
      <c r="BE162" s="190">
        <f>IF(N162="základní",J162,0)</f>
        <v>0</v>
      </c>
      <c r="BF162" s="190">
        <f>IF(N162="snížená",J162,0)</f>
        <v>0</v>
      </c>
      <c r="BG162" s="190">
        <f>IF(N162="zákl. přenesená",J162,0)</f>
        <v>0</v>
      </c>
      <c r="BH162" s="190">
        <f>IF(N162="sníž. přenesená",J162,0)</f>
        <v>0</v>
      </c>
      <c r="BI162" s="190">
        <f>IF(N162="nulová",J162,0)</f>
        <v>0</v>
      </c>
      <c r="BJ162" s="17" t="s">
        <v>79</v>
      </c>
      <c r="BK162" s="190">
        <f>ROUND(I162*H162,2)</f>
        <v>0</v>
      </c>
      <c r="BL162" s="17" t="s">
        <v>250</v>
      </c>
      <c r="BM162" s="189" t="s">
        <v>1047</v>
      </c>
    </row>
    <row r="163" spans="1:65" s="2" customFormat="1" ht="11.25">
      <c r="A163" s="34"/>
      <c r="B163" s="35"/>
      <c r="C163" s="36"/>
      <c r="D163" s="191" t="s">
        <v>173</v>
      </c>
      <c r="E163" s="36"/>
      <c r="F163" s="192" t="s">
        <v>531</v>
      </c>
      <c r="G163" s="36"/>
      <c r="H163" s="36"/>
      <c r="I163" s="193"/>
      <c r="J163" s="36"/>
      <c r="K163" s="36"/>
      <c r="L163" s="39"/>
      <c r="M163" s="194"/>
      <c r="N163" s="195"/>
      <c r="O163" s="64"/>
      <c r="P163" s="64"/>
      <c r="Q163" s="64"/>
      <c r="R163" s="64"/>
      <c r="S163" s="64"/>
      <c r="T163" s="65"/>
      <c r="U163" s="34"/>
      <c r="V163" s="34"/>
      <c r="W163" s="34"/>
      <c r="X163" s="34"/>
      <c r="Y163" s="34"/>
      <c r="Z163" s="34"/>
      <c r="AA163" s="34"/>
      <c r="AB163" s="34"/>
      <c r="AC163" s="34"/>
      <c r="AD163" s="34"/>
      <c r="AE163" s="34"/>
      <c r="AT163" s="17" t="s">
        <v>173</v>
      </c>
      <c r="AU163" s="17" t="s">
        <v>83</v>
      </c>
    </row>
    <row r="164" spans="1:65" s="13" customFormat="1" ht="11.25">
      <c r="B164" s="196"/>
      <c r="C164" s="197"/>
      <c r="D164" s="198" t="s">
        <v>179</v>
      </c>
      <c r="E164" s="199" t="s">
        <v>19</v>
      </c>
      <c r="F164" s="200" t="s">
        <v>1048</v>
      </c>
      <c r="G164" s="197"/>
      <c r="H164" s="201">
        <v>59.68</v>
      </c>
      <c r="I164" s="202"/>
      <c r="J164" s="197"/>
      <c r="K164" s="197"/>
      <c r="L164" s="203"/>
      <c r="M164" s="204"/>
      <c r="N164" s="205"/>
      <c r="O164" s="205"/>
      <c r="P164" s="205"/>
      <c r="Q164" s="205"/>
      <c r="R164" s="205"/>
      <c r="S164" s="205"/>
      <c r="T164" s="206"/>
      <c r="AT164" s="207" t="s">
        <v>179</v>
      </c>
      <c r="AU164" s="207" t="s">
        <v>83</v>
      </c>
      <c r="AV164" s="13" t="s">
        <v>83</v>
      </c>
      <c r="AW164" s="13" t="s">
        <v>36</v>
      </c>
      <c r="AX164" s="13" t="s">
        <v>79</v>
      </c>
      <c r="AY164" s="207" t="s">
        <v>164</v>
      </c>
    </row>
    <row r="165" spans="1:65" s="2" customFormat="1" ht="24.2" customHeight="1">
      <c r="A165" s="34"/>
      <c r="B165" s="35"/>
      <c r="C165" s="223" t="s">
        <v>273</v>
      </c>
      <c r="D165" s="223" t="s">
        <v>457</v>
      </c>
      <c r="E165" s="224" t="s">
        <v>533</v>
      </c>
      <c r="F165" s="225" t="s">
        <v>534</v>
      </c>
      <c r="G165" s="226" t="s">
        <v>347</v>
      </c>
      <c r="H165" s="227">
        <v>65.647999999999996</v>
      </c>
      <c r="I165" s="228"/>
      <c r="J165" s="229">
        <f>ROUND(I165*H165,2)</f>
        <v>0</v>
      </c>
      <c r="K165" s="225" t="s">
        <v>171</v>
      </c>
      <c r="L165" s="230"/>
      <c r="M165" s="231" t="s">
        <v>19</v>
      </c>
      <c r="N165" s="232" t="s">
        <v>46</v>
      </c>
      <c r="O165" s="64"/>
      <c r="P165" s="187">
        <f>O165*H165</f>
        <v>0</v>
      </c>
      <c r="Q165" s="187">
        <v>1.98E-3</v>
      </c>
      <c r="R165" s="187">
        <f>Q165*H165</f>
        <v>0.12998303999999999</v>
      </c>
      <c r="S165" s="187">
        <v>0</v>
      </c>
      <c r="T165" s="188">
        <f>S165*H165</f>
        <v>0</v>
      </c>
      <c r="U165" s="34"/>
      <c r="V165" s="34"/>
      <c r="W165" s="34"/>
      <c r="X165" s="34"/>
      <c r="Y165" s="34"/>
      <c r="Z165" s="34"/>
      <c r="AA165" s="34"/>
      <c r="AB165" s="34"/>
      <c r="AC165" s="34"/>
      <c r="AD165" s="34"/>
      <c r="AE165" s="34"/>
      <c r="AR165" s="189" t="s">
        <v>344</v>
      </c>
      <c r="AT165" s="189" t="s">
        <v>457</v>
      </c>
      <c r="AU165" s="189" t="s">
        <v>83</v>
      </c>
      <c r="AY165" s="17" t="s">
        <v>164</v>
      </c>
      <c r="BE165" s="190">
        <f>IF(N165="základní",J165,0)</f>
        <v>0</v>
      </c>
      <c r="BF165" s="190">
        <f>IF(N165="snížená",J165,0)</f>
        <v>0</v>
      </c>
      <c r="BG165" s="190">
        <f>IF(N165="zákl. přenesená",J165,0)</f>
        <v>0</v>
      </c>
      <c r="BH165" s="190">
        <f>IF(N165="sníž. přenesená",J165,0)</f>
        <v>0</v>
      </c>
      <c r="BI165" s="190">
        <f>IF(N165="nulová",J165,0)</f>
        <v>0</v>
      </c>
      <c r="BJ165" s="17" t="s">
        <v>79</v>
      </c>
      <c r="BK165" s="190">
        <f>ROUND(I165*H165,2)</f>
        <v>0</v>
      </c>
      <c r="BL165" s="17" t="s">
        <v>250</v>
      </c>
      <c r="BM165" s="189" t="s">
        <v>1049</v>
      </c>
    </row>
    <row r="166" spans="1:65" s="13" customFormat="1" ht="11.25">
      <c r="B166" s="196"/>
      <c r="C166" s="197"/>
      <c r="D166" s="198" t="s">
        <v>179</v>
      </c>
      <c r="E166" s="199" t="s">
        <v>19</v>
      </c>
      <c r="F166" s="200" t="s">
        <v>1050</v>
      </c>
      <c r="G166" s="197"/>
      <c r="H166" s="201">
        <v>65.647999999999996</v>
      </c>
      <c r="I166" s="202"/>
      <c r="J166" s="197"/>
      <c r="K166" s="197"/>
      <c r="L166" s="203"/>
      <c r="M166" s="204"/>
      <c r="N166" s="205"/>
      <c r="O166" s="205"/>
      <c r="P166" s="205"/>
      <c r="Q166" s="205"/>
      <c r="R166" s="205"/>
      <c r="S166" s="205"/>
      <c r="T166" s="206"/>
      <c r="AT166" s="207" t="s">
        <v>179</v>
      </c>
      <c r="AU166" s="207" t="s">
        <v>83</v>
      </c>
      <c r="AV166" s="13" t="s">
        <v>83</v>
      </c>
      <c r="AW166" s="13" t="s">
        <v>36</v>
      </c>
      <c r="AX166" s="13" t="s">
        <v>79</v>
      </c>
      <c r="AY166" s="207" t="s">
        <v>164</v>
      </c>
    </row>
    <row r="167" spans="1:65" s="2" customFormat="1" ht="49.15" customHeight="1">
      <c r="A167" s="34"/>
      <c r="B167" s="35"/>
      <c r="C167" s="178" t="s">
        <v>7</v>
      </c>
      <c r="D167" s="178" t="s">
        <v>167</v>
      </c>
      <c r="E167" s="179" t="s">
        <v>537</v>
      </c>
      <c r="F167" s="180" t="s">
        <v>538</v>
      </c>
      <c r="G167" s="181" t="s">
        <v>170</v>
      </c>
      <c r="H167" s="182">
        <v>47.06</v>
      </c>
      <c r="I167" s="183"/>
      <c r="J167" s="184">
        <f>ROUND(I167*H167,2)</f>
        <v>0</v>
      </c>
      <c r="K167" s="180" t="s">
        <v>171</v>
      </c>
      <c r="L167" s="39"/>
      <c r="M167" s="185" t="s">
        <v>19</v>
      </c>
      <c r="N167" s="186" t="s">
        <v>46</v>
      </c>
      <c r="O167" s="64"/>
      <c r="P167" s="187">
        <f>O167*H167</f>
        <v>0</v>
      </c>
      <c r="Q167" s="187">
        <v>5.8300000000000001E-3</v>
      </c>
      <c r="R167" s="187">
        <f>Q167*H167</f>
        <v>0.27435980000000004</v>
      </c>
      <c r="S167" s="187">
        <v>0</v>
      </c>
      <c r="T167" s="188">
        <f>S167*H167</f>
        <v>0</v>
      </c>
      <c r="U167" s="34"/>
      <c r="V167" s="34"/>
      <c r="W167" s="34"/>
      <c r="X167" s="34"/>
      <c r="Y167" s="34"/>
      <c r="Z167" s="34"/>
      <c r="AA167" s="34"/>
      <c r="AB167" s="34"/>
      <c r="AC167" s="34"/>
      <c r="AD167" s="34"/>
      <c r="AE167" s="34"/>
      <c r="AR167" s="189" t="s">
        <v>250</v>
      </c>
      <c r="AT167" s="189" t="s">
        <v>167</v>
      </c>
      <c r="AU167" s="189" t="s">
        <v>83</v>
      </c>
      <c r="AY167" s="17" t="s">
        <v>164</v>
      </c>
      <c r="BE167" s="190">
        <f>IF(N167="základní",J167,0)</f>
        <v>0</v>
      </c>
      <c r="BF167" s="190">
        <f>IF(N167="snížená",J167,0)</f>
        <v>0</v>
      </c>
      <c r="BG167" s="190">
        <f>IF(N167="zákl. přenesená",J167,0)</f>
        <v>0</v>
      </c>
      <c r="BH167" s="190">
        <f>IF(N167="sníž. přenesená",J167,0)</f>
        <v>0</v>
      </c>
      <c r="BI167" s="190">
        <f>IF(N167="nulová",J167,0)</f>
        <v>0</v>
      </c>
      <c r="BJ167" s="17" t="s">
        <v>79</v>
      </c>
      <c r="BK167" s="190">
        <f>ROUND(I167*H167,2)</f>
        <v>0</v>
      </c>
      <c r="BL167" s="17" t="s">
        <v>250</v>
      </c>
      <c r="BM167" s="189" t="s">
        <v>1051</v>
      </c>
    </row>
    <row r="168" spans="1:65" s="2" customFormat="1" ht="11.25">
      <c r="A168" s="34"/>
      <c r="B168" s="35"/>
      <c r="C168" s="36"/>
      <c r="D168" s="191" t="s">
        <v>173</v>
      </c>
      <c r="E168" s="36"/>
      <c r="F168" s="192" t="s">
        <v>540</v>
      </c>
      <c r="G168" s="36"/>
      <c r="H168" s="36"/>
      <c r="I168" s="193"/>
      <c r="J168" s="36"/>
      <c r="K168" s="36"/>
      <c r="L168" s="39"/>
      <c r="M168" s="194"/>
      <c r="N168" s="195"/>
      <c r="O168" s="64"/>
      <c r="P168" s="64"/>
      <c r="Q168" s="64"/>
      <c r="R168" s="64"/>
      <c r="S168" s="64"/>
      <c r="T168" s="65"/>
      <c r="U168" s="34"/>
      <c r="V168" s="34"/>
      <c r="W168" s="34"/>
      <c r="X168" s="34"/>
      <c r="Y168" s="34"/>
      <c r="Z168" s="34"/>
      <c r="AA168" s="34"/>
      <c r="AB168" s="34"/>
      <c r="AC168" s="34"/>
      <c r="AD168" s="34"/>
      <c r="AE168" s="34"/>
      <c r="AT168" s="17" t="s">
        <v>173</v>
      </c>
      <c r="AU168" s="17" t="s">
        <v>83</v>
      </c>
    </row>
    <row r="169" spans="1:65" s="13" customFormat="1" ht="11.25">
      <c r="B169" s="196"/>
      <c r="C169" s="197"/>
      <c r="D169" s="198" t="s">
        <v>179</v>
      </c>
      <c r="E169" s="199" t="s">
        <v>19</v>
      </c>
      <c r="F169" s="200" t="s">
        <v>1035</v>
      </c>
      <c r="G169" s="197"/>
      <c r="H169" s="201">
        <v>47.06</v>
      </c>
      <c r="I169" s="202"/>
      <c r="J169" s="197"/>
      <c r="K169" s="197"/>
      <c r="L169" s="203"/>
      <c r="M169" s="204"/>
      <c r="N169" s="205"/>
      <c r="O169" s="205"/>
      <c r="P169" s="205"/>
      <c r="Q169" s="205"/>
      <c r="R169" s="205"/>
      <c r="S169" s="205"/>
      <c r="T169" s="206"/>
      <c r="AT169" s="207" t="s">
        <v>179</v>
      </c>
      <c r="AU169" s="207" t="s">
        <v>83</v>
      </c>
      <c r="AV169" s="13" t="s">
        <v>83</v>
      </c>
      <c r="AW169" s="13" t="s">
        <v>36</v>
      </c>
      <c r="AX169" s="13" t="s">
        <v>79</v>
      </c>
      <c r="AY169" s="207" t="s">
        <v>164</v>
      </c>
    </row>
    <row r="170" spans="1:65" s="2" customFormat="1" ht="33" customHeight="1">
      <c r="A170" s="34"/>
      <c r="B170" s="35"/>
      <c r="C170" s="223" t="s">
        <v>282</v>
      </c>
      <c r="D170" s="223" t="s">
        <v>457</v>
      </c>
      <c r="E170" s="224" t="s">
        <v>541</v>
      </c>
      <c r="F170" s="225" t="s">
        <v>542</v>
      </c>
      <c r="G170" s="226" t="s">
        <v>170</v>
      </c>
      <c r="H170" s="227">
        <v>54.119</v>
      </c>
      <c r="I170" s="228"/>
      <c r="J170" s="229">
        <f>ROUND(I170*H170,2)</f>
        <v>0</v>
      </c>
      <c r="K170" s="225" t="s">
        <v>171</v>
      </c>
      <c r="L170" s="230"/>
      <c r="M170" s="231" t="s">
        <v>19</v>
      </c>
      <c r="N170" s="232" t="s">
        <v>46</v>
      </c>
      <c r="O170" s="64"/>
      <c r="P170" s="187">
        <f>O170*H170</f>
        <v>0</v>
      </c>
      <c r="Q170" s="187">
        <v>2.1999999999999999E-2</v>
      </c>
      <c r="R170" s="187">
        <f>Q170*H170</f>
        <v>1.190618</v>
      </c>
      <c r="S170" s="187">
        <v>0</v>
      </c>
      <c r="T170" s="188">
        <f>S170*H170</f>
        <v>0</v>
      </c>
      <c r="U170" s="34"/>
      <c r="V170" s="34"/>
      <c r="W170" s="34"/>
      <c r="X170" s="34"/>
      <c r="Y170" s="34"/>
      <c r="Z170" s="34"/>
      <c r="AA170" s="34"/>
      <c r="AB170" s="34"/>
      <c r="AC170" s="34"/>
      <c r="AD170" s="34"/>
      <c r="AE170" s="34"/>
      <c r="AR170" s="189" t="s">
        <v>344</v>
      </c>
      <c r="AT170" s="189" t="s">
        <v>457</v>
      </c>
      <c r="AU170" s="189" t="s">
        <v>83</v>
      </c>
      <c r="AY170" s="17" t="s">
        <v>164</v>
      </c>
      <c r="BE170" s="190">
        <f>IF(N170="základní",J170,0)</f>
        <v>0</v>
      </c>
      <c r="BF170" s="190">
        <f>IF(N170="snížená",J170,0)</f>
        <v>0</v>
      </c>
      <c r="BG170" s="190">
        <f>IF(N170="zákl. přenesená",J170,0)</f>
        <v>0</v>
      </c>
      <c r="BH170" s="190">
        <f>IF(N170="sníž. přenesená",J170,0)</f>
        <v>0</v>
      </c>
      <c r="BI170" s="190">
        <f>IF(N170="nulová",J170,0)</f>
        <v>0</v>
      </c>
      <c r="BJ170" s="17" t="s">
        <v>79</v>
      </c>
      <c r="BK170" s="190">
        <f>ROUND(I170*H170,2)</f>
        <v>0</v>
      </c>
      <c r="BL170" s="17" t="s">
        <v>250</v>
      </c>
      <c r="BM170" s="189" t="s">
        <v>1052</v>
      </c>
    </row>
    <row r="171" spans="1:65" s="13" customFormat="1" ht="11.25">
      <c r="B171" s="196"/>
      <c r="C171" s="197"/>
      <c r="D171" s="198" t="s">
        <v>179</v>
      </c>
      <c r="E171" s="199" t="s">
        <v>19</v>
      </c>
      <c r="F171" s="200" t="s">
        <v>1053</v>
      </c>
      <c r="G171" s="197"/>
      <c r="H171" s="201">
        <v>54.119</v>
      </c>
      <c r="I171" s="202"/>
      <c r="J171" s="197"/>
      <c r="K171" s="197"/>
      <c r="L171" s="203"/>
      <c r="M171" s="204"/>
      <c r="N171" s="205"/>
      <c r="O171" s="205"/>
      <c r="P171" s="205"/>
      <c r="Q171" s="205"/>
      <c r="R171" s="205"/>
      <c r="S171" s="205"/>
      <c r="T171" s="206"/>
      <c r="AT171" s="207" t="s">
        <v>179</v>
      </c>
      <c r="AU171" s="207" t="s">
        <v>83</v>
      </c>
      <c r="AV171" s="13" t="s">
        <v>83</v>
      </c>
      <c r="AW171" s="13" t="s">
        <v>36</v>
      </c>
      <c r="AX171" s="13" t="s">
        <v>79</v>
      </c>
      <c r="AY171" s="207" t="s">
        <v>164</v>
      </c>
    </row>
    <row r="172" spans="1:65" s="12" customFormat="1" ht="22.9" customHeight="1">
      <c r="B172" s="162"/>
      <c r="C172" s="163"/>
      <c r="D172" s="164" t="s">
        <v>74</v>
      </c>
      <c r="E172" s="176" t="s">
        <v>165</v>
      </c>
      <c r="F172" s="176" t="s">
        <v>166</v>
      </c>
      <c r="G172" s="163"/>
      <c r="H172" s="163"/>
      <c r="I172" s="166"/>
      <c r="J172" s="177">
        <f>BK172</f>
        <v>0</v>
      </c>
      <c r="K172" s="163"/>
      <c r="L172" s="168"/>
      <c r="M172" s="169"/>
      <c r="N172" s="170"/>
      <c r="O172" s="170"/>
      <c r="P172" s="171">
        <f>SUM(P173:P178)</f>
        <v>0</v>
      </c>
      <c r="Q172" s="170"/>
      <c r="R172" s="171">
        <f>SUM(R173:R178)</f>
        <v>8.0000000000000002E-3</v>
      </c>
      <c r="S172" s="170"/>
      <c r="T172" s="172">
        <f>SUM(T173:T178)</f>
        <v>0</v>
      </c>
      <c r="AR172" s="173" t="s">
        <v>79</v>
      </c>
      <c r="AT172" s="174" t="s">
        <v>74</v>
      </c>
      <c r="AU172" s="174" t="s">
        <v>79</v>
      </c>
      <c r="AY172" s="173" t="s">
        <v>164</v>
      </c>
      <c r="BK172" s="175">
        <f>SUM(BK173:BK178)</f>
        <v>0</v>
      </c>
    </row>
    <row r="173" spans="1:65" s="2" customFormat="1" ht="37.9" customHeight="1">
      <c r="A173" s="34"/>
      <c r="B173" s="35"/>
      <c r="C173" s="178" t="s">
        <v>287</v>
      </c>
      <c r="D173" s="178" t="s">
        <v>167</v>
      </c>
      <c r="E173" s="179" t="s">
        <v>545</v>
      </c>
      <c r="F173" s="180" t="s">
        <v>546</v>
      </c>
      <c r="G173" s="181" t="s">
        <v>170</v>
      </c>
      <c r="H173" s="182">
        <v>94.46</v>
      </c>
      <c r="I173" s="183"/>
      <c r="J173" s="184">
        <f>ROUND(I173*H173,2)</f>
        <v>0</v>
      </c>
      <c r="K173" s="180" t="s">
        <v>171</v>
      </c>
      <c r="L173" s="39"/>
      <c r="M173" s="185" t="s">
        <v>19</v>
      </c>
      <c r="N173" s="186" t="s">
        <v>46</v>
      </c>
      <c r="O173" s="64"/>
      <c r="P173" s="187">
        <f>O173*H173</f>
        <v>0</v>
      </c>
      <c r="Q173" s="187">
        <v>0</v>
      </c>
      <c r="R173" s="187">
        <f>Q173*H173</f>
        <v>0</v>
      </c>
      <c r="S173" s="187">
        <v>0</v>
      </c>
      <c r="T173" s="188">
        <f>S173*H173</f>
        <v>0</v>
      </c>
      <c r="U173" s="34"/>
      <c r="V173" s="34"/>
      <c r="W173" s="34"/>
      <c r="X173" s="34"/>
      <c r="Y173" s="34"/>
      <c r="Z173" s="34"/>
      <c r="AA173" s="34"/>
      <c r="AB173" s="34"/>
      <c r="AC173" s="34"/>
      <c r="AD173" s="34"/>
      <c r="AE173" s="34"/>
      <c r="AR173" s="189" t="s">
        <v>112</v>
      </c>
      <c r="AT173" s="189" t="s">
        <v>167</v>
      </c>
      <c r="AU173" s="189" t="s">
        <v>83</v>
      </c>
      <c r="AY173" s="17" t="s">
        <v>164</v>
      </c>
      <c r="BE173" s="190">
        <f>IF(N173="základní",J173,0)</f>
        <v>0</v>
      </c>
      <c r="BF173" s="190">
        <f>IF(N173="snížená",J173,0)</f>
        <v>0</v>
      </c>
      <c r="BG173" s="190">
        <f>IF(N173="zákl. přenesená",J173,0)</f>
        <v>0</v>
      </c>
      <c r="BH173" s="190">
        <f>IF(N173="sníž. přenesená",J173,0)</f>
        <v>0</v>
      </c>
      <c r="BI173" s="190">
        <f>IF(N173="nulová",J173,0)</f>
        <v>0</v>
      </c>
      <c r="BJ173" s="17" t="s">
        <v>79</v>
      </c>
      <c r="BK173" s="190">
        <f>ROUND(I173*H173,2)</f>
        <v>0</v>
      </c>
      <c r="BL173" s="17" t="s">
        <v>112</v>
      </c>
      <c r="BM173" s="189" t="s">
        <v>1054</v>
      </c>
    </row>
    <row r="174" spans="1:65" s="2" customFormat="1" ht="11.25">
      <c r="A174" s="34"/>
      <c r="B174" s="35"/>
      <c r="C174" s="36"/>
      <c r="D174" s="191" t="s">
        <v>173</v>
      </c>
      <c r="E174" s="36"/>
      <c r="F174" s="192" t="s">
        <v>548</v>
      </c>
      <c r="G174" s="36"/>
      <c r="H174" s="36"/>
      <c r="I174" s="193"/>
      <c r="J174" s="36"/>
      <c r="K174" s="36"/>
      <c r="L174" s="39"/>
      <c r="M174" s="194"/>
      <c r="N174" s="195"/>
      <c r="O174" s="64"/>
      <c r="P174" s="64"/>
      <c r="Q174" s="64"/>
      <c r="R174" s="64"/>
      <c r="S174" s="64"/>
      <c r="T174" s="65"/>
      <c r="U174" s="34"/>
      <c r="V174" s="34"/>
      <c r="W174" s="34"/>
      <c r="X174" s="34"/>
      <c r="Y174" s="34"/>
      <c r="Z174" s="34"/>
      <c r="AA174" s="34"/>
      <c r="AB174" s="34"/>
      <c r="AC174" s="34"/>
      <c r="AD174" s="34"/>
      <c r="AE174" s="34"/>
      <c r="AT174" s="17" t="s">
        <v>173</v>
      </c>
      <c r="AU174" s="17" t="s">
        <v>83</v>
      </c>
    </row>
    <row r="175" spans="1:65" s="13" customFormat="1" ht="11.25">
      <c r="B175" s="196"/>
      <c r="C175" s="197"/>
      <c r="D175" s="198" t="s">
        <v>179</v>
      </c>
      <c r="E175" s="199" t="s">
        <v>19</v>
      </c>
      <c r="F175" s="200" t="s">
        <v>1055</v>
      </c>
      <c r="G175" s="197"/>
      <c r="H175" s="201">
        <v>74.92</v>
      </c>
      <c r="I175" s="202"/>
      <c r="J175" s="197"/>
      <c r="K175" s="197"/>
      <c r="L175" s="203"/>
      <c r="M175" s="204"/>
      <c r="N175" s="205"/>
      <c r="O175" s="205"/>
      <c r="P175" s="205"/>
      <c r="Q175" s="205"/>
      <c r="R175" s="205"/>
      <c r="S175" s="205"/>
      <c r="T175" s="206"/>
      <c r="AT175" s="207" t="s">
        <v>179</v>
      </c>
      <c r="AU175" s="207" t="s">
        <v>83</v>
      </c>
      <c r="AV175" s="13" t="s">
        <v>83</v>
      </c>
      <c r="AW175" s="13" t="s">
        <v>36</v>
      </c>
      <c r="AX175" s="13" t="s">
        <v>75</v>
      </c>
      <c r="AY175" s="207" t="s">
        <v>164</v>
      </c>
    </row>
    <row r="176" spans="1:65" s="13" customFormat="1" ht="11.25">
      <c r="B176" s="196"/>
      <c r="C176" s="197"/>
      <c r="D176" s="198" t="s">
        <v>179</v>
      </c>
      <c r="E176" s="199" t="s">
        <v>19</v>
      </c>
      <c r="F176" s="200" t="s">
        <v>550</v>
      </c>
      <c r="G176" s="197"/>
      <c r="H176" s="201">
        <v>19.54</v>
      </c>
      <c r="I176" s="202"/>
      <c r="J176" s="197"/>
      <c r="K176" s="197"/>
      <c r="L176" s="203"/>
      <c r="M176" s="204"/>
      <c r="N176" s="205"/>
      <c r="O176" s="205"/>
      <c r="P176" s="205"/>
      <c r="Q176" s="205"/>
      <c r="R176" s="205"/>
      <c r="S176" s="205"/>
      <c r="T176" s="206"/>
      <c r="AT176" s="207" t="s">
        <v>179</v>
      </c>
      <c r="AU176" s="207" t="s">
        <v>83</v>
      </c>
      <c r="AV176" s="13" t="s">
        <v>83</v>
      </c>
      <c r="AW176" s="13" t="s">
        <v>36</v>
      </c>
      <c r="AX176" s="13" t="s">
        <v>75</v>
      </c>
      <c r="AY176" s="207" t="s">
        <v>164</v>
      </c>
    </row>
    <row r="177" spans="1:65" s="14" customFormat="1" ht="11.25">
      <c r="B177" s="212"/>
      <c r="C177" s="213"/>
      <c r="D177" s="198" t="s">
        <v>179</v>
      </c>
      <c r="E177" s="214" t="s">
        <v>19</v>
      </c>
      <c r="F177" s="215" t="s">
        <v>438</v>
      </c>
      <c r="G177" s="213"/>
      <c r="H177" s="216">
        <v>94.460000000000008</v>
      </c>
      <c r="I177" s="217"/>
      <c r="J177" s="213"/>
      <c r="K177" s="213"/>
      <c r="L177" s="218"/>
      <c r="M177" s="219"/>
      <c r="N177" s="220"/>
      <c r="O177" s="220"/>
      <c r="P177" s="220"/>
      <c r="Q177" s="220"/>
      <c r="R177" s="220"/>
      <c r="S177" s="220"/>
      <c r="T177" s="221"/>
      <c r="AT177" s="222" t="s">
        <v>179</v>
      </c>
      <c r="AU177" s="222" t="s">
        <v>83</v>
      </c>
      <c r="AV177" s="14" t="s">
        <v>112</v>
      </c>
      <c r="AW177" s="14" t="s">
        <v>36</v>
      </c>
      <c r="AX177" s="14" t="s">
        <v>79</v>
      </c>
      <c r="AY177" s="222" t="s">
        <v>164</v>
      </c>
    </row>
    <row r="178" spans="1:65" s="2" customFormat="1" ht="37.9" customHeight="1">
      <c r="A178" s="34"/>
      <c r="B178" s="35"/>
      <c r="C178" s="178" t="s">
        <v>292</v>
      </c>
      <c r="D178" s="178" t="s">
        <v>167</v>
      </c>
      <c r="E178" s="179" t="s">
        <v>551</v>
      </c>
      <c r="F178" s="180" t="s">
        <v>552</v>
      </c>
      <c r="G178" s="181" t="s">
        <v>170</v>
      </c>
      <c r="H178" s="182">
        <v>200</v>
      </c>
      <c r="I178" s="183"/>
      <c r="J178" s="184">
        <f>ROUND(I178*H178,2)</f>
        <v>0</v>
      </c>
      <c r="K178" s="180" t="s">
        <v>19</v>
      </c>
      <c r="L178" s="39"/>
      <c r="M178" s="185" t="s">
        <v>19</v>
      </c>
      <c r="N178" s="186" t="s">
        <v>46</v>
      </c>
      <c r="O178" s="64"/>
      <c r="P178" s="187">
        <f>O178*H178</f>
        <v>0</v>
      </c>
      <c r="Q178" s="187">
        <v>4.0000000000000003E-5</v>
      </c>
      <c r="R178" s="187">
        <f>Q178*H178</f>
        <v>8.0000000000000002E-3</v>
      </c>
      <c r="S178" s="187">
        <v>0</v>
      </c>
      <c r="T178" s="188">
        <f>S178*H178</f>
        <v>0</v>
      </c>
      <c r="U178" s="34"/>
      <c r="V178" s="34"/>
      <c r="W178" s="34"/>
      <c r="X178" s="34"/>
      <c r="Y178" s="34"/>
      <c r="Z178" s="34"/>
      <c r="AA178" s="34"/>
      <c r="AB178" s="34"/>
      <c r="AC178" s="34"/>
      <c r="AD178" s="34"/>
      <c r="AE178" s="34"/>
      <c r="AR178" s="189" t="s">
        <v>112</v>
      </c>
      <c r="AT178" s="189" t="s">
        <v>167</v>
      </c>
      <c r="AU178" s="189" t="s">
        <v>83</v>
      </c>
      <c r="AY178" s="17" t="s">
        <v>164</v>
      </c>
      <c r="BE178" s="190">
        <f>IF(N178="základní",J178,0)</f>
        <v>0</v>
      </c>
      <c r="BF178" s="190">
        <f>IF(N178="snížená",J178,0)</f>
        <v>0</v>
      </c>
      <c r="BG178" s="190">
        <f>IF(N178="zákl. přenesená",J178,0)</f>
        <v>0</v>
      </c>
      <c r="BH178" s="190">
        <f>IF(N178="sníž. přenesená",J178,0)</f>
        <v>0</v>
      </c>
      <c r="BI178" s="190">
        <f>IF(N178="nulová",J178,0)</f>
        <v>0</v>
      </c>
      <c r="BJ178" s="17" t="s">
        <v>79</v>
      </c>
      <c r="BK178" s="190">
        <f>ROUND(I178*H178,2)</f>
        <v>0</v>
      </c>
      <c r="BL178" s="17" t="s">
        <v>112</v>
      </c>
      <c r="BM178" s="189" t="s">
        <v>1056</v>
      </c>
    </row>
    <row r="179" spans="1:65" s="12" customFormat="1" ht="22.9" customHeight="1">
      <c r="B179" s="162"/>
      <c r="C179" s="163"/>
      <c r="D179" s="164" t="s">
        <v>74</v>
      </c>
      <c r="E179" s="176" t="s">
        <v>555</v>
      </c>
      <c r="F179" s="176" t="s">
        <v>556</v>
      </c>
      <c r="G179" s="163"/>
      <c r="H179" s="163"/>
      <c r="I179" s="166"/>
      <c r="J179" s="177">
        <f>BK179</f>
        <v>0</v>
      </c>
      <c r="K179" s="163"/>
      <c r="L179" s="168"/>
      <c r="M179" s="169"/>
      <c r="N179" s="170"/>
      <c r="O179" s="170"/>
      <c r="P179" s="171">
        <f>SUM(P180:P181)</f>
        <v>0</v>
      </c>
      <c r="Q179" s="170"/>
      <c r="R179" s="171">
        <f>SUM(R180:R181)</f>
        <v>0</v>
      </c>
      <c r="S179" s="170"/>
      <c r="T179" s="172">
        <f>SUM(T180:T181)</f>
        <v>0</v>
      </c>
      <c r="AR179" s="173" t="s">
        <v>79</v>
      </c>
      <c r="AT179" s="174" t="s">
        <v>74</v>
      </c>
      <c r="AU179" s="174" t="s">
        <v>79</v>
      </c>
      <c r="AY179" s="173" t="s">
        <v>164</v>
      </c>
      <c r="BK179" s="175">
        <f>SUM(BK180:BK181)</f>
        <v>0</v>
      </c>
    </row>
    <row r="180" spans="1:65" s="2" customFormat="1" ht="66.75" customHeight="1">
      <c r="A180" s="34"/>
      <c r="B180" s="35"/>
      <c r="C180" s="178" t="s">
        <v>298</v>
      </c>
      <c r="D180" s="178" t="s">
        <v>167</v>
      </c>
      <c r="E180" s="179" t="s">
        <v>557</v>
      </c>
      <c r="F180" s="180" t="s">
        <v>558</v>
      </c>
      <c r="G180" s="181" t="s">
        <v>221</v>
      </c>
      <c r="H180" s="182">
        <v>15.132999999999999</v>
      </c>
      <c r="I180" s="183"/>
      <c r="J180" s="184">
        <f>ROUND(I180*H180,2)</f>
        <v>0</v>
      </c>
      <c r="K180" s="180" t="s">
        <v>171</v>
      </c>
      <c r="L180" s="39"/>
      <c r="M180" s="185" t="s">
        <v>19</v>
      </c>
      <c r="N180" s="186" t="s">
        <v>46</v>
      </c>
      <c r="O180" s="64"/>
      <c r="P180" s="187">
        <f>O180*H180</f>
        <v>0</v>
      </c>
      <c r="Q180" s="187">
        <v>0</v>
      </c>
      <c r="R180" s="187">
        <f>Q180*H180</f>
        <v>0</v>
      </c>
      <c r="S180" s="187">
        <v>0</v>
      </c>
      <c r="T180" s="188">
        <f>S180*H180</f>
        <v>0</v>
      </c>
      <c r="U180" s="34"/>
      <c r="V180" s="34"/>
      <c r="W180" s="34"/>
      <c r="X180" s="34"/>
      <c r="Y180" s="34"/>
      <c r="Z180" s="34"/>
      <c r="AA180" s="34"/>
      <c r="AB180" s="34"/>
      <c r="AC180" s="34"/>
      <c r="AD180" s="34"/>
      <c r="AE180" s="34"/>
      <c r="AR180" s="189" t="s">
        <v>112</v>
      </c>
      <c r="AT180" s="189" t="s">
        <v>167</v>
      </c>
      <c r="AU180" s="189" t="s">
        <v>83</v>
      </c>
      <c r="AY180" s="17" t="s">
        <v>164</v>
      </c>
      <c r="BE180" s="190">
        <f>IF(N180="základní",J180,0)</f>
        <v>0</v>
      </c>
      <c r="BF180" s="190">
        <f>IF(N180="snížená",J180,0)</f>
        <v>0</v>
      </c>
      <c r="BG180" s="190">
        <f>IF(N180="zákl. přenesená",J180,0)</f>
        <v>0</v>
      </c>
      <c r="BH180" s="190">
        <f>IF(N180="sníž. přenesená",J180,0)</f>
        <v>0</v>
      </c>
      <c r="BI180" s="190">
        <f>IF(N180="nulová",J180,0)</f>
        <v>0</v>
      </c>
      <c r="BJ180" s="17" t="s">
        <v>79</v>
      </c>
      <c r="BK180" s="190">
        <f>ROUND(I180*H180,2)</f>
        <v>0</v>
      </c>
      <c r="BL180" s="17" t="s">
        <v>112</v>
      </c>
      <c r="BM180" s="189" t="s">
        <v>1057</v>
      </c>
    </row>
    <row r="181" spans="1:65" s="2" customFormat="1" ht="11.25">
      <c r="A181" s="34"/>
      <c r="B181" s="35"/>
      <c r="C181" s="36"/>
      <c r="D181" s="191" t="s">
        <v>173</v>
      </c>
      <c r="E181" s="36"/>
      <c r="F181" s="192" t="s">
        <v>560</v>
      </c>
      <c r="G181" s="36"/>
      <c r="H181" s="36"/>
      <c r="I181" s="193"/>
      <c r="J181" s="36"/>
      <c r="K181" s="36"/>
      <c r="L181" s="39"/>
      <c r="M181" s="194"/>
      <c r="N181" s="195"/>
      <c r="O181" s="64"/>
      <c r="P181" s="64"/>
      <c r="Q181" s="64"/>
      <c r="R181" s="64"/>
      <c r="S181" s="64"/>
      <c r="T181" s="65"/>
      <c r="U181" s="34"/>
      <c r="V181" s="34"/>
      <c r="W181" s="34"/>
      <c r="X181" s="34"/>
      <c r="Y181" s="34"/>
      <c r="Z181" s="34"/>
      <c r="AA181" s="34"/>
      <c r="AB181" s="34"/>
      <c r="AC181" s="34"/>
      <c r="AD181" s="34"/>
      <c r="AE181" s="34"/>
      <c r="AT181" s="17" t="s">
        <v>173</v>
      </c>
      <c r="AU181" s="17" t="s">
        <v>83</v>
      </c>
    </row>
    <row r="182" spans="1:65" s="12" customFormat="1" ht="25.9" customHeight="1">
      <c r="B182" s="162"/>
      <c r="C182" s="163"/>
      <c r="D182" s="164" t="s">
        <v>74</v>
      </c>
      <c r="E182" s="165" t="s">
        <v>303</v>
      </c>
      <c r="F182" s="165" t="s">
        <v>304</v>
      </c>
      <c r="G182" s="163"/>
      <c r="H182" s="163"/>
      <c r="I182" s="166"/>
      <c r="J182" s="167">
        <f>BK182</f>
        <v>0</v>
      </c>
      <c r="K182" s="163"/>
      <c r="L182" s="168"/>
      <c r="M182" s="169"/>
      <c r="N182" s="170"/>
      <c r="O182" s="170"/>
      <c r="P182" s="171">
        <f>P183+P194+P206+P227+P253+P264</f>
        <v>0</v>
      </c>
      <c r="Q182" s="170"/>
      <c r="R182" s="171">
        <f>R183+R194+R206+R227+R253+R264</f>
        <v>4.7519621799999996</v>
      </c>
      <c r="S182" s="170"/>
      <c r="T182" s="172">
        <f>T183+T194+T206+T227+T253+T264</f>
        <v>4.6297199999999997E-2</v>
      </c>
      <c r="AR182" s="173" t="s">
        <v>83</v>
      </c>
      <c r="AT182" s="174" t="s">
        <v>74</v>
      </c>
      <c r="AU182" s="174" t="s">
        <v>75</v>
      </c>
      <c r="AY182" s="173" t="s">
        <v>164</v>
      </c>
      <c r="BK182" s="175">
        <f>BK183+BK194+BK206+BK227+BK253+BK264</f>
        <v>0</v>
      </c>
    </row>
    <row r="183" spans="1:65" s="12" customFormat="1" ht="22.9" customHeight="1">
      <c r="B183" s="162"/>
      <c r="C183" s="163"/>
      <c r="D183" s="164" t="s">
        <v>74</v>
      </c>
      <c r="E183" s="176" t="s">
        <v>335</v>
      </c>
      <c r="F183" s="176" t="s">
        <v>336</v>
      </c>
      <c r="G183" s="163"/>
      <c r="H183" s="163"/>
      <c r="I183" s="166"/>
      <c r="J183" s="177">
        <f>BK183</f>
        <v>0</v>
      </c>
      <c r="K183" s="163"/>
      <c r="L183" s="168"/>
      <c r="M183" s="169"/>
      <c r="N183" s="170"/>
      <c r="O183" s="170"/>
      <c r="P183" s="171">
        <f>SUM(P184:P193)</f>
        <v>0</v>
      </c>
      <c r="Q183" s="170"/>
      <c r="R183" s="171">
        <f>SUM(R184:R193)</f>
        <v>0.4289444</v>
      </c>
      <c r="S183" s="170"/>
      <c r="T183" s="172">
        <f>SUM(T184:T193)</f>
        <v>0</v>
      </c>
      <c r="AR183" s="173" t="s">
        <v>83</v>
      </c>
      <c r="AT183" s="174" t="s">
        <v>74</v>
      </c>
      <c r="AU183" s="174" t="s">
        <v>79</v>
      </c>
      <c r="AY183" s="173" t="s">
        <v>164</v>
      </c>
      <c r="BK183" s="175">
        <f>SUM(BK184:BK193)</f>
        <v>0</v>
      </c>
    </row>
    <row r="184" spans="1:65" s="2" customFormat="1" ht="33" customHeight="1">
      <c r="A184" s="34"/>
      <c r="B184" s="35"/>
      <c r="C184" s="178" t="s">
        <v>307</v>
      </c>
      <c r="D184" s="178" t="s">
        <v>167</v>
      </c>
      <c r="E184" s="179" t="s">
        <v>1058</v>
      </c>
      <c r="F184" s="180" t="s">
        <v>1059</v>
      </c>
      <c r="G184" s="181" t="s">
        <v>170</v>
      </c>
      <c r="H184" s="182">
        <v>7.59</v>
      </c>
      <c r="I184" s="183"/>
      <c r="J184" s="184">
        <f>ROUND(I184*H184,2)</f>
        <v>0</v>
      </c>
      <c r="K184" s="180" t="s">
        <v>19</v>
      </c>
      <c r="L184" s="39"/>
      <c r="M184" s="185" t="s">
        <v>19</v>
      </c>
      <c r="N184" s="186" t="s">
        <v>46</v>
      </c>
      <c r="O184" s="64"/>
      <c r="P184" s="187">
        <f>O184*H184</f>
        <v>0</v>
      </c>
      <c r="Q184" s="187">
        <v>1.7100000000000001E-2</v>
      </c>
      <c r="R184" s="187">
        <f>Q184*H184</f>
        <v>0.12978900000000002</v>
      </c>
      <c r="S184" s="187">
        <v>0</v>
      </c>
      <c r="T184" s="188">
        <f>S184*H184</f>
        <v>0</v>
      </c>
      <c r="U184" s="34"/>
      <c r="V184" s="34"/>
      <c r="W184" s="34"/>
      <c r="X184" s="34"/>
      <c r="Y184" s="34"/>
      <c r="Z184" s="34"/>
      <c r="AA184" s="34"/>
      <c r="AB184" s="34"/>
      <c r="AC184" s="34"/>
      <c r="AD184" s="34"/>
      <c r="AE184" s="34"/>
      <c r="AR184" s="189" t="s">
        <v>250</v>
      </c>
      <c r="AT184" s="189" t="s">
        <v>167</v>
      </c>
      <c r="AU184" s="189" t="s">
        <v>83</v>
      </c>
      <c r="AY184" s="17" t="s">
        <v>164</v>
      </c>
      <c r="BE184" s="190">
        <f>IF(N184="základní",J184,0)</f>
        <v>0</v>
      </c>
      <c r="BF184" s="190">
        <f>IF(N184="snížená",J184,0)</f>
        <v>0</v>
      </c>
      <c r="BG184" s="190">
        <f>IF(N184="zákl. přenesená",J184,0)</f>
        <v>0</v>
      </c>
      <c r="BH184" s="190">
        <f>IF(N184="sníž. přenesená",J184,0)</f>
        <v>0</v>
      </c>
      <c r="BI184" s="190">
        <f>IF(N184="nulová",J184,0)</f>
        <v>0</v>
      </c>
      <c r="BJ184" s="17" t="s">
        <v>79</v>
      </c>
      <c r="BK184" s="190">
        <f>ROUND(I184*H184,2)</f>
        <v>0</v>
      </c>
      <c r="BL184" s="17" t="s">
        <v>250</v>
      </c>
      <c r="BM184" s="189" t="s">
        <v>1060</v>
      </c>
    </row>
    <row r="185" spans="1:65" s="13" customFormat="1" ht="11.25">
      <c r="B185" s="196"/>
      <c r="C185" s="197"/>
      <c r="D185" s="198" t="s">
        <v>179</v>
      </c>
      <c r="E185" s="199" t="s">
        <v>19</v>
      </c>
      <c r="F185" s="200" t="s">
        <v>1061</v>
      </c>
      <c r="G185" s="197"/>
      <c r="H185" s="201">
        <v>7.59</v>
      </c>
      <c r="I185" s="202"/>
      <c r="J185" s="197"/>
      <c r="K185" s="197"/>
      <c r="L185" s="203"/>
      <c r="M185" s="204"/>
      <c r="N185" s="205"/>
      <c r="O185" s="205"/>
      <c r="P185" s="205"/>
      <c r="Q185" s="205"/>
      <c r="R185" s="205"/>
      <c r="S185" s="205"/>
      <c r="T185" s="206"/>
      <c r="AT185" s="207" t="s">
        <v>179</v>
      </c>
      <c r="AU185" s="207" t="s">
        <v>83</v>
      </c>
      <c r="AV185" s="13" t="s">
        <v>83</v>
      </c>
      <c r="AW185" s="13" t="s">
        <v>36</v>
      </c>
      <c r="AX185" s="13" t="s">
        <v>79</v>
      </c>
      <c r="AY185" s="207" t="s">
        <v>164</v>
      </c>
    </row>
    <row r="186" spans="1:65" s="2" customFormat="1" ht="55.5" customHeight="1">
      <c r="A186" s="34"/>
      <c r="B186" s="35"/>
      <c r="C186" s="178" t="s">
        <v>313</v>
      </c>
      <c r="D186" s="178" t="s">
        <v>167</v>
      </c>
      <c r="E186" s="179" t="s">
        <v>1062</v>
      </c>
      <c r="F186" s="180" t="s">
        <v>1063</v>
      </c>
      <c r="G186" s="181" t="s">
        <v>362</v>
      </c>
      <c r="H186" s="182">
        <v>2</v>
      </c>
      <c r="I186" s="183"/>
      <c r="J186" s="184">
        <f>ROUND(I186*H186,2)</f>
        <v>0</v>
      </c>
      <c r="K186" s="180" t="s">
        <v>19</v>
      </c>
      <c r="L186" s="39"/>
      <c r="M186" s="185" t="s">
        <v>19</v>
      </c>
      <c r="N186" s="186" t="s">
        <v>46</v>
      </c>
      <c r="O186" s="64"/>
      <c r="P186" s="187">
        <f>O186*H186</f>
        <v>0</v>
      </c>
      <c r="Q186" s="187">
        <v>2.5739999999999999E-2</v>
      </c>
      <c r="R186" s="187">
        <f>Q186*H186</f>
        <v>5.1479999999999998E-2</v>
      </c>
      <c r="S186" s="187">
        <v>0</v>
      </c>
      <c r="T186" s="188">
        <f>S186*H186</f>
        <v>0</v>
      </c>
      <c r="U186" s="34"/>
      <c r="V186" s="34"/>
      <c r="W186" s="34"/>
      <c r="X186" s="34"/>
      <c r="Y186" s="34"/>
      <c r="Z186" s="34"/>
      <c r="AA186" s="34"/>
      <c r="AB186" s="34"/>
      <c r="AC186" s="34"/>
      <c r="AD186" s="34"/>
      <c r="AE186" s="34"/>
      <c r="AR186" s="189" t="s">
        <v>250</v>
      </c>
      <c r="AT186" s="189" t="s">
        <v>167</v>
      </c>
      <c r="AU186" s="189" t="s">
        <v>83</v>
      </c>
      <c r="AY186" s="17" t="s">
        <v>164</v>
      </c>
      <c r="BE186" s="190">
        <f>IF(N186="základní",J186,0)</f>
        <v>0</v>
      </c>
      <c r="BF186" s="190">
        <f>IF(N186="snížená",J186,0)</f>
        <v>0</v>
      </c>
      <c r="BG186" s="190">
        <f>IF(N186="zákl. přenesená",J186,0)</f>
        <v>0</v>
      </c>
      <c r="BH186" s="190">
        <f>IF(N186="sníž. přenesená",J186,0)</f>
        <v>0</v>
      </c>
      <c r="BI186" s="190">
        <f>IF(N186="nulová",J186,0)</f>
        <v>0</v>
      </c>
      <c r="BJ186" s="17" t="s">
        <v>79</v>
      </c>
      <c r="BK186" s="190">
        <f>ROUND(I186*H186,2)</f>
        <v>0</v>
      </c>
      <c r="BL186" s="17" t="s">
        <v>250</v>
      </c>
      <c r="BM186" s="189" t="s">
        <v>1064</v>
      </c>
    </row>
    <row r="187" spans="1:65" s="2" customFormat="1" ht="37.9" customHeight="1">
      <c r="A187" s="34"/>
      <c r="B187" s="35"/>
      <c r="C187" s="178" t="s">
        <v>318</v>
      </c>
      <c r="D187" s="178" t="s">
        <v>167</v>
      </c>
      <c r="E187" s="179" t="s">
        <v>561</v>
      </c>
      <c r="F187" s="180" t="s">
        <v>562</v>
      </c>
      <c r="G187" s="181" t="s">
        <v>170</v>
      </c>
      <c r="H187" s="182">
        <v>27.86</v>
      </c>
      <c r="I187" s="183"/>
      <c r="J187" s="184">
        <f>ROUND(I187*H187,2)</f>
        <v>0</v>
      </c>
      <c r="K187" s="180" t="s">
        <v>19</v>
      </c>
      <c r="L187" s="39"/>
      <c r="M187" s="185" t="s">
        <v>19</v>
      </c>
      <c r="N187" s="186" t="s">
        <v>46</v>
      </c>
      <c r="O187" s="64"/>
      <c r="P187" s="187">
        <f>O187*H187</f>
        <v>0</v>
      </c>
      <c r="Q187" s="187">
        <v>7.0499999999999998E-3</v>
      </c>
      <c r="R187" s="187">
        <f>Q187*H187</f>
        <v>0.196413</v>
      </c>
      <c r="S187" s="187">
        <v>0</v>
      </c>
      <c r="T187" s="188">
        <f>S187*H187</f>
        <v>0</v>
      </c>
      <c r="U187" s="34"/>
      <c r="V187" s="34"/>
      <c r="W187" s="34"/>
      <c r="X187" s="34"/>
      <c r="Y187" s="34"/>
      <c r="Z187" s="34"/>
      <c r="AA187" s="34"/>
      <c r="AB187" s="34"/>
      <c r="AC187" s="34"/>
      <c r="AD187" s="34"/>
      <c r="AE187" s="34"/>
      <c r="AR187" s="189" t="s">
        <v>250</v>
      </c>
      <c r="AT187" s="189" t="s">
        <v>167</v>
      </c>
      <c r="AU187" s="189" t="s">
        <v>83</v>
      </c>
      <c r="AY187" s="17" t="s">
        <v>164</v>
      </c>
      <c r="BE187" s="190">
        <f>IF(N187="základní",J187,0)</f>
        <v>0</v>
      </c>
      <c r="BF187" s="190">
        <f>IF(N187="snížená",J187,0)</f>
        <v>0</v>
      </c>
      <c r="BG187" s="190">
        <f>IF(N187="zákl. přenesená",J187,0)</f>
        <v>0</v>
      </c>
      <c r="BH187" s="190">
        <f>IF(N187="sníž. přenesená",J187,0)</f>
        <v>0</v>
      </c>
      <c r="BI187" s="190">
        <f>IF(N187="nulová",J187,0)</f>
        <v>0</v>
      </c>
      <c r="BJ187" s="17" t="s">
        <v>79</v>
      </c>
      <c r="BK187" s="190">
        <f>ROUND(I187*H187,2)</f>
        <v>0</v>
      </c>
      <c r="BL187" s="17" t="s">
        <v>250</v>
      </c>
      <c r="BM187" s="189" t="s">
        <v>1065</v>
      </c>
    </row>
    <row r="188" spans="1:65" s="13" customFormat="1" ht="11.25">
      <c r="B188" s="196"/>
      <c r="C188" s="197"/>
      <c r="D188" s="198" t="s">
        <v>179</v>
      </c>
      <c r="E188" s="199" t="s">
        <v>19</v>
      </c>
      <c r="F188" s="200" t="s">
        <v>1066</v>
      </c>
      <c r="G188" s="197"/>
      <c r="H188" s="201">
        <v>27.86</v>
      </c>
      <c r="I188" s="202"/>
      <c r="J188" s="197"/>
      <c r="K188" s="197"/>
      <c r="L188" s="203"/>
      <c r="M188" s="204"/>
      <c r="N188" s="205"/>
      <c r="O188" s="205"/>
      <c r="P188" s="205"/>
      <c r="Q188" s="205"/>
      <c r="R188" s="205"/>
      <c r="S188" s="205"/>
      <c r="T188" s="206"/>
      <c r="AT188" s="207" t="s">
        <v>179</v>
      </c>
      <c r="AU188" s="207" t="s">
        <v>83</v>
      </c>
      <c r="AV188" s="13" t="s">
        <v>83</v>
      </c>
      <c r="AW188" s="13" t="s">
        <v>36</v>
      </c>
      <c r="AX188" s="13" t="s">
        <v>75</v>
      </c>
      <c r="AY188" s="207" t="s">
        <v>164</v>
      </c>
    </row>
    <row r="189" spans="1:65" s="14" customFormat="1" ht="11.25">
      <c r="B189" s="212"/>
      <c r="C189" s="213"/>
      <c r="D189" s="198" t="s">
        <v>179</v>
      </c>
      <c r="E189" s="214" t="s">
        <v>19</v>
      </c>
      <c r="F189" s="215" t="s">
        <v>438</v>
      </c>
      <c r="G189" s="213"/>
      <c r="H189" s="216">
        <v>27.86</v>
      </c>
      <c r="I189" s="217"/>
      <c r="J189" s="213"/>
      <c r="K189" s="213"/>
      <c r="L189" s="218"/>
      <c r="M189" s="219"/>
      <c r="N189" s="220"/>
      <c r="O189" s="220"/>
      <c r="P189" s="220"/>
      <c r="Q189" s="220"/>
      <c r="R189" s="220"/>
      <c r="S189" s="220"/>
      <c r="T189" s="221"/>
      <c r="AT189" s="222" t="s">
        <v>179</v>
      </c>
      <c r="AU189" s="222" t="s">
        <v>83</v>
      </c>
      <c r="AV189" s="14" t="s">
        <v>112</v>
      </c>
      <c r="AW189" s="14" t="s">
        <v>36</v>
      </c>
      <c r="AX189" s="14" t="s">
        <v>79</v>
      </c>
      <c r="AY189" s="222" t="s">
        <v>164</v>
      </c>
    </row>
    <row r="190" spans="1:65" s="2" customFormat="1" ht="37.9" customHeight="1">
      <c r="A190" s="34"/>
      <c r="B190" s="35"/>
      <c r="C190" s="223" t="s">
        <v>323</v>
      </c>
      <c r="D190" s="223" t="s">
        <v>457</v>
      </c>
      <c r="E190" s="224" t="s">
        <v>566</v>
      </c>
      <c r="F190" s="225" t="s">
        <v>567</v>
      </c>
      <c r="G190" s="226" t="s">
        <v>170</v>
      </c>
      <c r="H190" s="227">
        <v>32.039000000000001</v>
      </c>
      <c r="I190" s="228"/>
      <c r="J190" s="229">
        <f>ROUND(I190*H190,2)</f>
        <v>0</v>
      </c>
      <c r="K190" s="225" t="s">
        <v>19</v>
      </c>
      <c r="L190" s="230"/>
      <c r="M190" s="231" t="s">
        <v>19</v>
      </c>
      <c r="N190" s="232" t="s">
        <v>46</v>
      </c>
      <c r="O190" s="64"/>
      <c r="P190" s="187">
        <f>O190*H190</f>
        <v>0</v>
      </c>
      <c r="Q190" s="187">
        <v>1.6000000000000001E-3</v>
      </c>
      <c r="R190" s="187">
        <f>Q190*H190</f>
        <v>5.1262400000000007E-2</v>
      </c>
      <c r="S190" s="187">
        <v>0</v>
      </c>
      <c r="T190" s="188">
        <f>S190*H190</f>
        <v>0</v>
      </c>
      <c r="U190" s="34"/>
      <c r="V190" s="34"/>
      <c r="W190" s="34"/>
      <c r="X190" s="34"/>
      <c r="Y190" s="34"/>
      <c r="Z190" s="34"/>
      <c r="AA190" s="34"/>
      <c r="AB190" s="34"/>
      <c r="AC190" s="34"/>
      <c r="AD190" s="34"/>
      <c r="AE190" s="34"/>
      <c r="AR190" s="189" t="s">
        <v>344</v>
      </c>
      <c r="AT190" s="189" t="s">
        <v>457</v>
      </c>
      <c r="AU190" s="189" t="s">
        <v>83</v>
      </c>
      <c r="AY190" s="17" t="s">
        <v>164</v>
      </c>
      <c r="BE190" s="190">
        <f>IF(N190="základní",J190,0)</f>
        <v>0</v>
      </c>
      <c r="BF190" s="190">
        <f>IF(N190="snížená",J190,0)</f>
        <v>0</v>
      </c>
      <c r="BG190" s="190">
        <f>IF(N190="zákl. přenesená",J190,0)</f>
        <v>0</v>
      </c>
      <c r="BH190" s="190">
        <f>IF(N190="sníž. přenesená",J190,0)</f>
        <v>0</v>
      </c>
      <c r="BI190" s="190">
        <f>IF(N190="nulová",J190,0)</f>
        <v>0</v>
      </c>
      <c r="BJ190" s="17" t="s">
        <v>79</v>
      </c>
      <c r="BK190" s="190">
        <f>ROUND(I190*H190,2)</f>
        <v>0</v>
      </c>
      <c r="BL190" s="17" t="s">
        <v>250</v>
      </c>
      <c r="BM190" s="189" t="s">
        <v>1067</v>
      </c>
    </row>
    <row r="191" spans="1:65" s="13" customFormat="1" ht="11.25">
      <c r="B191" s="196"/>
      <c r="C191" s="197"/>
      <c r="D191" s="198" t="s">
        <v>179</v>
      </c>
      <c r="E191" s="199" t="s">
        <v>19</v>
      </c>
      <c r="F191" s="200" t="s">
        <v>1068</v>
      </c>
      <c r="G191" s="197"/>
      <c r="H191" s="201">
        <v>32.039000000000001</v>
      </c>
      <c r="I191" s="202"/>
      <c r="J191" s="197"/>
      <c r="K191" s="197"/>
      <c r="L191" s="203"/>
      <c r="M191" s="204"/>
      <c r="N191" s="205"/>
      <c r="O191" s="205"/>
      <c r="P191" s="205"/>
      <c r="Q191" s="205"/>
      <c r="R191" s="205"/>
      <c r="S191" s="205"/>
      <c r="T191" s="206"/>
      <c r="AT191" s="207" t="s">
        <v>179</v>
      </c>
      <c r="AU191" s="207" t="s">
        <v>83</v>
      </c>
      <c r="AV191" s="13" t="s">
        <v>83</v>
      </c>
      <c r="AW191" s="13" t="s">
        <v>36</v>
      </c>
      <c r="AX191" s="13" t="s">
        <v>79</v>
      </c>
      <c r="AY191" s="207" t="s">
        <v>164</v>
      </c>
    </row>
    <row r="192" spans="1:65" s="2" customFormat="1" ht="55.5" customHeight="1">
      <c r="A192" s="34"/>
      <c r="B192" s="35"/>
      <c r="C192" s="178" t="s">
        <v>330</v>
      </c>
      <c r="D192" s="178" t="s">
        <v>167</v>
      </c>
      <c r="E192" s="179" t="s">
        <v>570</v>
      </c>
      <c r="F192" s="180" t="s">
        <v>571</v>
      </c>
      <c r="G192" s="181" t="s">
        <v>221</v>
      </c>
      <c r="H192" s="182">
        <v>0.42899999999999999</v>
      </c>
      <c r="I192" s="183"/>
      <c r="J192" s="184">
        <f>ROUND(I192*H192,2)</f>
        <v>0</v>
      </c>
      <c r="K192" s="180" t="s">
        <v>171</v>
      </c>
      <c r="L192" s="39"/>
      <c r="M192" s="185" t="s">
        <v>19</v>
      </c>
      <c r="N192" s="186" t="s">
        <v>46</v>
      </c>
      <c r="O192" s="64"/>
      <c r="P192" s="187">
        <f>O192*H192</f>
        <v>0</v>
      </c>
      <c r="Q192" s="187">
        <v>0</v>
      </c>
      <c r="R192" s="187">
        <f>Q192*H192</f>
        <v>0</v>
      </c>
      <c r="S192" s="187">
        <v>0</v>
      </c>
      <c r="T192" s="188">
        <f>S192*H192</f>
        <v>0</v>
      </c>
      <c r="U192" s="34"/>
      <c r="V192" s="34"/>
      <c r="W192" s="34"/>
      <c r="X192" s="34"/>
      <c r="Y192" s="34"/>
      <c r="Z192" s="34"/>
      <c r="AA192" s="34"/>
      <c r="AB192" s="34"/>
      <c r="AC192" s="34"/>
      <c r="AD192" s="34"/>
      <c r="AE192" s="34"/>
      <c r="AR192" s="189" t="s">
        <v>250</v>
      </c>
      <c r="AT192" s="189" t="s">
        <v>167</v>
      </c>
      <c r="AU192" s="189" t="s">
        <v>83</v>
      </c>
      <c r="AY192" s="17" t="s">
        <v>164</v>
      </c>
      <c r="BE192" s="190">
        <f>IF(N192="základní",J192,0)</f>
        <v>0</v>
      </c>
      <c r="BF192" s="190">
        <f>IF(N192="snížená",J192,0)</f>
        <v>0</v>
      </c>
      <c r="BG192" s="190">
        <f>IF(N192="zákl. přenesená",J192,0)</f>
        <v>0</v>
      </c>
      <c r="BH192" s="190">
        <f>IF(N192="sníž. přenesená",J192,0)</f>
        <v>0</v>
      </c>
      <c r="BI192" s="190">
        <f>IF(N192="nulová",J192,0)</f>
        <v>0</v>
      </c>
      <c r="BJ192" s="17" t="s">
        <v>79</v>
      </c>
      <c r="BK192" s="190">
        <f>ROUND(I192*H192,2)</f>
        <v>0</v>
      </c>
      <c r="BL192" s="17" t="s">
        <v>250</v>
      </c>
      <c r="BM192" s="189" t="s">
        <v>1069</v>
      </c>
    </row>
    <row r="193" spans="1:65" s="2" customFormat="1" ht="11.25">
      <c r="A193" s="34"/>
      <c r="B193" s="35"/>
      <c r="C193" s="36"/>
      <c r="D193" s="191" t="s">
        <v>173</v>
      </c>
      <c r="E193" s="36"/>
      <c r="F193" s="192" t="s">
        <v>573</v>
      </c>
      <c r="G193" s="36"/>
      <c r="H193" s="36"/>
      <c r="I193" s="193"/>
      <c r="J193" s="36"/>
      <c r="K193" s="36"/>
      <c r="L193" s="39"/>
      <c r="M193" s="194"/>
      <c r="N193" s="195"/>
      <c r="O193" s="64"/>
      <c r="P193" s="64"/>
      <c r="Q193" s="64"/>
      <c r="R193" s="64"/>
      <c r="S193" s="64"/>
      <c r="T193" s="65"/>
      <c r="U193" s="34"/>
      <c r="V193" s="34"/>
      <c r="W193" s="34"/>
      <c r="X193" s="34"/>
      <c r="Y193" s="34"/>
      <c r="Z193" s="34"/>
      <c r="AA193" s="34"/>
      <c r="AB193" s="34"/>
      <c r="AC193" s="34"/>
      <c r="AD193" s="34"/>
      <c r="AE193" s="34"/>
      <c r="AT193" s="17" t="s">
        <v>173</v>
      </c>
      <c r="AU193" s="17" t="s">
        <v>83</v>
      </c>
    </row>
    <row r="194" spans="1:65" s="12" customFormat="1" ht="22.9" customHeight="1">
      <c r="B194" s="162"/>
      <c r="C194" s="163"/>
      <c r="D194" s="164" t="s">
        <v>74</v>
      </c>
      <c r="E194" s="176" t="s">
        <v>351</v>
      </c>
      <c r="F194" s="176" t="s">
        <v>352</v>
      </c>
      <c r="G194" s="163"/>
      <c r="H194" s="163"/>
      <c r="I194" s="166"/>
      <c r="J194" s="177">
        <f>BK194</f>
        <v>0</v>
      </c>
      <c r="K194" s="163"/>
      <c r="L194" s="168"/>
      <c r="M194" s="169"/>
      <c r="N194" s="170"/>
      <c r="O194" s="170"/>
      <c r="P194" s="171">
        <f>SUM(P195:P205)</f>
        <v>0</v>
      </c>
      <c r="Q194" s="170"/>
      <c r="R194" s="171">
        <f>SUM(R195:R205)</f>
        <v>3.1649999999999998E-2</v>
      </c>
      <c r="S194" s="170"/>
      <c r="T194" s="172">
        <f>SUM(T195:T205)</f>
        <v>0</v>
      </c>
      <c r="AR194" s="173" t="s">
        <v>83</v>
      </c>
      <c r="AT194" s="174" t="s">
        <v>74</v>
      </c>
      <c r="AU194" s="174" t="s">
        <v>79</v>
      </c>
      <c r="AY194" s="173" t="s">
        <v>164</v>
      </c>
      <c r="BK194" s="175">
        <f>SUM(BK195:BK205)</f>
        <v>0</v>
      </c>
    </row>
    <row r="195" spans="1:65" s="2" customFormat="1" ht="24.2" customHeight="1">
      <c r="A195" s="34"/>
      <c r="B195" s="35"/>
      <c r="C195" s="178" t="s">
        <v>337</v>
      </c>
      <c r="D195" s="178" t="s">
        <v>167</v>
      </c>
      <c r="E195" s="179" t="s">
        <v>574</v>
      </c>
      <c r="F195" s="180" t="s">
        <v>575</v>
      </c>
      <c r="G195" s="181" t="s">
        <v>576</v>
      </c>
      <c r="H195" s="182">
        <v>3</v>
      </c>
      <c r="I195" s="183"/>
      <c r="J195" s="184">
        <f t="shared" ref="J195:J200" si="0">ROUND(I195*H195,2)</f>
        <v>0</v>
      </c>
      <c r="K195" s="180" t="s">
        <v>19</v>
      </c>
      <c r="L195" s="39"/>
      <c r="M195" s="185" t="s">
        <v>19</v>
      </c>
      <c r="N195" s="186" t="s">
        <v>46</v>
      </c>
      <c r="O195" s="64"/>
      <c r="P195" s="187">
        <f t="shared" ref="P195:P200" si="1">O195*H195</f>
        <v>0</v>
      </c>
      <c r="Q195" s="187">
        <v>0</v>
      </c>
      <c r="R195" s="187">
        <f t="shared" ref="R195:R200" si="2">Q195*H195</f>
        <v>0</v>
      </c>
      <c r="S195" s="187">
        <v>0</v>
      </c>
      <c r="T195" s="188">
        <f t="shared" ref="T195:T200" si="3">S195*H195</f>
        <v>0</v>
      </c>
      <c r="U195" s="34"/>
      <c r="V195" s="34"/>
      <c r="W195" s="34"/>
      <c r="X195" s="34"/>
      <c r="Y195" s="34"/>
      <c r="Z195" s="34"/>
      <c r="AA195" s="34"/>
      <c r="AB195" s="34"/>
      <c r="AC195" s="34"/>
      <c r="AD195" s="34"/>
      <c r="AE195" s="34"/>
      <c r="AR195" s="189" t="s">
        <v>250</v>
      </c>
      <c r="AT195" s="189" t="s">
        <v>167</v>
      </c>
      <c r="AU195" s="189" t="s">
        <v>83</v>
      </c>
      <c r="AY195" s="17" t="s">
        <v>164</v>
      </c>
      <c r="BE195" s="190">
        <f t="shared" ref="BE195:BE200" si="4">IF(N195="základní",J195,0)</f>
        <v>0</v>
      </c>
      <c r="BF195" s="190">
        <f t="shared" ref="BF195:BF200" si="5">IF(N195="snížená",J195,0)</f>
        <v>0</v>
      </c>
      <c r="BG195" s="190">
        <f t="shared" ref="BG195:BG200" si="6">IF(N195="zákl. přenesená",J195,0)</f>
        <v>0</v>
      </c>
      <c r="BH195" s="190">
        <f t="shared" ref="BH195:BH200" si="7">IF(N195="sníž. přenesená",J195,0)</f>
        <v>0</v>
      </c>
      <c r="BI195" s="190">
        <f t="shared" ref="BI195:BI200" si="8">IF(N195="nulová",J195,0)</f>
        <v>0</v>
      </c>
      <c r="BJ195" s="17" t="s">
        <v>79</v>
      </c>
      <c r="BK195" s="190">
        <f t="shared" ref="BK195:BK200" si="9">ROUND(I195*H195,2)</f>
        <v>0</v>
      </c>
      <c r="BL195" s="17" t="s">
        <v>250</v>
      </c>
      <c r="BM195" s="189" t="s">
        <v>1070</v>
      </c>
    </row>
    <row r="196" spans="1:65" s="2" customFormat="1" ht="24.2" customHeight="1">
      <c r="A196" s="34"/>
      <c r="B196" s="35"/>
      <c r="C196" s="178" t="s">
        <v>344</v>
      </c>
      <c r="D196" s="178" t="s">
        <v>167</v>
      </c>
      <c r="E196" s="179" t="s">
        <v>578</v>
      </c>
      <c r="F196" s="180" t="s">
        <v>575</v>
      </c>
      <c r="G196" s="181" t="s">
        <v>576</v>
      </c>
      <c r="H196" s="182">
        <v>2</v>
      </c>
      <c r="I196" s="183"/>
      <c r="J196" s="184">
        <f t="shared" si="0"/>
        <v>0</v>
      </c>
      <c r="K196" s="180" t="s">
        <v>19</v>
      </c>
      <c r="L196" s="39"/>
      <c r="M196" s="185" t="s">
        <v>19</v>
      </c>
      <c r="N196" s="186" t="s">
        <v>46</v>
      </c>
      <c r="O196" s="64"/>
      <c r="P196" s="187">
        <f t="shared" si="1"/>
        <v>0</v>
      </c>
      <c r="Q196" s="187">
        <v>0</v>
      </c>
      <c r="R196" s="187">
        <f t="shared" si="2"/>
        <v>0</v>
      </c>
      <c r="S196" s="187">
        <v>0</v>
      </c>
      <c r="T196" s="188">
        <f t="shared" si="3"/>
        <v>0</v>
      </c>
      <c r="U196" s="34"/>
      <c r="V196" s="34"/>
      <c r="W196" s="34"/>
      <c r="X196" s="34"/>
      <c r="Y196" s="34"/>
      <c r="Z196" s="34"/>
      <c r="AA196" s="34"/>
      <c r="AB196" s="34"/>
      <c r="AC196" s="34"/>
      <c r="AD196" s="34"/>
      <c r="AE196" s="34"/>
      <c r="AR196" s="189" t="s">
        <v>250</v>
      </c>
      <c r="AT196" s="189" t="s">
        <v>167</v>
      </c>
      <c r="AU196" s="189" t="s">
        <v>83</v>
      </c>
      <c r="AY196" s="17" t="s">
        <v>164</v>
      </c>
      <c r="BE196" s="190">
        <f t="shared" si="4"/>
        <v>0</v>
      </c>
      <c r="BF196" s="190">
        <f t="shared" si="5"/>
        <v>0</v>
      </c>
      <c r="BG196" s="190">
        <f t="shared" si="6"/>
        <v>0</v>
      </c>
      <c r="BH196" s="190">
        <f t="shared" si="7"/>
        <v>0</v>
      </c>
      <c r="BI196" s="190">
        <f t="shared" si="8"/>
        <v>0</v>
      </c>
      <c r="BJ196" s="17" t="s">
        <v>79</v>
      </c>
      <c r="BK196" s="190">
        <f t="shared" si="9"/>
        <v>0</v>
      </c>
      <c r="BL196" s="17" t="s">
        <v>250</v>
      </c>
      <c r="BM196" s="189" t="s">
        <v>1071</v>
      </c>
    </row>
    <row r="197" spans="1:65" s="2" customFormat="1" ht="24.2" customHeight="1">
      <c r="A197" s="34"/>
      <c r="B197" s="35"/>
      <c r="C197" s="178" t="s">
        <v>353</v>
      </c>
      <c r="D197" s="178" t="s">
        <v>167</v>
      </c>
      <c r="E197" s="179" t="s">
        <v>580</v>
      </c>
      <c r="F197" s="180" t="s">
        <v>581</v>
      </c>
      <c r="G197" s="181" t="s">
        <v>576</v>
      </c>
      <c r="H197" s="182">
        <v>2</v>
      </c>
      <c r="I197" s="183"/>
      <c r="J197" s="184">
        <f t="shared" si="0"/>
        <v>0</v>
      </c>
      <c r="K197" s="180" t="s">
        <v>19</v>
      </c>
      <c r="L197" s="39"/>
      <c r="M197" s="185" t="s">
        <v>19</v>
      </c>
      <c r="N197" s="186" t="s">
        <v>46</v>
      </c>
      <c r="O197" s="64"/>
      <c r="P197" s="187">
        <f t="shared" si="1"/>
        <v>0</v>
      </c>
      <c r="Q197" s="187">
        <v>0</v>
      </c>
      <c r="R197" s="187">
        <f t="shared" si="2"/>
        <v>0</v>
      </c>
      <c r="S197" s="187">
        <v>0</v>
      </c>
      <c r="T197" s="188">
        <f t="shared" si="3"/>
        <v>0</v>
      </c>
      <c r="U197" s="34"/>
      <c r="V197" s="34"/>
      <c r="W197" s="34"/>
      <c r="X197" s="34"/>
      <c r="Y197" s="34"/>
      <c r="Z197" s="34"/>
      <c r="AA197" s="34"/>
      <c r="AB197" s="34"/>
      <c r="AC197" s="34"/>
      <c r="AD197" s="34"/>
      <c r="AE197" s="34"/>
      <c r="AR197" s="189" t="s">
        <v>250</v>
      </c>
      <c r="AT197" s="189" t="s">
        <v>167</v>
      </c>
      <c r="AU197" s="189" t="s">
        <v>83</v>
      </c>
      <c r="AY197" s="17" t="s">
        <v>164</v>
      </c>
      <c r="BE197" s="190">
        <f t="shared" si="4"/>
        <v>0</v>
      </c>
      <c r="BF197" s="190">
        <f t="shared" si="5"/>
        <v>0</v>
      </c>
      <c r="BG197" s="190">
        <f t="shared" si="6"/>
        <v>0</v>
      </c>
      <c r="BH197" s="190">
        <f t="shared" si="7"/>
        <v>0</v>
      </c>
      <c r="BI197" s="190">
        <f t="shared" si="8"/>
        <v>0</v>
      </c>
      <c r="BJ197" s="17" t="s">
        <v>79</v>
      </c>
      <c r="BK197" s="190">
        <f t="shared" si="9"/>
        <v>0</v>
      </c>
      <c r="BL197" s="17" t="s">
        <v>250</v>
      </c>
      <c r="BM197" s="189" t="s">
        <v>1072</v>
      </c>
    </row>
    <row r="198" spans="1:65" s="2" customFormat="1" ht="37.9" customHeight="1">
      <c r="A198" s="34"/>
      <c r="B198" s="35"/>
      <c r="C198" s="178" t="s">
        <v>359</v>
      </c>
      <c r="D198" s="178" t="s">
        <v>167</v>
      </c>
      <c r="E198" s="179" t="s">
        <v>585</v>
      </c>
      <c r="F198" s="180" t="s">
        <v>586</v>
      </c>
      <c r="G198" s="181" t="s">
        <v>576</v>
      </c>
      <c r="H198" s="182">
        <v>8</v>
      </c>
      <c r="I198" s="183"/>
      <c r="J198" s="184">
        <f t="shared" si="0"/>
        <v>0</v>
      </c>
      <c r="K198" s="180" t="s">
        <v>19</v>
      </c>
      <c r="L198" s="39"/>
      <c r="M198" s="185" t="s">
        <v>19</v>
      </c>
      <c r="N198" s="186" t="s">
        <v>46</v>
      </c>
      <c r="O198" s="64"/>
      <c r="P198" s="187">
        <f t="shared" si="1"/>
        <v>0</v>
      </c>
      <c r="Q198" s="187">
        <v>0</v>
      </c>
      <c r="R198" s="187">
        <f t="shared" si="2"/>
        <v>0</v>
      </c>
      <c r="S198" s="187">
        <v>0</v>
      </c>
      <c r="T198" s="188">
        <f t="shared" si="3"/>
        <v>0</v>
      </c>
      <c r="U198" s="34"/>
      <c r="V198" s="34"/>
      <c r="W198" s="34"/>
      <c r="X198" s="34"/>
      <c r="Y198" s="34"/>
      <c r="Z198" s="34"/>
      <c r="AA198" s="34"/>
      <c r="AB198" s="34"/>
      <c r="AC198" s="34"/>
      <c r="AD198" s="34"/>
      <c r="AE198" s="34"/>
      <c r="AR198" s="189" t="s">
        <v>250</v>
      </c>
      <c r="AT198" s="189" t="s">
        <v>167</v>
      </c>
      <c r="AU198" s="189" t="s">
        <v>83</v>
      </c>
      <c r="AY198" s="17" t="s">
        <v>164</v>
      </c>
      <c r="BE198" s="190">
        <f t="shared" si="4"/>
        <v>0</v>
      </c>
      <c r="BF198" s="190">
        <f t="shared" si="5"/>
        <v>0</v>
      </c>
      <c r="BG198" s="190">
        <f t="shared" si="6"/>
        <v>0</v>
      </c>
      <c r="BH198" s="190">
        <f t="shared" si="7"/>
        <v>0</v>
      </c>
      <c r="BI198" s="190">
        <f t="shared" si="8"/>
        <v>0</v>
      </c>
      <c r="BJ198" s="17" t="s">
        <v>79</v>
      </c>
      <c r="BK198" s="190">
        <f t="shared" si="9"/>
        <v>0</v>
      </c>
      <c r="BL198" s="17" t="s">
        <v>250</v>
      </c>
      <c r="BM198" s="189" t="s">
        <v>1073</v>
      </c>
    </row>
    <row r="199" spans="1:65" s="2" customFormat="1" ht="37.9" customHeight="1">
      <c r="A199" s="34"/>
      <c r="B199" s="35"/>
      <c r="C199" s="178" t="s">
        <v>367</v>
      </c>
      <c r="D199" s="178" t="s">
        <v>167</v>
      </c>
      <c r="E199" s="179" t="s">
        <v>588</v>
      </c>
      <c r="F199" s="180" t="s">
        <v>589</v>
      </c>
      <c r="G199" s="181" t="s">
        <v>576</v>
      </c>
      <c r="H199" s="182">
        <v>4</v>
      </c>
      <c r="I199" s="183"/>
      <c r="J199" s="184">
        <f t="shared" si="0"/>
        <v>0</v>
      </c>
      <c r="K199" s="180" t="s">
        <v>19</v>
      </c>
      <c r="L199" s="39"/>
      <c r="M199" s="185" t="s">
        <v>19</v>
      </c>
      <c r="N199" s="186" t="s">
        <v>46</v>
      </c>
      <c r="O199" s="64"/>
      <c r="P199" s="187">
        <f t="shared" si="1"/>
        <v>0</v>
      </c>
      <c r="Q199" s="187">
        <v>0</v>
      </c>
      <c r="R199" s="187">
        <f t="shared" si="2"/>
        <v>0</v>
      </c>
      <c r="S199" s="187">
        <v>0</v>
      </c>
      <c r="T199" s="188">
        <f t="shared" si="3"/>
        <v>0</v>
      </c>
      <c r="U199" s="34"/>
      <c r="V199" s="34"/>
      <c r="W199" s="34"/>
      <c r="X199" s="34"/>
      <c r="Y199" s="34"/>
      <c r="Z199" s="34"/>
      <c r="AA199" s="34"/>
      <c r="AB199" s="34"/>
      <c r="AC199" s="34"/>
      <c r="AD199" s="34"/>
      <c r="AE199" s="34"/>
      <c r="AR199" s="189" t="s">
        <v>250</v>
      </c>
      <c r="AT199" s="189" t="s">
        <v>167</v>
      </c>
      <c r="AU199" s="189" t="s">
        <v>83</v>
      </c>
      <c r="AY199" s="17" t="s">
        <v>164</v>
      </c>
      <c r="BE199" s="190">
        <f t="shared" si="4"/>
        <v>0</v>
      </c>
      <c r="BF199" s="190">
        <f t="shared" si="5"/>
        <v>0</v>
      </c>
      <c r="BG199" s="190">
        <f t="shared" si="6"/>
        <v>0</v>
      </c>
      <c r="BH199" s="190">
        <f t="shared" si="7"/>
        <v>0</v>
      </c>
      <c r="BI199" s="190">
        <f t="shared" si="8"/>
        <v>0</v>
      </c>
      <c r="BJ199" s="17" t="s">
        <v>79</v>
      </c>
      <c r="BK199" s="190">
        <f t="shared" si="9"/>
        <v>0</v>
      </c>
      <c r="BL199" s="17" t="s">
        <v>250</v>
      </c>
      <c r="BM199" s="189" t="s">
        <v>1074</v>
      </c>
    </row>
    <row r="200" spans="1:65" s="2" customFormat="1" ht="24.2" customHeight="1">
      <c r="A200" s="34"/>
      <c r="B200" s="35"/>
      <c r="C200" s="178" t="s">
        <v>374</v>
      </c>
      <c r="D200" s="178" t="s">
        <v>167</v>
      </c>
      <c r="E200" s="179" t="s">
        <v>592</v>
      </c>
      <c r="F200" s="180" t="s">
        <v>593</v>
      </c>
      <c r="G200" s="181" t="s">
        <v>362</v>
      </c>
      <c r="H200" s="182">
        <v>12</v>
      </c>
      <c r="I200" s="183"/>
      <c r="J200" s="184">
        <f t="shared" si="0"/>
        <v>0</v>
      </c>
      <c r="K200" s="180" t="s">
        <v>171</v>
      </c>
      <c r="L200" s="39"/>
      <c r="M200" s="185" t="s">
        <v>19</v>
      </c>
      <c r="N200" s="186" t="s">
        <v>46</v>
      </c>
      <c r="O200" s="64"/>
      <c r="P200" s="187">
        <f t="shared" si="1"/>
        <v>0</v>
      </c>
      <c r="Q200" s="187">
        <v>0</v>
      </c>
      <c r="R200" s="187">
        <f t="shared" si="2"/>
        <v>0</v>
      </c>
      <c r="S200" s="187">
        <v>0</v>
      </c>
      <c r="T200" s="188">
        <f t="shared" si="3"/>
        <v>0</v>
      </c>
      <c r="U200" s="34"/>
      <c r="V200" s="34"/>
      <c r="W200" s="34"/>
      <c r="X200" s="34"/>
      <c r="Y200" s="34"/>
      <c r="Z200" s="34"/>
      <c r="AA200" s="34"/>
      <c r="AB200" s="34"/>
      <c r="AC200" s="34"/>
      <c r="AD200" s="34"/>
      <c r="AE200" s="34"/>
      <c r="AR200" s="189" t="s">
        <v>250</v>
      </c>
      <c r="AT200" s="189" t="s">
        <v>167</v>
      </c>
      <c r="AU200" s="189" t="s">
        <v>83</v>
      </c>
      <c r="AY200" s="17" t="s">
        <v>164</v>
      </c>
      <c r="BE200" s="190">
        <f t="shared" si="4"/>
        <v>0</v>
      </c>
      <c r="BF200" s="190">
        <f t="shared" si="5"/>
        <v>0</v>
      </c>
      <c r="BG200" s="190">
        <f t="shared" si="6"/>
        <v>0</v>
      </c>
      <c r="BH200" s="190">
        <f t="shared" si="7"/>
        <v>0</v>
      </c>
      <c r="BI200" s="190">
        <f t="shared" si="8"/>
        <v>0</v>
      </c>
      <c r="BJ200" s="17" t="s">
        <v>79</v>
      </c>
      <c r="BK200" s="190">
        <f t="shared" si="9"/>
        <v>0</v>
      </c>
      <c r="BL200" s="17" t="s">
        <v>250</v>
      </c>
      <c r="BM200" s="189" t="s">
        <v>1075</v>
      </c>
    </row>
    <row r="201" spans="1:65" s="2" customFormat="1" ht="11.25">
      <c r="A201" s="34"/>
      <c r="B201" s="35"/>
      <c r="C201" s="36"/>
      <c r="D201" s="191" t="s">
        <v>173</v>
      </c>
      <c r="E201" s="36"/>
      <c r="F201" s="192" t="s">
        <v>595</v>
      </c>
      <c r="G201" s="36"/>
      <c r="H201" s="36"/>
      <c r="I201" s="193"/>
      <c r="J201" s="36"/>
      <c r="K201" s="36"/>
      <c r="L201" s="39"/>
      <c r="M201" s="194"/>
      <c r="N201" s="195"/>
      <c r="O201" s="64"/>
      <c r="P201" s="64"/>
      <c r="Q201" s="64"/>
      <c r="R201" s="64"/>
      <c r="S201" s="64"/>
      <c r="T201" s="65"/>
      <c r="U201" s="34"/>
      <c r="V201" s="34"/>
      <c r="W201" s="34"/>
      <c r="X201" s="34"/>
      <c r="Y201" s="34"/>
      <c r="Z201" s="34"/>
      <c r="AA201" s="34"/>
      <c r="AB201" s="34"/>
      <c r="AC201" s="34"/>
      <c r="AD201" s="34"/>
      <c r="AE201" s="34"/>
      <c r="AT201" s="17" t="s">
        <v>173</v>
      </c>
      <c r="AU201" s="17" t="s">
        <v>83</v>
      </c>
    </row>
    <row r="202" spans="1:65" s="2" customFormat="1" ht="16.5" customHeight="1">
      <c r="A202" s="34"/>
      <c r="B202" s="35"/>
      <c r="C202" s="223" t="s">
        <v>381</v>
      </c>
      <c r="D202" s="223" t="s">
        <v>457</v>
      </c>
      <c r="E202" s="224" t="s">
        <v>597</v>
      </c>
      <c r="F202" s="225" t="s">
        <v>598</v>
      </c>
      <c r="G202" s="226" t="s">
        <v>362</v>
      </c>
      <c r="H202" s="227">
        <v>12</v>
      </c>
      <c r="I202" s="228"/>
      <c r="J202" s="229">
        <f>ROUND(I202*H202,2)</f>
        <v>0</v>
      </c>
      <c r="K202" s="225" t="s">
        <v>19</v>
      </c>
      <c r="L202" s="230"/>
      <c r="M202" s="231" t="s">
        <v>19</v>
      </c>
      <c r="N202" s="232" t="s">
        <v>46</v>
      </c>
      <c r="O202" s="64"/>
      <c r="P202" s="187">
        <f>O202*H202</f>
        <v>0</v>
      </c>
      <c r="Q202" s="187">
        <v>2.3999999999999998E-3</v>
      </c>
      <c r="R202" s="187">
        <f>Q202*H202</f>
        <v>2.8799999999999999E-2</v>
      </c>
      <c r="S202" s="187">
        <v>0</v>
      </c>
      <c r="T202" s="188">
        <f>S202*H202</f>
        <v>0</v>
      </c>
      <c r="U202" s="34"/>
      <c r="V202" s="34"/>
      <c r="W202" s="34"/>
      <c r="X202" s="34"/>
      <c r="Y202" s="34"/>
      <c r="Z202" s="34"/>
      <c r="AA202" s="34"/>
      <c r="AB202" s="34"/>
      <c r="AC202" s="34"/>
      <c r="AD202" s="34"/>
      <c r="AE202" s="34"/>
      <c r="AR202" s="189" t="s">
        <v>344</v>
      </c>
      <c r="AT202" s="189" t="s">
        <v>457</v>
      </c>
      <c r="AU202" s="189" t="s">
        <v>83</v>
      </c>
      <c r="AY202" s="17" t="s">
        <v>164</v>
      </c>
      <c r="BE202" s="190">
        <f>IF(N202="základní",J202,0)</f>
        <v>0</v>
      </c>
      <c r="BF202" s="190">
        <f>IF(N202="snížená",J202,0)</f>
        <v>0</v>
      </c>
      <c r="BG202" s="190">
        <f>IF(N202="zákl. přenesená",J202,0)</f>
        <v>0</v>
      </c>
      <c r="BH202" s="190">
        <f>IF(N202="sníž. přenesená",J202,0)</f>
        <v>0</v>
      </c>
      <c r="BI202" s="190">
        <f>IF(N202="nulová",J202,0)</f>
        <v>0</v>
      </c>
      <c r="BJ202" s="17" t="s">
        <v>79</v>
      </c>
      <c r="BK202" s="190">
        <f>ROUND(I202*H202,2)</f>
        <v>0</v>
      </c>
      <c r="BL202" s="17" t="s">
        <v>250</v>
      </c>
      <c r="BM202" s="189" t="s">
        <v>1076</v>
      </c>
    </row>
    <row r="203" spans="1:65" s="2" customFormat="1" ht="24.2" customHeight="1">
      <c r="A203" s="34"/>
      <c r="B203" s="35"/>
      <c r="C203" s="178" t="s">
        <v>388</v>
      </c>
      <c r="D203" s="178" t="s">
        <v>167</v>
      </c>
      <c r="E203" s="179" t="s">
        <v>601</v>
      </c>
      <c r="F203" s="180" t="s">
        <v>602</v>
      </c>
      <c r="G203" s="181" t="s">
        <v>362</v>
      </c>
      <c r="H203" s="182">
        <v>19</v>
      </c>
      <c r="I203" s="183"/>
      <c r="J203" s="184">
        <f>ROUND(I203*H203,2)</f>
        <v>0</v>
      </c>
      <c r="K203" s="180" t="s">
        <v>171</v>
      </c>
      <c r="L203" s="39"/>
      <c r="M203" s="185" t="s">
        <v>19</v>
      </c>
      <c r="N203" s="186" t="s">
        <v>46</v>
      </c>
      <c r="O203" s="64"/>
      <c r="P203" s="187">
        <f>O203*H203</f>
        <v>0</v>
      </c>
      <c r="Q203" s="187">
        <v>0</v>
      </c>
      <c r="R203" s="187">
        <f>Q203*H203</f>
        <v>0</v>
      </c>
      <c r="S203" s="187">
        <v>0</v>
      </c>
      <c r="T203" s="188">
        <f>S203*H203</f>
        <v>0</v>
      </c>
      <c r="U203" s="34"/>
      <c r="V203" s="34"/>
      <c r="W203" s="34"/>
      <c r="X203" s="34"/>
      <c r="Y203" s="34"/>
      <c r="Z203" s="34"/>
      <c r="AA203" s="34"/>
      <c r="AB203" s="34"/>
      <c r="AC203" s="34"/>
      <c r="AD203" s="34"/>
      <c r="AE203" s="34"/>
      <c r="AR203" s="189" t="s">
        <v>250</v>
      </c>
      <c r="AT203" s="189" t="s">
        <v>167</v>
      </c>
      <c r="AU203" s="189" t="s">
        <v>83</v>
      </c>
      <c r="AY203" s="17" t="s">
        <v>164</v>
      </c>
      <c r="BE203" s="190">
        <f>IF(N203="základní",J203,0)</f>
        <v>0</v>
      </c>
      <c r="BF203" s="190">
        <f>IF(N203="snížená",J203,0)</f>
        <v>0</v>
      </c>
      <c r="BG203" s="190">
        <f>IF(N203="zákl. přenesená",J203,0)</f>
        <v>0</v>
      </c>
      <c r="BH203" s="190">
        <f>IF(N203="sníž. přenesená",J203,0)</f>
        <v>0</v>
      </c>
      <c r="BI203" s="190">
        <f>IF(N203="nulová",J203,0)</f>
        <v>0</v>
      </c>
      <c r="BJ203" s="17" t="s">
        <v>79</v>
      </c>
      <c r="BK203" s="190">
        <f>ROUND(I203*H203,2)</f>
        <v>0</v>
      </c>
      <c r="BL203" s="17" t="s">
        <v>250</v>
      </c>
      <c r="BM203" s="189" t="s">
        <v>1077</v>
      </c>
    </row>
    <row r="204" spans="1:65" s="2" customFormat="1" ht="11.25">
      <c r="A204" s="34"/>
      <c r="B204" s="35"/>
      <c r="C204" s="36"/>
      <c r="D204" s="191" t="s">
        <v>173</v>
      </c>
      <c r="E204" s="36"/>
      <c r="F204" s="192" t="s">
        <v>604</v>
      </c>
      <c r="G204" s="36"/>
      <c r="H204" s="36"/>
      <c r="I204" s="193"/>
      <c r="J204" s="36"/>
      <c r="K204" s="36"/>
      <c r="L204" s="39"/>
      <c r="M204" s="194"/>
      <c r="N204" s="195"/>
      <c r="O204" s="64"/>
      <c r="P204" s="64"/>
      <c r="Q204" s="64"/>
      <c r="R204" s="64"/>
      <c r="S204" s="64"/>
      <c r="T204" s="65"/>
      <c r="U204" s="34"/>
      <c r="V204" s="34"/>
      <c r="W204" s="34"/>
      <c r="X204" s="34"/>
      <c r="Y204" s="34"/>
      <c r="Z204" s="34"/>
      <c r="AA204" s="34"/>
      <c r="AB204" s="34"/>
      <c r="AC204" s="34"/>
      <c r="AD204" s="34"/>
      <c r="AE204" s="34"/>
      <c r="AT204" s="17" t="s">
        <v>173</v>
      </c>
      <c r="AU204" s="17" t="s">
        <v>83</v>
      </c>
    </row>
    <row r="205" spans="1:65" s="2" customFormat="1" ht="24.2" customHeight="1">
      <c r="A205" s="34"/>
      <c r="B205" s="35"/>
      <c r="C205" s="223" t="s">
        <v>393</v>
      </c>
      <c r="D205" s="223" t="s">
        <v>457</v>
      </c>
      <c r="E205" s="224" t="s">
        <v>606</v>
      </c>
      <c r="F205" s="225" t="s">
        <v>607</v>
      </c>
      <c r="G205" s="226" t="s">
        <v>362</v>
      </c>
      <c r="H205" s="227">
        <v>19</v>
      </c>
      <c r="I205" s="228"/>
      <c r="J205" s="229">
        <f>ROUND(I205*H205,2)</f>
        <v>0</v>
      </c>
      <c r="K205" s="225" t="s">
        <v>19</v>
      </c>
      <c r="L205" s="230"/>
      <c r="M205" s="231" t="s">
        <v>19</v>
      </c>
      <c r="N205" s="232" t="s">
        <v>46</v>
      </c>
      <c r="O205" s="64"/>
      <c r="P205" s="187">
        <f>O205*H205</f>
        <v>0</v>
      </c>
      <c r="Q205" s="187">
        <v>1.4999999999999999E-4</v>
      </c>
      <c r="R205" s="187">
        <f>Q205*H205</f>
        <v>2.8499999999999997E-3</v>
      </c>
      <c r="S205" s="187">
        <v>0</v>
      </c>
      <c r="T205" s="188">
        <f>S205*H205</f>
        <v>0</v>
      </c>
      <c r="U205" s="34"/>
      <c r="V205" s="34"/>
      <c r="W205" s="34"/>
      <c r="X205" s="34"/>
      <c r="Y205" s="34"/>
      <c r="Z205" s="34"/>
      <c r="AA205" s="34"/>
      <c r="AB205" s="34"/>
      <c r="AC205" s="34"/>
      <c r="AD205" s="34"/>
      <c r="AE205" s="34"/>
      <c r="AR205" s="189" t="s">
        <v>344</v>
      </c>
      <c r="AT205" s="189" t="s">
        <v>457</v>
      </c>
      <c r="AU205" s="189" t="s">
        <v>83</v>
      </c>
      <c r="AY205" s="17" t="s">
        <v>164</v>
      </c>
      <c r="BE205" s="190">
        <f>IF(N205="základní",J205,0)</f>
        <v>0</v>
      </c>
      <c r="BF205" s="190">
        <f>IF(N205="snížená",J205,0)</f>
        <v>0</v>
      </c>
      <c r="BG205" s="190">
        <f>IF(N205="zákl. přenesená",J205,0)</f>
        <v>0</v>
      </c>
      <c r="BH205" s="190">
        <f>IF(N205="sníž. přenesená",J205,0)</f>
        <v>0</v>
      </c>
      <c r="BI205" s="190">
        <f>IF(N205="nulová",J205,0)</f>
        <v>0</v>
      </c>
      <c r="BJ205" s="17" t="s">
        <v>79</v>
      </c>
      <c r="BK205" s="190">
        <f>ROUND(I205*H205,2)</f>
        <v>0</v>
      </c>
      <c r="BL205" s="17" t="s">
        <v>250</v>
      </c>
      <c r="BM205" s="189" t="s">
        <v>1078</v>
      </c>
    </row>
    <row r="206" spans="1:65" s="12" customFormat="1" ht="22.9" customHeight="1">
      <c r="B206" s="162"/>
      <c r="C206" s="163"/>
      <c r="D206" s="164" t="s">
        <v>74</v>
      </c>
      <c r="E206" s="176" t="s">
        <v>372</v>
      </c>
      <c r="F206" s="176" t="s">
        <v>373</v>
      </c>
      <c r="G206" s="163"/>
      <c r="H206" s="163"/>
      <c r="I206" s="166"/>
      <c r="J206" s="177">
        <f>BK206</f>
        <v>0</v>
      </c>
      <c r="K206" s="163"/>
      <c r="L206" s="168"/>
      <c r="M206" s="169"/>
      <c r="N206" s="170"/>
      <c r="O206" s="170"/>
      <c r="P206" s="171">
        <f>SUM(P207:P226)</f>
        <v>0</v>
      </c>
      <c r="Q206" s="170"/>
      <c r="R206" s="171">
        <f>SUM(R207:R226)</f>
        <v>1.3692336999999999</v>
      </c>
      <c r="S206" s="170"/>
      <c r="T206" s="172">
        <f>SUM(T207:T226)</f>
        <v>0</v>
      </c>
      <c r="AR206" s="173" t="s">
        <v>83</v>
      </c>
      <c r="AT206" s="174" t="s">
        <v>74</v>
      </c>
      <c r="AU206" s="174" t="s">
        <v>79</v>
      </c>
      <c r="AY206" s="173" t="s">
        <v>164</v>
      </c>
      <c r="BK206" s="175">
        <f>SUM(BK207:BK226)</f>
        <v>0</v>
      </c>
    </row>
    <row r="207" spans="1:65" s="2" customFormat="1" ht="24.2" customHeight="1">
      <c r="A207" s="34"/>
      <c r="B207" s="35"/>
      <c r="C207" s="178" t="s">
        <v>616</v>
      </c>
      <c r="D207" s="178" t="s">
        <v>167</v>
      </c>
      <c r="E207" s="179" t="s">
        <v>514</v>
      </c>
      <c r="F207" s="180" t="s">
        <v>515</v>
      </c>
      <c r="G207" s="181" t="s">
        <v>170</v>
      </c>
      <c r="H207" s="182">
        <v>27.86</v>
      </c>
      <c r="I207" s="183"/>
      <c r="J207" s="184">
        <f>ROUND(I207*H207,2)</f>
        <v>0</v>
      </c>
      <c r="K207" s="180" t="s">
        <v>171</v>
      </c>
      <c r="L207" s="39"/>
      <c r="M207" s="185" t="s">
        <v>19</v>
      </c>
      <c r="N207" s="186" t="s">
        <v>46</v>
      </c>
      <c r="O207" s="64"/>
      <c r="P207" s="187">
        <f>O207*H207</f>
        <v>0</v>
      </c>
      <c r="Q207" s="187">
        <v>2.9999999999999997E-4</v>
      </c>
      <c r="R207" s="187">
        <f>Q207*H207</f>
        <v>8.3579999999999991E-3</v>
      </c>
      <c r="S207" s="187">
        <v>0</v>
      </c>
      <c r="T207" s="188">
        <f>S207*H207</f>
        <v>0</v>
      </c>
      <c r="U207" s="34"/>
      <c r="V207" s="34"/>
      <c r="W207" s="34"/>
      <c r="X207" s="34"/>
      <c r="Y207" s="34"/>
      <c r="Z207" s="34"/>
      <c r="AA207" s="34"/>
      <c r="AB207" s="34"/>
      <c r="AC207" s="34"/>
      <c r="AD207" s="34"/>
      <c r="AE207" s="34"/>
      <c r="AR207" s="189" t="s">
        <v>250</v>
      </c>
      <c r="AT207" s="189" t="s">
        <v>167</v>
      </c>
      <c r="AU207" s="189" t="s">
        <v>83</v>
      </c>
      <c r="AY207" s="17" t="s">
        <v>164</v>
      </c>
      <c r="BE207" s="190">
        <f>IF(N207="základní",J207,0)</f>
        <v>0</v>
      </c>
      <c r="BF207" s="190">
        <f>IF(N207="snížená",J207,0)</f>
        <v>0</v>
      </c>
      <c r="BG207" s="190">
        <f>IF(N207="zákl. přenesená",J207,0)</f>
        <v>0</v>
      </c>
      <c r="BH207" s="190">
        <f>IF(N207="sníž. přenesená",J207,0)</f>
        <v>0</v>
      </c>
      <c r="BI207" s="190">
        <f>IF(N207="nulová",J207,0)</f>
        <v>0</v>
      </c>
      <c r="BJ207" s="17" t="s">
        <v>79</v>
      </c>
      <c r="BK207" s="190">
        <f>ROUND(I207*H207,2)</f>
        <v>0</v>
      </c>
      <c r="BL207" s="17" t="s">
        <v>250</v>
      </c>
      <c r="BM207" s="189" t="s">
        <v>1079</v>
      </c>
    </row>
    <row r="208" spans="1:65" s="2" customFormat="1" ht="11.25">
      <c r="A208" s="34"/>
      <c r="B208" s="35"/>
      <c r="C208" s="36"/>
      <c r="D208" s="191" t="s">
        <v>173</v>
      </c>
      <c r="E208" s="36"/>
      <c r="F208" s="192" t="s">
        <v>517</v>
      </c>
      <c r="G208" s="36"/>
      <c r="H208" s="36"/>
      <c r="I208" s="193"/>
      <c r="J208" s="36"/>
      <c r="K208" s="36"/>
      <c r="L208" s="39"/>
      <c r="M208" s="194"/>
      <c r="N208" s="195"/>
      <c r="O208" s="64"/>
      <c r="P208" s="64"/>
      <c r="Q208" s="64"/>
      <c r="R208" s="64"/>
      <c r="S208" s="64"/>
      <c r="T208" s="65"/>
      <c r="U208" s="34"/>
      <c r="V208" s="34"/>
      <c r="W208" s="34"/>
      <c r="X208" s="34"/>
      <c r="Y208" s="34"/>
      <c r="Z208" s="34"/>
      <c r="AA208" s="34"/>
      <c r="AB208" s="34"/>
      <c r="AC208" s="34"/>
      <c r="AD208" s="34"/>
      <c r="AE208" s="34"/>
      <c r="AT208" s="17" t="s">
        <v>173</v>
      </c>
      <c r="AU208" s="17" t="s">
        <v>83</v>
      </c>
    </row>
    <row r="209" spans="1:65" s="13" customFormat="1" ht="11.25">
      <c r="B209" s="196"/>
      <c r="C209" s="197"/>
      <c r="D209" s="198" t="s">
        <v>179</v>
      </c>
      <c r="E209" s="199" t="s">
        <v>19</v>
      </c>
      <c r="F209" s="200" t="s">
        <v>1080</v>
      </c>
      <c r="G209" s="197"/>
      <c r="H209" s="201">
        <v>27.86</v>
      </c>
      <c r="I209" s="202"/>
      <c r="J209" s="197"/>
      <c r="K209" s="197"/>
      <c r="L209" s="203"/>
      <c r="M209" s="204"/>
      <c r="N209" s="205"/>
      <c r="O209" s="205"/>
      <c r="P209" s="205"/>
      <c r="Q209" s="205"/>
      <c r="R209" s="205"/>
      <c r="S209" s="205"/>
      <c r="T209" s="206"/>
      <c r="AT209" s="207" t="s">
        <v>179</v>
      </c>
      <c r="AU209" s="207" t="s">
        <v>83</v>
      </c>
      <c r="AV209" s="13" t="s">
        <v>83</v>
      </c>
      <c r="AW209" s="13" t="s">
        <v>36</v>
      </c>
      <c r="AX209" s="13" t="s">
        <v>75</v>
      </c>
      <c r="AY209" s="207" t="s">
        <v>164</v>
      </c>
    </row>
    <row r="210" spans="1:65" s="14" customFormat="1" ht="11.25">
      <c r="B210" s="212"/>
      <c r="C210" s="213"/>
      <c r="D210" s="198" t="s">
        <v>179</v>
      </c>
      <c r="E210" s="214" t="s">
        <v>19</v>
      </c>
      <c r="F210" s="215" t="s">
        <v>438</v>
      </c>
      <c r="G210" s="213"/>
      <c r="H210" s="216">
        <v>27.86</v>
      </c>
      <c r="I210" s="217"/>
      <c r="J210" s="213"/>
      <c r="K210" s="213"/>
      <c r="L210" s="218"/>
      <c r="M210" s="219"/>
      <c r="N210" s="220"/>
      <c r="O210" s="220"/>
      <c r="P210" s="220"/>
      <c r="Q210" s="220"/>
      <c r="R210" s="220"/>
      <c r="S210" s="220"/>
      <c r="T210" s="221"/>
      <c r="AT210" s="222" t="s">
        <v>179</v>
      </c>
      <c r="AU210" s="222" t="s">
        <v>83</v>
      </c>
      <c r="AV210" s="14" t="s">
        <v>112</v>
      </c>
      <c r="AW210" s="14" t="s">
        <v>36</v>
      </c>
      <c r="AX210" s="14" t="s">
        <v>79</v>
      </c>
      <c r="AY210" s="222" t="s">
        <v>164</v>
      </c>
    </row>
    <row r="211" spans="1:65" s="2" customFormat="1" ht="49.15" customHeight="1">
      <c r="A211" s="34"/>
      <c r="B211" s="35"/>
      <c r="C211" s="178" t="s">
        <v>626</v>
      </c>
      <c r="D211" s="178" t="s">
        <v>167</v>
      </c>
      <c r="E211" s="179" t="s">
        <v>611</v>
      </c>
      <c r="F211" s="180" t="s">
        <v>612</v>
      </c>
      <c r="G211" s="181" t="s">
        <v>170</v>
      </c>
      <c r="H211" s="182">
        <v>28.25</v>
      </c>
      <c r="I211" s="183"/>
      <c r="J211" s="184">
        <f>ROUND(I211*H211,2)</f>
        <v>0</v>
      </c>
      <c r="K211" s="180" t="s">
        <v>19</v>
      </c>
      <c r="L211" s="39"/>
      <c r="M211" s="185" t="s">
        <v>19</v>
      </c>
      <c r="N211" s="186" t="s">
        <v>46</v>
      </c>
      <c r="O211" s="64"/>
      <c r="P211" s="187">
        <f>O211*H211</f>
        <v>0</v>
      </c>
      <c r="Q211" s="187">
        <v>5.8300000000000001E-3</v>
      </c>
      <c r="R211" s="187">
        <f>Q211*H211</f>
        <v>0.1646975</v>
      </c>
      <c r="S211" s="187">
        <v>0</v>
      </c>
      <c r="T211" s="188">
        <f>S211*H211</f>
        <v>0</v>
      </c>
      <c r="U211" s="34"/>
      <c r="V211" s="34"/>
      <c r="W211" s="34"/>
      <c r="X211" s="34"/>
      <c r="Y211" s="34"/>
      <c r="Z211" s="34"/>
      <c r="AA211" s="34"/>
      <c r="AB211" s="34"/>
      <c r="AC211" s="34"/>
      <c r="AD211" s="34"/>
      <c r="AE211" s="34"/>
      <c r="AR211" s="189" t="s">
        <v>250</v>
      </c>
      <c r="AT211" s="189" t="s">
        <v>167</v>
      </c>
      <c r="AU211" s="189" t="s">
        <v>83</v>
      </c>
      <c r="AY211" s="17" t="s">
        <v>164</v>
      </c>
      <c r="BE211" s="190">
        <f>IF(N211="základní",J211,0)</f>
        <v>0</v>
      </c>
      <c r="BF211" s="190">
        <f>IF(N211="snížená",J211,0)</f>
        <v>0</v>
      </c>
      <c r="BG211" s="190">
        <f>IF(N211="zákl. přenesená",J211,0)</f>
        <v>0</v>
      </c>
      <c r="BH211" s="190">
        <f>IF(N211="sníž. přenesená",J211,0)</f>
        <v>0</v>
      </c>
      <c r="BI211" s="190">
        <f>IF(N211="nulová",J211,0)</f>
        <v>0</v>
      </c>
      <c r="BJ211" s="17" t="s">
        <v>79</v>
      </c>
      <c r="BK211" s="190">
        <f>ROUND(I211*H211,2)</f>
        <v>0</v>
      </c>
      <c r="BL211" s="17" t="s">
        <v>250</v>
      </c>
      <c r="BM211" s="189" t="s">
        <v>1081</v>
      </c>
    </row>
    <row r="212" spans="1:65" s="13" customFormat="1" ht="11.25">
      <c r="B212" s="196"/>
      <c r="C212" s="197"/>
      <c r="D212" s="198" t="s">
        <v>179</v>
      </c>
      <c r="E212" s="199" t="s">
        <v>19</v>
      </c>
      <c r="F212" s="200" t="s">
        <v>1082</v>
      </c>
      <c r="G212" s="197"/>
      <c r="H212" s="201">
        <v>12.64</v>
      </c>
      <c r="I212" s="202"/>
      <c r="J212" s="197"/>
      <c r="K212" s="197"/>
      <c r="L212" s="203"/>
      <c r="M212" s="204"/>
      <c r="N212" s="205"/>
      <c r="O212" s="205"/>
      <c r="P212" s="205"/>
      <c r="Q212" s="205"/>
      <c r="R212" s="205"/>
      <c r="S212" s="205"/>
      <c r="T212" s="206"/>
      <c r="AT212" s="207" t="s">
        <v>179</v>
      </c>
      <c r="AU212" s="207" t="s">
        <v>83</v>
      </c>
      <c r="AV212" s="13" t="s">
        <v>83</v>
      </c>
      <c r="AW212" s="13" t="s">
        <v>36</v>
      </c>
      <c r="AX212" s="13" t="s">
        <v>75</v>
      </c>
      <c r="AY212" s="207" t="s">
        <v>164</v>
      </c>
    </row>
    <row r="213" spans="1:65" s="13" customFormat="1" ht="11.25">
      <c r="B213" s="196"/>
      <c r="C213" s="197"/>
      <c r="D213" s="198" t="s">
        <v>179</v>
      </c>
      <c r="E213" s="199" t="s">
        <v>19</v>
      </c>
      <c r="F213" s="200" t="s">
        <v>1083</v>
      </c>
      <c r="G213" s="197"/>
      <c r="H213" s="201">
        <v>15.61</v>
      </c>
      <c r="I213" s="202"/>
      <c r="J213" s="197"/>
      <c r="K213" s="197"/>
      <c r="L213" s="203"/>
      <c r="M213" s="204"/>
      <c r="N213" s="205"/>
      <c r="O213" s="205"/>
      <c r="P213" s="205"/>
      <c r="Q213" s="205"/>
      <c r="R213" s="205"/>
      <c r="S213" s="205"/>
      <c r="T213" s="206"/>
      <c r="AT213" s="207" t="s">
        <v>179</v>
      </c>
      <c r="AU213" s="207" t="s">
        <v>83</v>
      </c>
      <c r="AV213" s="13" t="s">
        <v>83</v>
      </c>
      <c r="AW213" s="13" t="s">
        <v>36</v>
      </c>
      <c r="AX213" s="13" t="s">
        <v>75</v>
      </c>
      <c r="AY213" s="207" t="s">
        <v>164</v>
      </c>
    </row>
    <row r="214" spans="1:65" s="14" customFormat="1" ht="11.25">
      <c r="B214" s="212"/>
      <c r="C214" s="213"/>
      <c r="D214" s="198" t="s">
        <v>179</v>
      </c>
      <c r="E214" s="214" t="s">
        <v>19</v>
      </c>
      <c r="F214" s="215" t="s">
        <v>438</v>
      </c>
      <c r="G214" s="213"/>
      <c r="H214" s="216">
        <v>28.25</v>
      </c>
      <c r="I214" s="217"/>
      <c r="J214" s="213"/>
      <c r="K214" s="213"/>
      <c r="L214" s="218"/>
      <c r="M214" s="219"/>
      <c r="N214" s="220"/>
      <c r="O214" s="220"/>
      <c r="P214" s="220"/>
      <c r="Q214" s="220"/>
      <c r="R214" s="220"/>
      <c r="S214" s="220"/>
      <c r="T214" s="221"/>
      <c r="AT214" s="222" t="s">
        <v>179</v>
      </c>
      <c r="AU214" s="222" t="s">
        <v>83</v>
      </c>
      <c r="AV214" s="14" t="s">
        <v>112</v>
      </c>
      <c r="AW214" s="14" t="s">
        <v>36</v>
      </c>
      <c r="AX214" s="14" t="s">
        <v>79</v>
      </c>
      <c r="AY214" s="222" t="s">
        <v>164</v>
      </c>
    </row>
    <row r="215" spans="1:65" s="2" customFormat="1" ht="33" customHeight="1">
      <c r="A215" s="34"/>
      <c r="B215" s="35"/>
      <c r="C215" s="223" t="s">
        <v>631</v>
      </c>
      <c r="D215" s="223" t="s">
        <v>457</v>
      </c>
      <c r="E215" s="224" t="s">
        <v>541</v>
      </c>
      <c r="F215" s="225" t="s">
        <v>542</v>
      </c>
      <c r="G215" s="226" t="s">
        <v>170</v>
      </c>
      <c r="H215" s="227">
        <v>54.119</v>
      </c>
      <c r="I215" s="228"/>
      <c r="J215" s="229">
        <f>ROUND(I215*H215,2)</f>
        <v>0</v>
      </c>
      <c r="K215" s="225" t="s">
        <v>171</v>
      </c>
      <c r="L215" s="230"/>
      <c r="M215" s="231" t="s">
        <v>19</v>
      </c>
      <c r="N215" s="232" t="s">
        <v>46</v>
      </c>
      <c r="O215" s="64"/>
      <c r="P215" s="187">
        <f>O215*H215</f>
        <v>0</v>
      </c>
      <c r="Q215" s="187">
        <v>2.1999999999999999E-2</v>
      </c>
      <c r="R215" s="187">
        <f>Q215*H215</f>
        <v>1.190618</v>
      </c>
      <c r="S215" s="187">
        <v>0</v>
      </c>
      <c r="T215" s="188">
        <f>S215*H215</f>
        <v>0</v>
      </c>
      <c r="U215" s="34"/>
      <c r="V215" s="34"/>
      <c r="W215" s="34"/>
      <c r="X215" s="34"/>
      <c r="Y215" s="34"/>
      <c r="Z215" s="34"/>
      <c r="AA215" s="34"/>
      <c r="AB215" s="34"/>
      <c r="AC215" s="34"/>
      <c r="AD215" s="34"/>
      <c r="AE215" s="34"/>
      <c r="AR215" s="189" t="s">
        <v>344</v>
      </c>
      <c r="AT215" s="189" t="s">
        <v>457</v>
      </c>
      <c r="AU215" s="189" t="s">
        <v>83</v>
      </c>
      <c r="AY215" s="17" t="s">
        <v>164</v>
      </c>
      <c r="BE215" s="190">
        <f>IF(N215="základní",J215,0)</f>
        <v>0</v>
      </c>
      <c r="BF215" s="190">
        <f>IF(N215="snížená",J215,0)</f>
        <v>0</v>
      </c>
      <c r="BG215" s="190">
        <f>IF(N215="zákl. přenesená",J215,0)</f>
        <v>0</v>
      </c>
      <c r="BH215" s="190">
        <f>IF(N215="sníž. přenesená",J215,0)</f>
        <v>0</v>
      </c>
      <c r="BI215" s="190">
        <f>IF(N215="nulová",J215,0)</f>
        <v>0</v>
      </c>
      <c r="BJ215" s="17" t="s">
        <v>79</v>
      </c>
      <c r="BK215" s="190">
        <f>ROUND(I215*H215,2)</f>
        <v>0</v>
      </c>
      <c r="BL215" s="17" t="s">
        <v>250</v>
      </c>
      <c r="BM215" s="189" t="s">
        <v>1084</v>
      </c>
    </row>
    <row r="216" spans="1:65" s="13" customFormat="1" ht="11.25">
      <c r="B216" s="196"/>
      <c r="C216" s="197"/>
      <c r="D216" s="198" t="s">
        <v>179</v>
      </c>
      <c r="E216" s="199" t="s">
        <v>19</v>
      </c>
      <c r="F216" s="200" t="s">
        <v>1053</v>
      </c>
      <c r="G216" s="197"/>
      <c r="H216" s="201">
        <v>54.119</v>
      </c>
      <c r="I216" s="202"/>
      <c r="J216" s="197"/>
      <c r="K216" s="197"/>
      <c r="L216" s="203"/>
      <c r="M216" s="204"/>
      <c r="N216" s="205"/>
      <c r="O216" s="205"/>
      <c r="P216" s="205"/>
      <c r="Q216" s="205"/>
      <c r="R216" s="205"/>
      <c r="S216" s="205"/>
      <c r="T216" s="206"/>
      <c r="AT216" s="207" t="s">
        <v>179</v>
      </c>
      <c r="AU216" s="207" t="s">
        <v>83</v>
      </c>
      <c r="AV216" s="13" t="s">
        <v>83</v>
      </c>
      <c r="AW216" s="13" t="s">
        <v>36</v>
      </c>
      <c r="AX216" s="13" t="s">
        <v>79</v>
      </c>
      <c r="AY216" s="207" t="s">
        <v>164</v>
      </c>
    </row>
    <row r="217" spans="1:65" s="2" customFormat="1" ht="37.9" customHeight="1">
      <c r="A217" s="34"/>
      <c r="B217" s="35"/>
      <c r="C217" s="178" t="s">
        <v>636</v>
      </c>
      <c r="D217" s="178" t="s">
        <v>167</v>
      </c>
      <c r="E217" s="179" t="s">
        <v>617</v>
      </c>
      <c r="F217" s="180" t="s">
        <v>618</v>
      </c>
      <c r="G217" s="181" t="s">
        <v>170</v>
      </c>
      <c r="H217" s="182">
        <v>7.1</v>
      </c>
      <c r="I217" s="183"/>
      <c r="J217" s="184">
        <f>ROUND(I217*H217,2)</f>
        <v>0</v>
      </c>
      <c r="K217" s="180" t="s">
        <v>19</v>
      </c>
      <c r="L217" s="39"/>
      <c r="M217" s="185" t="s">
        <v>19</v>
      </c>
      <c r="N217" s="186" t="s">
        <v>46</v>
      </c>
      <c r="O217" s="64"/>
      <c r="P217" s="187">
        <f>O217*H217</f>
        <v>0</v>
      </c>
      <c r="Q217" s="187">
        <v>0</v>
      </c>
      <c r="R217" s="187">
        <f>Q217*H217</f>
        <v>0</v>
      </c>
      <c r="S217" s="187">
        <v>0</v>
      </c>
      <c r="T217" s="188">
        <f>S217*H217</f>
        <v>0</v>
      </c>
      <c r="U217" s="34"/>
      <c r="V217" s="34"/>
      <c r="W217" s="34"/>
      <c r="X217" s="34"/>
      <c r="Y217" s="34"/>
      <c r="Z217" s="34"/>
      <c r="AA217" s="34"/>
      <c r="AB217" s="34"/>
      <c r="AC217" s="34"/>
      <c r="AD217" s="34"/>
      <c r="AE217" s="34"/>
      <c r="AR217" s="189" t="s">
        <v>250</v>
      </c>
      <c r="AT217" s="189" t="s">
        <v>167</v>
      </c>
      <c r="AU217" s="189" t="s">
        <v>83</v>
      </c>
      <c r="AY217" s="17" t="s">
        <v>164</v>
      </c>
      <c r="BE217" s="190">
        <f>IF(N217="základní",J217,0)</f>
        <v>0</v>
      </c>
      <c r="BF217" s="190">
        <f>IF(N217="snížená",J217,0)</f>
        <v>0</v>
      </c>
      <c r="BG217" s="190">
        <f>IF(N217="zákl. přenesená",J217,0)</f>
        <v>0</v>
      </c>
      <c r="BH217" s="190">
        <f>IF(N217="sníž. přenesená",J217,0)</f>
        <v>0</v>
      </c>
      <c r="BI217" s="190">
        <f>IF(N217="nulová",J217,0)</f>
        <v>0</v>
      </c>
      <c r="BJ217" s="17" t="s">
        <v>79</v>
      </c>
      <c r="BK217" s="190">
        <f>ROUND(I217*H217,2)</f>
        <v>0</v>
      </c>
      <c r="BL217" s="17" t="s">
        <v>250</v>
      </c>
      <c r="BM217" s="189" t="s">
        <v>1085</v>
      </c>
    </row>
    <row r="218" spans="1:65" s="13" customFormat="1" ht="11.25">
      <c r="B218" s="196"/>
      <c r="C218" s="197"/>
      <c r="D218" s="198" t="s">
        <v>179</v>
      </c>
      <c r="E218" s="199" t="s">
        <v>19</v>
      </c>
      <c r="F218" s="200" t="s">
        <v>1086</v>
      </c>
      <c r="G218" s="197"/>
      <c r="H218" s="201">
        <v>7.1</v>
      </c>
      <c r="I218" s="202"/>
      <c r="J218" s="197"/>
      <c r="K218" s="197"/>
      <c r="L218" s="203"/>
      <c r="M218" s="204"/>
      <c r="N218" s="205"/>
      <c r="O218" s="205"/>
      <c r="P218" s="205"/>
      <c r="Q218" s="205"/>
      <c r="R218" s="205"/>
      <c r="S218" s="205"/>
      <c r="T218" s="206"/>
      <c r="AT218" s="207" t="s">
        <v>179</v>
      </c>
      <c r="AU218" s="207" t="s">
        <v>83</v>
      </c>
      <c r="AV218" s="13" t="s">
        <v>83</v>
      </c>
      <c r="AW218" s="13" t="s">
        <v>36</v>
      </c>
      <c r="AX218" s="13" t="s">
        <v>79</v>
      </c>
      <c r="AY218" s="207" t="s">
        <v>164</v>
      </c>
    </row>
    <row r="219" spans="1:65" s="2" customFormat="1" ht="16.5" customHeight="1">
      <c r="A219" s="34"/>
      <c r="B219" s="35"/>
      <c r="C219" s="178" t="s">
        <v>641</v>
      </c>
      <c r="D219" s="178" t="s">
        <v>167</v>
      </c>
      <c r="E219" s="179" t="s">
        <v>622</v>
      </c>
      <c r="F219" s="180" t="s">
        <v>623</v>
      </c>
      <c r="G219" s="181" t="s">
        <v>347</v>
      </c>
      <c r="H219" s="182">
        <v>56</v>
      </c>
      <c r="I219" s="183"/>
      <c r="J219" s="184">
        <f>ROUND(I219*H219,2)</f>
        <v>0</v>
      </c>
      <c r="K219" s="180" t="s">
        <v>171</v>
      </c>
      <c r="L219" s="39"/>
      <c r="M219" s="185" t="s">
        <v>19</v>
      </c>
      <c r="N219" s="186" t="s">
        <v>46</v>
      </c>
      <c r="O219" s="64"/>
      <c r="P219" s="187">
        <f>O219*H219</f>
        <v>0</v>
      </c>
      <c r="Q219" s="187">
        <v>9.0000000000000006E-5</v>
      </c>
      <c r="R219" s="187">
        <f>Q219*H219</f>
        <v>5.0400000000000002E-3</v>
      </c>
      <c r="S219" s="187">
        <v>0</v>
      </c>
      <c r="T219" s="188">
        <f>S219*H219</f>
        <v>0</v>
      </c>
      <c r="U219" s="34"/>
      <c r="V219" s="34"/>
      <c r="W219" s="34"/>
      <c r="X219" s="34"/>
      <c r="Y219" s="34"/>
      <c r="Z219" s="34"/>
      <c r="AA219" s="34"/>
      <c r="AB219" s="34"/>
      <c r="AC219" s="34"/>
      <c r="AD219" s="34"/>
      <c r="AE219" s="34"/>
      <c r="AR219" s="189" t="s">
        <v>112</v>
      </c>
      <c r="AT219" s="189" t="s">
        <v>167</v>
      </c>
      <c r="AU219" s="189" t="s">
        <v>83</v>
      </c>
      <c r="AY219" s="17" t="s">
        <v>164</v>
      </c>
      <c r="BE219" s="190">
        <f>IF(N219="základní",J219,0)</f>
        <v>0</v>
      </c>
      <c r="BF219" s="190">
        <f>IF(N219="snížená",J219,0)</f>
        <v>0</v>
      </c>
      <c r="BG219" s="190">
        <f>IF(N219="zákl. přenesená",J219,0)</f>
        <v>0</v>
      </c>
      <c r="BH219" s="190">
        <f>IF(N219="sníž. přenesená",J219,0)</f>
        <v>0</v>
      </c>
      <c r="BI219" s="190">
        <f>IF(N219="nulová",J219,0)</f>
        <v>0</v>
      </c>
      <c r="BJ219" s="17" t="s">
        <v>79</v>
      </c>
      <c r="BK219" s="190">
        <f>ROUND(I219*H219,2)</f>
        <v>0</v>
      </c>
      <c r="BL219" s="17" t="s">
        <v>112</v>
      </c>
      <c r="BM219" s="189" t="s">
        <v>1087</v>
      </c>
    </row>
    <row r="220" spans="1:65" s="2" customFormat="1" ht="11.25">
      <c r="A220" s="34"/>
      <c r="B220" s="35"/>
      <c r="C220" s="36"/>
      <c r="D220" s="191" t="s">
        <v>173</v>
      </c>
      <c r="E220" s="36"/>
      <c r="F220" s="192" t="s">
        <v>625</v>
      </c>
      <c r="G220" s="36"/>
      <c r="H220" s="36"/>
      <c r="I220" s="193"/>
      <c r="J220" s="36"/>
      <c r="K220" s="36"/>
      <c r="L220" s="39"/>
      <c r="M220" s="194"/>
      <c r="N220" s="195"/>
      <c r="O220" s="64"/>
      <c r="P220" s="64"/>
      <c r="Q220" s="64"/>
      <c r="R220" s="64"/>
      <c r="S220" s="64"/>
      <c r="T220" s="65"/>
      <c r="U220" s="34"/>
      <c r="V220" s="34"/>
      <c r="W220" s="34"/>
      <c r="X220" s="34"/>
      <c r="Y220" s="34"/>
      <c r="Z220" s="34"/>
      <c r="AA220" s="34"/>
      <c r="AB220" s="34"/>
      <c r="AC220" s="34"/>
      <c r="AD220" s="34"/>
      <c r="AE220" s="34"/>
      <c r="AT220" s="17" t="s">
        <v>173</v>
      </c>
      <c r="AU220" s="17" t="s">
        <v>83</v>
      </c>
    </row>
    <row r="221" spans="1:65" s="2" customFormat="1" ht="16.5" customHeight="1">
      <c r="A221" s="34"/>
      <c r="B221" s="35"/>
      <c r="C221" s="178" t="s">
        <v>647</v>
      </c>
      <c r="D221" s="178" t="s">
        <v>167</v>
      </c>
      <c r="E221" s="179" t="s">
        <v>627</v>
      </c>
      <c r="F221" s="180" t="s">
        <v>628</v>
      </c>
      <c r="G221" s="181" t="s">
        <v>347</v>
      </c>
      <c r="H221" s="182">
        <v>3</v>
      </c>
      <c r="I221" s="183"/>
      <c r="J221" s="184">
        <f>ROUND(I221*H221,2)</f>
        <v>0</v>
      </c>
      <c r="K221" s="180" t="s">
        <v>171</v>
      </c>
      <c r="L221" s="39"/>
      <c r="M221" s="185" t="s">
        <v>19</v>
      </c>
      <c r="N221" s="186" t="s">
        <v>46</v>
      </c>
      <c r="O221" s="64"/>
      <c r="P221" s="187">
        <f>O221*H221</f>
        <v>0</v>
      </c>
      <c r="Q221" s="187">
        <v>0</v>
      </c>
      <c r="R221" s="187">
        <f>Q221*H221</f>
        <v>0</v>
      </c>
      <c r="S221" s="187">
        <v>0</v>
      </c>
      <c r="T221" s="188">
        <f>S221*H221</f>
        <v>0</v>
      </c>
      <c r="U221" s="34"/>
      <c r="V221" s="34"/>
      <c r="W221" s="34"/>
      <c r="X221" s="34"/>
      <c r="Y221" s="34"/>
      <c r="Z221" s="34"/>
      <c r="AA221" s="34"/>
      <c r="AB221" s="34"/>
      <c r="AC221" s="34"/>
      <c r="AD221" s="34"/>
      <c r="AE221" s="34"/>
      <c r="AR221" s="189" t="s">
        <v>250</v>
      </c>
      <c r="AT221" s="189" t="s">
        <v>167</v>
      </c>
      <c r="AU221" s="189" t="s">
        <v>83</v>
      </c>
      <c r="AY221" s="17" t="s">
        <v>164</v>
      </c>
      <c r="BE221" s="190">
        <f>IF(N221="základní",J221,0)</f>
        <v>0</v>
      </c>
      <c r="BF221" s="190">
        <f>IF(N221="snížená",J221,0)</f>
        <v>0</v>
      </c>
      <c r="BG221" s="190">
        <f>IF(N221="zákl. přenesená",J221,0)</f>
        <v>0</v>
      </c>
      <c r="BH221" s="190">
        <f>IF(N221="sníž. přenesená",J221,0)</f>
        <v>0</v>
      </c>
      <c r="BI221" s="190">
        <f>IF(N221="nulová",J221,0)</f>
        <v>0</v>
      </c>
      <c r="BJ221" s="17" t="s">
        <v>79</v>
      </c>
      <c r="BK221" s="190">
        <f>ROUND(I221*H221,2)</f>
        <v>0</v>
      </c>
      <c r="BL221" s="17" t="s">
        <v>250</v>
      </c>
      <c r="BM221" s="189" t="s">
        <v>1088</v>
      </c>
    </row>
    <row r="222" spans="1:65" s="2" customFormat="1" ht="11.25">
      <c r="A222" s="34"/>
      <c r="B222" s="35"/>
      <c r="C222" s="36"/>
      <c r="D222" s="191" t="s">
        <v>173</v>
      </c>
      <c r="E222" s="36"/>
      <c r="F222" s="192" t="s">
        <v>630</v>
      </c>
      <c r="G222" s="36"/>
      <c r="H222" s="36"/>
      <c r="I222" s="193"/>
      <c r="J222" s="36"/>
      <c r="K222" s="36"/>
      <c r="L222" s="39"/>
      <c r="M222" s="194"/>
      <c r="N222" s="195"/>
      <c r="O222" s="64"/>
      <c r="P222" s="64"/>
      <c r="Q222" s="64"/>
      <c r="R222" s="64"/>
      <c r="S222" s="64"/>
      <c r="T222" s="65"/>
      <c r="U222" s="34"/>
      <c r="V222" s="34"/>
      <c r="W222" s="34"/>
      <c r="X222" s="34"/>
      <c r="Y222" s="34"/>
      <c r="Z222" s="34"/>
      <c r="AA222" s="34"/>
      <c r="AB222" s="34"/>
      <c r="AC222" s="34"/>
      <c r="AD222" s="34"/>
      <c r="AE222" s="34"/>
      <c r="AT222" s="17" t="s">
        <v>173</v>
      </c>
      <c r="AU222" s="17" t="s">
        <v>83</v>
      </c>
    </row>
    <row r="223" spans="1:65" s="2" customFormat="1" ht="16.5" customHeight="1">
      <c r="A223" s="34"/>
      <c r="B223" s="35"/>
      <c r="C223" s="223" t="s">
        <v>652</v>
      </c>
      <c r="D223" s="223" t="s">
        <v>457</v>
      </c>
      <c r="E223" s="224" t="s">
        <v>632</v>
      </c>
      <c r="F223" s="225" t="s">
        <v>633</v>
      </c>
      <c r="G223" s="226" t="s">
        <v>347</v>
      </c>
      <c r="H223" s="227">
        <v>3.06</v>
      </c>
      <c r="I223" s="228"/>
      <c r="J223" s="229">
        <f>ROUND(I223*H223,2)</f>
        <v>0</v>
      </c>
      <c r="K223" s="225" t="s">
        <v>171</v>
      </c>
      <c r="L223" s="230"/>
      <c r="M223" s="231" t="s">
        <v>19</v>
      </c>
      <c r="N223" s="232" t="s">
        <v>46</v>
      </c>
      <c r="O223" s="64"/>
      <c r="P223" s="187">
        <f>O223*H223</f>
        <v>0</v>
      </c>
      <c r="Q223" s="187">
        <v>1.7000000000000001E-4</v>
      </c>
      <c r="R223" s="187">
        <f>Q223*H223</f>
        <v>5.2020000000000007E-4</v>
      </c>
      <c r="S223" s="187">
        <v>0</v>
      </c>
      <c r="T223" s="188">
        <f>S223*H223</f>
        <v>0</v>
      </c>
      <c r="U223" s="34"/>
      <c r="V223" s="34"/>
      <c r="W223" s="34"/>
      <c r="X223" s="34"/>
      <c r="Y223" s="34"/>
      <c r="Z223" s="34"/>
      <c r="AA223" s="34"/>
      <c r="AB223" s="34"/>
      <c r="AC223" s="34"/>
      <c r="AD223" s="34"/>
      <c r="AE223" s="34"/>
      <c r="AR223" s="189" t="s">
        <v>344</v>
      </c>
      <c r="AT223" s="189" t="s">
        <v>457</v>
      </c>
      <c r="AU223" s="189" t="s">
        <v>83</v>
      </c>
      <c r="AY223" s="17" t="s">
        <v>164</v>
      </c>
      <c r="BE223" s="190">
        <f>IF(N223="základní",J223,0)</f>
        <v>0</v>
      </c>
      <c r="BF223" s="190">
        <f>IF(N223="snížená",J223,0)</f>
        <v>0</v>
      </c>
      <c r="BG223" s="190">
        <f>IF(N223="zákl. přenesená",J223,0)</f>
        <v>0</v>
      </c>
      <c r="BH223" s="190">
        <f>IF(N223="sníž. přenesená",J223,0)</f>
        <v>0</v>
      </c>
      <c r="BI223" s="190">
        <f>IF(N223="nulová",J223,0)</f>
        <v>0</v>
      </c>
      <c r="BJ223" s="17" t="s">
        <v>79</v>
      </c>
      <c r="BK223" s="190">
        <f>ROUND(I223*H223,2)</f>
        <v>0</v>
      </c>
      <c r="BL223" s="17" t="s">
        <v>250</v>
      </c>
      <c r="BM223" s="189" t="s">
        <v>1089</v>
      </c>
    </row>
    <row r="224" spans="1:65" s="13" customFormat="1" ht="11.25">
      <c r="B224" s="196"/>
      <c r="C224" s="197"/>
      <c r="D224" s="198" t="s">
        <v>179</v>
      </c>
      <c r="E224" s="199" t="s">
        <v>19</v>
      </c>
      <c r="F224" s="200" t="s">
        <v>635</v>
      </c>
      <c r="G224" s="197"/>
      <c r="H224" s="201">
        <v>3.06</v>
      </c>
      <c r="I224" s="202"/>
      <c r="J224" s="197"/>
      <c r="K224" s="197"/>
      <c r="L224" s="203"/>
      <c r="M224" s="204"/>
      <c r="N224" s="205"/>
      <c r="O224" s="205"/>
      <c r="P224" s="205"/>
      <c r="Q224" s="205"/>
      <c r="R224" s="205"/>
      <c r="S224" s="205"/>
      <c r="T224" s="206"/>
      <c r="AT224" s="207" t="s">
        <v>179</v>
      </c>
      <c r="AU224" s="207" t="s">
        <v>83</v>
      </c>
      <c r="AV224" s="13" t="s">
        <v>83</v>
      </c>
      <c r="AW224" s="13" t="s">
        <v>36</v>
      </c>
      <c r="AX224" s="13" t="s">
        <v>79</v>
      </c>
      <c r="AY224" s="207" t="s">
        <v>164</v>
      </c>
    </row>
    <row r="225" spans="1:65" s="2" customFormat="1" ht="55.5" customHeight="1">
      <c r="A225" s="34"/>
      <c r="B225" s="35"/>
      <c r="C225" s="178" t="s">
        <v>657</v>
      </c>
      <c r="D225" s="178" t="s">
        <v>167</v>
      </c>
      <c r="E225" s="179" t="s">
        <v>637</v>
      </c>
      <c r="F225" s="180" t="s">
        <v>638</v>
      </c>
      <c r="G225" s="181" t="s">
        <v>221</v>
      </c>
      <c r="H225" s="182">
        <v>1.3640000000000001</v>
      </c>
      <c r="I225" s="183"/>
      <c r="J225" s="184">
        <f>ROUND(I225*H225,2)</f>
        <v>0</v>
      </c>
      <c r="K225" s="180" t="s">
        <v>171</v>
      </c>
      <c r="L225" s="39"/>
      <c r="M225" s="185" t="s">
        <v>19</v>
      </c>
      <c r="N225" s="186" t="s">
        <v>46</v>
      </c>
      <c r="O225" s="64"/>
      <c r="P225" s="187">
        <f>O225*H225</f>
        <v>0</v>
      </c>
      <c r="Q225" s="187">
        <v>0</v>
      </c>
      <c r="R225" s="187">
        <f>Q225*H225</f>
        <v>0</v>
      </c>
      <c r="S225" s="187">
        <v>0</v>
      </c>
      <c r="T225" s="188">
        <f>S225*H225</f>
        <v>0</v>
      </c>
      <c r="U225" s="34"/>
      <c r="V225" s="34"/>
      <c r="W225" s="34"/>
      <c r="X225" s="34"/>
      <c r="Y225" s="34"/>
      <c r="Z225" s="34"/>
      <c r="AA225" s="34"/>
      <c r="AB225" s="34"/>
      <c r="AC225" s="34"/>
      <c r="AD225" s="34"/>
      <c r="AE225" s="34"/>
      <c r="AR225" s="189" t="s">
        <v>250</v>
      </c>
      <c r="AT225" s="189" t="s">
        <v>167</v>
      </c>
      <c r="AU225" s="189" t="s">
        <v>83</v>
      </c>
      <c r="AY225" s="17" t="s">
        <v>164</v>
      </c>
      <c r="BE225" s="190">
        <f>IF(N225="základní",J225,0)</f>
        <v>0</v>
      </c>
      <c r="BF225" s="190">
        <f>IF(N225="snížená",J225,0)</f>
        <v>0</v>
      </c>
      <c r="BG225" s="190">
        <f>IF(N225="zákl. přenesená",J225,0)</f>
        <v>0</v>
      </c>
      <c r="BH225" s="190">
        <f>IF(N225="sníž. přenesená",J225,0)</f>
        <v>0</v>
      </c>
      <c r="BI225" s="190">
        <f>IF(N225="nulová",J225,0)</f>
        <v>0</v>
      </c>
      <c r="BJ225" s="17" t="s">
        <v>79</v>
      </c>
      <c r="BK225" s="190">
        <f>ROUND(I225*H225,2)</f>
        <v>0</v>
      </c>
      <c r="BL225" s="17" t="s">
        <v>250</v>
      </c>
      <c r="BM225" s="189" t="s">
        <v>1090</v>
      </c>
    </row>
    <row r="226" spans="1:65" s="2" customFormat="1" ht="11.25">
      <c r="A226" s="34"/>
      <c r="B226" s="35"/>
      <c r="C226" s="36"/>
      <c r="D226" s="191" t="s">
        <v>173</v>
      </c>
      <c r="E226" s="36"/>
      <c r="F226" s="192" t="s">
        <v>640</v>
      </c>
      <c r="G226" s="36"/>
      <c r="H226" s="36"/>
      <c r="I226" s="193"/>
      <c r="J226" s="36"/>
      <c r="K226" s="36"/>
      <c r="L226" s="39"/>
      <c r="M226" s="194"/>
      <c r="N226" s="195"/>
      <c r="O226" s="64"/>
      <c r="P226" s="64"/>
      <c r="Q226" s="64"/>
      <c r="R226" s="64"/>
      <c r="S226" s="64"/>
      <c r="T226" s="65"/>
      <c r="U226" s="34"/>
      <c r="V226" s="34"/>
      <c r="W226" s="34"/>
      <c r="X226" s="34"/>
      <c r="Y226" s="34"/>
      <c r="Z226" s="34"/>
      <c r="AA226" s="34"/>
      <c r="AB226" s="34"/>
      <c r="AC226" s="34"/>
      <c r="AD226" s="34"/>
      <c r="AE226" s="34"/>
      <c r="AT226" s="17" t="s">
        <v>173</v>
      </c>
      <c r="AU226" s="17" t="s">
        <v>83</v>
      </c>
    </row>
    <row r="227" spans="1:65" s="12" customFormat="1" ht="22.9" customHeight="1">
      <c r="B227" s="162"/>
      <c r="C227" s="163"/>
      <c r="D227" s="164" t="s">
        <v>74</v>
      </c>
      <c r="E227" s="176" t="s">
        <v>686</v>
      </c>
      <c r="F227" s="176" t="s">
        <v>687</v>
      </c>
      <c r="G227" s="163"/>
      <c r="H227" s="163"/>
      <c r="I227" s="166"/>
      <c r="J227" s="177">
        <f>BK227</f>
        <v>0</v>
      </c>
      <c r="K227" s="163"/>
      <c r="L227" s="168"/>
      <c r="M227" s="169"/>
      <c r="N227" s="170"/>
      <c r="O227" s="170"/>
      <c r="P227" s="171">
        <f>SUM(P228:P252)</f>
        <v>0</v>
      </c>
      <c r="Q227" s="170"/>
      <c r="R227" s="171">
        <f>SUM(R228:R252)</f>
        <v>2.7614255600000002</v>
      </c>
      <c r="S227" s="170"/>
      <c r="T227" s="172">
        <f>SUM(T228:T252)</f>
        <v>0</v>
      </c>
      <c r="AR227" s="173" t="s">
        <v>83</v>
      </c>
      <c r="AT227" s="174" t="s">
        <v>74</v>
      </c>
      <c r="AU227" s="174" t="s">
        <v>79</v>
      </c>
      <c r="AY227" s="173" t="s">
        <v>164</v>
      </c>
      <c r="BK227" s="175">
        <f>SUM(BK228:BK252)</f>
        <v>0</v>
      </c>
    </row>
    <row r="228" spans="1:65" s="2" customFormat="1" ht="24.2" customHeight="1">
      <c r="A228" s="34"/>
      <c r="B228" s="35"/>
      <c r="C228" s="178" t="s">
        <v>662</v>
      </c>
      <c r="D228" s="178" t="s">
        <v>167</v>
      </c>
      <c r="E228" s="179" t="s">
        <v>689</v>
      </c>
      <c r="F228" s="180" t="s">
        <v>690</v>
      </c>
      <c r="G228" s="181" t="s">
        <v>170</v>
      </c>
      <c r="H228" s="182">
        <v>111.76</v>
      </c>
      <c r="I228" s="183"/>
      <c r="J228" s="184">
        <f>ROUND(I228*H228,2)</f>
        <v>0</v>
      </c>
      <c r="K228" s="180" t="s">
        <v>171</v>
      </c>
      <c r="L228" s="39"/>
      <c r="M228" s="185" t="s">
        <v>19</v>
      </c>
      <c r="N228" s="186" t="s">
        <v>46</v>
      </c>
      <c r="O228" s="64"/>
      <c r="P228" s="187">
        <f>O228*H228</f>
        <v>0</v>
      </c>
      <c r="Q228" s="187">
        <v>2.9999999999999997E-4</v>
      </c>
      <c r="R228" s="187">
        <f>Q228*H228</f>
        <v>3.3527999999999995E-2</v>
      </c>
      <c r="S228" s="187">
        <v>0</v>
      </c>
      <c r="T228" s="188">
        <f>S228*H228</f>
        <v>0</v>
      </c>
      <c r="U228" s="34"/>
      <c r="V228" s="34"/>
      <c r="W228" s="34"/>
      <c r="X228" s="34"/>
      <c r="Y228" s="34"/>
      <c r="Z228" s="34"/>
      <c r="AA228" s="34"/>
      <c r="AB228" s="34"/>
      <c r="AC228" s="34"/>
      <c r="AD228" s="34"/>
      <c r="AE228" s="34"/>
      <c r="AR228" s="189" t="s">
        <v>250</v>
      </c>
      <c r="AT228" s="189" t="s">
        <v>167</v>
      </c>
      <c r="AU228" s="189" t="s">
        <v>83</v>
      </c>
      <c r="AY228" s="17" t="s">
        <v>164</v>
      </c>
      <c r="BE228" s="190">
        <f>IF(N228="základní",J228,0)</f>
        <v>0</v>
      </c>
      <c r="BF228" s="190">
        <f>IF(N228="snížená",J228,0)</f>
        <v>0</v>
      </c>
      <c r="BG228" s="190">
        <f>IF(N228="zákl. přenesená",J228,0)</f>
        <v>0</v>
      </c>
      <c r="BH228" s="190">
        <f>IF(N228="sníž. přenesená",J228,0)</f>
        <v>0</v>
      </c>
      <c r="BI228" s="190">
        <f>IF(N228="nulová",J228,0)</f>
        <v>0</v>
      </c>
      <c r="BJ228" s="17" t="s">
        <v>79</v>
      </c>
      <c r="BK228" s="190">
        <f>ROUND(I228*H228,2)</f>
        <v>0</v>
      </c>
      <c r="BL228" s="17" t="s">
        <v>250</v>
      </c>
      <c r="BM228" s="189" t="s">
        <v>1091</v>
      </c>
    </row>
    <row r="229" spans="1:65" s="2" customFormat="1" ht="11.25">
      <c r="A229" s="34"/>
      <c r="B229" s="35"/>
      <c r="C229" s="36"/>
      <c r="D229" s="191" t="s">
        <v>173</v>
      </c>
      <c r="E229" s="36"/>
      <c r="F229" s="192" t="s">
        <v>692</v>
      </c>
      <c r="G229" s="36"/>
      <c r="H229" s="36"/>
      <c r="I229" s="193"/>
      <c r="J229" s="36"/>
      <c r="K229" s="36"/>
      <c r="L229" s="39"/>
      <c r="M229" s="194"/>
      <c r="N229" s="195"/>
      <c r="O229" s="64"/>
      <c r="P229" s="64"/>
      <c r="Q229" s="64"/>
      <c r="R229" s="64"/>
      <c r="S229" s="64"/>
      <c r="T229" s="65"/>
      <c r="U229" s="34"/>
      <c r="V229" s="34"/>
      <c r="W229" s="34"/>
      <c r="X229" s="34"/>
      <c r="Y229" s="34"/>
      <c r="Z229" s="34"/>
      <c r="AA229" s="34"/>
      <c r="AB229" s="34"/>
      <c r="AC229" s="34"/>
      <c r="AD229" s="34"/>
      <c r="AE229" s="34"/>
      <c r="AT229" s="17" t="s">
        <v>173</v>
      </c>
      <c r="AU229" s="17" t="s">
        <v>83</v>
      </c>
    </row>
    <row r="230" spans="1:65" s="13" customFormat="1" ht="11.25">
      <c r="B230" s="196"/>
      <c r="C230" s="197"/>
      <c r="D230" s="198" t="s">
        <v>179</v>
      </c>
      <c r="E230" s="199" t="s">
        <v>19</v>
      </c>
      <c r="F230" s="200" t="s">
        <v>1092</v>
      </c>
      <c r="G230" s="197"/>
      <c r="H230" s="201">
        <v>16</v>
      </c>
      <c r="I230" s="202"/>
      <c r="J230" s="197"/>
      <c r="K230" s="197"/>
      <c r="L230" s="203"/>
      <c r="M230" s="204"/>
      <c r="N230" s="205"/>
      <c r="O230" s="205"/>
      <c r="P230" s="205"/>
      <c r="Q230" s="205"/>
      <c r="R230" s="205"/>
      <c r="S230" s="205"/>
      <c r="T230" s="206"/>
      <c r="AT230" s="207" t="s">
        <v>179</v>
      </c>
      <c r="AU230" s="207" t="s">
        <v>83</v>
      </c>
      <c r="AV230" s="13" t="s">
        <v>83</v>
      </c>
      <c r="AW230" s="13" t="s">
        <v>36</v>
      </c>
      <c r="AX230" s="13" t="s">
        <v>75</v>
      </c>
      <c r="AY230" s="207" t="s">
        <v>164</v>
      </c>
    </row>
    <row r="231" spans="1:65" s="13" customFormat="1" ht="11.25">
      <c r="B231" s="196"/>
      <c r="C231" s="197"/>
      <c r="D231" s="198" t="s">
        <v>179</v>
      </c>
      <c r="E231" s="199" t="s">
        <v>19</v>
      </c>
      <c r="F231" s="200" t="s">
        <v>1093</v>
      </c>
      <c r="G231" s="197"/>
      <c r="H231" s="201">
        <v>34.56</v>
      </c>
      <c r="I231" s="202"/>
      <c r="J231" s="197"/>
      <c r="K231" s="197"/>
      <c r="L231" s="203"/>
      <c r="M231" s="204"/>
      <c r="N231" s="205"/>
      <c r="O231" s="205"/>
      <c r="P231" s="205"/>
      <c r="Q231" s="205"/>
      <c r="R231" s="205"/>
      <c r="S231" s="205"/>
      <c r="T231" s="206"/>
      <c r="AT231" s="207" t="s">
        <v>179</v>
      </c>
      <c r="AU231" s="207" t="s">
        <v>83</v>
      </c>
      <c r="AV231" s="13" t="s">
        <v>83</v>
      </c>
      <c r="AW231" s="13" t="s">
        <v>36</v>
      </c>
      <c r="AX231" s="13" t="s">
        <v>75</v>
      </c>
      <c r="AY231" s="207" t="s">
        <v>164</v>
      </c>
    </row>
    <row r="232" spans="1:65" s="13" customFormat="1" ht="11.25">
      <c r="B232" s="196"/>
      <c r="C232" s="197"/>
      <c r="D232" s="198" t="s">
        <v>179</v>
      </c>
      <c r="E232" s="199" t="s">
        <v>19</v>
      </c>
      <c r="F232" s="200" t="s">
        <v>1094</v>
      </c>
      <c r="G232" s="197"/>
      <c r="H232" s="201">
        <v>43.92</v>
      </c>
      <c r="I232" s="202"/>
      <c r="J232" s="197"/>
      <c r="K232" s="197"/>
      <c r="L232" s="203"/>
      <c r="M232" s="204"/>
      <c r="N232" s="205"/>
      <c r="O232" s="205"/>
      <c r="P232" s="205"/>
      <c r="Q232" s="205"/>
      <c r="R232" s="205"/>
      <c r="S232" s="205"/>
      <c r="T232" s="206"/>
      <c r="AT232" s="207" t="s">
        <v>179</v>
      </c>
      <c r="AU232" s="207" t="s">
        <v>83</v>
      </c>
      <c r="AV232" s="13" t="s">
        <v>83</v>
      </c>
      <c r="AW232" s="13" t="s">
        <v>36</v>
      </c>
      <c r="AX232" s="13" t="s">
        <v>75</v>
      </c>
      <c r="AY232" s="207" t="s">
        <v>164</v>
      </c>
    </row>
    <row r="233" spans="1:65" s="13" customFormat="1" ht="11.25">
      <c r="B233" s="196"/>
      <c r="C233" s="197"/>
      <c r="D233" s="198" t="s">
        <v>179</v>
      </c>
      <c r="E233" s="199" t="s">
        <v>19</v>
      </c>
      <c r="F233" s="200" t="s">
        <v>1095</v>
      </c>
      <c r="G233" s="197"/>
      <c r="H233" s="201">
        <v>17.28</v>
      </c>
      <c r="I233" s="202"/>
      <c r="J233" s="197"/>
      <c r="K233" s="197"/>
      <c r="L233" s="203"/>
      <c r="M233" s="204"/>
      <c r="N233" s="205"/>
      <c r="O233" s="205"/>
      <c r="P233" s="205"/>
      <c r="Q233" s="205"/>
      <c r="R233" s="205"/>
      <c r="S233" s="205"/>
      <c r="T233" s="206"/>
      <c r="AT233" s="207" t="s">
        <v>179</v>
      </c>
      <c r="AU233" s="207" t="s">
        <v>83</v>
      </c>
      <c r="AV233" s="13" t="s">
        <v>83</v>
      </c>
      <c r="AW233" s="13" t="s">
        <v>36</v>
      </c>
      <c r="AX233" s="13" t="s">
        <v>75</v>
      </c>
      <c r="AY233" s="207" t="s">
        <v>164</v>
      </c>
    </row>
    <row r="234" spans="1:65" s="14" customFormat="1" ht="11.25">
      <c r="B234" s="212"/>
      <c r="C234" s="213"/>
      <c r="D234" s="198" t="s">
        <v>179</v>
      </c>
      <c r="E234" s="214" t="s">
        <v>19</v>
      </c>
      <c r="F234" s="215" t="s">
        <v>438</v>
      </c>
      <c r="G234" s="213"/>
      <c r="H234" s="216">
        <v>111.76</v>
      </c>
      <c r="I234" s="217"/>
      <c r="J234" s="213"/>
      <c r="K234" s="213"/>
      <c r="L234" s="218"/>
      <c r="M234" s="219"/>
      <c r="N234" s="220"/>
      <c r="O234" s="220"/>
      <c r="P234" s="220"/>
      <c r="Q234" s="220"/>
      <c r="R234" s="220"/>
      <c r="S234" s="220"/>
      <c r="T234" s="221"/>
      <c r="AT234" s="222" t="s">
        <v>179</v>
      </c>
      <c r="AU234" s="222" t="s">
        <v>83</v>
      </c>
      <c r="AV234" s="14" t="s">
        <v>112</v>
      </c>
      <c r="AW234" s="14" t="s">
        <v>36</v>
      </c>
      <c r="AX234" s="14" t="s">
        <v>79</v>
      </c>
      <c r="AY234" s="222" t="s">
        <v>164</v>
      </c>
    </row>
    <row r="235" spans="1:65" s="2" customFormat="1" ht="44.25" customHeight="1">
      <c r="A235" s="34"/>
      <c r="B235" s="35"/>
      <c r="C235" s="178" t="s">
        <v>667</v>
      </c>
      <c r="D235" s="178" t="s">
        <v>167</v>
      </c>
      <c r="E235" s="179" t="s">
        <v>698</v>
      </c>
      <c r="F235" s="180" t="s">
        <v>699</v>
      </c>
      <c r="G235" s="181" t="s">
        <v>170</v>
      </c>
      <c r="H235" s="182">
        <v>111.76</v>
      </c>
      <c r="I235" s="183"/>
      <c r="J235" s="184">
        <f>ROUND(I235*H235,2)</f>
        <v>0</v>
      </c>
      <c r="K235" s="180" t="s">
        <v>171</v>
      </c>
      <c r="L235" s="39"/>
      <c r="M235" s="185" t="s">
        <v>19</v>
      </c>
      <c r="N235" s="186" t="s">
        <v>46</v>
      </c>
      <c r="O235" s="64"/>
      <c r="P235" s="187">
        <f>O235*H235</f>
        <v>0</v>
      </c>
      <c r="Q235" s="187">
        <v>4.5999999999999999E-3</v>
      </c>
      <c r="R235" s="187">
        <f>Q235*H235</f>
        <v>0.514096</v>
      </c>
      <c r="S235" s="187">
        <v>0</v>
      </c>
      <c r="T235" s="188">
        <f>S235*H235</f>
        <v>0</v>
      </c>
      <c r="U235" s="34"/>
      <c r="V235" s="34"/>
      <c r="W235" s="34"/>
      <c r="X235" s="34"/>
      <c r="Y235" s="34"/>
      <c r="Z235" s="34"/>
      <c r="AA235" s="34"/>
      <c r="AB235" s="34"/>
      <c r="AC235" s="34"/>
      <c r="AD235" s="34"/>
      <c r="AE235" s="34"/>
      <c r="AR235" s="189" t="s">
        <v>250</v>
      </c>
      <c r="AT235" s="189" t="s">
        <v>167</v>
      </c>
      <c r="AU235" s="189" t="s">
        <v>83</v>
      </c>
      <c r="AY235" s="17" t="s">
        <v>164</v>
      </c>
      <c r="BE235" s="190">
        <f>IF(N235="základní",J235,0)</f>
        <v>0</v>
      </c>
      <c r="BF235" s="190">
        <f>IF(N235="snížená",J235,0)</f>
        <v>0</v>
      </c>
      <c r="BG235" s="190">
        <f>IF(N235="zákl. přenesená",J235,0)</f>
        <v>0</v>
      </c>
      <c r="BH235" s="190">
        <f>IF(N235="sníž. přenesená",J235,0)</f>
        <v>0</v>
      </c>
      <c r="BI235" s="190">
        <f>IF(N235="nulová",J235,0)</f>
        <v>0</v>
      </c>
      <c r="BJ235" s="17" t="s">
        <v>79</v>
      </c>
      <c r="BK235" s="190">
        <f>ROUND(I235*H235,2)</f>
        <v>0</v>
      </c>
      <c r="BL235" s="17" t="s">
        <v>250</v>
      </c>
      <c r="BM235" s="189" t="s">
        <v>1096</v>
      </c>
    </row>
    <row r="236" spans="1:65" s="2" customFormat="1" ht="11.25">
      <c r="A236" s="34"/>
      <c r="B236" s="35"/>
      <c r="C236" s="36"/>
      <c r="D236" s="191" t="s">
        <v>173</v>
      </c>
      <c r="E236" s="36"/>
      <c r="F236" s="192" t="s">
        <v>701</v>
      </c>
      <c r="G236" s="36"/>
      <c r="H236" s="36"/>
      <c r="I236" s="193"/>
      <c r="J236" s="36"/>
      <c r="K236" s="36"/>
      <c r="L236" s="39"/>
      <c r="M236" s="194"/>
      <c r="N236" s="195"/>
      <c r="O236" s="64"/>
      <c r="P236" s="64"/>
      <c r="Q236" s="64"/>
      <c r="R236" s="64"/>
      <c r="S236" s="64"/>
      <c r="T236" s="65"/>
      <c r="U236" s="34"/>
      <c r="V236" s="34"/>
      <c r="W236" s="34"/>
      <c r="X236" s="34"/>
      <c r="Y236" s="34"/>
      <c r="Z236" s="34"/>
      <c r="AA236" s="34"/>
      <c r="AB236" s="34"/>
      <c r="AC236" s="34"/>
      <c r="AD236" s="34"/>
      <c r="AE236" s="34"/>
      <c r="AT236" s="17" t="s">
        <v>173</v>
      </c>
      <c r="AU236" s="17" t="s">
        <v>83</v>
      </c>
    </row>
    <row r="237" spans="1:65" s="13" customFormat="1" ht="11.25">
      <c r="B237" s="196"/>
      <c r="C237" s="197"/>
      <c r="D237" s="198" t="s">
        <v>179</v>
      </c>
      <c r="E237" s="199" t="s">
        <v>19</v>
      </c>
      <c r="F237" s="200" t="s">
        <v>1092</v>
      </c>
      <c r="G237" s="197"/>
      <c r="H237" s="201">
        <v>16</v>
      </c>
      <c r="I237" s="202"/>
      <c r="J237" s="197"/>
      <c r="K237" s="197"/>
      <c r="L237" s="203"/>
      <c r="M237" s="204"/>
      <c r="N237" s="205"/>
      <c r="O237" s="205"/>
      <c r="P237" s="205"/>
      <c r="Q237" s="205"/>
      <c r="R237" s="205"/>
      <c r="S237" s="205"/>
      <c r="T237" s="206"/>
      <c r="AT237" s="207" t="s">
        <v>179</v>
      </c>
      <c r="AU237" s="207" t="s">
        <v>83</v>
      </c>
      <c r="AV237" s="13" t="s">
        <v>83</v>
      </c>
      <c r="AW237" s="13" t="s">
        <v>36</v>
      </c>
      <c r="AX237" s="13" t="s">
        <v>75</v>
      </c>
      <c r="AY237" s="207" t="s">
        <v>164</v>
      </c>
    </row>
    <row r="238" spans="1:65" s="13" customFormat="1" ht="11.25">
      <c r="B238" s="196"/>
      <c r="C238" s="197"/>
      <c r="D238" s="198" t="s">
        <v>179</v>
      </c>
      <c r="E238" s="199" t="s">
        <v>19</v>
      </c>
      <c r="F238" s="200" t="s">
        <v>1093</v>
      </c>
      <c r="G238" s="197"/>
      <c r="H238" s="201">
        <v>34.56</v>
      </c>
      <c r="I238" s="202"/>
      <c r="J238" s="197"/>
      <c r="K238" s="197"/>
      <c r="L238" s="203"/>
      <c r="M238" s="204"/>
      <c r="N238" s="205"/>
      <c r="O238" s="205"/>
      <c r="P238" s="205"/>
      <c r="Q238" s="205"/>
      <c r="R238" s="205"/>
      <c r="S238" s="205"/>
      <c r="T238" s="206"/>
      <c r="AT238" s="207" t="s">
        <v>179</v>
      </c>
      <c r="AU238" s="207" t="s">
        <v>83</v>
      </c>
      <c r="AV238" s="13" t="s">
        <v>83</v>
      </c>
      <c r="AW238" s="13" t="s">
        <v>36</v>
      </c>
      <c r="AX238" s="13" t="s">
        <v>75</v>
      </c>
      <c r="AY238" s="207" t="s">
        <v>164</v>
      </c>
    </row>
    <row r="239" spans="1:65" s="13" customFormat="1" ht="11.25">
      <c r="B239" s="196"/>
      <c r="C239" s="197"/>
      <c r="D239" s="198" t="s">
        <v>179</v>
      </c>
      <c r="E239" s="199" t="s">
        <v>19</v>
      </c>
      <c r="F239" s="200" t="s">
        <v>1094</v>
      </c>
      <c r="G239" s="197"/>
      <c r="H239" s="201">
        <v>43.92</v>
      </c>
      <c r="I239" s="202"/>
      <c r="J239" s="197"/>
      <c r="K239" s="197"/>
      <c r="L239" s="203"/>
      <c r="M239" s="204"/>
      <c r="N239" s="205"/>
      <c r="O239" s="205"/>
      <c r="P239" s="205"/>
      <c r="Q239" s="205"/>
      <c r="R239" s="205"/>
      <c r="S239" s="205"/>
      <c r="T239" s="206"/>
      <c r="AT239" s="207" t="s">
        <v>179</v>
      </c>
      <c r="AU239" s="207" t="s">
        <v>83</v>
      </c>
      <c r="AV239" s="13" t="s">
        <v>83</v>
      </c>
      <c r="AW239" s="13" t="s">
        <v>36</v>
      </c>
      <c r="AX239" s="13" t="s">
        <v>75</v>
      </c>
      <c r="AY239" s="207" t="s">
        <v>164</v>
      </c>
    </row>
    <row r="240" spans="1:65" s="13" customFormat="1" ht="11.25">
      <c r="B240" s="196"/>
      <c r="C240" s="197"/>
      <c r="D240" s="198" t="s">
        <v>179</v>
      </c>
      <c r="E240" s="199" t="s">
        <v>19</v>
      </c>
      <c r="F240" s="200" t="s">
        <v>1095</v>
      </c>
      <c r="G240" s="197"/>
      <c r="H240" s="201">
        <v>17.28</v>
      </c>
      <c r="I240" s="202"/>
      <c r="J240" s="197"/>
      <c r="K240" s="197"/>
      <c r="L240" s="203"/>
      <c r="M240" s="204"/>
      <c r="N240" s="205"/>
      <c r="O240" s="205"/>
      <c r="P240" s="205"/>
      <c r="Q240" s="205"/>
      <c r="R240" s="205"/>
      <c r="S240" s="205"/>
      <c r="T240" s="206"/>
      <c r="AT240" s="207" t="s">
        <v>179</v>
      </c>
      <c r="AU240" s="207" t="s">
        <v>83</v>
      </c>
      <c r="AV240" s="13" t="s">
        <v>83</v>
      </c>
      <c r="AW240" s="13" t="s">
        <v>36</v>
      </c>
      <c r="AX240" s="13" t="s">
        <v>75</v>
      </c>
      <c r="AY240" s="207" t="s">
        <v>164</v>
      </c>
    </row>
    <row r="241" spans="1:65" s="14" customFormat="1" ht="11.25">
      <c r="B241" s="212"/>
      <c r="C241" s="213"/>
      <c r="D241" s="198" t="s">
        <v>179</v>
      </c>
      <c r="E241" s="214" t="s">
        <v>19</v>
      </c>
      <c r="F241" s="215" t="s">
        <v>438</v>
      </c>
      <c r="G241" s="213"/>
      <c r="H241" s="216">
        <v>111.76</v>
      </c>
      <c r="I241" s="217"/>
      <c r="J241" s="213"/>
      <c r="K241" s="213"/>
      <c r="L241" s="218"/>
      <c r="M241" s="219"/>
      <c r="N241" s="220"/>
      <c r="O241" s="220"/>
      <c r="P241" s="220"/>
      <c r="Q241" s="220"/>
      <c r="R241" s="220"/>
      <c r="S241" s="220"/>
      <c r="T241" s="221"/>
      <c r="AT241" s="222" t="s">
        <v>179</v>
      </c>
      <c r="AU241" s="222" t="s">
        <v>83</v>
      </c>
      <c r="AV241" s="14" t="s">
        <v>112</v>
      </c>
      <c r="AW241" s="14" t="s">
        <v>36</v>
      </c>
      <c r="AX241" s="14" t="s">
        <v>79</v>
      </c>
      <c r="AY241" s="222" t="s">
        <v>164</v>
      </c>
    </row>
    <row r="242" spans="1:65" s="2" customFormat="1" ht="24.2" customHeight="1">
      <c r="A242" s="34"/>
      <c r="B242" s="35"/>
      <c r="C242" s="223" t="s">
        <v>674</v>
      </c>
      <c r="D242" s="223" t="s">
        <v>457</v>
      </c>
      <c r="E242" s="224" t="s">
        <v>703</v>
      </c>
      <c r="F242" s="225" t="s">
        <v>704</v>
      </c>
      <c r="G242" s="226" t="s">
        <v>170</v>
      </c>
      <c r="H242" s="227">
        <v>122.93600000000001</v>
      </c>
      <c r="I242" s="228"/>
      <c r="J242" s="229">
        <f>ROUND(I242*H242,2)</f>
        <v>0</v>
      </c>
      <c r="K242" s="225" t="s">
        <v>171</v>
      </c>
      <c r="L242" s="230"/>
      <c r="M242" s="231" t="s">
        <v>19</v>
      </c>
      <c r="N242" s="232" t="s">
        <v>46</v>
      </c>
      <c r="O242" s="64"/>
      <c r="P242" s="187">
        <f>O242*H242</f>
        <v>0</v>
      </c>
      <c r="Q242" s="187">
        <v>1.771E-2</v>
      </c>
      <c r="R242" s="187">
        <f>Q242*H242</f>
        <v>2.1771965600000001</v>
      </c>
      <c r="S242" s="187">
        <v>0</v>
      </c>
      <c r="T242" s="188">
        <f>S242*H242</f>
        <v>0</v>
      </c>
      <c r="U242" s="34"/>
      <c r="V242" s="34"/>
      <c r="W242" s="34"/>
      <c r="X242" s="34"/>
      <c r="Y242" s="34"/>
      <c r="Z242" s="34"/>
      <c r="AA242" s="34"/>
      <c r="AB242" s="34"/>
      <c r="AC242" s="34"/>
      <c r="AD242" s="34"/>
      <c r="AE242" s="34"/>
      <c r="AR242" s="189" t="s">
        <v>344</v>
      </c>
      <c r="AT242" s="189" t="s">
        <v>457</v>
      </c>
      <c r="AU242" s="189" t="s">
        <v>83</v>
      </c>
      <c r="AY242" s="17" t="s">
        <v>164</v>
      </c>
      <c r="BE242" s="190">
        <f>IF(N242="základní",J242,0)</f>
        <v>0</v>
      </c>
      <c r="BF242" s="190">
        <f>IF(N242="snížená",J242,0)</f>
        <v>0</v>
      </c>
      <c r="BG242" s="190">
        <f>IF(N242="zákl. přenesená",J242,0)</f>
        <v>0</v>
      </c>
      <c r="BH242" s="190">
        <f>IF(N242="sníž. přenesená",J242,0)</f>
        <v>0</v>
      </c>
      <c r="BI242" s="190">
        <f>IF(N242="nulová",J242,0)</f>
        <v>0</v>
      </c>
      <c r="BJ242" s="17" t="s">
        <v>79</v>
      </c>
      <c r="BK242" s="190">
        <f>ROUND(I242*H242,2)</f>
        <v>0</v>
      </c>
      <c r="BL242" s="17" t="s">
        <v>250</v>
      </c>
      <c r="BM242" s="189" t="s">
        <v>1097</v>
      </c>
    </row>
    <row r="243" spans="1:65" s="13" customFormat="1" ht="11.25">
      <c r="B243" s="196"/>
      <c r="C243" s="197"/>
      <c r="D243" s="198" t="s">
        <v>179</v>
      </c>
      <c r="E243" s="199" t="s">
        <v>19</v>
      </c>
      <c r="F243" s="200" t="s">
        <v>1098</v>
      </c>
      <c r="G243" s="197"/>
      <c r="H243" s="201">
        <v>122.93600000000001</v>
      </c>
      <c r="I243" s="202"/>
      <c r="J243" s="197"/>
      <c r="K243" s="197"/>
      <c r="L243" s="203"/>
      <c r="M243" s="204"/>
      <c r="N243" s="205"/>
      <c r="O243" s="205"/>
      <c r="P243" s="205"/>
      <c r="Q243" s="205"/>
      <c r="R243" s="205"/>
      <c r="S243" s="205"/>
      <c r="T243" s="206"/>
      <c r="AT243" s="207" t="s">
        <v>179</v>
      </c>
      <c r="AU243" s="207" t="s">
        <v>83</v>
      </c>
      <c r="AV243" s="13" t="s">
        <v>83</v>
      </c>
      <c r="AW243" s="13" t="s">
        <v>36</v>
      </c>
      <c r="AX243" s="13" t="s">
        <v>79</v>
      </c>
      <c r="AY243" s="207" t="s">
        <v>164</v>
      </c>
    </row>
    <row r="244" spans="1:65" s="2" customFormat="1" ht="33" customHeight="1">
      <c r="A244" s="34"/>
      <c r="B244" s="35"/>
      <c r="C244" s="178" t="s">
        <v>681</v>
      </c>
      <c r="D244" s="178" t="s">
        <v>167</v>
      </c>
      <c r="E244" s="179" t="s">
        <v>708</v>
      </c>
      <c r="F244" s="180" t="s">
        <v>709</v>
      </c>
      <c r="G244" s="181" t="s">
        <v>347</v>
      </c>
      <c r="H244" s="182">
        <v>55</v>
      </c>
      <c r="I244" s="183"/>
      <c r="J244" s="184">
        <f>ROUND(I244*H244,2)</f>
        <v>0</v>
      </c>
      <c r="K244" s="180" t="s">
        <v>171</v>
      </c>
      <c r="L244" s="39"/>
      <c r="M244" s="185" t="s">
        <v>19</v>
      </c>
      <c r="N244" s="186" t="s">
        <v>46</v>
      </c>
      <c r="O244" s="64"/>
      <c r="P244" s="187">
        <f>O244*H244</f>
        <v>0</v>
      </c>
      <c r="Q244" s="187">
        <v>2.0000000000000001E-4</v>
      </c>
      <c r="R244" s="187">
        <f>Q244*H244</f>
        <v>1.1000000000000001E-2</v>
      </c>
      <c r="S244" s="187">
        <v>0</v>
      </c>
      <c r="T244" s="188">
        <f>S244*H244</f>
        <v>0</v>
      </c>
      <c r="U244" s="34"/>
      <c r="V244" s="34"/>
      <c r="W244" s="34"/>
      <c r="X244" s="34"/>
      <c r="Y244" s="34"/>
      <c r="Z244" s="34"/>
      <c r="AA244" s="34"/>
      <c r="AB244" s="34"/>
      <c r="AC244" s="34"/>
      <c r="AD244" s="34"/>
      <c r="AE244" s="34"/>
      <c r="AR244" s="189" t="s">
        <v>250</v>
      </c>
      <c r="AT244" s="189" t="s">
        <v>167</v>
      </c>
      <c r="AU244" s="189" t="s">
        <v>83</v>
      </c>
      <c r="AY244" s="17" t="s">
        <v>164</v>
      </c>
      <c r="BE244" s="190">
        <f>IF(N244="základní",J244,0)</f>
        <v>0</v>
      </c>
      <c r="BF244" s="190">
        <f>IF(N244="snížená",J244,0)</f>
        <v>0</v>
      </c>
      <c r="BG244" s="190">
        <f>IF(N244="zákl. přenesená",J244,0)</f>
        <v>0</v>
      </c>
      <c r="BH244" s="190">
        <f>IF(N244="sníž. přenesená",J244,0)</f>
        <v>0</v>
      </c>
      <c r="BI244" s="190">
        <f>IF(N244="nulová",J244,0)</f>
        <v>0</v>
      </c>
      <c r="BJ244" s="17" t="s">
        <v>79</v>
      </c>
      <c r="BK244" s="190">
        <f>ROUND(I244*H244,2)</f>
        <v>0</v>
      </c>
      <c r="BL244" s="17" t="s">
        <v>250</v>
      </c>
      <c r="BM244" s="189" t="s">
        <v>1099</v>
      </c>
    </row>
    <row r="245" spans="1:65" s="2" customFormat="1" ht="11.25">
      <c r="A245" s="34"/>
      <c r="B245" s="35"/>
      <c r="C245" s="36"/>
      <c r="D245" s="191" t="s">
        <v>173</v>
      </c>
      <c r="E245" s="36"/>
      <c r="F245" s="192" t="s">
        <v>711</v>
      </c>
      <c r="G245" s="36"/>
      <c r="H245" s="36"/>
      <c r="I245" s="193"/>
      <c r="J245" s="36"/>
      <c r="K245" s="36"/>
      <c r="L245" s="39"/>
      <c r="M245" s="194"/>
      <c r="N245" s="195"/>
      <c r="O245" s="64"/>
      <c r="P245" s="64"/>
      <c r="Q245" s="64"/>
      <c r="R245" s="64"/>
      <c r="S245" s="64"/>
      <c r="T245" s="65"/>
      <c r="U245" s="34"/>
      <c r="V245" s="34"/>
      <c r="W245" s="34"/>
      <c r="X245" s="34"/>
      <c r="Y245" s="34"/>
      <c r="Z245" s="34"/>
      <c r="AA245" s="34"/>
      <c r="AB245" s="34"/>
      <c r="AC245" s="34"/>
      <c r="AD245" s="34"/>
      <c r="AE245" s="34"/>
      <c r="AT245" s="17" t="s">
        <v>173</v>
      </c>
      <c r="AU245" s="17" t="s">
        <v>83</v>
      </c>
    </row>
    <row r="246" spans="1:65" s="13" customFormat="1" ht="11.25">
      <c r="B246" s="196"/>
      <c r="C246" s="197"/>
      <c r="D246" s="198" t="s">
        <v>179</v>
      </c>
      <c r="E246" s="199" t="s">
        <v>19</v>
      </c>
      <c r="F246" s="200" t="s">
        <v>712</v>
      </c>
      <c r="G246" s="197"/>
      <c r="H246" s="201">
        <v>55</v>
      </c>
      <c r="I246" s="202"/>
      <c r="J246" s="197"/>
      <c r="K246" s="197"/>
      <c r="L246" s="203"/>
      <c r="M246" s="204"/>
      <c r="N246" s="205"/>
      <c r="O246" s="205"/>
      <c r="P246" s="205"/>
      <c r="Q246" s="205"/>
      <c r="R246" s="205"/>
      <c r="S246" s="205"/>
      <c r="T246" s="206"/>
      <c r="AT246" s="207" t="s">
        <v>179</v>
      </c>
      <c r="AU246" s="207" t="s">
        <v>83</v>
      </c>
      <c r="AV246" s="13" t="s">
        <v>83</v>
      </c>
      <c r="AW246" s="13" t="s">
        <v>36</v>
      </c>
      <c r="AX246" s="13" t="s">
        <v>79</v>
      </c>
      <c r="AY246" s="207" t="s">
        <v>164</v>
      </c>
    </row>
    <row r="247" spans="1:65" s="2" customFormat="1" ht="16.5" customHeight="1">
      <c r="A247" s="34"/>
      <c r="B247" s="35"/>
      <c r="C247" s="223" t="s">
        <v>688</v>
      </c>
      <c r="D247" s="223" t="s">
        <v>457</v>
      </c>
      <c r="E247" s="224" t="s">
        <v>714</v>
      </c>
      <c r="F247" s="225" t="s">
        <v>715</v>
      </c>
      <c r="G247" s="226" t="s">
        <v>347</v>
      </c>
      <c r="H247" s="227">
        <v>57.75</v>
      </c>
      <c r="I247" s="228"/>
      <c r="J247" s="229">
        <f>ROUND(I247*H247,2)</f>
        <v>0</v>
      </c>
      <c r="K247" s="225" t="s">
        <v>171</v>
      </c>
      <c r="L247" s="230"/>
      <c r="M247" s="231" t="s">
        <v>19</v>
      </c>
      <c r="N247" s="232" t="s">
        <v>46</v>
      </c>
      <c r="O247" s="64"/>
      <c r="P247" s="187">
        <f>O247*H247</f>
        <v>0</v>
      </c>
      <c r="Q247" s="187">
        <v>2.9999999999999997E-4</v>
      </c>
      <c r="R247" s="187">
        <f>Q247*H247</f>
        <v>1.7325E-2</v>
      </c>
      <c r="S247" s="187">
        <v>0</v>
      </c>
      <c r="T247" s="188">
        <f>S247*H247</f>
        <v>0</v>
      </c>
      <c r="U247" s="34"/>
      <c r="V247" s="34"/>
      <c r="W247" s="34"/>
      <c r="X247" s="34"/>
      <c r="Y247" s="34"/>
      <c r="Z247" s="34"/>
      <c r="AA247" s="34"/>
      <c r="AB247" s="34"/>
      <c r="AC247" s="34"/>
      <c r="AD247" s="34"/>
      <c r="AE247" s="34"/>
      <c r="AR247" s="189" t="s">
        <v>344</v>
      </c>
      <c r="AT247" s="189" t="s">
        <v>457</v>
      </c>
      <c r="AU247" s="189" t="s">
        <v>83</v>
      </c>
      <c r="AY247" s="17" t="s">
        <v>164</v>
      </c>
      <c r="BE247" s="190">
        <f>IF(N247="základní",J247,0)</f>
        <v>0</v>
      </c>
      <c r="BF247" s="190">
        <f>IF(N247="snížená",J247,0)</f>
        <v>0</v>
      </c>
      <c r="BG247" s="190">
        <f>IF(N247="zákl. přenesená",J247,0)</f>
        <v>0</v>
      </c>
      <c r="BH247" s="190">
        <f>IF(N247="sníž. přenesená",J247,0)</f>
        <v>0</v>
      </c>
      <c r="BI247" s="190">
        <f>IF(N247="nulová",J247,0)</f>
        <v>0</v>
      </c>
      <c r="BJ247" s="17" t="s">
        <v>79</v>
      </c>
      <c r="BK247" s="190">
        <f>ROUND(I247*H247,2)</f>
        <v>0</v>
      </c>
      <c r="BL247" s="17" t="s">
        <v>250</v>
      </c>
      <c r="BM247" s="189" t="s">
        <v>1100</v>
      </c>
    </row>
    <row r="248" spans="1:65" s="13" customFormat="1" ht="11.25">
      <c r="B248" s="196"/>
      <c r="C248" s="197"/>
      <c r="D248" s="198" t="s">
        <v>179</v>
      </c>
      <c r="E248" s="199" t="s">
        <v>19</v>
      </c>
      <c r="F248" s="200" t="s">
        <v>717</v>
      </c>
      <c r="G248" s="197"/>
      <c r="H248" s="201">
        <v>57.75</v>
      </c>
      <c r="I248" s="202"/>
      <c r="J248" s="197"/>
      <c r="K248" s="197"/>
      <c r="L248" s="203"/>
      <c r="M248" s="204"/>
      <c r="N248" s="205"/>
      <c r="O248" s="205"/>
      <c r="P248" s="205"/>
      <c r="Q248" s="205"/>
      <c r="R248" s="205"/>
      <c r="S248" s="205"/>
      <c r="T248" s="206"/>
      <c r="AT248" s="207" t="s">
        <v>179</v>
      </c>
      <c r="AU248" s="207" t="s">
        <v>83</v>
      </c>
      <c r="AV248" s="13" t="s">
        <v>83</v>
      </c>
      <c r="AW248" s="13" t="s">
        <v>36</v>
      </c>
      <c r="AX248" s="13" t="s">
        <v>79</v>
      </c>
      <c r="AY248" s="207" t="s">
        <v>164</v>
      </c>
    </row>
    <row r="249" spans="1:65" s="2" customFormat="1" ht="24.2" customHeight="1">
      <c r="A249" s="34"/>
      <c r="B249" s="35"/>
      <c r="C249" s="178" t="s">
        <v>697</v>
      </c>
      <c r="D249" s="178" t="s">
        <v>167</v>
      </c>
      <c r="E249" s="179" t="s">
        <v>719</v>
      </c>
      <c r="F249" s="180" t="s">
        <v>720</v>
      </c>
      <c r="G249" s="181" t="s">
        <v>347</v>
      </c>
      <c r="H249" s="182">
        <v>92</v>
      </c>
      <c r="I249" s="183"/>
      <c r="J249" s="184">
        <f>ROUND(I249*H249,2)</f>
        <v>0</v>
      </c>
      <c r="K249" s="180" t="s">
        <v>171</v>
      </c>
      <c r="L249" s="39"/>
      <c r="M249" s="185" t="s">
        <v>19</v>
      </c>
      <c r="N249" s="186" t="s">
        <v>46</v>
      </c>
      <c r="O249" s="64"/>
      <c r="P249" s="187">
        <f>O249*H249</f>
        <v>0</v>
      </c>
      <c r="Q249" s="187">
        <v>9.0000000000000006E-5</v>
      </c>
      <c r="R249" s="187">
        <f>Q249*H249</f>
        <v>8.2800000000000009E-3</v>
      </c>
      <c r="S249" s="187">
        <v>0</v>
      </c>
      <c r="T249" s="188">
        <f>S249*H249</f>
        <v>0</v>
      </c>
      <c r="U249" s="34"/>
      <c r="V249" s="34"/>
      <c r="W249" s="34"/>
      <c r="X249" s="34"/>
      <c r="Y249" s="34"/>
      <c r="Z249" s="34"/>
      <c r="AA249" s="34"/>
      <c r="AB249" s="34"/>
      <c r="AC249" s="34"/>
      <c r="AD249" s="34"/>
      <c r="AE249" s="34"/>
      <c r="AR249" s="189" t="s">
        <v>250</v>
      </c>
      <c r="AT249" s="189" t="s">
        <v>167</v>
      </c>
      <c r="AU249" s="189" t="s">
        <v>83</v>
      </c>
      <c r="AY249" s="17" t="s">
        <v>164</v>
      </c>
      <c r="BE249" s="190">
        <f>IF(N249="základní",J249,0)</f>
        <v>0</v>
      </c>
      <c r="BF249" s="190">
        <f>IF(N249="snížená",J249,0)</f>
        <v>0</v>
      </c>
      <c r="BG249" s="190">
        <f>IF(N249="zákl. přenesená",J249,0)</f>
        <v>0</v>
      </c>
      <c r="BH249" s="190">
        <f>IF(N249="sníž. přenesená",J249,0)</f>
        <v>0</v>
      </c>
      <c r="BI249" s="190">
        <f>IF(N249="nulová",J249,0)</f>
        <v>0</v>
      </c>
      <c r="BJ249" s="17" t="s">
        <v>79</v>
      </c>
      <c r="BK249" s="190">
        <f>ROUND(I249*H249,2)</f>
        <v>0</v>
      </c>
      <c r="BL249" s="17" t="s">
        <v>250</v>
      </c>
      <c r="BM249" s="189" t="s">
        <v>1101</v>
      </c>
    </row>
    <row r="250" spans="1:65" s="2" customFormat="1" ht="11.25">
      <c r="A250" s="34"/>
      <c r="B250" s="35"/>
      <c r="C250" s="36"/>
      <c r="D250" s="191" t="s">
        <v>173</v>
      </c>
      <c r="E250" s="36"/>
      <c r="F250" s="192" t="s">
        <v>722</v>
      </c>
      <c r="G250" s="36"/>
      <c r="H250" s="36"/>
      <c r="I250" s="193"/>
      <c r="J250" s="36"/>
      <c r="K250" s="36"/>
      <c r="L250" s="39"/>
      <c r="M250" s="194"/>
      <c r="N250" s="195"/>
      <c r="O250" s="64"/>
      <c r="P250" s="64"/>
      <c r="Q250" s="64"/>
      <c r="R250" s="64"/>
      <c r="S250" s="64"/>
      <c r="T250" s="65"/>
      <c r="U250" s="34"/>
      <c r="V250" s="34"/>
      <c r="W250" s="34"/>
      <c r="X250" s="34"/>
      <c r="Y250" s="34"/>
      <c r="Z250" s="34"/>
      <c r="AA250" s="34"/>
      <c r="AB250" s="34"/>
      <c r="AC250" s="34"/>
      <c r="AD250" s="34"/>
      <c r="AE250" s="34"/>
      <c r="AT250" s="17" t="s">
        <v>173</v>
      </c>
      <c r="AU250" s="17" t="s">
        <v>83</v>
      </c>
    </row>
    <row r="251" spans="1:65" s="2" customFormat="1" ht="55.5" customHeight="1">
      <c r="A251" s="34"/>
      <c r="B251" s="35"/>
      <c r="C251" s="178" t="s">
        <v>702</v>
      </c>
      <c r="D251" s="178" t="s">
        <v>167</v>
      </c>
      <c r="E251" s="179" t="s">
        <v>724</v>
      </c>
      <c r="F251" s="180" t="s">
        <v>725</v>
      </c>
      <c r="G251" s="181" t="s">
        <v>221</v>
      </c>
      <c r="H251" s="182">
        <v>2.7530000000000001</v>
      </c>
      <c r="I251" s="183"/>
      <c r="J251" s="184">
        <f>ROUND(I251*H251,2)</f>
        <v>0</v>
      </c>
      <c r="K251" s="180" t="s">
        <v>171</v>
      </c>
      <c r="L251" s="39"/>
      <c r="M251" s="185" t="s">
        <v>19</v>
      </c>
      <c r="N251" s="186" t="s">
        <v>46</v>
      </c>
      <c r="O251" s="64"/>
      <c r="P251" s="187">
        <f>O251*H251</f>
        <v>0</v>
      </c>
      <c r="Q251" s="187">
        <v>0</v>
      </c>
      <c r="R251" s="187">
        <f>Q251*H251</f>
        <v>0</v>
      </c>
      <c r="S251" s="187">
        <v>0</v>
      </c>
      <c r="T251" s="188">
        <f>S251*H251</f>
        <v>0</v>
      </c>
      <c r="U251" s="34"/>
      <c r="V251" s="34"/>
      <c r="W251" s="34"/>
      <c r="X251" s="34"/>
      <c r="Y251" s="34"/>
      <c r="Z251" s="34"/>
      <c r="AA251" s="34"/>
      <c r="AB251" s="34"/>
      <c r="AC251" s="34"/>
      <c r="AD251" s="34"/>
      <c r="AE251" s="34"/>
      <c r="AR251" s="189" t="s">
        <v>250</v>
      </c>
      <c r="AT251" s="189" t="s">
        <v>167</v>
      </c>
      <c r="AU251" s="189" t="s">
        <v>83</v>
      </c>
      <c r="AY251" s="17" t="s">
        <v>164</v>
      </c>
      <c r="BE251" s="190">
        <f>IF(N251="základní",J251,0)</f>
        <v>0</v>
      </c>
      <c r="BF251" s="190">
        <f>IF(N251="snížená",J251,0)</f>
        <v>0</v>
      </c>
      <c r="BG251" s="190">
        <f>IF(N251="zákl. přenesená",J251,0)</f>
        <v>0</v>
      </c>
      <c r="BH251" s="190">
        <f>IF(N251="sníž. přenesená",J251,0)</f>
        <v>0</v>
      </c>
      <c r="BI251" s="190">
        <f>IF(N251="nulová",J251,0)</f>
        <v>0</v>
      </c>
      <c r="BJ251" s="17" t="s">
        <v>79</v>
      </c>
      <c r="BK251" s="190">
        <f>ROUND(I251*H251,2)</f>
        <v>0</v>
      </c>
      <c r="BL251" s="17" t="s">
        <v>250</v>
      </c>
      <c r="BM251" s="189" t="s">
        <v>1102</v>
      </c>
    </row>
    <row r="252" spans="1:65" s="2" customFormat="1" ht="11.25">
      <c r="A252" s="34"/>
      <c r="B252" s="35"/>
      <c r="C252" s="36"/>
      <c r="D252" s="191" t="s">
        <v>173</v>
      </c>
      <c r="E252" s="36"/>
      <c r="F252" s="192" t="s">
        <v>727</v>
      </c>
      <c r="G252" s="36"/>
      <c r="H252" s="36"/>
      <c r="I252" s="193"/>
      <c r="J252" s="36"/>
      <c r="K252" s="36"/>
      <c r="L252" s="39"/>
      <c r="M252" s="194"/>
      <c r="N252" s="195"/>
      <c r="O252" s="64"/>
      <c r="P252" s="64"/>
      <c r="Q252" s="64"/>
      <c r="R252" s="64"/>
      <c r="S252" s="64"/>
      <c r="T252" s="65"/>
      <c r="U252" s="34"/>
      <c r="V252" s="34"/>
      <c r="W252" s="34"/>
      <c r="X252" s="34"/>
      <c r="Y252" s="34"/>
      <c r="Z252" s="34"/>
      <c r="AA252" s="34"/>
      <c r="AB252" s="34"/>
      <c r="AC252" s="34"/>
      <c r="AD252" s="34"/>
      <c r="AE252" s="34"/>
      <c r="AT252" s="17" t="s">
        <v>173</v>
      </c>
      <c r="AU252" s="17" t="s">
        <v>83</v>
      </c>
    </row>
    <row r="253" spans="1:65" s="12" customFormat="1" ht="22.9" customHeight="1">
      <c r="B253" s="162"/>
      <c r="C253" s="163"/>
      <c r="D253" s="164" t="s">
        <v>74</v>
      </c>
      <c r="E253" s="176" t="s">
        <v>728</v>
      </c>
      <c r="F253" s="176" t="s">
        <v>729</v>
      </c>
      <c r="G253" s="163"/>
      <c r="H253" s="163"/>
      <c r="I253" s="166"/>
      <c r="J253" s="177">
        <f>BK253</f>
        <v>0</v>
      </c>
      <c r="K253" s="163"/>
      <c r="L253" s="168"/>
      <c r="M253" s="169"/>
      <c r="N253" s="170"/>
      <c r="O253" s="170"/>
      <c r="P253" s="171">
        <f>SUM(P254:P263)</f>
        <v>0</v>
      </c>
      <c r="Q253" s="170"/>
      <c r="R253" s="171">
        <f>SUM(R254:R263)</f>
        <v>9.4709999999999985E-3</v>
      </c>
      <c r="S253" s="170"/>
      <c r="T253" s="172">
        <f>SUM(T254:T263)</f>
        <v>0</v>
      </c>
      <c r="AR253" s="173" t="s">
        <v>83</v>
      </c>
      <c r="AT253" s="174" t="s">
        <v>74</v>
      </c>
      <c r="AU253" s="174" t="s">
        <v>79</v>
      </c>
      <c r="AY253" s="173" t="s">
        <v>164</v>
      </c>
      <c r="BK253" s="175">
        <f>SUM(BK254:BK263)</f>
        <v>0</v>
      </c>
    </row>
    <row r="254" spans="1:65" s="2" customFormat="1" ht="37.9" customHeight="1">
      <c r="A254" s="34"/>
      <c r="B254" s="35"/>
      <c r="C254" s="178" t="s">
        <v>707</v>
      </c>
      <c r="D254" s="178" t="s">
        <v>167</v>
      </c>
      <c r="E254" s="179" t="s">
        <v>731</v>
      </c>
      <c r="F254" s="180" t="s">
        <v>732</v>
      </c>
      <c r="G254" s="181" t="s">
        <v>170</v>
      </c>
      <c r="H254" s="182">
        <v>45.1</v>
      </c>
      <c r="I254" s="183"/>
      <c r="J254" s="184">
        <f>ROUND(I254*H254,2)</f>
        <v>0</v>
      </c>
      <c r="K254" s="180" t="s">
        <v>171</v>
      </c>
      <c r="L254" s="39"/>
      <c r="M254" s="185" t="s">
        <v>19</v>
      </c>
      <c r="N254" s="186" t="s">
        <v>46</v>
      </c>
      <c r="O254" s="64"/>
      <c r="P254" s="187">
        <f>O254*H254</f>
        <v>0</v>
      </c>
      <c r="Q254" s="187">
        <v>6.9999999999999994E-5</v>
      </c>
      <c r="R254" s="187">
        <f>Q254*H254</f>
        <v>3.1569999999999997E-3</v>
      </c>
      <c r="S254" s="187">
        <v>0</v>
      </c>
      <c r="T254" s="188">
        <f>S254*H254</f>
        <v>0</v>
      </c>
      <c r="U254" s="34"/>
      <c r="V254" s="34"/>
      <c r="W254" s="34"/>
      <c r="X254" s="34"/>
      <c r="Y254" s="34"/>
      <c r="Z254" s="34"/>
      <c r="AA254" s="34"/>
      <c r="AB254" s="34"/>
      <c r="AC254" s="34"/>
      <c r="AD254" s="34"/>
      <c r="AE254" s="34"/>
      <c r="AR254" s="189" t="s">
        <v>250</v>
      </c>
      <c r="AT254" s="189" t="s">
        <v>167</v>
      </c>
      <c r="AU254" s="189" t="s">
        <v>83</v>
      </c>
      <c r="AY254" s="17" t="s">
        <v>164</v>
      </c>
      <c r="BE254" s="190">
        <f>IF(N254="základní",J254,0)</f>
        <v>0</v>
      </c>
      <c r="BF254" s="190">
        <f>IF(N254="snížená",J254,0)</f>
        <v>0</v>
      </c>
      <c r="BG254" s="190">
        <f>IF(N254="zákl. přenesená",J254,0)</f>
        <v>0</v>
      </c>
      <c r="BH254" s="190">
        <f>IF(N254="sníž. přenesená",J254,0)</f>
        <v>0</v>
      </c>
      <c r="BI254" s="190">
        <f>IF(N254="nulová",J254,0)</f>
        <v>0</v>
      </c>
      <c r="BJ254" s="17" t="s">
        <v>79</v>
      </c>
      <c r="BK254" s="190">
        <f>ROUND(I254*H254,2)</f>
        <v>0</v>
      </c>
      <c r="BL254" s="17" t="s">
        <v>250</v>
      </c>
      <c r="BM254" s="189" t="s">
        <v>1103</v>
      </c>
    </row>
    <row r="255" spans="1:65" s="2" customFormat="1" ht="11.25">
      <c r="A255" s="34"/>
      <c r="B255" s="35"/>
      <c r="C255" s="36"/>
      <c r="D255" s="191" t="s">
        <v>173</v>
      </c>
      <c r="E255" s="36"/>
      <c r="F255" s="192" t="s">
        <v>734</v>
      </c>
      <c r="G255" s="36"/>
      <c r="H255" s="36"/>
      <c r="I255" s="193"/>
      <c r="J255" s="36"/>
      <c r="K255" s="36"/>
      <c r="L255" s="39"/>
      <c r="M255" s="194"/>
      <c r="N255" s="195"/>
      <c r="O255" s="64"/>
      <c r="P255" s="64"/>
      <c r="Q255" s="64"/>
      <c r="R255" s="64"/>
      <c r="S255" s="64"/>
      <c r="T255" s="65"/>
      <c r="U255" s="34"/>
      <c r="V255" s="34"/>
      <c r="W255" s="34"/>
      <c r="X255" s="34"/>
      <c r="Y255" s="34"/>
      <c r="Z255" s="34"/>
      <c r="AA255" s="34"/>
      <c r="AB255" s="34"/>
      <c r="AC255" s="34"/>
      <c r="AD255" s="34"/>
      <c r="AE255" s="34"/>
      <c r="AT255" s="17" t="s">
        <v>173</v>
      </c>
      <c r="AU255" s="17" t="s">
        <v>83</v>
      </c>
    </row>
    <row r="256" spans="1:65" s="13" customFormat="1" ht="11.25">
      <c r="B256" s="196"/>
      <c r="C256" s="197"/>
      <c r="D256" s="198" t="s">
        <v>179</v>
      </c>
      <c r="E256" s="199" t="s">
        <v>19</v>
      </c>
      <c r="F256" s="200" t="s">
        <v>743</v>
      </c>
      <c r="G256" s="197"/>
      <c r="H256" s="201">
        <v>32.6</v>
      </c>
      <c r="I256" s="202"/>
      <c r="J256" s="197"/>
      <c r="K256" s="197"/>
      <c r="L256" s="203"/>
      <c r="M256" s="204"/>
      <c r="N256" s="205"/>
      <c r="O256" s="205"/>
      <c r="P256" s="205"/>
      <c r="Q256" s="205"/>
      <c r="R256" s="205"/>
      <c r="S256" s="205"/>
      <c r="T256" s="206"/>
      <c r="AT256" s="207" t="s">
        <v>179</v>
      </c>
      <c r="AU256" s="207" t="s">
        <v>83</v>
      </c>
      <c r="AV256" s="13" t="s">
        <v>83</v>
      </c>
      <c r="AW256" s="13" t="s">
        <v>36</v>
      </c>
      <c r="AX256" s="13" t="s">
        <v>75</v>
      </c>
      <c r="AY256" s="207" t="s">
        <v>164</v>
      </c>
    </row>
    <row r="257" spans="1:65" s="13" customFormat="1" ht="11.25">
      <c r="B257" s="196"/>
      <c r="C257" s="197"/>
      <c r="D257" s="198" t="s">
        <v>179</v>
      </c>
      <c r="E257" s="199" t="s">
        <v>19</v>
      </c>
      <c r="F257" s="200" t="s">
        <v>744</v>
      </c>
      <c r="G257" s="197"/>
      <c r="H257" s="201">
        <v>57.6</v>
      </c>
      <c r="I257" s="202"/>
      <c r="J257" s="197"/>
      <c r="K257" s="197"/>
      <c r="L257" s="203"/>
      <c r="M257" s="204"/>
      <c r="N257" s="205"/>
      <c r="O257" s="205"/>
      <c r="P257" s="205"/>
      <c r="Q257" s="205"/>
      <c r="R257" s="205"/>
      <c r="S257" s="205"/>
      <c r="T257" s="206"/>
      <c r="AT257" s="207" t="s">
        <v>179</v>
      </c>
      <c r="AU257" s="207" t="s">
        <v>83</v>
      </c>
      <c r="AV257" s="13" t="s">
        <v>83</v>
      </c>
      <c r="AW257" s="13" t="s">
        <v>36</v>
      </c>
      <c r="AX257" s="13" t="s">
        <v>75</v>
      </c>
      <c r="AY257" s="207" t="s">
        <v>164</v>
      </c>
    </row>
    <row r="258" spans="1:65" s="13" customFormat="1" ht="11.25">
      <c r="B258" s="196"/>
      <c r="C258" s="197"/>
      <c r="D258" s="198" t="s">
        <v>179</v>
      </c>
      <c r="E258" s="199" t="s">
        <v>19</v>
      </c>
      <c r="F258" s="200" t="s">
        <v>745</v>
      </c>
      <c r="G258" s="197"/>
      <c r="H258" s="201">
        <v>45.1</v>
      </c>
      <c r="I258" s="202"/>
      <c r="J258" s="197"/>
      <c r="K258" s="197"/>
      <c r="L258" s="203"/>
      <c r="M258" s="204"/>
      <c r="N258" s="205"/>
      <c r="O258" s="205"/>
      <c r="P258" s="205"/>
      <c r="Q258" s="205"/>
      <c r="R258" s="205"/>
      <c r="S258" s="205"/>
      <c r="T258" s="206"/>
      <c r="AT258" s="207" t="s">
        <v>179</v>
      </c>
      <c r="AU258" s="207" t="s">
        <v>83</v>
      </c>
      <c r="AV258" s="13" t="s">
        <v>83</v>
      </c>
      <c r="AW258" s="13" t="s">
        <v>36</v>
      </c>
      <c r="AX258" s="13" t="s">
        <v>79</v>
      </c>
      <c r="AY258" s="207" t="s">
        <v>164</v>
      </c>
    </row>
    <row r="259" spans="1:65" s="2" customFormat="1" ht="24.2" customHeight="1">
      <c r="A259" s="34"/>
      <c r="B259" s="35"/>
      <c r="C259" s="178" t="s">
        <v>713</v>
      </c>
      <c r="D259" s="178" t="s">
        <v>167</v>
      </c>
      <c r="E259" s="179" t="s">
        <v>739</v>
      </c>
      <c r="F259" s="180" t="s">
        <v>740</v>
      </c>
      <c r="G259" s="181" t="s">
        <v>170</v>
      </c>
      <c r="H259" s="182">
        <v>45.1</v>
      </c>
      <c r="I259" s="183"/>
      <c r="J259" s="184">
        <f>ROUND(I259*H259,2)</f>
        <v>0</v>
      </c>
      <c r="K259" s="180" t="s">
        <v>171</v>
      </c>
      <c r="L259" s="39"/>
      <c r="M259" s="185" t="s">
        <v>19</v>
      </c>
      <c r="N259" s="186" t="s">
        <v>46</v>
      </c>
      <c r="O259" s="64"/>
      <c r="P259" s="187">
        <f>O259*H259</f>
        <v>0</v>
      </c>
      <c r="Q259" s="187">
        <v>1.3999999999999999E-4</v>
      </c>
      <c r="R259" s="187">
        <f>Q259*H259</f>
        <v>6.3139999999999993E-3</v>
      </c>
      <c r="S259" s="187">
        <v>0</v>
      </c>
      <c r="T259" s="188">
        <f>S259*H259</f>
        <v>0</v>
      </c>
      <c r="U259" s="34"/>
      <c r="V259" s="34"/>
      <c r="W259" s="34"/>
      <c r="X259" s="34"/>
      <c r="Y259" s="34"/>
      <c r="Z259" s="34"/>
      <c r="AA259" s="34"/>
      <c r="AB259" s="34"/>
      <c r="AC259" s="34"/>
      <c r="AD259" s="34"/>
      <c r="AE259" s="34"/>
      <c r="AR259" s="189" t="s">
        <v>250</v>
      </c>
      <c r="AT259" s="189" t="s">
        <v>167</v>
      </c>
      <c r="AU259" s="189" t="s">
        <v>83</v>
      </c>
      <c r="AY259" s="17" t="s">
        <v>164</v>
      </c>
      <c r="BE259" s="190">
        <f>IF(N259="základní",J259,0)</f>
        <v>0</v>
      </c>
      <c r="BF259" s="190">
        <f>IF(N259="snížená",J259,0)</f>
        <v>0</v>
      </c>
      <c r="BG259" s="190">
        <f>IF(N259="zákl. přenesená",J259,0)</f>
        <v>0</v>
      </c>
      <c r="BH259" s="190">
        <f>IF(N259="sníž. přenesená",J259,0)</f>
        <v>0</v>
      </c>
      <c r="BI259" s="190">
        <f>IF(N259="nulová",J259,0)</f>
        <v>0</v>
      </c>
      <c r="BJ259" s="17" t="s">
        <v>79</v>
      </c>
      <c r="BK259" s="190">
        <f>ROUND(I259*H259,2)</f>
        <v>0</v>
      </c>
      <c r="BL259" s="17" t="s">
        <v>250</v>
      </c>
      <c r="BM259" s="189" t="s">
        <v>1104</v>
      </c>
    </row>
    <row r="260" spans="1:65" s="2" customFormat="1" ht="11.25">
      <c r="A260" s="34"/>
      <c r="B260" s="35"/>
      <c r="C260" s="36"/>
      <c r="D260" s="191" t="s">
        <v>173</v>
      </c>
      <c r="E260" s="36"/>
      <c r="F260" s="192" t="s">
        <v>742</v>
      </c>
      <c r="G260" s="36"/>
      <c r="H260" s="36"/>
      <c r="I260" s="193"/>
      <c r="J260" s="36"/>
      <c r="K260" s="36"/>
      <c r="L260" s="39"/>
      <c r="M260" s="194"/>
      <c r="N260" s="195"/>
      <c r="O260" s="64"/>
      <c r="P260" s="64"/>
      <c r="Q260" s="64"/>
      <c r="R260" s="64"/>
      <c r="S260" s="64"/>
      <c r="T260" s="65"/>
      <c r="U260" s="34"/>
      <c r="V260" s="34"/>
      <c r="W260" s="34"/>
      <c r="X260" s="34"/>
      <c r="Y260" s="34"/>
      <c r="Z260" s="34"/>
      <c r="AA260" s="34"/>
      <c r="AB260" s="34"/>
      <c r="AC260" s="34"/>
      <c r="AD260" s="34"/>
      <c r="AE260" s="34"/>
      <c r="AT260" s="17" t="s">
        <v>173</v>
      </c>
      <c r="AU260" s="17" t="s">
        <v>83</v>
      </c>
    </row>
    <row r="261" spans="1:65" s="13" customFormat="1" ht="11.25">
      <c r="B261" s="196"/>
      <c r="C261" s="197"/>
      <c r="D261" s="198" t="s">
        <v>179</v>
      </c>
      <c r="E261" s="199" t="s">
        <v>19</v>
      </c>
      <c r="F261" s="200" t="s">
        <v>743</v>
      </c>
      <c r="G261" s="197"/>
      <c r="H261" s="201">
        <v>32.6</v>
      </c>
      <c r="I261" s="202"/>
      <c r="J261" s="197"/>
      <c r="K261" s="197"/>
      <c r="L261" s="203"/>
      <c r="M261" s="204"/>
      <c r="N261" s="205"/>
      <c r="O261" s="205"/>
      <c r="P261" s="205"/>
      <c r="Q261" s="205"/>
      <c r="R261" s="205"/>
      <c r="S261" s="205"/>
      <c r="T261" s="206"/>
      <c r="AT261" s="207" t="s">
        <v>179</v>
      </c>
      <c r="AU261" s="207" t="s">
        <v>83</v>
      </c>
      <c r="AV261" s="13" t="s">
        <v>83</v>
      </c>
      <c r="AW261" s="13" t="s">
        <v>36</v>
      </c>
      <c r="AX261" s="13" t="s">
        <v>75</v>
      </c>
      <c r="AY261" s="207" t="s">
        <v>164</v>
      </c>
    </row>
    <row r="262" spans="1:65" s="13" customFormat="1" ht="11.25">
      <c r="B262" s="196"/>
      <c r="C262" s="197"/>
      <c r="D262" s="198" t="s">
        <v>179</v>
      </c>
      <c r="E262" s="199" t="s">
        <v>19</v>
      </c>
      <c r="F262" s="200" t="s">
        <v>744</v>
      </c>
      <c r="G262" s="197"/>
      <c r="H262" s="201">
        <v>57.6</v>
      </c>
      <c r="I262" s="202"/>
      <c r="J262" s="197"/>
      <c r="K262" s="197"/>
      <c r="L262" s="203"/>
      <c r="M262" s="204"/>
      <c r="N262" s="205"/>
      <c r="O262" s="205"/>
      <c r="P262" s="205"/>
      <c r="Q262" s="205"/>
      <c r="R262" s="205"/>
      <c r="S262" s="205"/>
      <c r="T262" s="206"/>
      <c r="AT262" s="207" t="s">
        <v>179</v>
      </c>
      <c r="AU262" s="207" t="s">
        <v>83</v>
      </c>
      <c r="AV262" s="13" t="s">
        <v>83</v>
      </c>
      <c r="AW262" s="13" t="s">
        <v>36</v>
      </c>
      <c r="AX262" s="13" t="s">
        <v>75</v>
      </c>
      <c r="AY262" s="207" t="s">
        <v>164</v>
      </c>
    </row>
    <row r="263" spans="1:65" s="13" customFormat="1" ht="11.25">
      <c r="B263" s="196"/>
      <c r="C263" s="197"/>
      <c r="D263" s="198" t="s">
        <v>179</v>
      </c>
      <c r="E263" s="199" t="s">
        <v>19</v>
      </c>
      <c r="F263" s="200" t="s">
        <v>745</v>
      </c>
      <c r="G263" s="197"/>
      <c r="H263" s="201">
        <v>45.1</v>
      </c>
      <c r="I263" s="202"/>
      <c r="J263" s="197"/>
      <c r="K263" s="197"/>
      <c r="L263" s="203"/>
      <c r="M263" s="204"/>
      <c r="N263" s="205"/>
      <c r="O263" s="205"/>
      <c r="P263" s="205"/>
      <c r="Q263" s="205"/>
      <c r="R263" s="205"/>
      <c r="S263" s="205"/>
      <c r="T263" s="206"/>
      <c r="AT263" s="207" t="s">
        <v>179</v>
      </c>
      <c r="AU263" s="207" t="s">
        <v>83</v>
      </c>
      <c r="AV263" s="13" t="s">
        <v>83</v>
      </c>
      <c r="AW263" s="13" t="s">
        <v>36</v>
      </c>
      <c r="AX263" s="13" t="s">
        <v>79</v>
      </c>
      <c r="AY263" s="207" t="s">
        <v>164</v>
      </c>
    </row>
    <row r="264" spans="1:65" s="12" customFormat="1" ht="22.9" customHeight="1">
      <c r="B264" s="162"/>
      <c r="C264" s="163"/>
      <c r="D264" s="164" t="s">
        <v>74</v>
      </c>
      <c r="E264" s="176" t="s">
        <v>746</v>
      </c>
      <c r="F264" s="176" t="s">
        <v>747</v>
      </c>
      <c r="G264" s="163"/>
      <c r="H264" s="163"/>
      <c r="I264" s="166"/>
      <c r="J264" s="177">
        <f>BK264</f>
        <v>0</v>
      </c>
      <c r="K264" s="163"/>
      <c r="L264" s="168"/>
      <c r="M264" s="169"/>
      <c r="N264" s="170"/>
      <c r="O264" s="170"/>
      <c r="P264" s="171">
        <f>SUM(P265:P287)</f>
        <v>0</v>
      </c>
      <c r="Q264" s="170"/>
      <c r="R264" s="171">
        <f>SUM(R265:R287)</f>
        <v>0.15123752000000001</v>
      </c>
      <c r="S264" s="170"/>
      <c r="T264" s="172">
        <f>SUM(T265:T287)</f>
        <v>4.6297199999999997E-2</v>
      </c>
      <c r="AR264" s="173" t="s">
        <v>83</v>
      </c>
      <c r="AT264" s="174" t="s">
        <v>74</v>
      </c>
      <c r="AU264" s="174" t="s">
        <v>79</v>
      </c>
      <c r="AY264" s="173" t="s">
        <v>164</v>
      </c>
      <c r="BK264" s="175">
        <f>SUM(BK265:BK287)</f>
        <v>0</v>
      </c>
    </row>
    <row r="265" spans="1:65" s="2" customFormat="1" ht="16.5" customHeight="1">
      <c r="A265" s="34"/>
      <c r="B265" s="35"/>
      <c r="C265" s="178" t="s">
        <v>723</v>
      </c>
      <c r="D265" s="178" t="s">
        <v>167</v>
      </c>
      <c r="E265" s="179" t="s">
        <v>764</v>
      </c>
      <c r="F265" s="180" t="s">
        <v>765</v>
      </c>
      <c r="G265" s="181" t="s">
        <v>170</v>
      </c>
      <c r="H265" s="182">
        <v>89.52</v>
      </c>
      <c r="I265" s="183"/>
      <c r="J265" s="184">
        <f>ROUND(I265*H265,2)</f>
        <v>0</v>
      </c>
      <c r="K265" s="180" t="s">
        <v>19</v>
      </c>
      <c r="L265" s="39"/>
      <c r="M265" s="185" t="s">
        <v>19</v>
      </c>
      <c r="N265" s="186" t="s">
        <v>46</v>
      </c>
      <c r="O265" s="64"/>
      <c r="P265" s="187">
        <f>O265*H265</f>
        <v>0</v>
      </c>
      <c r="Q265" s="187">
        <v>0</v>
      </c>
      <c r="R265" s="187">
        <f>Q265*H265</f>
        <v>0</v>
      </c>
      <c r="S265" s="187">
        <v>0</v>
      </c>
      <c r="T265" s="188">
        <f>S265*H265</f>
        <v>0</v>
      </c>
      <c r="U265" s="34"/>
      <c r="V265" s="34"/>
      <c r="W265" s="34"/>
      <c r="X265" s="34"/>
      <c r="Y265" s="34"/>
      <c r="Z265" s="34"/>
      <c r="AA265" s="34"/>
      <c r="AB265" s="34"/>
      <c r="AC265" s="34"/>
      <c r="AD265" s="34"/>
      <c r="AE265" s="34"/>
      <c r="AR265" s="189" t="s">
        <v>250</v>
      </c>
      <c r="AT265" s="189" t="s">
        <v>167</v>
      </c>
      <c r="AU265" s="189" t="s">
        <v>83</v>
      </c>
      <c r="AY265" s="17" t="s">
        <v>164</v>
      </c>
      <c r="BE265" s="190">
        <f>IF(N265="základní",J265,0)</f>
        <v>0</v>
      </c>
      <c r="BF265" s="190">
        <f>IF(N265="snížená",J265,0)</f>
        <v>0</v>
      </c>
      <c r="BG265" s="190">
        <f>IF(N265="zákl. přenesená",J265,0)</f>
        <v>0</v>
      </c>
      <c r="BH265" s="190">
        <f>IF(N265="sníž. přenesená",J265,0)</f>
        <v>0</v>
      </c>
      <c r="BI265" s="190">
        <f>IF(N265="nulová",J265,0)</f>
        <v>0</v>
      </c>
      <c r="BJ265" s="17" t="s">
        <v>79</v>
      </c>
      <c r="BK265" s="190">
        <f>ROUND(I265*H265,2)</f>
        <v>0</v>
      </c>
      <c r="BL265" s="17" t="s">
        <v>250</v>
      </c>
      <c r="BM265" s="189" t="s">
        <v>1105</v>
      </c>
    </row>
    <row r="266" spans="1:65" s="13" customFormat="1" ht="11.25">
      <c r="B266" s="196"/>
      <c r="C266" s="197"/>
      <c r="D266" s="198" t="s">
        <v>179</v>
      </c>
      <c r="E266" s="199" t="s">
        <v>19</v>
      </c>
      <c r="F266" s="200" t="s">
        <v>1106</v>
      </c>
      <c r="G266" s="197"/>
      <c r="H266" s="201">
        <v>89.52</v>
      </c>
      <c r="I266" s="202"/>
      <c r="J266" s="197"/>
      <c r="K266" s="197"/>
      <c r="L266" s="203"/>
      <c r="M266" s="204"/>
      <c r="N266" s="205"/>
      <c r="O266" s="205"/>
      <c r="P266" s="205"/>
      <c r="Q266" s="205"/>
      <c r="R266" s="205"/>
      <c r="S266" s="205"/>
      <c r="T266" s="206"/>
      <c r="AT266" s="207" t="s">
        <v>179</v>
      </c>
      <c r="AU266" s="207" t="s">
        <v>83</v>
      </c>
      <c r="AV266" s="13" t="s">
        <v>83</v>
      </c>
      <c r="AW266" s="13" t="s">
        <v>36</v>
      </c>
      <c r="AX266" s="13" t="s">
        <v>79</v>
      </c>
      <c r="AY266" s="207" t="s">
        <v>164</v>
      </c>
    </row>
    <row r="267" spans="1:65" s="2" customFormat="1" ht="24.2" customHeight="1">
      <c r="A267" s="34"/>
      <c r="B267" s="35"/>
      <c r="C267" s="178" t="s">
        <v>730</v>
      </c>
      <c r="D267" s="178" t="s">
        <v>167</v>
      </c>
      <c r="E267" s="179" t="s">
        <v>749</v>
      </c>
      <c r="F267" s="180" t="s">
        <v>750</v>
      </c>
      <c r="G267" s="181" t="s">
        <v>170</v>
      </c>
      <c r="H267" s="182">
        <v>308.64800000000002</v>
      </c>
      <c r="I267" s="183"/>
      <c r="J267" s="184">
        <f>ROUND(I267*H267,2)</f>
        <v>0</v>
      </c>
      <c r="K267" s="180" t="s">
        <v>171</v>
      </c>
      <c r="L267" s="39"/>
      <c r="M267" s="185" t="s">
        <v>19</v>
      </c>
      <c r="N267" s="186" t="s">
        <v>46</v>
      </c>
      <c r="O267" s="64"/>
      <c r="P267" s="187">
        <f>O267*H267</f>
        <v>0</v>
      </c>
      <c r="Q267" s="187">
        <v>0</v>
      </c>
      <c r="R267" s="187">
        <f>Q267*H267</f>
        <v>0</v>
      </c>
      <c r="S267" s="187">
        <v>1.4999999999999999E-4</v>
      </c>
      <c r="T267" s="188">
        <f>S267*H267</f>
        <v>4.6297199999999997E-2</v>
      </c>
      <c r="U267" s="34"/>
      <c r="V267" s="34"/>
      <c r="W267" s="34"/>
      <c r="X267" s="34"/>
      <c r="Y267" s="34"/>
      <c r="Z267" s="34"/>
      <c r="AA267" s="34"/>
      <c r="AB267" s="34"/>
      <c r="AC267" s="34"/>
      <c r="AD267" s="34"/>
      <c r="AE267" s="34"/>
      <c r="AR267" s="189" t="s">
        <v>250</v>
      </c>
      <c r="AT267" s="189" t="s">
        <v>167</v>
      </c>
      <c r="AU267" s="189" t="s">
        <v>83</v>
      </c>
      <c r="AY267" s="17" t="s">
        <v>164</v>
      </c>
      <c r="BE267" s="190">
        <f>IF(N267="základní",J267,0)</f>
        <v>0</v>
      </c>
      <c r="BF267" s="190">
        <f>IF(N267="snížená",J267,0)</f>
        <v>0</v>
      </c>
      <c r="BG267" s="190">
        <f>IF(N267="zákl. přenesená",J267,0)</f>
        <v>0</v>
      </c>
      <c r="BH267" s="190">
        <f>IF(N267="sníž. přenesená",J267,0)</f>
        <v>0</v>
      </c>
      <c r="BI267" s="190">
        <f>IF(N267="nulová",J267,0)</f>
        <v>0</v>
      </c>
      <c r="BJ267" s="17" t="s">
        <v>79</v>
      </c>
      <c r="BK267" s="190">
        <f>ROUND(I267*H267,2)</f>
        <v>0</v>
      </c>
      <c r="BL267" s="17" t="s">
        <v>250</v>
      </c>
      <c r="BM267" s="189" t="s">
        <v>1107</v>
      </c>
    </row>
    <row r="268" spans="1:65" s="2" customFormat="1" ht="11.25">
      <c r="A268" s="34"/>
      <c r="B268" s="35"/>
      <c r="C268" s="36"/>
      <c r="D268" s="191" t="s">
        <v>173</v>
      </c>
      <c r="E268" s="36"/>
      <c r="F268" s="192" t="s">
        <v>752</v>
      </c>
      <c r="G268" s="36"/>
      <c r="H268" s="36"/>
      <c r="I268" s="193"/>
      <c r="J268" s="36"/>
      <c r="K268" s="36"/>
      <c r="L268" s="39"/>
      <c r="M268" s="194"/>
      <c r="N268" s="195"/>
      <c r="O268" s="64"/>
      <c r="P268" s="64"/>
      <c r="Q268" s="64"/>
      <c r="R268" s="64"/>
      <c r="S268" s="64"/>
      <c r="T268" s="65"/>
      <c r="U268" s="34"/>
      <c r="V268" s="34"/>
      <c r="W268" s="34"/>
      <c r="X268" s="34"/>
      <c r="Y268" s="34"/>
      <c r="Z268" s="34"/>
      <c r="AA268" s="34"/>
      <c r="AB268" s="34"/>
      <c r="AC268" s="34"/>
      <c r="AD268" s="34"/>
      <c r="AE268" s="34"/>
      <c r="AT268" s="17" t="s">
        <v>173</v>
      </c>
      <c r="AU268" s="17" t="s">
        <v>83</v>
      </c>
    </row>
    <row r="269" spans="1:65" s="13" customFormat="1" ht="11.25">
      <c r="B269" s="196"/>
      <c r="C269" s="197"/>
      <c r="D269" s="198" t="s">
        <v>179</v>
      </c>
      <c r="E269" s="199" t="s">
        <v>19</v>
      </c>
      <c r="F269" s="200" t="s">
        <v>1010</v>
      </c>
      <c r="G269" s="197"/>
      <c r="H269" s="201">
        <v>36</v>
      </c>
      <c r="I269" s="202"/>
      <c r="J269" s="197"/>
      <c r="K269" s="197"/>
      <c r="L269" s="203"/>
      <c r="M269" s="204"/>
      <c r="N269" s="205"/>
      <c r="O269" s="205"/>
      <c r="P269" s="205"/>
      <c r="Q269" s="205"/>
      <c r="R269" s="205"/>
      <c r="S269" s="205"/>
      <c r="T269" s="206"/>
      <c r="AT269" s="207" t="s">
        <v>179</v>
      </c>
      <c r="AU269" s="207" t="s">
        <v>83</v>
      </c>
      <c r="AV269" s="13" t="s">
        <v>83</v>
      </c>
      <c r="AW269" s="13" t="s">
        <v>36</v>
      </c>
      <c r="AX269" s="13" t="s">
        <v>75</v>
      </c>
      <c r="AY269" s="207" t="s">
        <v>164</v>
      </c>
    </row>
    <row r="270" spans="1:65" s="13" customFormat="1" ht="11.25">
      <c r="B270" s="196"/>
      <c r="C270" s="197"/>
      <c r="D270" s="198" t="s">
        <v>179</v>
      </c>
      <c r="E270" s="199" t="s">
        <v>19</v>
      </c>
      <c r="F270" s="200" t="s">
        <v>1011</v>
      </c>
      <c r="G270" s="197"/>
      <c r="H270" s="201">
        <v>77.760000000000005</v>
      </c>
      <c r="I270" s="202"/>
      <c r="J270" s="197"/>
      <c r="K270" s="197"/>
      <c r="L270" s="203"/>
      <c r="M270" s="204"/>
      <c r="N270" s="205"/>
      <c r="O270" s="205"/>
      <c r="P270" s="205"/>
      <c r="Q270" s="205"/>
      <c r="R270" s="205"/>
      <c r="S270" s="205"/>
      <c r="T270" s="206"/>
      <c r="AT270" s="207" t="s">
        <v>179</v>
      </c>
      <c r="AU270" s="207" t="s">
        <v>83</v>
      </c>
      <c r="AV270" s="13" t="s">
        <v>83</v>
      </c>
      <c r="AW270" s="13" t="s">
        <v>36</v>
      </c>
      <c r="AX270" s="13" t="s">
        <v>75</v>
      </c>
      <c r="AY270" s="207" t="s">
        <v>164</v>
      </c>
    </row>
    <row r="271" spans="1:65" s="13" customFormat="1" ht="11.25">
      <c r="B271" s="196"/>
      <c r="C271" s="197"/>
      <c r="D271" s="198" t="s">
        <v>179</v>
      </c>
      <c r="E271" s="199" t="s">
        <v>19</v>
      </c>
      <c r="F271" s="200" t="s">
        <v>1012</v>
      </c>
      <c r="G271" s="197"/>
      <c r="H271" s="201">
        <v>65.88</v>
      </c>
      <c r="I271" s="202"/>
      <c r="J271" s="197"/>
      <c r="K271" s="197"/>
      <c r="L271" s="203"/>
      <c r="M271" s="204"/>
      <c r="N271" s="205"/>
      <c r="O271" s="205"/>
      <c r="P271" s="205"/>
      <c r="Q271" s="205"/>
      <c r="R271" s="205"/>
      <c r="S271" s="205"/>
      <c r="T271" s="206"/>
      <c r="AT271" s="207" t="s">
        <v>179</v>
      </c>
      <c r="AU271" s="207" t="s">
        <v>83</v>
      </c>
      <c r="AV271" s="13" t="s">
        <v>83</v>
      </c>
      <c r="AW271" s="13" t="s">
        <v>36</v>
      </c>
      <c r="AX271" s="13" t="s">
        <v>75</v>
      </c>
      <c r="AY271" s="207" t="s">
        <v>164</v>
      </c>
    </row>
    <row r="272" spans="1:65" s="13" customFormat="1" ht="11.25">
      <c r="B272" s="196"/>
      <c r="C272" s="197"/>
      <c r="D272" s="198" t="s">
        <v>179</v>
      </c>
      <c r="E272" s="199" t="s">
        <v>19</v>
      </c>
      <c r="F272" s="200" t="s">
        <v>1013</v>
      </c>
      <c r="G272" s="197"/>
      <c r="H272" s="201">
        <v>25.92</v>
      </c>
      <c r="I272" s="202"/>
      <c r="J272" s="197"/>
      <c r="K272" s="197"/>
      <c r="L272" s="203"/>
      <c r="M272" s="204"/>
      <c r="N272" s="205"/>
      <c r="O272" s="205"/>
      <c r="P272" s="205"/>
      <c r="Q272" s="205"/>
      <c r="R272" s="205"/>
      <c r="S272" s="205"/>
      <c r="T272" s="206"/>
      <c r="AT272" s="207" t="s">
        <v>179</v>
      </c>
      <c r="AU272" s="207" t="s">
        <v>83</v>
      </c>
      <c r="AV272" s="13" t="s">
        <v>83</v>
      </c>
      <c r="AW272" s="13" t="s">
        <v>36</v>
      </c>
      <c r="AX272" s="13" t="s">
        <v>75</v>
      </c>
      <c r="AY272" s="207" t="s">
        <v>164</v>
      </c>
    </row>
    <row r="273" spans="1:65" s="13" customFormat="1" ht="11.25">
      <c r="B273" s="196"/>
      <c r="C273" s="197"/>
      <c r="D273" s="198" t="s">
        <v>179</v>
      </c>
      <c r="E273" s="199" t="s">
        <v>19</v>
      </c>
      <c r="F273" s="200" t="s">
        <v>1014</v>
      </c>
      <c r="G273" s="197"/>
      <c r="H273" s="201">
        <v>214.84800000000001</v>
      </c>
      <c r="I273" s="202"/>
      <c r="J273" s="197"/>
      <c r="K273" s="197"/>
      <c r="L273" s="203"/>
      <c r="M273" s="204"/>
      <c r="N273" s="205"/>
      <c r="O273" s="205"/>
      <c r="P273" s="205"/>
      <c r="Q273" s="205"/>
      <c r="R273" s="205"/>
      <c r="S273" s="205"/>
      <c r="T273" s="206"/>
      <c r="AT273" s="207" t="s">
        <v>179</v>
      </c>
      <c r="AU273" s="207" t="s">
        <v>83</v>
      </c>
      <c r="AV273" s="13" t="s">
        <v>83</v>
      </c>
      <c r="AW273" s="13" t="s">
        <v>36</v>
      </c>
      <c r="AX273" s="13" t="s">
        <v>75</v>
      </c>
      <c r="AY273" s="207" t="s">
        <v>164</v>
      </c>
    </row>
    <row r="274" spans="1:65" s="13" customFormat="1" ht="11.25">
      <c r="B274" s="196"/>
      <c r="C274" s="197"/>
      <c r="D274" s="198" t="s">
        <v>179</v>
      </c>
      <c r="E274" s="199" t="s">
        <v>19</v>
      </c>
      <c r="F274" s="200" t="s">
        <v>1015</v>
      </c>
      <c r="G274" s="197"/>
      <c r="H274" s="201">
        <v>-111.76</v>
      </c>
      <c r="I274" s="202"/>
      <c r="J274" s="197"/>
      <c r="K274" s="197"/>
      <c r="L274" s="203"/>
      <c r="M274" s="204"/>
      <c r="N274" s="205"/>
      <c r="O274" s="205"/>
      <c r="P274" s="205"/>
      <c r="Q274" s="205"/>
      <c r="R274" s="205"/>
      <c r="S274" s="205"/>
      <c r="T274" s="206"/>
      <c r="AT274" s="207" t="s">
        <v>179</v>
      </c>
      <c r="AU274" s="207" t="s">
        <v>83</v>
      </c>
      <c r="AV274" s="13" t="s">
        <v>83</v>
      </c>
      <c r="AW274" s="13" t="s">
        <v>36</v>
      </c>
      <c r="AX274" s="13" t="s">
        <v>75</v>
      </c>
      <c r="AY274" s="207" t="s">
        <v>164</v>
      </c>
    </row>
    <row r="275" spans="1:65" s="14" customFormat="1" ht="11.25">
      <c r="B275" s="212"/>
      <c r="C275" s="213"/>
      <c r="D275" s="198" t="s">
        <v>179</v>
      </c>
      <c r="E275" s="214" t="s">
        <v>19</v>
      </c>
      <c r="F275" s="215" t="s">
        <v>438</v>
      </c>
      <c r="G275" s="213"/>
      <c r="H275" s="216">
        <v>308.64800000000002</v>
      </c>
      <c r="I275" s="217"/>
      <c r="J275" s="213"/>
      <c r="K275" s="213"/>
      <c r="L275" s="218"/>
      <c r="M275" s="219"/>
      <c r="N275" s="220"/>
      <c r="O275" s="220"/>
      <c r="P275" s="220"/>
      <c r="Q275" s="220"/>
      <c r="R275" s="220"/>
      <c r="S275" s="220"/>
      <c r="T275" s="221"/>
      <c r="AT275" s="222" t="s">
        <v>179</v>
      </c>
      <c r="AU275" s="222" t="s">
        <v>83</v>
      </c>
      <c r="AV275" s="14" t="s">
        <v>112</v>
      </c>
      <c r="AW275" s="14" t="s">
        <v>36</v>
      </c>
      <c r="AX275" s="14" t="s">
        <v>79</v>
      </c>
      <c r="AY275" s="222" t="s">
        <v>164</v>
      </c>
    </row>
    <row r="276" spans="1:65" s="2" customFormat="1" ht="33" customHeight="1">
      <c r="A276" s="34"/>
      <c r="B276" s="35"/>
      <c r="C276" s="178" t="s">
        <v>738</v>
      </c>
      <c r="D276" s="178" t="s">
        <v>167</v>
      </c>
      <c r="E276" s="179" t="s">
        <v>754</v>
      </c>
      <c r="F276" s="180" t="s">
        <v>755</v>
      </c>
      <c r="G276" s="181" t="s">
        <v>170</v>
      </c>
      <c r="H276" s="182">
        <v>308.64800000000002</v>
      </c>
      <c r="I276" s="183"/>
      <c r="J276" s="184">
        <f>ROUND(I276*H276,2)</f>
        <v>0</v>
      </c>
      <c r="K276" s="180" t="s">
        <v>171</v>
      </c>
      <c r="L276" s="39"/>
      <c r="M276" s="185" t="s">
        <v>19</v>
      </c>
      <c r="N276" s="186" t="s">
        <v>46</v>
      </c>
      <c r="O276" s="64"/>
      <c r="P276" s="187">
        <f>O276*H276</f>
        <v>0</v>
      </c>
      <c r="Q276" s="187">
        <v>2.0000000000000001E-4</v>
      </c>
      <c r="R276" s="187">
        <f>Q276*H276</f>
        <v>6.1729600000000009E-2</v>
      </c>
      <c r="S276" s="187">
        <v>0</v>
      </c>
      <c r="T276" s="188">
        <f>S276*H276</f>
        <v>0</v>
      </c>
      <c r="U276" s="34"/>
      <c r="V276" s="34"/>
      <c r="W276" s="34"/>
      <c r="X276" s="34"/>
      <c r="Y276" s="34"/>
      <c r="Z276" s="34"/>
      <c r="AA276" s="34"/>
      <c r="AB276" s="34"/>
      <c r="AC276" s="34"/>
      <c r="AD276" s="34"/>
      <c r="AE276" s="34"/>
      <c r="AR276" s="189" t="s">
        <v>250</v>
      </c>
      <c r="AT276" s="189" t="s">
        <v>167</v>
      </c>
      <c r="AU276" s="189" t="s">
        <v>83</v>
      </c>
      <c r="AY276" s="17" t="s">
        <v>164</v>
      </c>
      <c r="BE276" s="190">
        <f>IF(N276="základní",J276,0)</f>
        <v>0</v>
      </c>
      <c r="BF276" s="190">
        <f>IF(N276="snížená",J276,0)</f>
        <v>0</v>
      </c>
      <c r="BG276" s="190">
        <f>IF(N276="zákl. přenesená",J276,0)</f>
        <v>0</v>
      </c>
      <c r="BH276" s="190">
        <f>IF(N276="sníž. přenesená",J276,0)</f>
        <v>0</v>
      </c>
      <c r="BI276" s="190">
        <f>IF(N276="nulová",J276,0)</f>
        <v>0</v>
      </c>
      <c r="BJ276" s="17" t="s">
        <v>79</v>
      </c>
      <c r="BK276" s="190">
        <f>ROUND(I276*H276,2)</f>
        <v>0</v>
      </c>
      <c r="BL276" s="17" t="s">
        <v>250</v>
      </c>
      <c r="BM276" s="189" t="s">
        <v>1108</v>
      </c>
    </row>
    <row r="277" spans="1:65" s="2" customFormat="1" ht="11.25">
      <c r="A277" s="34"/>
      <c r="B277" s="35"/>
      <c r="C277" s="36"/>
      <c r="D277" s="191" t="s">
        <v>173</v>
      </c>
      <c r="E277" s="36"/>
      <c r="F277" s="192" t="s">
        <v>757</v>
      </c>
      <c r="G277" s="36"/>
      <c r="H277" s="36"/>
      <c r="I277" s="193"/>
      <c r="J277" s="36"/>
      <c r="K277" s="36"/>
      <c r="L277" s="39"/>
      <c r="M277" s="194"/>
      <c r="N277" s="195"/>
      <c r="O277" s="64"/>
      <c r="P277" s="64"/>
      <c r="Q277" s="64"/>
      <c r="R277" s="64"/>
      <c r="S277" s="64"/>
      <c r="T277" s="65"/>
      <c r="U277" s="34"/>
      <c r="V277" s="34"/>
      <c r="W277" s="34"/>
      <c r="X277" s="34"/>
      <c r="Y277" s="34"/>
      <c r="Z277" s="34"/>
      <c r="AA277" s="34"/>
      <c r="AB277" s="34"/>
      <c r="AC277" s="34"/>
      <c r="AD277" s="34"/>
      <c r="AE277" s="34"/>
      <c r="AT277" s="17" t="s">
        <v>173</v>
      </c>
      <c r="AU277" s="17" t="s">
        <v>83</v>
      </c>
    </row>
    <row r="278" spans="1:65" s="13" customFormat="1" ht="11.25">
      <c r="B278" s="196"/>
      <c r="C278" s="197"/>
      <c r="D278" s="198" t="s">
        <v>179</v>
      </c>
      <c r="E278" s="199" t="s">
        <v>19</v>
      </c>
      <c r="F278" s="200" t="s">
        <v>1010</v>
      </c>
      <c r="G278" s="197"/>
      <c r="H278" s="201">
        <v>36</v>
      </c>
      <c r="I278" s="202"/>
      <c r="J278" s="197"/>
      <c r="K278" s="197"/>
      <c r="L278" s="203"/>
      <c r="M278" s="204"/>
      <c r="N278" s="205"/>
      <c r="O278" s="205"/>
      <c r="P278" s="205"/>
      <c r="Q278" s="205"/>
      <c r="R278" s="205"/>
      <c r="S278" s="205"/>
      <c r="T278" s="206"/>
      <c r="AT278" s="207" t="s">
        <v>179</v>
      </c>
      <c r="AU278" s="207" t="s">
        <v>83</v>
      </c>
      <c r="AV278" s="13" t="s">
        <v>83</v>
      </c>
      <c r="AW278" s="13" t="s">
        <v>36</v>
      </c>
      <c r="AX278" s="13" t="s">
        <v>75</v>
      </c>
      <c r="AY278" s="207" t="s">
        <v>164</v>
      </c>
    </row>
    <row r="279" spans="1:65" s="13" customFormat="1" ht="11.25">
      <c r="B279" s="196"/>
      <c r="C279" s="197"/>
      <c r="D279" s="198" t="s">
        <v>179</v>
      </c>
      <c r="E279" s="199" t="s">
        <v>19</v>
      </c>
      <c r="F279" s="200" t="s">
        <v>1011</v>
      </c>
      <c r="G279" s="197"/>
      <c r="H279" s="201">
        <v>77.760000000000005</v>
      </c>
      <c r="I279" s="202"/>
      <c r="J279" s="197"/>
      <c r="K279" s="197"/>
      <c r="L279" s="203"/>
      <c r="M279" s="204"/>
      <c r="N279" s="205"/>
      <c r="O279" s="205"/>
      <c r="P279" s="205"/>
      <c r="Q279" s="205"/>
      <c r="R279" s="205"/>
      <c r="S279" s="205"/>
      <c r="T279" s="206"/>
      <c r="AT279" s="207" t="s">
        <v>179</v>
      </c>
      <c r="AU279" s="207" t="s">
        <v>83</v>
      </c>
      <c r="AV279" s="13" t="s">
        <v>83</v>
      </c>
      <c r="AW279" s="13" t="s">
        <v>36</v>
      </c>
      <c r="AX279" s="13" t="s">
        <v>75</v>
      </c>
      <c r="AY279" s="207" t="s">
        <v>164</v>
      </c>
    </row>
    <row r="280" spans="1:65" s="13" customFormat="1" ht="11.25">
      <c r="B280" s="196"/>
      <c r="C280" s="197"/>
      <c r="D280" s="198" t="s">
        <v>179</v>
      </c>
      <c r="E280" s="199" t="s">
        <v>19</v>
      </c>
      <c r="F280" s="200" t="s">
        <v>1012</v>
      </c>
      <c r="G280" s="197"/>
      <c r="H280" s="201">
        <v>65.88</v>
      </c>
      <c r="I280" s="202"/>
      <c r="J280" s="197"/>
      <c r="K280" s="197"/>
      <c r="L280" s="203"/>
      <c r="M280" s="204"/>
      <c r="N280" s="205"/>
      <c r="O280" s="205"/>
      <c r="P280" s="205"/>
      <c r="Q280" s="205"/>
      <c r="R280" s="205"/>
      <c r="S280" s="205"/>
      <c r="T280" s="206"/>
      <c r="AT280" s="207" t="s">
        <v>179</v>
      </c>
      <c r="AU280" s="207" t="s">
        <v>83</v>
      </c>
      <c r="AV280" s="13" t="s">
        <v>83</v>
      </c>
      <c r="AW280" s="13" t="s">
        <v>36</v>
      </c>
      <c r="AX280" s="13" t="s">
        <v>75</v>
      </c>
      <c r="AY280" s="207" t="s">
        <v>164</v>
      </c>
    </row>
    <row r="281" spans="1:65" s="13" customFormat="1" ht="11.25">
      <c r="B281" s="196"/>
      <c r="C281" s="197"/>
      <c r="D281" s="198" t="s">
        <v>179</v>
      </c>
      <c r="E281" s="199" t="s">
        <v>19</v>
      </c>
      <c r="F281" s="200" t="s">
        <v>1013</v>
      </c>
      <c r="G281" s="197"/>
      <c r="H281" s="201">
        <v>25.92</v>
      </c>
      <c r="I281" s="202"/>
      <c r="J281" s="197"/>
      <c r="K281" s="197"/>
      <c r="L281" s="203"/>
      <c r="M281" s="204"/>
      <c r="N281" s="205"/>
      <c r="O281" s="205"/>
      <c r="P281" s="205"/>
      <c r="Q281" s="205"/>
      <c r="R281" s="205"/>
      <c r="S281" s="205"/>
      <c r="T281" s="206"/>
      <c r="AT281" s="207" t="s">
        <v>179</v>
      </c>
      <c r="AU281" s="207" t="s">
        <v>83</v>
      </c>
      <c r="AV281" s="13" t="s">
        <v>83</v>
      </c>
      <c r="AW281" s="13" t="s">
        <v>36</v>
      </c>
      <c r="AX281" s="13" t="s">
        <v>75</v>
      </c>
      <c r="AY281" s="207" t="s">
        <v>164</v>
      </c>
    </row>
    <row r="282" spans="1:65" s="13" customFormat="1" ht="11.25">
      <c r="B282" s="196"/>
      <c r="C282" s="197"/>
      <c r="D282" s="198" t="s">
        <v>179</v>
      </c>
      <c r="E282" s="199" t="s">
        <v>19</v>
      </c>
      <c r="F282" s="200" t="s">
        <v>1014</v>
      </c>
      <c r="G282" s="197"/>
      <c r="H282" s="201">
        <v>214.84800000000001</v>
      </c>
      <c r="I282" s="202"/>
      <c r="J282" s="197"/>
      <c r="K282" s="197"/>
      <c r="L282" s="203"/>
      <c r="M282" s="204"/>
      <c r="N282" s="205"/>
      <c r="O282" s="205"/>
      <c r="P282" s="205"/>
      <c r="Q282" s="205"/>
      <c r="R282" s="205"/>
      <c r="S282" s="205"/>
      <c r="T282" s="206"/>
      <c r="AT282" s="207" t="s">
        <v>179</v>
      </c>
      <c r="AU282" s="207" t="s">
        <v>83</v>
      </c>
      <c r="AV282" s="13" t="s">
        <v>83</v>
      </c>
      <c r="AW282" s="13" t="s">
        <v>36</v>
      </c>
      <c r="AX282" s="13" t="s">
        <v>75</v>
      </c>
      <c r="AY282" s="207" t="s">
        <v>164</v>
      </c>
    </row>
    <row r="283" spans="1:65" s="13" customFormat="1" ht="11.25">
      <c r="B283" s="196"/>
      <c r="C283" s="197"/>
      <c r="D283" s="198" t="s">
        <v>179</v>
      </c>
      <c r="E283" s="199" t="s">
        <v>19</v>
      </c>
      <c r="F283" s="200" t="s">
        <v>1015</v>
      </c>
      <c r="G283" s="197"/>
      <c r="H283" s="201">
        <v>-111.76</v>
      </c>
      <c r="I283" s="202"/>
      <c r="J283" s="197"/>
      <c r="K283" s="197"/>
      <c r="L283" s="203"/>
      <c r="M283" s="204"/>
      <c r="N283" s="205"/>
      <c r="O283" s="205"/>
      <c r="P283" s="205"/>
      <c r="Q283" s="205"/>
      <c r="R283" s="205"/>
      <c r="S283" s="205"/>
      <c r="T283" s="206"/>
      <c r="AT283" s="207" t="s">
        <v>179</v>
      </c>
      <c r="AU283" s="207" t="s">
        <v>83</v>
      </c>
      <c r="AV283" s="13" t="s">
        <v>83</v>
      </c>
      <c r="AW283" s="13" t="s">
        <v>36</v>
      </c>
      <c r="AX283" s="13" t="s">
        <v>75</v>
      </c>
      <c r="AY283" s="207" t="s">
        <v>164</v>
      </c>
    </row>
    <row r="284" spans="1:65" s="14" customFormat="1" ht="11.25">
      <c r="B284" s="212"/>
      <c r="C284" s="213"/>
      <c r="D284" s="198" t="s">
        <v>179</v>
      </c>
      <c r="E284" s="214" t="s">
        <v>19</v>
      </c>
      <c r="F284" s="215" t="s">
        <v>438</v>
      </c>
      <c r="G284" s="213"/>
      <c r="H284" s="216">
        <v>308.64800000000002</v>
      </c>
      <c r="I284" s="217"/>
      <c r="J284" s="213"/>
      <c r="K284" s="213"/>
      <c r="L284" s="218"/>
      <c r="M284" s="219"/>
      <c r="N284" s="220"/>
      <c r="O284" s="220"/>
      <c r="P284" s="220"/>
      <c r="Q284" s="220"/>
      <c r="R284" s="220"/>
      <c r="S284" s="220"/>
      <c r="T284" s="221"/>
      <c r="AT284" s="222" t="s">
        <v>179</v>
      </c>
      <c r="AU284" s="222" t="s">
        <v>83</v>
      </c>
      <c r="AV284" s="14" t="s">
        <v>112</v>
      </c>
      <c r="AW284" s="14" t="s">
        <v>36</v>
      </c>
      <c r="AX284" s="14" t="s">
        <v>79</v>
      </c>
      <c r="AY284" s="222" t="s">
        <v>164</v>
      </c>
    </row>
    <row r="285" spans="1:65" s="2" customFormat="1" ht="37.9" customHeight="1">
      <c r="A285" s="34"/>
      <c r="B285" s="35"/>
      <c r="C285" s="178" t="s">
        <v>748</v>
      </c>
      <c r="D285" s="178" t="s">
        <v>167</v>
      </c>
      <c r="E285" s="179" t="s">
        <v>759</v>
      </c>
      <c r="F285" s="180" t="s">
        <v>760</v>
      </c>
      <c r="G285" s="181" t="s">
        <v>170</v>
      </c>
      <c r="H285" s="182">
        <v>308.64800000000002</v>
      </c>
      <c r="I285" s="183"/>
      <c r="J285" s="184">
        <f>ROUND(I285*H285,2)</f>
        <v>0</v>
      </c>
      <c r="K285" s="180" t="s">
        <v>171</v>
      </c>
      <c r="L285" s="39"/>
      <c r="M285" s="185" t="s">
        <v>19</v>
      </c>
      <c r="N285" s="186" t="s">
        <v>46</v>
      </c>
      <c r="O285" s="64"/>
      <c r="P285" s="187">
        <f>O285*H285</f>
        <v>0</v>
      </c>
      <c r="Q285" s="187">
        <v>2.9E-4</v>
      </c>
      <c r="R285" s="187">
        <f>Q285*H285</f>
        <v>8.9507920000000005E-2</v>
      </c>
      <c r="S285" s="187">
        <v>0</v>
      </c>
      <c r="T285" s="188">
        <f>S285*H285</f>
        <v>0</v>
      </c>
      <c r="U285" s="34"/>
      <c r="V285" s="34"/>
      <c r="W285" s="34"/>
      <c r="X285" s="34"/>
      <c r="Y285" s="34"/>
      <c r="Z285" s="34"/>
      <c r="AA285" s="34"/>
      <c r="AB285" s="34"/>
      <c r="AC285" s="34"/>
      <c r="AD285" s="34"/>
      <c r="AE285" s="34"/>
      <c r="AR285" s="189" t="s">
        <v>250</v>
      </c>
      <c r="AT285" s="189" t="s">
        <v>167</v>
      </c>
      <c r="AU285" s="189" t="s">
        <v>83</v>
      </c>
      <c r="AY285" s="17" t="s">
        <v>164</v>
      </c>
      <c r="BE285" s="190">
        <f>IF(N285="základní",J285,0)</f>
        <v>0</v>
      </c>
      <c r="BF285" s="190">
        <f>IF(N285="snížená",J285,0)</f>
        <v>0</v>
      </c>
      <c r="BG285" s="190">
        <f>IF(N285="zákl. přenesená",J285,0)</f>
        <v>0</v>
      </c>
      <c r="BH285" s="190">
        <f>IF(N285="sníž. přenesená",J285,0)</f>
        <v>0</v>
      </c>
      <c r="BI285" s="190">
        <f>IF(N285="nulová",J285,0)</f>
        <v>0</v>
      </c>
      <c r="BJ285" s="17" t="s">
        <v>79</v>
      </c>
      <c r="BK285" s="190">
        <f>ROUND(I285*H285,2)</f>
        <v>0</v>
      </c>
      <c r="BL285" s="17" t="s">
        <v>250</v>
      </c>
      <c r="BM285" s="189" t="s">
        <v>1109</v>
      </c>
    </row>
    <row r="286" spans="1:65" s="2" customFormat="1" ht="11.25">
      <c r="A286" s="34"/>
      <c r="B286" s="35"/>
      <c r="C286" s="36"/>
      <c r="D286" s="191" t="s">
        <v>173</v>
      </c>
      <c r="E286" s="36"/>
      <c r="F286" s="192" t="s">
        <v>762</v>
      </c>
      <c r="G286" s="36"/>
      <c r="H286" s="36"/>
      <c r="I286" s="193"/>
      <c r="J286" s="36"/>
      <c r="K286" s="36"/>
      <c r="L286" s="39"/>
      <c r="M286" s="194"/>
      <c r="N286" s="195"/>
      <c r="O286" s="64"/>
      <c r="P286" s="64"/>
      <c r="Q286" s="64"/>
      <c r="R286" s="64"/>
      <c r="S286" s="64"/>
      <c r="T286" s="65"/>
      <c r="U286" s="34"/>
      <c r="V286" s="34"/>
      <c r="W286" s="34"/>
      <c r="X286" s="34"/>
      <c r="Y286" s="34"/>
      <c r="Z286" s="34"/>
      <c r="AA286" s="34"/>
      <c r="AB286" s="34"/>
      <c r="AC286" s="34"/>
      <c r="AD286" s="34"/>
      <c r="AE286" s="34"/>
      <c r="AT286" s="17" t="s">
        <v>173</v>
      </c>
      <c r="AU286" s="17" t="s">
        <v>83</v>
      </c>
    </row>
    <row r="287" spans="1:65" s="13" customFormat="1" ht="11.25">
      <c r="B287" s="196"/>
      <c r="C287" s="197"/>
      <c r="D287" s="198" t="s">
        <v>179</v>
      </c>
      <c r="E287" s="199" t="s">
        <v>19</v>
      </c>
      <c r="F287" s="200" t="s">
        <v>1110</v>
      </c>
      <c r="G287" s="197"/>
      <c r="H287" s="201">
        <v>308.64800000000002</v>
      </c>
      <c r="I287" s="202"/>
      <c r="J287" s="197"/>
      <c r="K287" s="197"/>
      <c r="L287" s="203"/>
      <c r="M287" s="233"/>
      <c r="N287" s="234"/>
      <c r="O287" s="234"/>
      <c r="P287" s="234"/>
      <c r="Q287" s="234"/>
      <c r="R287" s="234"/>
      <c r="S287" s="234"/>
      <c r="T287" s="235"/>
      <c r="AT287" s="207" t="s">
        <v>179</v>
      </c>
      <c r="AU287" s="207" t="s">
        <v>83</v>
      </c>
      <c r="AV287" s="13" t="s">
        <v>83</v>
      </c>
      <c r="AW287" s="13" t="s">
        <v>36</v>
      </c>
      <c r="AX287" s="13" t="s">
        <v>79</v>
      </c>
      <c r="AY287" s="207" t="s">
        <v>164</v>
      </c>
    </row>
    <row r="288" spans="1:65" s="2" customFormat="1" ht="6.95" customHeight="1">
      <c r="A288" s="34"/>
      <c r="B288" s="47"/>
      <c r="C288" s="48"/>
      <c r="D288" s="48"/>
      <c r="E288" s="48"/>
      <c r="F288" s="48"/>
      <c r="G288" s="48"/>
      <c r="H288" s="48"/>
      <c r="I288" s="48"/>
      <c r="J288" s="48"/>
      <c r="K288" s="48"/>
      <c r="L288" s="39"/>
      <c r="M288" s="34"/>
      <c r="O288" s="34"/>
      <c r="P288" s="34"/>
      <c r="Q288" s="34"/>
      <c r="R288" s="34"/>
      <c r="S288" s="34"/>
      <c r="T288" s="34"/>
      <c r="U288" s="34"/>
      <c r="V288" s="34"/>
      <c r="W288" s="34"/>
      <c r="X288" s="34"/>
      <c r="Y288" s="34"/>
      <c r="Z288" s="34"/>
      <c r="AA288" s="34"/>
      <c r="AB288" s="34"/>
      <c r="AC288" s="34"/>
      <c r="AD288" s="34"/>
      <c r="AE288" s="34"/>
    </row>
  </sheetData>
  <sheetProtection algorithmName="SHA-512" hashValue="edVCbgDpUdFu9OdioUUmuQXLjXb16g6JAfAs7781qZuklrG5x7kV79azbW4+XXOLeu8GOJ3I96KeJ44VtZ4sSQ==" saltValue="+IBeWH71XQ6ki/m6EmXbSjY1KnUnPIDazkzU1MW7lnaeW2dWc+etKdi2PktbahhKy+6GXyNc88ptOxfKl0xd9Q==" spinCount="100000" sheet="1" objects="1" scenarios="1" formatColumns="0" formatRows="0" autoFilter="0"/>
  <autoFilter ref="C97:K287" xr:uid="{00000000-0009-0000-0000-000005000000}"/>
  <mergeCells count="12">
    <mergeCell ref="E90:H90"/>
    <mergeCell ref="L2:V2"/>
    <mergeCell ref="E50:H50"/>
    <mergeCell ref="E52:H52"/>
    <mergeCell ref="E54:H54"/>
    <mergeCell ref="E86:H86"/>
    <mergeCell ref="E88:H88"/>
    <mergeCell ref="E7:H7"/>
    <mergeCell ref="E9:H9"/>
    <mergeCell ref="E11:H11"/>
    <mergeCell ref="E20:H20"/>
    <mergeCell ref="E29:H29"/>
  </mergeCells>
  <hyperlinks>
    <hyperlink ref="F102" r:id="rId1" xr:uid="{00000000-0004-0000-0500-000000000000}"/>
    <hyperlink ref="F108" r:id="rId2" xr:uid="{00000000-0004-0000-0500-000001000000}"/>
    <hyperlink ref="F113" r:id="rId3" xr:uid="{00000000-0004-0000-0500-000002000000}"/>
    <hyperlink ref="F122" r:id="rId4" xr:uid="{00000000-0004-0000-0500-000003000000}"/>
    <hyperlink ref="F125" r:id="rId5" xr:uid="{00000000-0004-0000-0500-000004000000}"/>
    <hyperlink ref="F130" r:id="rId6" xr:uid="{00000000-0004-0000-0500-000005000000}"/>
    <hyperlink ref="F133" r:id="rId7" xr:uid="{00000000-0004-0000-0500-000006000000}"/>
    <hyperlink ref="F137" r:id="rId8" xr:uid="{00000000-0004-0000-0500-000007000000}"/>
    <hyperlink ref="F140" r:id="rId9" xr:uid="{00000000-0004-0000-0500-000008000000}"/>
    <hyperlink ref="F144" r:id="rId10" xr:uid="{00000000-0004-0000-0500-000009000000}"/>
    <hyperlink ref="F149" r:id="rId11" xr:uid="{00000000-0004-0000-0500-00000A000000}"/>
    <hyperlink ref="F154" r:id="rId12" xr:uid="{00000000-0004-0000-0500-00000B000000}"/>
    <hyperlink ref="F158" r:id="rId13" xr:uid="{00000000-0004-0000-0500-00000C000000}"/>
    <hyperlink ref="F163" r:id="rId14" xr:uid="{00000000-0004-0000-0500-00000D000000}"/>
    <hyperlink ref="F168" r:id="rId15" xr:uid="{00000000-0004-0000-0500-00000E000000}"/>
    <hyperlink ref="F174" r:id="rId16" xr:uid="{00000000-0004-0000-0500-00000F000000}"/>
    <hyperlink ref="F181" r:id="rId17" xr:uid="{00000000-0004-0000-0500-000010000000}"/>
    <hyperlink ref="F193" r:id="rId18" xr:uid="{00000000-0004-0000-0500-000011000000}"/>
    <hyperlink ref="F201" r:id="rId19" xr:uid="{00000000-0004-0000-0500-000012000000}"/>
    <hyperlink ref="F204" r:id="rId20" xr:uid="{00000000-0004-0000-0500-000013000000}"/>
    <hyperlink ref="F208" r:id="rId21" xr:uid="{00000000-0004-0000-0500-000014000000}"/>
    <hyperlink ref="F220" r:id="rId22" xr:uid="{00000000-0004-0000-0500-000015000000}"/>
    <hyperlink ref="F222" r:id="rId23" xr:uid="{00000000-0004-0000-0500-000016000000}"/>
    <hyperlink ref="F226" r:id="rId24" xr:uid="{00000000-0004-0000-0500-000017000000}"/>
    <hyperlink ref="F229" r:id="rId25" xr:uid="{00000000-0004-0000-0500-000018000000}"/>
    <hyperlink ref="F236" r:id="rId26" xr:uid="{00000000-0004-0000-0500-000019000000}"/>
    <hyperlink ref="F245" r:id="rId27" xr:uid="{00000000-0004-0000-0500-00001A000000}"/>
    <hyperlink ref="F250" r:id="rId28" xr:uid="{00000000-0004-0000-0500-00001B000000}"/>
    <hyperlink ref="F252" r:id="rId29" xr:uid="{00000000-0004-0000-0500-00001C000000}"/>
    <hyperlink ref="F255" r:id="rId30" xr:uid="{00000000-0004-0000-0500-00001D000000}"/>
    <hyperlink ref="F260" r:id="rId31" xr:uid="{00000000-0004-0000-0500-00001E000000}"/>
    <hyperlink ref="F268" r:id="rId32" xr:uid="{00000000-0004-0000-0500-00001F000000}"/>
    <hyperlink ref="F277" r:id="rId33" xr:uid="{00000000-0004-0000-0500-000020000000}"/>
    <hyperlink ref="F286" r:id="rId34" xr:uid="{00000000-0004-0000-0500-000021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3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2:BM226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80"/>
      <c r="M2" s="280"/>
      <c r="N2" s="280"/>
      <c r="O2" s="280"/>
      <c r="P2" s="280"/>
      <c r="Q2" s="280"/>
      <c r="R2" s="280"/>
      <c r="S2" s="280"/>
      <c r="T2" s="280"/>
      <c r="U2" s="280"/>
      <c r="V2" s="280"/>
      <c r="AT2" s="17" t="s">
        <v>102</v>
      </c>
    </row>
    <row r="3" spans="1:46" s="1" customFormat="1" ht="6.95" customHeight="1">
      <c r="B3" s="108"/>
      <c r="C3" s="109"/>
      <c r="D3" s="109"/>
      <c r="E3" s="109"/>
      <c r="F3" s="109"/>
      <c r="G3" s="109"/>
      <c r="H3" s="109"/>
      <c r="I3" s="109"/>
      <c r="J3" s="109"/>
      <c r="K3" s="109"/>
      <c r="L3" s="20"/>
      <c r="AT3" s="17" t="s">
        <v>83</v>
      </c>
    </row>
    <row r="4" spans="1:46" s="1" customFormat="1" ht="24.95" customHeight="1">
      <c r="B4" s="20"/>
      <c r="D4" s="110" t="s">
        <v>127</v>
      </c>
      <c r="L4" s="20"/>
      <c r="M4" s="111" t="s">
        <v>10</v>
      </c>
      <c r="AT4" s="17" t="s">
        <v>4</v>
      </c>
    </row>
    <row r="5" spans="1:46" s="1" customFormat="1" ht="6.95" customHeight="1">
      <c r="B5" s="20"/>
      <c r="L5" s="20"/>
    </row>
    <row r="6" spans="1:46" s="1" customFormat="1" ht="12" customHeight="1">
      <c r="B6" s="20"/>
      <c r="D6" s="112" t="s">
        <v>16</v>
      </c>
      <c r="L6" s="20"/>
    </row>
    <row r="7" spans="1:46" s="1" customFormat="1" ht="16.5" customHeight="1">
      <c r="B7" s="20"/>
      <c r="E7" s="297" t="str">
        <f>'Rekapitulace stavby'!K6</f>
        <v>Domov mládeže, Čelakovského 789 1, Plzeň</v>
      </c>
      <c r="F7" s="298"/>
      <c r="G7" s="298"/>
      <c r="H7" s="298"/>
      <c r="L7" s="20"/>
    </row>
    <row r="8" spans="1:46" s="1" customFormat="1" ht="12" customHeight="1">
      <c r="B8" s="20"/>
      <c r="D8" s="112" t="s">
        <v>128</v>
      </c>
      <c r="L8" s="20"/>
    </row>
    <row r="9" spans="1:46" s="2" customFormat="1" ht="16.5" customHeight="1">
      <c r="A9" s="34"/>
      <c r="B9" s="39"/>
      <c r="C9" s="34"/>
      <c r="D9" s="34"/>
      <c r="E9" s="297" t="s">
        <v>952</v>
      </c>
      <c r="F9" s="299"/>
      <c r="G9" s="299"/>
      <c r="H9" s="299"/>
      <c r="I9" s="34"/>
      <c r="J9" s="34"/>
      <c r="K9" s="34"/>
      <c r="L9" s="113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pans="1:46" s="2" customFormat="1" ht="12" customHeight="1">
      <c r="A10" s="34"/>
      <c r="B10" s="39"/>
      <c r="C10" s="34"/>
      <c r="D10" s="112" t="s">
        <v>130</v>
      </c>
      <c r="E10" s="34"/>
      <c r="F10" s="34"/>
      <c r="G10" s="34"/>
      <c r="H10" s="34"/>
      <c r="I10" s="34"/>
      <c r="J10" s="34"/>
      <c r="K10" s="34"/>
      <c r="L10" s="113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pans="1:46" s="2" customFormat="1" ht="16.5" customHeight="1">
      <c r="A11" s="34"/>
      <c r="B11" s="39"/>
      <c r="C11" s="34"/>
      <c r="D11" s="34"/>
      <c r="E11" s="300" t="s">
        <v>1111</v>
      </c>
      <c r="F11" s="299"/>
      <c r="G11" s="299"/>
      <c r="H11" s="299"/>
      <c r="I11" s="34"/>
      <c r="J11" s="34"/>
      <c r="K11" s="34"/>
      <c r="L11" s="113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pans="1:46" s="2" customFormat="1" ht="11.25">
      <c r="A12" s="34"/>
      <c r="B12" s="39"/>
      <c r="C12" s="34"/>
      <c r="D12" s="34"/>
      <c r="E12" s="34"/>
      <c r="F12" s="34"/>
      <c r="G12" s="34"/>
      <c r="H12" s="34"/>
      <c r="I12" s="34"/>
      <c r="J12" s="34"/>
      <c r="K12" s="34"/>
      <c r="L12" s="113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pans="1:46" s="2" customFormat="1" ht="12" customHeight="1">
      <c r="A13" s="34"/>
      <c r="B13" s="39"/>
      <c r="C13" s="34"/>
      <c r="D13" s="112" t="s">
        <v>18</v>
      </c>
      <c r="E13" s="34"/>
      <c r="F13" s="103" t="s">
        <v>19</v>
      </c>
      <c r="G13" s="34"/>
      <c r="H13" s="34"/>
      <c r="I13" s="112" t="s">
        <v>20</v>
      </c>
      <c r="J13" s="103" t="s">
        <v>19</v>
      </c>
      <c r="K13" s="34"/>
      <c r="L13" s="113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pans="1:46" s="2" customFormat="1" ht="12" customHeight="1">
      <c r="A14" s="34"/>
      <c r="B14" s="39"/>
      <c r="C14" s="34"/>
      <c r="D14" s="112" t="s">
        <v>21</v>
      </c>
      <c r="E14" s="34"/>
      <c r="F14" s="103" t="s">
        <v>22</v>
      </c>
      <c r="G14" s="34"/>
      <c r="H14" s="34"/>
      <c r="I14" s="112" t="s">
        <v>23</v>
      </c>
      <c r="J14" s="114" t="str">
        <f>'Rekapitulace stavby'!AN8</f>
        <v>20. 3. 2025</v>
      </c>
      <c r="K14" s="34"/>
      <c r="L14" s="113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pans="1:46" s="2" customFormat="1" ht="10.9" customHeight="1">
      <c r="A15" s="34"/>
      <c r="B15" s="39"/>
      <c r="C15" s="34"/>
      <c r="D15" s="34"/>
      <c r="E15" s="34"/>
      <c r="F15" s="34"/>
      <c r="G15" s="34"/>
      <c r="H15" s="34"/>
      <c r="I15" s="34"/>
      <c r="J15" s="34"/>
      <c r="K15" s="34"/>
      <c r="L15" s="113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pans="1:46" s="2" customFormat="1" ht="12" customHeight="1">
      <c r="A16" s="34"/>
      <c r="B16" s="39"/>
      <c r="C16" s="34"/>
      <c r="D16" s="112" t="s">
        <v>25</v>
      </c>
      <c r="E16" s="34"/>
      <c r="F16" s="34"/>
      <c r="G16" s="34"/>
      <c r="H16" s="34"/>
      <c r="I16" s="112" t="s">
        <v>26</v>
      </c>
      <c r="J16" s="103" t="s">
        <v>27</v>
      </c>
      <c r="K16" s="34"/>
      <c r="L16" s="113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pans="1:31" s="2" customFormat="1" ht="18" customHeight="1">
      <c r="A17" s="34"/>
      <c r="B17" s="39"/>
      <c r="C17" s="34"/>
      <c r="D17" s="34"/>
      <c r="E17" s="103" t="s">
        <v>28</v>
      </c>
      <c r="F17" s="34"/>
      <c r="G17" s="34"/>
      <c r="H17" s="34"/>
      <c r="I17" s="112" t="s">
        <v>29</v>
      </c>
      <c r="J17" s="103" t="s">
        <v>30</v>
      </c>
      <c r="K17" s="34"/>
      <c r="L17" s="113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pans="1:31" s="2" customFormat="1" ht="6.95" customHeight="1">
      <c r="A18" s="34"/>
      <c r="B18" s="39"/>
      <c r="C18" s="34"/>
      <c r="D18" s="34"/>
      <c r="E18" s="34"/>
      <c r="F18" s="34"/>
      <c r="G18" s="34"/>
      <c r="H18" s="34"/>
      <c r="I18" s="34"/>
      <c r="J18" s="34"/>
      <c r="K18" s="34"/>
      <c r="L18" s="113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pans="1:31" s="2" customFormat="1" ht="12" customHeight="1">
      <c r="A19" s="34"/>
      <c r="B19" s="39"/>
      <c r="C19" s="34"/>
      <c r="D19" s="112" t="s">
        <v>31</v>
      </c>
      <c r="E19" s="34"/>
      <c r="F19" s="34"/>
      <c r="G19" s="34"/>
      <c r="H19" s="34"/>
      <c r="I19" s="112" t="s">
        <v>26</v>
      </c>
      <c r="J19" s="30" t="str">
        <f>'Rekapitulace stavby'!AN13</f>
        <v>Vyplň údaj</v>
      </c>
      <c r="K19" s="34"/>
      <c r="L19" s="113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pans="1:31" s="2" customFormat="1" ht="18" customHeight="1">
      <c r="A20" s="34"/>
      <c r="B20" s="39"/>
      <c r="C20" s="34"/>
      <c r="D20" s="34"/>
      <c r="E20" s="301" t="str">
        <f>'Rekapitulace stavby'!E14</f>
        <v>Vyplň údaj</v>
      </c>
      <c r="F20" s="302"/>
      <c r="G20" s="302"/>
      <c r="H20" s="302"/>
      <c r="I20" s="112" t="s">
        <v>29</v>
      </c>
      <c r="J20" s="30" t="str">
        <f>'Rekapitulace stavby'!AN14</f>
        <v>Vyplň údaj</v>
      </c>
      <c r="K20" s="34"/>
      <c r="L20" s="113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pans="1:31" s="2" customFormat="1" ht="6.95" customHeight="1">
      <c r="A21" s="34"/>
      <c r="B21" s="39"/>
      <c r="C21" s="34"/>
      <c r="D21" s="34"/>
      <c r="E21" s="34"/>
      <c r="F21" s="34"/>
      <c r="G21" s="34"/>
      <c r="H21" s="34"/>
      <c r="I21" s="34"/>
      <c r="J21" s="34"/>
      <c r="K21" s="34"/>
      <c r="L21" s="113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pans="1:31" s="2" customFormat="1" ht="12" customHeight="1">
      <c r="A22" s="34"/>
      <c r="B22" s="39"/>
      <c r="C22" s="34"/>
      <c r="D22" s="112" t="s">
        <v>33</v>
      </c>
      <c r="E22" s="34"/>
      <c r="F22" s="34"/>
      <c r="G22" s="34"/>
      <c r="H22" s="34"/>
      <c r="I22" s="112" t="s">
        <v>26</v>
      </c>
      <c r="J22" s="103" t="s">
        <v>34</v>
      </c>
      <c r="K22" s="34"/>
      <c r="L22" s="113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pans="1:31" s="2" customFormat="1" ht="18" customHeight="1">
      <c r="A23" s="34"/>
      <c r="B23" s="39"/>
      <c r="C23" s="34"/>
      <c r="D23" s="34"/>
      <c r="E23" s="103" t="s">
        <v>35</v>
      </c>
      <c r="F23" s="34"/>
      <c r="G23" s="34"/>
      <c r="H23" s="34"/>
      <c r="I23" s="112" t="s">
        <v>29</v>
      </c>
      <c r="J23" s="103" t="s">
        <v>19</v>
      </c>
      <c r="K23" s="34"/>
      <c r="L23" s="113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pans="1:31" s="2" customFormat="1" ht="6.95" customHeight="1">
      <c r="A24" s="34"/>
      <c r="B24" s="39"/>
      <c r="C24" s="34"/>
      <c r="D24" s="34"/>
      <c r="E24" s="34"/>
      <c r="F24" s="34"/>
      <c r="G24" s="34"/>
      <c r="H24" s="34"/>
      <c r="I24" s="34"/>
      <c r="J24" s="34"/>
      <c r="K24" s="34"/>
      <c r="L24" s="113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pans="1:31" s="2" customFormat="1" ht="12" customHeight="1">
      <c r="A25" s="34"/>
      <c r="B25" s="39"/>
      <c r="C25" s="34"/>
      <c r="D25" s="112" t="s">
        <v>37</v>
      </c>
      <c r="E25" s="34"/>
      <c r="F25" s="34"/>
      <c r="G25" s="34"/>
      <c r="H25" s="34"/>
      <c r="I25" s="112" t="s">
        <v>26</v>
      </c>
      <c r="J25" s="103" t="s">
        <v>19</v>
      </c>
      <c r="K25" s="34"/>
      <c r="L25" s="113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pans="1:31" s="2" customFormat="1" ht="18" customHeight="1">
      <c r="A26" s="34"/>
      <c r="B26" s="39"/>
      <c r="C26" s="34"/>
      <c r="D26" s="34"/>
      <c r="E26" s="103" t="s">
        <v>38</v>
      </c>
      <c r="F26" s="34"/>
      <c r="G26" s="34"/>
      <c r="H26" s="34"/>
      <c r="I26" s="112" t="s">
        <v>29</v>
      </c>
      <c r="J26" s="103" t="s">
        <v>19</v>
      </c>
      <c r="K26" s="34"/>
      <c r="L26" s="113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pans="1:31" s="2" customFormat="1" ht="6.95" customHeight="1">
      <c r="A27" s="34"/>
      <c r="B27" s="39"/>
      <c r="C27" s="34"/>
      <c r="D27" s="34"/>
      <c r="E27" s="34"/>
      <c r="F27" s="34"/>
      <c r="G27" s="34"/>
      <c r="H27" s="34"/>
      <c r="I27" s="34"/>
      <c r="J27" s="34"/>
      <c r="K27" s="34"/>
      <c r="L27" s="113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</row>
    <row r="28" spans="1:31" s="2" customFormat="1" ht="12" customHeight="1">
      <c r="A28" s="34"/>
      <c r="B28" s="39"/>
      <c r="C28" s="34"/>
      <c r="D28" s="112" t="s">
        <v>39</v>
      </c>
      <c r="E28" s="34"/>
      <c r="F28" s="34"/>
      <c r="G28" s="34"/>
      <c r="H28" s="34"/>
      <c r="I28" s="34"/>
      <c r="J28" s="34"/>
      <c r="K28" s="34"/>
      <c r="L28" s="113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pans="1:31" s="8" customFormat="1" ht="71.25" customHeight="1">
      <c r="A29" s="115"/>
      <c r="B29" s="116"/>
      <c r="C29" s="115"/>
      <c r="D29" s="115"/>
      <c r="E29" s="303" t="s">
        <v>40</v>
      </c>
      <c r="F29" s="303"/>
      <c r="G29" s="303"/>
      <c r="H29" s="303"/>
      <c r="I29" s="115"/>
      <c r="J29" s="115"/>
      <c r="K29" s="115"/>
      <c r="L29" s="117"/>
      <c r="S29" s="115"/>
      <c r="T29" s="115"/>
      <c r="U29" s="115"/>
      <c r="V29" s="115"/>
      <c r="W29" s="115"/>
      <c r="X29" s="115"/>
      <c r="Y29" s="115"/>
      <c r="Z29" s="115"/>
      <c r="AA29" s="115"/>
      <c r="AB29" s="115"/>
      <c r="AC29" s="115"/>
      <c r="AD29" s="115"/>
      <c r="AE29" s="115"/>
    </row>
    <row r="30" spans="1:31" s="2" customFormat="1" ht="6.95" customHeight="1">
      <c r="A30" s="34"/>
      <c r="B30" s="39"/>
      <c r="C30" s="34"/>
      <c r="D30" s="34"/>
      <c r="E30" s="34"/>
      <c r="F30" s="34"/>
      <c r="G30" s="34"/>
      <c r="H30" s="34"/>
      <c r="I30" s="34"/>
      <c r="J30" s="34"/>
      <c r="K30" s="34"/>
      <c r="L30" s="113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pans="1:31" s="2" customFormat="1" ht="6.95" customHeight="1">
      <c r="A31" s="34"/>
      <c r="B31" s="39"/>
      <c r="C31" s="34"/>
      <c r="D31" s="118"/>
      <c r="E31" s="118"/>
      <c r="F31" s="118"/>
      <c r="G31" s="118"/>
      <c r="H31" s="118"/>
      <c r="I31" s="118"/>
      <c r="J31" s="118"/>
      <c r="K31" s="118"/>
      <c r="L31" s="113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pans="1:31" s="2" customFormat="1" ht="25.35" customHeight="1">
      <c r="A32" s="34"/>
      <c r="B32" s="39"/>
      <c r="C32" s="34"/>
      <c r="D32" s="119" t="s">
        <v>41</v>
      </c>
      <c r="E32" s="34"/>
      <c r="F32" s="34"/>
      <c r="G32" s="34"/>
      <c r="H32" s="34"/>
      <c r="I32" s="34"/>
      <c r="J32" s="120">
        <f>ROUND(J97, 2)</f>
        <v>0</v>
      </c>
      <c r="K32" s="34"/>
      <c r="L32" s="113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pans="1:31" s="2" customFormat="1" ht="6.95" customHeight="1">
      <c r="A33" s="34"/>
      <c r="B33" s="39"/>
      <c r="C33" s="34"/>
      <c r="D33" s="118"/>
      <c r="E33" s="118"/>
      <c r="F33" s="118"/>
      <c r="G33" s="118"/>
      <c r="H33" s="118"/>
      <c r="I33" s="118"/>
      <c r="J33" s="118"/>
      <c r="K33" s="118"/>
      <c r="L33" s="113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pans="1:31" s="2" customFormat="1" ht="14.45" customHeight="1">
      <c r="A34" s="34"/>
      <c r="B34" s="39"/>
      <c r="C34" s="34"/>
      <c r="D34" s="34"/>
      <c r="E34" s="34"/>
      <c r="F34" s="121" t="s">
        <v>43</v>
      </c>
      <c r="G34" s="34"/>
      <c r="H34" s="34"/>
      <c r="I34" s="121" t="s">
        <v>42</v>
      </c>
      <c r="J34" s="121" t="s">
        <v>44</v>
      </c>
      <c r="K34" s="34"/>
      <c r="L34" s="113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spans="1:31" s="2" customFormat="1" ht="14.45" customHeight="1">
      <c r="A35" s="34"/>
      <c r="B35" s="39"/>
      <c r="C35" s="34"/>
      <c r="D35" s="122" t="s">
        <v>45</v>
      </c>
      <c r="E35" s="112" t="s">
        <v>46</v>
      </c>
      <c r="F35" s="123">
        <f>ROUND((SUM(BE97:BE225)),  2)</f>
        <v>0</v>
      </c>
      <c r="G35" s="34"/>
      <c r="H35" s="34"/>
      <c r="I35" s="124">
        <v>0.21</v>
      </c>
      <c r="J35" s="123">
        <f>ROUND(((SUM(BE97:BE225))*I35),  2)</f>
        <v>0</v>
      </c>
      <c r="K35" s="34"/>
      <c r="L35" s="113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spans="1:31" s="2" customFormat="1" ht="14.45" customHeight="1">
      <c r="A36" s="34"/>
      <c r="B36" s="39"/>
      <c r="C36" s="34"/>
      <c r="D36" s="34"/>
      <c r="E36" s="112" t="s">
        <v>47</v>
      </c>
      <c r="F36" s="123">
        <f>ROUND((SUM(BF97:BF225)),  2)</f>
        <v>0</v>
      </c>
      <c r="G36" s="34"/>
      <c r="H36" s="34"/>
      <c r="I36" s="124">
        <v>0.12</v>
      </c>
      <c r="J36" s="123">
        <f>ROUND(((SUM(BF97:BF225))*I36),  2)</f>
        <v>0</v>
      </c>
      <c r="K36" s="34"/>
      <c r="L36" s="113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spans="1:31" s="2" customFormat="1" ht="14.45" hidden="1" customHeight="1">
      <c r="A37" s="34"/>
      <c r="B37" s="39"/>
      <c r="C37" s="34"/>
      <c r="D37" s="34"/>
      <c r="E37" s="112" t="s">
        <v>48</v>
      </c>
      <c r="F37" s="123">
        <f>ROUND((SUM(BG97:BG225)),  2)</f>
        <v>0</v>
      </c>
      <c r="G37" s="34"/>
      <c r="H37" s="34"/>
      <c r="I37" s="124">
        <v>0.21</v>
      </c>
      <c r="J37" s="123">
        <f>0</f>
        <v>0</v>
      </c>
      <c r="K37" s="34"/>
      <c r="L37" s="113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spans="1:31" s="2" customFormat="1" ht="14.45" hidden="1" customHeight="1">
      <c r="A38" s="34"/>
      <c r="B38" s="39"/>
      <c r="C38" s="34"/>
      <c r="D38" s="34"/>
      <c r="E38" s="112" t="s">
        <v>49</v>
      </c>
      <c r="F38" s="123">
        <f>ROUND((SUM(BH97:BH225)),  2)</f>
        <v>0</v>
      </c>
      <c r="G38" s="34"/>
      <c r="H38" s="34"/>
      <c r="I38" s="124">
        <v>0.12</v>
      </c>
      <c r="J38" s="123">
        <f>0</f>
        <v>0</v>
      </c>
      <c r="K38" s="34"/>
      <c r="L38" s="113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spans="1:31" s="2" customFormat="1" ht="14.45" hidden="1" customHeight="1">
      <c r="A39" s="34"/>
      <c r="B39" s="39"/>
      <c r="C39" s="34"/>
      <c r="D39" s="34"/>
      <c r="E39" s="112" t="s">
        <v>50</v>
      </c>
      <c r="F39" s="123">
        <f>ROUND((SUM(BI97:BI225)),  2)</f>
        <v>0</v>
      </c>
      <c r="G39" s="34"/>
      <c r="H39" s="34"/>
      <c r="I39" s="124">
        <v>0</v>
      </c>
      <c r="J39" s="123">
        <f>0</f>
        <v>0</v>
      </c>
      <c r="K39" s="34"/>
      <c r="L39" s="113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spans="1:31" s="2" customFormat="1" ht="6.95" customHeight="1">
      <c r="A40" s="34"/>
      <c r="B40" s="39"/>
      <c r="C40" s="34"/>
      <c r="D40" s="34"/>
      <c r="E40" s="34"/>
      <c r="F40" s="34"/>
      <c r="G40" s="34"/>
      <c r="H40" s="34"/>
      <c r="I40" s="34"/>
      <c r="J40" s="34"/>
      <c r="K40" s="34"/>
      <c r="L40" s="113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spans="1:31" s="2" customFormat="1" ht="25.35" customHeight="1">
      <c r="A41" s="34"/>
      <c r="B41" s="39"/>
      <c r="C41" s="125"/>
      <c r="D41" s="126" t="s">
        <v>51</v>
      </c>
      <c r="E41" s="127"/>
      <c r="F41" s="127"/>
      <c r="G41" s="128" t="s">
        <v>52</v>
      </c>
      <c r="H41" s="129" t="s">
        <v>53</v>
      </c>
      <c r="I41" s="127"/>
      <c r="J41" s="130">
        <f>SUM(J32:J39)</f>
        <v>0</v>
      </c>
      <c r="K41" s="131"/>
      <c r="L41" s="113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</row>
    <row r="42" spans="1:31" s="2" customFormat="1" ht="14.45" customHeight="1">
      <c r="A42" s="34"/>
      <c r="B42" s="132"/>
      <c r="C42" s="133"/>
      <c r="D42" s="133"/>
      <c r="E42" s="133"/>
      <c r="F42" s="133"/>
      <c r="G42" s="133"/>
      <c r="H42" s="133"/>
      <c r="I42" s="133"/>
      <c r="J42" s="133"/>
      <c r="K42" s="133"/>
      <c r="L42" s="113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</row>
    <row r="46" spans="1:31" s="2" customFormat="1" ht="6.95" hidden="1" customHeight="1">
      <c r="A46" s="34"/>
      <c r="B46" s="134"/>
      <c r="C46" s="135"/>
      <c r="D46" s="135"/>
      <c r="E46" s="135"/>
      <c r="F46" s="135"/>
      <c r="G46" s="135"/>
      <c r="H46" s="135"/>
      <c r="I46" s="135"/>
      <c r="J46" s="135"/>
      <c r="K46" s="135"/>
      <c r="L46" s="113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</row>
    <row r="47" spans="1:31" s="2" customFormat="1" ht="24.95" hidden="1" customHeight="1">
      <c r="A47" s="34"/>
      <c r="B47" s="35"/>
      <c r="C47" s="23" t="s">
        <v>132</v>
      </c>
      <c r="D47" s="36"/>
      <c r="E47" s="36"/>
      <c r="F47" s="36"/>
      <c r="G47" s="36"/>
      <c r="H47" s="36"/>
      <c r="I47" s="36"/>
      <c r="J47" s="36"/>
      <c r="K47" s="36"/>
      <c r="L47" s="113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</row>
    <row r="48" spans="1:31" s="2" customFormat="1" ht="6.95" hidden="1" customHeight="1">
      <c r="A48" s="34"/>
      <c r="B48" s="35"/>
      <c r="C48" s="36"/>
      <c r="D48" s="36"/>
      <c r="E48" s="36"/>
      <c r="F48" s="36"/>
      <c r="G48" s="36"/>
      <c r="H48" s="36"/>
      <c r="I48" s="36"/>
      <c r="J48" s="36"/>
      <c r="K48" s="36"/>
      <c r="L48" s="113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</row>
    <row r="49" spans="1:47" s="2" customFormat="1" ht="12" hidden="1" customHeight="1">
      <c r="A49" s="34"/>
      <c r="B49" s="35"/>
      <c r="C49" s="29" t="s">
        <v>16</v>
      </c>
      <c r="D49" s="36"/>
      <c r="E49" s="36"/>
      <c r="F49" s="36"/>
      <c r="G49" s="36"/>
      <c r="H49" s="36"/>
      <c r="I49" s="36"/>
      <c r="J49" s="36"/>
      <c r="K49" s="36"/>
      <c r="L49" s="113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</row>
    <row r="50" spans="1:47" s="2" customFormat="1" ht="16.5" hidden="1" customHeight="1">
      <c r="A50" s="34"/>
      <c r="B50" s="35"/>
      <c r="C50" s="36"/>
      <c r="D50" s="36"/>
      <c r="E50" s="304" t="str">
        <f>E7</f>
        <v>Domov mládeže, Čelakovského 789 1, Plzeň</v>
      </c>
      <c r="F50" s="305"/>
      <c r="G50" s="305"/>
      <c r="H50" s="305"/>
      <c r="I50" s="36"/>
      <c r="J50" s="36"/>
      <c r="K50" s="36"/>
      <c r="L50" s="113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</row>
    <row r="51" spans="1:47" s="1" customFormat="1" ht="12" hidden="1" customHeight="1">
      <c r="B51" s="21"/>
      <c r="C51" s="29" t="s">
        <v>128</v>
      </c>
      <c r="D51" s="22"/>
      <c r="E51" s="22"/>
      <c r="F51" s="22"/>
      <c r="G51" s="22"/>
      <c r="H51" s="22"/>
      <c r="I51" s="22"/>
      <c r="J51" s="22"/>
      <c r="K51" s="22"/>
      <c r="L51" s="20"/>
    </row>
    <row r="52" spans="1:47" s="2" customFormat="1" ht="16.5" hidden="1" customHeight="1">
      <c r="A52" s="34"/>
      <c r="B52" s="35"/>
      <c r="C52" s="36"/>
      <c r="D52" s="36"/>
      <c r="E52" s="304" t="s">
        <v>952</v>
      </c>
      <c r="F52" s="306"/>
      <c r="G52" s="306"/>
      <c r="H52" s="306"/>
      <c r="I52" s="36"/>
      <c r="J52" s="36"/>
      <c r="K52" s="36"/>
      <c r="L52" s="113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</row>
    <row r="53" spans="1:47" s="2" customFormat="1" ht="12" hidden="1" customHeight="1">
      <c r="A53" s="34"/>
      <c r="B53" s="35"/>
      <c r="C53" s="29" t="s">
        <v>130</v>
      </c>
      <c r="D53" s="36"/>
      <c r="E53" s="36"/>
      <c r="F53" s="36"/>
      <c r="G53" s="36"/>
      <c r="H53" s="36"/>
      <c r="I53" s="36"/>
      <c r="J53" s="36"/>
      <c r="K53" s="36"/>
      <c r="L53" s="113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</row>
    <row r="54" spans="1:47" s="2" customFormat="1" ht="16.5" hidden="1" customHeight="1">
      <c r="A54" s="34"/>
      <c r="B54" s="35"/>
      <c r="C54" s="36"/>
      <c r="D54" s="36"/>
      <c r="E54" s="258" t="str">
        <f>E11</f>
        <v>C2 - ZTI</v>
      </c>
      <c r="F54" s="306"/>
      <c r="G54" s="306"/>
      <c r="H54" s="306"/>
      <c r="I54" s="36"/>
      <c r="J54" s="36"/>
      <c r="K54" s="36"/>
      <c r="L54" s="113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</row>
    <row r="55" spans="1:47" s="2" customFormat="1" ht="6.95" hidden="1" customHeight="1">
      <c r="A55" s="34"/>
      <c r="B55" s="35"/>
      <c r="C55" s="36"/>
      <c r="D55" s="36"/>
      <c r="E55" s="36"/>
      <c r="F55" s="36"/>
      <c r="G55" s="36"/>
      <c r="H55" s="36"/>
      <c r="I55" s="36"/>
      <c r="J55" s="36"/>
      <c r="K55" s="36"/>
      <c r="L55" s="113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</row>
    <row r="56" spans="1:47" s="2" customFormat="1" ht="12" hidden="1" customHeight="1">
      <c r="A56" s="34"/>
      <c r="B56" s="35"/>
      <c r="C56" s="29" t="s">
        <v>21</v>
      </c>
      <c r="D56" s="36"/>
      <c r="E56" s="36"/>
      <c r="F56" s="27" t="str">
        <f>F14</f>
        <v>Čelakovského 789/1, Plzeň</v>
      </c>
      <c r="G56" s="36"/>
      <c r="H56" s="36"/>
      <c r="I56" s="29" t="s">
        <v>23</v>
      </c>
      <c r="J56" s="59" t="str">
        <f>IF(J14="","",J14)</f>
        <v>20. 3. 2025</v>
      </c>
      <c r="K56" s="36"/>
      <c r="L56" s="113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</row>
    <row r="57" spans="1:47" s="2" customFormat="1" ht="6.95" hidden="1" customHeight="1">
      <c r="A57" s="34"/>
      <c r="B57" s="35"/>
      <c r="C57" s="36"/>
      <c r="D57" s="36"/>
      <c r="E57" s="36"/>
      <c r="F57" s="36"/>
      <c r="G57" s="36"/>
      <c r="H57" s="36"/>
      <c r="I57" s="36"/>
      <c r="J57" s="36"/>
      <c r="K57" s="36"/>
      <c r="L57" s="113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</row>
    <row r="58" spans="1:47" s="2" customFormat="1" ht="25.7" hidden="1" customHeight="1">
      <c r="A58" s="34"/>
      <c r="B58" s="35"/>
      <c r="C58" s="29" t="s">
        <v>25</v>
      </c>
      <c r="D58" s="36"/>
      <c r="E58" s="36"/>
      <c r="F58" s="27" t="str">
        <f>E17</f>
        <v>Střední škola informatiky a finančních služeb</v>
      </c>
      <c r="G58" s="36"/>
      <c r="H58" s="36"/>
      <c r="I58" s="29" t="s">
        <v>33</v>
      </c>
      <c r="J58" s="32" t="str">
        <f>E23</f>
        <v>Planteam, Na Výsluní 630, Líně - Sulkov</v>
      </c>
      <c r="K58" s="36"/>
      <c r="L58" s="113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</row>
    <row r="59" spans="1:47" s="2" customFormat="1" ht="15.2" hidden="1" customHeight="1">
      <c r="A59" s="34"/>
      <c r="B59" s="35"/>
      <c r="C59" s="29" t="s">
        <v>31</v>
      </c>
      <c r="D59" s="36"/>
      <c r="E59" s="36"/>
      <c r="F59" s="27" t="str">
        <f>IF(E20="","",E20)</f>
        <v>Vyplň údaj</v>
      </c>
      <c r="G59" s="36"/>
      <c r="H59" s="36"/>
      <c r="I59" s="29" t="s">
        <v>37</v>
      </c>
      <c r="J59" s="32" t="str">
        <f>E26</f>
        <v>Ing. Irena Potužáková</v>
      </c>
      <c r="K59" s="36"/>
      <c r="L59" s="113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</row>
    <row r="60" spans="1:47" s="2" customFormat="1" ht="10.35" hidden="1" customHeight="1">
      <c r="A60" s="34"/>
      <c r="B60" s="35"/>
      <c r="C60" s="36"/>
      <c r="D60" s="36"/>
      <c r="E60" s="36"/>
      <c r="F60" s="36"/>
      <c r="G60" s="36"/>
      <c r="H60" s="36"/>
      <c r="I60" s="36"/>
      <c r="J60" s="36"/>
      <c r="K60" s="36"/>
      <c r="L60" s="113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</row>
    <row r="61" spans="1:47" s="2" customFormat="1" ht="29.25" hidden="1" customHeight="1">
      <c r="A61" s="34"/>
      <c r="B61" s="35"/>
      <c r="C61" s="136" t="s">
        <v>133</v>
      </c>
      <c r="D61" s="137"/>
      <c r="E61" s="137"/>
      <c r="F61" s="137"/>
      <c r="G61" s="137"/>
      <c r="H61" s="137"/>
      <c r="I61" s="137"/>
      <c r="J61" s="138" t="s">
        <v>134</v>
      </c>
      <c r="K61" s="137"/>
      <c r="L61" s="113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 spans="1:47" s="2" customFormat="1" ht="10.35" hidden="1" customHeight="1">
      <c r="A62" s="34"/>
      <c r="B62" s="35"/>
      <c r="C62" s="36"/>
      <c r="D62" s="36"/>
      <c r="E62" s="36"/>
      <c r="F62" s="36"/>
      <c r="G62" s="36"/>
      <c r="H62" s="36"/>
      <c r="I62" s="36"/>
      <c r="J62" s="36"/>
      <c r="K62" s="36"/>
      <c r="L62" s="113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</row>
    <row r="63" spans="1:47" s="2" customFormat="1" ht="22.9" hidden="1" customHeight="1">
      <c r="A63" s="34"/>
      <c r="B63" s="35"/>
      <c r="C63" s="139" t="s">
        <v>73</v>
      </c>
      <c r="D63" s="36"/>
      <c r="E63" s="36"/>
      <c r="F63" s="36"/>
      <c r="G63" s="36"/>
      <c r="H63" s="36"/>
      <c r="I63" s="36"/>
      <c r="J63" s="77">
        <f>J97</f>
        <v>0</v>
      </c>
      <c r="K63" s="36"/>
      <c r="L63" s="113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U63" s="17" t="s">
        <v>135</v>
      </c>
    </row>
    <row r="64" spans="1:47" s="9" customFormat="1" ht="24.95" hidden="1" customHeight="1">
      <c r="B64" s="140"/>
      <c r="C64" s="141"/>
      <c r="D64" s="142" t="s">
        <v>136</v>
      </c>
      <c r="E64" s="143"/>
      <c r="F64" s="143"/>
      <c r="G64" s="143"/>
      <c r="H64" s="143"/>
      <c r="I64" s="143"/>
      <c r="J64" s="144">
        <f>J98</f>
        <v>0</v>
      </c>
      <c r="K64" s="141"/>
      <c r="L64" s="145"/>
    </row>
    <row r="65" spans="1:31" s="10" customFormat="1" ht="19.899999999999999" hidden="1" customHeight="1">
      <c r="B65" s="146"/>
      <c r="C65" s="97"/>
      <c r="D65" s="147" t="s">
        <v>400</v>
      </c>
      <c r="E65" s="148"/>
      <c r="F65" s="148"/>
      <c r="G65" s="148"/>
      <c r="H65" s="148"/>
      <c r="I65" s="148"/>
      <c r="J65" s="149">
        <f>J99</f>
        <v>0</v>
      </c>
      <c r="K65" s="97"/>
      <c r="L65" s="150"/>
    </row>
    <row r="66" spans="1:31" s="10" customFormat="1" ht="19.899999999999999" hidden="1" customHeight="1">
      <c r="B66" s="146"/>
      <c r="C66" s="97"/>
      <c r="D66" s="147" t="s">
        <v>137</v>
      </c>
      <c r="E66" s="148"/>
      <c r="F66" s="148"/>
      <c r="G66" s="148"/>
      <c r="H66" s="148"/>
      <c r="I66" s="148"/>
      <c r="J66" s="149">
        <f>J103</f>
        <v>0</v>
      </c>
      <c r="K66" s="97"/>
      <c r="L66" s="150"/>
    </row>
    <row r="67" spans="1:31" s="10" customFormat="1" ht="19.899999999999999" hidden="1" customHeight="1">
      <c r="B67" s="146"/>
      <c r="C67" s="97"/>
      <c r="D67" s="147" t="s">
        <v>138</v>
      </c>
      <c r="E67" s="148"/>
      <c r="F67" s="148"/>
      <c r="G67" s="148"/>
      <c r="H67" s="148"/>
      <c r="I67" s="148"/>
      <c r="J67" s="149">
        <f>J114</f>
        <v>0</v>
      </c>
      <c r="K67" s="97"/>
      <c r="L67" s="150"/>
    </row>
    <row r="68" spans="1:31" s="10" customFormat="1" ht="19.899999999999999" hidden="1" customHeight="1">
      <c r="B68" s="146"/>
      <c r="C68" s="97"/>
      <c r="D68" s="147" t="s">
        <v>402</v>
      </c>
      <c r="E68" s="148"/>
      <c r="F68" s="148"/>
      <c r="G68" s="148"/>
      <c r="H68" s="148"/>
      <c r="I68" s="148"/>
      <c r="J68" s="149">
        <f>J124</f>
        <v>0</v>
      </c>
      <c r="K68" s="97"/>
      <c r="L68" s="150"/>
    </row>
    <row r="69" spans="1:31" s="9" customFormat="1" ht="24.95" hidden="1" customHeight="1">
      <c r="B69" s="140"/>
      <c r="C69" s="141"/>
      <c r="D69" s="142" t="s">
        <v>139</v>
      </c>
      <c r="E69" s="143"/>
      <c r="F69" s="143"/>
      <c r="G69" s="143"/>
      <c r="H69" s="143"/>
      <c r="I69" s="143"/>
      <c r="J69" s="144">
        <f>J127</f>
        <v>0</v>
      </c>
      <c r="K69" s="141"/>
      <c r="L69" s="145"/>
    </row>
    <row r="70" spans="1:31" s="10" customFormat="1" ht="19.899999999999999" hidden="1" customHeight="1">
      <c r="B70" s="146"/>
      <c r="C70" s="97"/>
      <c r="D70" s="147" t="s">
        <v>769</v>
      </c>
      <c r="E70" s="148"/>
      <c r="F70" s="148"/>
      <c r="G70" s="148"/>
      <c r="H70" s="148"/>
      <c r="I70" s="148"/>
      <c r="J70" s="149">
        <f>J128</f>
        <v>0</v>
      </c>
      <c r="K70" s="97"/>
      <c r="L70" s="150"/>
    </row>
    <row r="71" spans="1:31" s="10" customFormat="1" ht="19.899999999999999" hidden="1" customHeight="1">
      <c r="B71" s="146"/>
      <c r="C71" s="97"/>
      <c r="D71" s="147" t="s">
        <v>770</v>
      </c>
      <c r="E71" s="148"/>
      <c r="F71" s="148"/>
      <c r="G71" s="148"/>
      <c r="H71" s="148"/>
      <c r="I71" s="148"/>
      <c r="J71" s="149">
        <f>J156</f>
        <v>0</v>
      </c>
      <c r="K71" s="97"/>
      <c r="L71" s="150"/>
    </row>
    <row r="72" spans="1:31" s="10" customFormat="1" ht="19.899999999999999" hidden="1" customHeight="1">
      <c r="B72" s="146"/>
      <c r="C72" s="97"/>
      <c r="D72" s="147" t="s">
        <v>140</v>
      </c>
      <c r="E72" s="148"/>
      <c r="F72" s="148"/>
      <c r="G72" s="148"/>
      <c r="H72" s="148"/>
      <c r="I72" s="148"/>
      <c r="J72" s="149">
        <f>J184</f>
        <v>0</v>
      </c>
      <c r="K72" s="97"/>
      <c r="L72" s="150"/>
    </row>
    <row r="73" spans="1:31" s="10" customFormat="1" ht="19.899999999999999" hidden="1" customHeight="1">
      <c r="B73" s="146"/>
      <c r="C73" s="97"/>
      <c r="D73" s="147" t="s">
        <v>771</v>
      </c>
      <c r="E73" s="148"/>
      <c r="F73" s="148"/>
      <c r="G73" s="148"/>
      <c r="H73" s="148"/>
      <c r="I73" s="148"/>
      <c r="J73" s="149">
        <f>J209</f>
        <v>0</v>
      </c>
      <c r="K73" s="97"/>
      <c r="L73" s="150"/>
    </row>
    <row r="74" spans="1:31" s="10" customFormat="1" ht="19.899999999999999" hidden="1" customHeight="1">
      <c r="B74" s="146"/>
      <c r="C74" s="97"/>
      <c r="D74" s="147" t="s">
        <v>772</v>
      </c>
      <c r="E74" s="148"/>
      <c r="F74" s="148"/>
      <c r="G74" s="148"/>
      <c r="H74" s="148"/>
      <c r="I74" s="148"/>
      <c r="J74" s="149">
        <f>J214</f>
        <v>0</v>
      </c>
      <c r="K74" s="97"/>
      <c r="L74" s="150"/>
    </row>
    <row r="75" spans="1:31" s="10" customFormat="1" ht="19.899999999999999" hidden="1" customHeight="1">
      <c r="B75" s="146"/>
      <c r="C75" s="97"/>
      <c r="D75" s="147" t="s">
        <v>773</v>
      </c>
      <c r="E75" s="148"/>
      <c r="F75" s="148"/>
      <c r="G75" s="148"/>
      <c r="H75" s="148"/>
      <c r="I75" s="148"/>
      <c r="J75" s="149">
        <f>J219</f>
        <v>0</v>
      </c>
      <c r="K75" s="97"/>
      <c r="L75" s="150"/>
    </row>
    <row r="76" spans="1:31" s="2" customFormat="1" ht="21.75" hidden="1" customHeight="1">
      <c r="A76" s="34"/>
      <c r="B76" s="35"/>
      <c r="C76" s="36"/>
      <c r="D76" s="36"/>
      <c r="E76" s="36"/>
      <c r="F76" s="36"/>
      <c r="G76" s="36"/>
      <c r="H76" s="36"/>
      <c r="I76" s="36"/>
      <c r="J76" s="36"/>
      <c r="K76" s="36"/>
      <c r="L76" s="113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pans="1:31" s="2" customFormat="1" ht="6.95" hidden="1" customHeight="1">
      <c r="A77" s="34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113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78" spans="1:31" ht="11.25" hidden="1"/>
    <row r="79" spans="1:31" ht="11.25" hidden="1"/>
    <row r="80" spans="1:31" ht="11.25" hidden="1"/>
    <row r="81" spans="1:31" s="2" customFormat="1" ht="6.95" customHeight="1">
      <c r="A81" s="34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113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pans="1:31" s="2" customFormat="1" ht="24.95" customHeight="1">
      <c r="A82" s="34"/>
      <c r="B82" s="35"/>
      <c r="C82" s="23" t="s">
        <v>149</v>
      </c>
      <c r="D82" s="36"/>
      <c r="E82" s="36"/>
      <c r="F82" s="36"/>
      <c r="G82" s="36"/>
      <c r="H82" s="36"/>
      <c r="I82" s="36"/>
      <c r="J82" s="36"/>
      <c r="K82" s="36"/>
      <c r="L82" s="113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spans="1:31" s="2" customFormat="1" ht="6.95" customHeight="1">
      <c r="A83" s="34"/>
      <c r="B83" s="35"/>
      <c r="C83" s="36"/>
      <c r="D83" s="36"/>
      <c r="E83" s="36"/>
      <c r="F83" s="36"/>
      <c r="G83" s="36"/>
      <c r="H83" s="36"/>
      <c r="I83" s="36"/>
      <c r="J83" s="36"/>
      <c r="K83" s="36"/>
      <c r="L83" s="113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spans="1:31" s="2" customFormat="1" ht="12" customHeight="1">
      <c r="A84" s="34"/>
      <c r="B84" s="35"/>
      <c r="C84" s="29" t="s">
        <v>16</v>
      </c>
      <c r="D84" s="36"/>
      <c r="E84" s="36"/>
      <c r="F84" s="36"/>
      <c r="G84" s="36"/>
      <c r="H84" s="36"/>
      <c r="I84" s="36"/>
      <c r="J84" s="36"/>
      <c r="K84" s="36"/>
      <c r="L84" s="113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spans="1:31" s="2" customFormat="1" ht="16.5" customHeight="1">
      <c r="A85" s="34"/>
      <c r="B85" s="35"/>
      <c r="C85" s="36"/>
      <c r="D85" s="36"/>
      <c r="E85" s="304" t="str">
        <f>E7</f>
        <v>Domov mládeže, Čelakovského 789 1, Plzeň</v>
      </c>
      <c r="F85" s="305"/>
      <c r="G85" s="305"/>
      <c r="H85" s="305"/>
      <c r="I85" s="36"/>
      <c r="J85" s="36"/>
      <c r="K85" s="36"/>
      <c r="L85" s="113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spans="1:31" s="1" customFormat="1" ht="12" customHeight="1">
      <c r="B86" s="21"/>
      <c r="C86" s="29" t="s">
        <v>128</v>
      </c>
      <c r="D86" s="22"/>
      <c r="E86" s="22"/>
      <c r="F86" s="22"/>
      <c r="G86" s="22"/>
      <c r="H86" s="22"/>
      <c r="I86" s="22"/>
      <c r="J86" s="22"/>
      <c r="K86" s="22"/>
      <c r="L86" s="20"/>
    </row>
    <row r="87" spans="1:31" s="2" customFormat="1" ht="16.5" customHeight="1">
      <c r="A87" s="34"/>
      <c r="B87" s="35"/>
      <c r="C87" s="36"/>
      <c r="D87" s="36"/>
      <c r="E87" s="304" t="s">
        <v>952</v>
      </c>
      <c r="F87" s="306"/>
      <c r="G87" s="306"/>
      <c r="H87" s="306"/>
      <c r="I87" s="36"/>
      <c r="J87" s="36"/>
      <c r="K87" s="36"/>
      <c r="L87" s="113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spans="1:31" s="2" customFormat="1" ht="12" customHeight="1">
      <c r="A88" s="34"/>
      <c r="B88" s="35"/>
      <c r="C88" s="29" t="s">
        <v>130</v>
      </c>
      <c r="D88" s="36"/>
      <c r="E88" s="36"/>
      <c r="F88" s="36"/>
      <c r="G88" s="36"/>
      <c r="H88" s="36"/>
      <c r="I88" s="36"/>
      <c r="J88" s="36"/>
      <c r="K88" s="36"/>
      <c r="L88" s="113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spans="1:31" s="2" customFormat="1" ht="16.5" customHeight="1">
      <c r="A89" s="34"/>
      <c r="B89" s="35"/>
      <c r="C89" s="36"/>
      <c r="D89" s="36"/>
      <c r="E89" s="258" t="str">
        <f>E11</f>
        <v>C2 - ZTI</v>
      </c>
      <c r="F89" s="306"/>
      <c r="G89" s="306"/>
      <c r="H89" s="306"/>
      <c r="I89" s="36"/>
      <c r="J89" s="36"/>
      <c r="K89" s="36"/>
      <c r="L89" s="113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spans="1:31" s="2" customFormat="1" ht="6.95" customHeight="1">
      <c r="A90" s="34"/>
      <c r="B90" s="35"/>
      <c r="C90" s="36"/>
      <c r="D90" s="36"/>
      <c r="E90" s="36"/>
      <c r="F90" s="36"/>
      <c r="G90" s="36"/>
      <c r="H90" s="36"/>
      <c r="I90" s="36"/>
      <c r="J90" s="36"/>
      <c r="K90" s="36"/>
      <c r="L90" s="113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spans="1:31" s="2" customFormat="1" ht="12" customHeight="1">
      <c r="A91" s="34"/>
      <c r="B91" s="35"/>
      <c r="C91" s="29" t="s">
        <v>21</v>
      </c>
      <c r="D91" s="36"/>
      <c r="E91" s="36"/>
      <c r="F91" s="27" t="str">
        <f>F14</f>
        <v>Čelakovského 789/1, Plzeň</v>
      </c>
      <c r="G91" s="36"/>
      <c r="H91" s="36"/>
      <c r="I91" s="29" t="s">
        <v>23</v>
      </c>
      <c r="J91" s="59" t="str">
        <f>IF(J14="","",J14)</f>
        <v>20. 3. 2025</v>
      </c>
      <c r="K91" s="36"/>
      <c r="L91" s="113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spans="1:31" s="2" customFormat="1" ht="6.95" customHeight="1">
      <c r="A92" s="34"/>
      <c r="B92" s="35"/>
      <c r="C92" s="36"/>
      <c r="D92" s="36"/>
      <c r="E92" s="36"/>
      <c r="F92" s="36"/>
      <c r="G92" s="36"/>
      <c r="H92" s="36"/>
      <c r="I92" s="36"/>
      <c r="J92" s="36"/>
      <c r="K92" s="36"/>
      <c r="L92" s="113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spans="1:31" s="2" customFormat="1" ht="25.7" customHeight="1">
      <c r="A93" s="34"/>
      <c r="B93" s="35"/>
      <c r="C93" s="29" t="s">
        <v>25</v>
      </c>
      <c r="D93" s="36"/>
      <c r="E93" s="36"/>
      <c r="F93" s="27" t="str">
        <f>E17</f>
        <v>Střední škola informatiky a finančních služeb</v>
      </c>
      <c r="G93" s="36"/>
      <c r="H93" s="36"/>
      <c r="I93" s="29" t="s">
        <v>33</v>
      </c>
      <c r="J93" s="32" t="str">
        <f>E23</f>
        <v>Planteam, Na Výsluní 630, Líně - Sulkov</v>
      </c>
      <c r="K93" s="36"/>
      <c r="L93" s="113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spans="1:31" s="2" customFormat="1" ht="15.2" customHeight="1">
      <c r="A94" s="34"/>
      <c r="B94" s="35"/>
      <c r="C94" s="29" t="s">
        <v>31</v>
      </c>
      <c r="D94" s="36"/>
      <c r="E94" s="36"/>
      <c r="F94" s="27" t="str">
        <f>IF(E20="","",E20)</f>
        <v>Vyplň údaj</v>
      </c>
      <c r="G94" s="36"/>
      <c r="H94" s="36"/>
      <c r="I94" s="29" t="s">
        <v>37</v>
      </c>
      <c r="J94" s="32" t="str">
        <f>E26</f>
        <v>Ing. Irena Potužáková</v>
      </c>
      <c r="K94" s="36"/>
      <c r="L94" s="113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spans="1:31" s="2" customFormat="1" ht="10.35" customHeight="1">
      <c r="A95" s="34"/>
      <c r="B95" s="35"/>
      <c r="C95" s="36"/>
      <c r="D95" s="36"/>
      <c r="E95" s="36"/>
      <c r="F95" s="36"/>
      <c r="G95" s="36"/>
      <c r="H95" s="36"/>
      <c r="I95" s="36"/>
      <c r="J95" s="36"/>
      <c r="K95" s="36"/>
      <c r="L95" s="113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</row>
    <row r="96" spans="1:31" s="11" customFormat="1" ht="29.25" customHeight="1">
      <c r="A96" s="151"/>
      <c r="B96" s="152"/>
      <c r="C96" s="153" t="s">
        <v>150</v>
      </c>
      <c r="D96" s="154" t="s">
        <v>60</v>
      </c>
      <c r="E96" s="154" t="s">
        <v>56</v>
      </c>
      <c r="F96" s="154" t="s">
        <v>57</v>
      </c>
      <c r="G96" s="154" t="s">
        <v>151</v>
      </c>
      <c r="H96" s="154" t="s">
        <v>152</v>
      </c>
      <c r="I96" s="154" t="s">
        <v>153</v>
      </c>
      <c r="J96" s="154" t="s">
        <v>134</v>
      </c>
      <c r="K96" s="155" t="s">
        <v>154</v>
      </c>
      <c r="L96" s="156"/>
      <c r="M96" s="68" t="s">
        <v>19</v>
      </c>
      <c r="N96" s="69" t="s">
        <v>45</v>
      </c>
      <c r="O96" s="69" t="s">
        <v>155</v>
      </c>
      <c r="P96" s="69" t="s">
        <v>156</v>
      </c>
      <c r="Q96" s="69" t="s">
        <v>157</v>
      </c>
      <c r="R96" s="69" t="s">
        <v>158</v>
      </c>
      <c r="S96" s="69" t="s">
        <v>159</v>
      </c>
      <c r="T96" s="70" t="s">
        <v>160</v>
      </c>
      <c r="U96" s="151"/>
      <c r="V96" s="151"/>
      <c r="W96" s="151"/>
      <c r="X96" s="151"/>
      <c r="Y96" s="151"/>
      <c r="Z96" s="151"/>
      <c r="AA96" s="151"/>
      <c r="AB96" s="151"/>
      <c r="AC96" s="151"/>
      <c r="AD96" s="151"/>
      <c r="AE96" s="151"/>
    </row>
    <row r="97" spans="1:65" s="2" customFormat="1" ht="22.9" customHeight="1">
      <c r="A97" s="34"/>
      <c r="B97" s="35"/>
      <c r="C97" s="75" t="s">
        <v>161</v>
      </c>
      <c r="D97" s="36"/>
      <c r="E97" s="36"/>
      <c r="F97" s="36"/>
      <c r="G97" s="36"/>
      <c r="H97" s="36"/>
      <c r="I97" s="36"/>
      <c r="J97" s="157">
        <f>BK97</f>
        <v>0</v>
      </c>
      <c r="K97" s="36"/>
      <c r="L97" s="39"/>
      <c r="M97" s="71"/>
      <c r="N97" s="158"/>
      <c r="O97" s="72"/>
      <c r="P97" s="159">
        <f>P98+P127</f>
        <v>0</v>
      </c>
      <c r="Q97" s="72"/>
      <c r="R97" s="159">
        <f>R98+R127</f>
        <v>2.4686599999999999</v>
      </c>
      <c r="S97" s="72"/>
      <c r="T97" s="160">
        <f>T98+T127</f>
        <v>1.47458</v>
      </c>
      <c r="U97" s="34"/>
      <c r="V97" s="34"/>
      <c r="W97" s="34"/>
      <c r="X97" s="34"/>
      <c r="Y97" s="34"/>
      <c r="Z97" s="34"/>
      <c r="AA97" s="34"/>
      <c r="AB97" s="34"/>
      <c r="AC97" s="34"/>
      <c r="AD97" s="34"/>
      <c r="AE97" s="34"/>
      <c r="AT97" s="17" t="s">
        <v>74</v>
      </c>
      <c r="AU97" s="17" t="s">
        <v>135</v>
      </c>
      <c r="BK97" s="161">
        <f>BK98+BK127</f>
        <v>0</v>
      </c>
    </row>
    <row r="98" spans="1:65" s="12" customFormat="1" ht="25.9" customHeight="1">
      <c r="B98" s="162"/>
      <c r="C98" s="163"/>
      <c r="D98" s="164" t="s">
        <v>74</v>
      </c>
      <c r="E98" s="165" t="s">
        <v>162</v>
      </c>
      <c r="F98" s="165" t="s">
        <v>163</v>
      </c>
      <c r="G98" s="163"/>
      <c r="H98" s="163"/>
      <c r="I98" s="166"/>
      <c r="J98" s="167">
        <f>BK98</f>
        <v>0</v>
      </c>
      <c r="K98" s="163"/>
      <c r="L98" s="168"/>
      <c r="M98" s="169"/>
      <c r="N98" s="170"/>
      <c r="O98" s="170"/>
      <c r="P98" s="171">
        <f>P99+P103+P114+P124</f>
        <v>0</v>
      </c>
      <c r="Q98" s="170"/>
      <c r="R98" s="171">
        <f>R99+R103+R114+R124</f>
        <v>1.736</v>
      </c>
      <c r="S98" s="170"/>
      <c r="T98" s="172">
        <f>T99+T103+T114+T124</f>
        <v>1.325</v>
      </c>
      <c r="AR98" s="173" t="s">
        <v>79</v>
      </c>
      <c r="AT98" s="174" t="s">
        <v>74</v>
      </c>
      <c r="AU98" s="174" t="s">
        <v>75</v>
      </c>
      <c r="AY98" s="173" t="s">
        <v>164</v>
      </c>
      <c r="BK98" s="175">
        <f>BK99+BK103+BK114+BK124</f>
        <v>0</v>
      </c>
    </row>
    <row r="99" spans="1:65" s="12" customFormat="1" ht="22.9" customHeight="1">
      <c r="B99" s="162"/>
      <c r="C99" s="163"/>
      <c r="D99" s="164" t="s">
        <v>74</v>
      </c>
      <c r="E99" s="176" t="s">
        <v>118</v>
      </c>
      <c r="F99" s="176" t="s">
        <v>416</v>
      </c>
      <c r="G99" s="163"/>
      <c r="H99" s="163"/>
      <c r="I99" s="166"/>
      <c r="J99" s="177">
        <f>BK99</f>
        <v>0</v>
      </c>
      <c r="K99" s="163"/>
      <c r="L99" s="168"/>
      <c r="M99" s="169"/>
      <c r="N99" s="170"/>
      <c r="O99" s="170"/>
      <c r="P99" s="171">
        <f>SUM(P100:P102)</f>
        <v>0</v>
      </c>
      <c r="Q99" s="170"/>
      <c r="R99" s="171">
        <f>SUM(R100:R102)</f>
        <v>1.736</v>
      </c>
      <c r="S99" s="170"/>
      <c r="T99" s="172">
        <f>SUM(T100:T102)</f>
        <v>0</v>
      </c>
      <c r="AR99" s="173" t="s">
        <v>79</v>
      </c>
      <c r="AT99" s="174" t="s">
        <v>74</v>
      </c>
      <c r="AU99" s="174" t="s">
        <v>79</v>
      </c>
      <c r="AY99" s="173" t="s">
        <v>164</v>
      </c>
      <c r="BK99" s="175">
        <f>SUM(BK100:BK102)</f>
        <v>0</v>
      </c>
    </row>
    <row r="100" spans="1:65" s="2" customFormat="1" ht="21.75" customHeight="1">
      <c r="A100" s="34"/>
      <c r="B100" s="35"/>
      <c r="C100" s="178" t="s">
        <v>79</v>
      </c>
      <c r="D100" s="178" t="s">
        <v>167</v>
      </c>
      <c r="E100" s="179" t="s">
        <v>774</v>
      </c>
      <c r="F100" s="180" t="s">
        <v>775</v>
      </c>
      <c r="G100" s="181" t="s">
        <v>170</v>
      </c>
      <c r="H100" s="182">
        <v>31</v>
      </c>
      <c r="I100" s="183"/>
      <c r="J100" s="184">
        <f>ROUND(I100*H100,2)</f>
        <v>0</v>
      </c>
      <c r="K100" s="180" t="s">
        <v>171</v>
      </c>
      <c r="L100" s="39"/>
      <c r="M100" s="185" t="s">
        <v>19</v>
      </c>
      <c r="N100" s="186" t="s">
        <v>46</v>
      </c>
      <c r="O100" s="64"/>
      <c r="P100" s="187">
        <f>O100*H100</f>
        <v>0</v>
      </c>
      <c r="Q100" s="187">
        <v>5.6000000000000001E-2</v>
      </c>
      <c r="R100" s="187">
        <f>Q100*H100</f>
        <v>1.736</v>
      </c>
      <c r="S100" s="187">
        <v>0</v>
      </c>
      <c r="T100" s="188">
        <f>S100*H100</f>
        <v>0</v>
      </c>
      <c r="U100" s="34"/>
      <c r="V100" s="34"/>
      <c r="W100" s="34"/>
      <c r="X100" s="34"/>
      <c r="Y100" s="34"/>
      <c r="Z100" s="34"/>
      <c r="AA100" s="34"/>
      <c r="AB100" s="34"/>
      <c r="AC100" s="34"/>
      <c r="AD100" s="34"/>
      <c r="AE100" s="34"/>
      <c r="AR100" s="189" t="s">
        <v>112</v>
      </c>
      <c r="AT100" s="189" t="s">
        <v>167</v>
      </c>
      <c r="AU100" s="189" t="s">
        <v>83</v>
      </c>
      <c r="AY100" s="17" t="s">
        <v>164</v>
      </c>
      <c r="BE100" s="190">
        <f>IF(N100="základní",J100,0)</f>
        <v>0</v>
      </c>
      <c r="BF100" s="190">
        <f>IF(N100="snížená",J100,0)</f>
        <v>0</v>
      </c>
      <c r="BG100" s="190">
        <f>IF(N100="zákl. přenesená",J100,0)</f>
        <v>0</v>
      </c>
      <c r="BH100" s="190">
        <f>IF(N100="sníž. přenesená",J100,0)</f>
        <v>0</v>
      </c>
      <c r="BI100" s="190">
        <f>IF(N100="nulová",J100,0)</f>
        <v>0</v>
      </c>
      <c r="BJ100" s="17" t="s">
        <v>79</v>
      </c>
      <c r="BK100" s="190">
        <f>ROUND(I100*H100,2)</f>
        <v>0</v>
      </c>
      <c r="BL100" s="17" t="s">
        <v>112</v>
      </c>
      <c r="BM100" s="189" t="s">
        <v>1112</v>
      </c>
    </row>
    <row r="101" spans="1:65" s="2" customFormat="1" ht="11.25">
      <c r="A101" s="34"/>
      <c r="B101" s="35"/>
      <c r="C101" s="36"/>
      <c r="D101" s="191" t="s">
        <v>173</v>
      </c>
      <c r="E101" s="36"/>
      <c r="F101" s="192" t="s">
        <v>777</v>
      </c>
      <c r="G101" s="36"/>
      <c r="H101" s="36"/>
      <c r="I101" s="193"/>
      <c r="J101" s="36"/>
      <c r="K101" s="36"/>
      <c r="L101" s="39"/>
      <c r="M101" s="194"/>
      <c r="N101" s="195"/>
      <c r="O101" s="64"/>
      <c r="P101" s="64"/>
      <c r="Q101" s="64"/>
      <c r="R101" s="64"/>
      <c r="S101" s="64"/>
      <c r="T101" s="65"/>
      <c r="U101" s="34"/>
      <c r="V101" s="34"/>
      <c r="W101" s="34"/>
      <c r="X101" s="34"/>
      <c r="Y101" s="34"/>
      <c r="Z101" s="34"/>
      <c r="AA101" s="34"/>
      <c r="AB101" s="34"/>
      <c r="AC101" s="34"/>
      <c r="AD101" s="34"/>
      <c r="AE101" s="34"/>
      <c r="AT101" s="17" t="s">
        <v>173</v>
      </c>
      <c r="AU101" s="17" t="s">
        <v>83</v>
      </c>
    </row>
    <row r="102" spans="1:65" s="13" customFormat="1" ht="11.25">
      <c r="B102" s="196"/>
      <c r="C102" s="197"/>
      <c r="D102" s="198" t="s">
        <v>179</v>
      </c>
      <c r="E102" s="199" t="s">
        <v>19</v>
      </c>
      <c r="F102" s="200" t="s">
        <v>1113</v>
      </c>
      <c r="G102" s="197"/>
      <c r="H102" s="201">
        <v>31</v>
      </c>
      <c r="I102" s="202"/>
      <c r="J102" s="197"/>
      <c r="K102" s="197"/>
      <c r="L102" s="203"/>
      <c r="M102" s="204"/>
      <c r="N102" s="205"/>
      <c r="O102" s="205"/>
      <c r="P102" s="205"/>
      <c r="Q102" s="205"/>
      <c r="R102" s="205"/>
      <c r="S102" s="205"/>
      <c r="T102" s="206"/>
      <c r="AT102" s="207" t="s">
        <v>179</v>
      </c>
      <c r="AU102" s="207" t="s">
        <v>83</v>
      </c>
      <c r="AV102" s="13" t="s">
        <v>83</v>
      </c>
      <c r="AW102" s="13" t="s">
        <v>36</v>
      </c>
      <c r="AX102" s="13" t="s">
        <v>79</v>
      </c>
      <c r="AY102" s="207" t="s">
        <v>164</v>
      </c>
    </row>
    <row r="103" spans="1:65" s="12" customFormat="1" ht="22.9" customHeight="1">
      <c r="B103" s="162"/>
      <c r="C103" s="163"/>
      <c r="D103" s="164" t="s">
        <v>74</v>
      </c>
      <c r="E103" s="176" t="s">
        <v>165</v>
      </c>
      <c r="F103" s="176" t="s">
        <v>166</v>
      </c>
      <c r="G103" s="163"/>
      <c r="H103" s="163"/>
      <c r="I103" s="166"/>
      <c r="J103" s="177">
        <f>BK103</f>
        <v>0</v>
      </c>
      <c r="K103" s="163"/>
      <c r="L103" s="168"/>
      <c r="M103" s="169"/>
      <c r="N103" s="170"/>
      <c r="O103" s="170"/>
      <c r="P103" s="171">
        <f>SUM(P104:P113)</f>
        <v>0</v>
      </c>
      <c r="Q103" s="170"/>
      <c r="R103" s="171">
        <f>SUM(R104:R113)</f>
        <v>0</v>
      </c>
      <c r="S103" s="170"/>
      <c r="T103" s="172">
        <f>SUM(T104:T113)</f>
        <v>1.325</v>
      </c>
      <c r="AR103" s="173" t="s">
        <v>79</v>
      </c>
      <c r="AT103" s="174" t="s">
        <v>74</v>
      </c>
      <c r="AU103" s="174" t="s">
        <v>79</v>
      </c>
      <c r="AY103" s="173" t="s">
        <v>164</v>
      </c>
      <c r="BK103" s="175">
        <f>SUM(BK104:BK113)</f>
        <v>0</v>
      </c>
    </row>
    <row r="104" spans="1:65" s="2" customFormat="1" ht="37.9" customHeight="1">
      <c r="A104" s="34"/>
      <c r="B104" s="35"/>
      <c r="C104" s="178" t="s">
        <v>83</v>
      </c>
      <c r="D104" s="178" t="s">
        <v>167</v>
      </c>
      <c r="E104" s="179" t="s">
        <v>779</v>
      </c>
      <c r="F104" s="180" t="s">
        <v>780</v>
      </c>
      <c r="G104" s="181" t="s">
        <v>347</v>
      </c>
      <c r="H104" s="182">
        <v>5.5</v>
      </c>
      <c r="I104" s="183"/>
      <c r="J104" s="184">
        <f>ROUND(I104*H104,2)</f>
        <v>0</v>
      </c>
      <c r="K104" s="180" t="s">
        <v>171</v>
      </c>
      <c r="L104" s="39"/>
      <c r="M104" s="185" t="s">
        <v>19</v>
      </c>
      <c r="N104" s="186" t="s">
        <v>46</v>
      </c>
      <c r="O104" s="64"/>
      <c r="P104" s="187">
        <f>O104*H104</f>
        <v>0</v>
      </c>
      <c r="Q104" s="187">
        <v>0</v>
      </c>
      <c r="R104" s="187">
        <f>Q104*H104</f>
        <v>0</v>
      </c>
      <c r="S104" s="187">
        <v>6.0000000000000001E-3</v>
      </c>
      <c r="T104" s="188">
        <f>S104*H104</f>
        <v>3.3000000000000002E-2</v>
      </c>
      <c r="U104" s="34"/>
      <c r="V104" s="34"/>
      <c r="W104" s="34"/>
      <c r="X104" s="34"/>
      <c r="Y104" s="34"/>
      <c r="Z104" s="34"/>
      <c r="AA104" s="34"/>
      <c r="AB104" s="34"/>
      <c r="AC104" s="34"/>
      <c r="AD104" s="34"/>
      <c r="AE104" s="34"/>
      <c r="AR104" s="189" t="s">
        <v>112</v>
      </c>
      <c r="AT104" s="189" t="s">
        <v>167</v>
      </c>
      <c r="AU104" s="189" t="s">
        <v>83</v>
      </c>
      <c r="AY104" s="17" t="s">
        <v>164</v>
      </c>
      <c r="BE104" s="190">
        <f>IF(N104="základní",J104,0)</f>
        <v>0</v>
      </c>
      <c r="BF104" s="190">
        <f>IF(N104="snížená",J104,0)</f>
        <v>0</v>
      </c>
      <c r="BG104" s="190">
        <f>IF(N104="zákl. přenesená",J104,0)</f>
        <v>0</v>
      </c>
      <c r="BH104" s="190">
        <f>IF(N104="sníž. přenesená",J104,0)</f>
        <v>0</v>
      </c>
      <c r="BI104" s="190">
        <f>IF(N104="nulová",J104,0)</f>
        <v>0</v>
      </c>
      <c r="BJ104" s="17" t="s">
        <v>79</v>
      </c>
      <c r="BK104" s="190">
        <f>ROUND(I104*H104,2)</f>
        <v>0</v>
      </c>
      <c r="BL104" s="17" t="s">
        <v>112</v>
      </c>
      <c r="BM104" s="189" t="s">
        <v>1114</v>
      </c>
    </row>
    <row r="105" spans="1:65" s="2" customFormat="1" ht="11.25">
      <c r="A105" s="34"/>
      <c r="B105" s="35"/>
      <c r="C105" s="36"/>
      <c r="D105" s="191" t="s">
        <v>173</v>
      </c>
      <c r="E105" s="36"/>
      <c r="F105" s="192" t="s">
        <v>782</v>
      </c>
      <c r="G105" s="36"/>
      <c r="H105" s="36"/>
      <c r="I105" s="193"/>
      <c r="J105" s="36"/>
      <c r="K105" s="36"/>
      <c r="L105" s="39"/>
      <c r="M105" s="194"/>
      <c r="N105" s="195"/>
      <c r="O105" s="64"/>
      <c r="P105" s="64"/>
      <c r="Q105" s="64"/>
      <c r="R105" s="64"/>
      <c r="S105" s="64"/>
      <c r="T105" s="65"/>
      <c r="U105" s="34"/>
      <c r="V105" s="34"/>
      <c r="W105" s="34"/>
      <c r="X105" s="34"/>
      <c r="Y105" s="34"/>
      <c r="Z105" s="34"/>
      <c r="AA105" s="34"/>
      <c r="AB105" s="34"/>
      <c r="AC105" s="34"/>
      <c r="AD105" s="34"/>
      <c r="AE105" s="34"/>
      <c r="AT105" s="17" t="s">
        <v>173</v>
      </c>
      <c r="AU105" s="17" t="s">
        <v>83</v>
      </c>
    </row>
    <row r="106" spans="1:65" s="13" customFormat="1" ht="11.25">
      <c r="B106" s="196"/>
      <c r="C106" s="197"/>
      <c r="D106" s="198" t="s">
        <v>179</v>
      </c>
      <c r="E106" s="199" t="s">
        <v>19</v>
      </c>
      <c r="F106" s="200" t="s">
        <v>783</v>
      </c>
      <c r="G106" s="197"/>
      <c r="H106" s="201">
        <v>5.5</v>
      </c>
      <c r="I106" s="202"/>
      <c r="J106" s="197"/>
      <c r="K106" s="197"/>
      <c r="L106" s="203"/>
      <c r="M106" s="204"/>
      <c r="N106" s="205"/>
      <c r="O106" s="205"/>
      <c r="P106" s="205"/>
      <c r="Q106" s="205"/>
      <c r="R106" s="205"/>
      <c r="S106" s="205"/>
      <c r="T106" s="206"/>
      <c r="AT106" s="207" t="s">
        <v>179</v>
      </c>
      <c r="AU106" s="207" t="s">
        <v>83</v>
      </c>
      <c r="AV106" s="13" t="s">
        <v>83</v>
      </c>
      <c r="AW106" s="13" t="s">
        <v>36</v>
      </c>
      <c r="AX106" s="13" t="s">
        <v>79</v>
      </c>
      <c r="AY106" s="207" t="s">
        <v>164</v>
      </c>
    </row>
    <row r="107" spans="1:65" s="2" customFormat="1" ht="37.9" customHeight="1">
      <c r="A107" s="34"/>
      <c r="B107" s="35"/>
      <c r="C107" s="178" t="s">
        <v>103</v>
      </c>
      <c r="D107" s="178" t="s">
        <v>167</v>
      </c>
      <c r="E107" s="179" t="s">
        <v>784</v>
      </c>
      <c r="F107" s="180" t="s">
        <v>785</v>
      </c>
      <c r="G107" s="181" t="s">
        <v>347</v>
      </c>
      <c r="H107" s="182">
        <v>44</v>
      </c>
      <c r="I107" s="183"/>
      <c r="J107" s="184">
        <f>ROUND(I107*H107,2)</f>
        <v>0</v>
      </c>
      <c r="K107" s="180" t="s">
        <v>171</v>
      </c>
      <c r="L107" s="39"/>
      <c r="M107" s="185" t="s">
        <v>19</v>
      </c>
      <c r="N107" s="186" t="s">
        <v>46</v>
      </c>
      <c r="O107" s="64"/>
      <c r="P107" s="187">
        <f>O107*H107</f>
        <v>0</v>
      </c>
      <c r="Q107" s="187">
        <v>0</v>
      </c>
      <c r="R107" s="187">
        <f>Q107*H107</f>
        <v>0</v>
      </c>
      <c r="S107" s="187">
        <v>1.7999999999999999E-2</v>
      </c>
      <c r="T107" s="188">
        <f>S107*H107</f>
        <v>0.79199999999999993</v>
      </c>
      <c r="U107" s="34"/>
      <c r="V107" s="34"/>
      <c r="W107" s="34"/>
      <c r="X107" s="34"/>
      <c r="Y107" s="34"/>
      <c r="Z107" s="34"/>
      <c r="AA107" s="34"/>
      <c r="AB107" s="34"/>
      <c r="AC107" s="34"/>
      <c r="AD107" s="34"/>
      <c r="AE107" s="34"/>
      <c r="AR107" s="189" t="s">
        <v>112</v>
      </c>
      <c r="AT107" s="189" t="s">
        <v>167</v>
      </c>
      <c r="AU107" s="189" t="s">
        <v>83</v>
      </c>
      <c r="AY107" s="17" t="s">
        <v>164</v>
      </c>
      <c r="BE107" s="190">
        <f>IF(N107="základní",J107,0)</f>
        <v>0</v>
      </c>
      <c r="BF107" s="190">
        <f>IF(N107="snížená",J107,0)</f>
        <v>0</v>
      </c>
      <c r="BG107" s="190">
        <f>IF(N107="zákl. přenesená",J107,0)</f>
        <v>0</v>
      </c>
      <c r="BH107" s="190">
        <f>IF(N107="sníž. přenesená",J107,0)</f>
        <v>0</v>
      </c>
      <c r="BI107" s="190">
        <f>IF(N107="nulová",J107,0)</f>
        <v>0</v>
      </c>
      <c r="BJ107" s="17" t="s">
        <v>79</v>
      </c>
      <c r="BK107" s="190">
        <f>ROUND(I107*H107,2)</f>
        <v>0</v>
      </c>
      <c r="BL107" s="17" t="s">
        <v>112</v>
      </c>
      <c r="BM107" s="189" t="s">
        <v>1115</v>
      </c>
    </row>
    <row r="108" spans="1:65" s="2" customFormat="1" ht="11.25">
      <c r="A108" s="34"/>
      <c r="B108" s="35"/>
      <c r="C108" s="36"/>
      <c r="D108" s="191" t="s">
        <v>173</v>
      </c>
      <c r="E108" s="36"/>
      <c r="F108" s="192" t="s">
        <v>787</v>
      </c>
      <c r="G108" s="36"/>
      <c r="H108" s="36"/>
      <c r="I108" s="193"/>
      <c r="J108" s="36"/>
      <c r="K108" s="36"/>
      <c r="L108" s="39"/>
      <c r="M108" s="194"/>
      <c r="N108" s="195"/>
      <c r="O108" s="64"/>
      <c r="P108" s="64"/>
      <c r="Q108" s="64"/>
      <c r="R108" s="64"/>
      <c r="S108" s="64"/>
      <c r="T108" s="65"/>
      <c r="U108" s="34"/>
      <c r="V108" s="34"/>
      <c r="W108" s="34"/>
      <c r="X108" s="34"/>
      <c r="Y108" s="34"/>
      <c r="Z108" s="34"/>
      <c r="AA108" s="34"/>
      <c r="AB108" s="34"/>
      <c r="AC108" s="34"/>
      <c r="AD108" s="34"/>
      <c r="AE108" s="34"/>
      <c r="AT108" s="17" t="s">
        <v>173</v>
      </c>
      <c r="AU108" s="17" t="s">
        <v>83</v>
      </c>
    </row>
    <row r="109" spans="1:65" s="13" customFormat="1" ht="11.25">
      <c r="B109" s="196"/>
      <c r="C109" s="197"/>
      <c r="D109" s="198" t="s">
        <v>179</v>
      </c>
      <c r="E109" s="199" t="s">
        <v>19</v>
      </c>
      <c r="F109" s="200" t="s">
        <v>1116</v>
      </c>
      <c r="G109" s="197"/>
      <c r="H109" s="201">
        <v>19</v>
      </c>
      <c r="I109" s="202"/>
      <c r="J109" s="197"/>
      <c r="K109" s="197"/>
      <c r="L109" s="203"/>
      <c r="M109" s="204"/>
      <c r="N109" s="205"/>
      <c r="O109" s="205"/>
      <c r="P109" s="205"/>
      <c r="Q109" s="205"/>
      <c r="R109" s="205"/>
      <c r="S109" s="205"/>
      <c r="T109" s="206"/>
      <c r="AT109" s="207" t="s">
        <v>179</v>
      </c>
      <c r="AU109" s="207" t="s">
        <v>83</v>
      </c>
      <c r="AV109" s="13" t="s">
        <v>83</v>
      </c>
      <c r="AW109" s="13" t="s">
        <v>36</v>
      </c>
      <c r="AX109" s="13" t="s">
        <v>75</v>
      </c>
      <c r="AY109" s="207" t="s">
        <v>164</v>
      </c>
    </row>
    <row r="110" spans="1:65" s="13" customFormat="1" ht="11.25">
      <c r="B110" s="196"/>
      <c r="C110" s="197"/>
      <c r="D110" s="198" t="s">
        <v>179</v>
      </c>
      <c r="E110" s="199" t="s">
        <v>19</v>
      </c>
      <c r="F110" s="200" t="s">
        <v>1117</v>
      </c>
      <c r="G110" s="197"/>
      <c r="H110" s="201">
        <v>25</v>
      </c>
      <c r="I110" s="202"/>
      <c r="J110" s="197"/>
      <c r="K110" s="197"/>
      <c r="L110" s="203"/>
      <c r="M110" s="204"/>
      <c r="N110" s="205"/>
      <c r="O110" s="205"/>
      <c r="P110" s="205"/>
      <c r="Q110" s="205"/>
      <c r="R110" s="205"/>
      <c r="S110" s="205"/>
      <c r="T110" s="206"/>
      <c r="AT110" s="207" t="s">
        <v>179</v>
      </c>
      <c r="AU110" s="207" t="s">
        <v>83</v>
      </c>
      <c r="AV110" s="13" t="s">
        <v>83</v>
      </c>
      <c r="AW110" s="13" t="s">
        <v>36</v>
      </c>
      <c r="AX110" s="13" t="s">
        <v>75</v>
      </c>
      <c r="AY110" s="207" t="s">
        <v>164</v>
      </c>
    </row>
    <row r="111" spans="1:65" s="14" customFormat="1" ht="11.25">
      <c r="B111" s="212"/>
      <c r="C111" s="213"/>
      <c r="D111" s="198" t="s">
        <v>179</v>
      </c>
      <c r="E111" s="214" t="s">
        <v>19</v>
      </c>
      <c r="F111" s="215" t="s">
        <v>438</v>
      </c>
      <c r="G111" s="213"/>
      <c r="H111" s="216">
        <v>44</v>
      </c>
      <c r="I111" s="217"/>
      <c r="J111" s="213"/>
      <c r="K111" s="213"/>
      <c r="L111" s="218"/>
      <c r="M111" s="219"/>
      <c r="N111" s="220"/>
      <c r="O111" s="220"/>
      <c r="P111" s="220"/>
      <c r="Q111" s="220"/>
      <c r="R111" s="220"/>
      <c r="S111" s="220"/>
      <c r="T111" s="221"/>
      <c r="AT111" s="222" t="s">
        <v>179</v>
      </c>
      <c r="AU111" s="222" t="s">
        <v>83</v>
      </c>
      <c r="AV111" s="14" t="s">
        <v>112</v>
      </c>
      <c r="AW111" s="14" t="s">
        <v>36</v>
      </c>
      <c r="AX111" s="14" t="s">
        <v>79</v>
      </c>
      <c r="AY111" s="222" t="s">
        <v>164</v>
      </c>
    </row>
    <row r="112" spans="1:65" s="2" customFormat="1" ht="37.9" customHeight="1">
      <c r="A112" s="34"/>
      <c r="B112" s="35"/>
      <c r="C112" s="178" t="s">
        <v>112</v>
      </c>
      <c r="D112" s="178" t="s">
        <v>167</v>
      </c>
      <c r="E112" s="179" t="s">
        <v>790</v>
      </c>
      <c r="F112" s="180" t="s">
        <v>791</v>
      </c>
      <c r="G112" s="181" t="s">
        <v>347</v>
      </c>
      <c r="H112" s="182">
        <v>12.5</v>
      </c>
      <c r="I112" s="183"/>
      <c r="J112" s="184">
        <f>ROUND(I112*H112,2)</f>
        <v>0</v>
      </c>
      <c r="K112" s="180" t="s">
        <v>171</v>
      </c>
      <c r="L112" s="39"/>
      <c r="M112" s="185" t="s">
        <v>19</v>
      </c>
      <c r="N112" s="186" t="s">
        <v>46</v>
      </c>
      <c r="O112" s="64"/>
      <c r="P112" s="187">
        <f>O112*H112</f>
        <v>0</v>
      </c>
      <c r="Q112" s="187">
        <v>0</v>
      </c>
      <c r="R112" s="187">
        <f>Q112*H112</f>
        <v>0</v>
      </c>
      <c r="S112" s="187">
        <v>0.04</v>
      </c>
      <c r="T112" s="188">
        <f>S112*H112</f>
        <v>0.5</v>
      </c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  <c r="AR112" s="189" t="s">
        <v>112</v>
      </c>
      <c r="AT112" s="189" t="s">
        <v>167</v>
      </c>
      <c r="AU112" s="189" t="s">
        <v>83</v>
      </c>
      <c r="AY112" s="17" t="s">
        <v>164</v>
      </c>
      <c r="BE112" s="190">
        <f>IF(N112="základní",J112,0)</f>
        <v>0</v>
      </c>
      <c r="BF112" s="190">
        <f>IF(N112="snížená",J112,0)</f>
        <v>0</v>
      </c>
      <c r="BG112" s="190">
        <f>IF(N112="zákl. přenesená",J112,0)</f>
        <v>0</v>
      </c>
      <c r="BH112" s="190">
        <f>IF(N112="sníž. přenesená",J112,0)</f>
        <v>0</v>
      </c>
      <c r="BI112" s="190">
        <f>IF(N112="nulová",J112,0)</f>
        <v>0</v>
      </c>
      <c r="BJ112" s="17" t="s">
        <v>79</v>
      </c>
      <c r="BK112" s="190">
        <f>ROUND(I112*H112,2)</f>
        <v>0</v>
      </c>
      <c r="BL112" s="17" t="s">
        <v>112</v>
      </c>
      <c r="BM112" s="189" t="s">
        <v>1118</v>
      </c>
    </row>
    <row r="113" spans="1:65" s="2" customFormat="1" ht="11.25">
      <c r="A113" s="34"/>
      <c r="B113" s="35"/>
      <c r="C113" s="36"/>
      <c r="D113" s="191" t="s">
        <v>173</v>
      </c>
      <c r="E113" s="36"/>
      <c r="F113" s="192" t="s">
        <v>793</v>
      </c>
      <c r="G113" s="36"/>
      <c r="H113" s="36"/>
      <c r="I113" s="193"/>
      <c r="J113" s="36"/>
      <c r="K113" s="36"/>
      <c r="L113" s="39"/>
      <c r="M113" s="194"/>
      <c r="N113" s="195"/>
      <c r="O113" s="64"/>
      <c r="P113" s="64"/>
      <c r="Q113" s="64"/>
      <c r="R113" s="64"/>
      <c r="S113" s="64"/>
      <c r="T113" s="65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  <c r="AT113" s="17" t="s">
        <v>173</v>
      </c>
      <c r="AU113" s="17" t="s">
        <v>83</v>
      </c>
    </row>
    <row r="114" spans="1:65" s="12" customFormat="1" ht="22.9" customHeight="1">
      <c r="B114" s="162"/>
      <c r="C114" s="163"/>
      <c r="D114" s="164" t="s">
        <v>74</v>
      </c>
      <c r="E114" s="176" t="s">
        <v>216</v>
      </c>
      <c r="F114" s="176" t="s">
        <v>217</v>
      </c>
      <c r="G114" s="163"/>
      <c r="H114" s="163"/>
      <c r="I114" s="166"/>
      <c r="J114" s="177">
        <f>BK114</f>
        <v>0</v>
      </c>
      <c r="K114" s="163"/>
      <c r="L114" s="168"/>
      <c r="M114" s="169"/>
      <c r="N114" s="170"/>
      <c r="O114" s="170"/>
      <c r="P114" s="171">
        <f>SUM(P115:P123)</f>
        <v>0</v>
      </c>
      <c r="Q114" s="170"/>
      <c r="R114" s="171">
        <f>SUM(R115:R123)</f>
        <v>0</v>
      </c>
      <c r="S114" s="170"/>
      <c r="T114" s="172">
        <f>SUM(T115:T123)</f>
        <v>0</v>
      </c>
      <c r="AR114" s="173" t="s">
        <v>79</v>
      </c>
      <c r="AT114" s="174" t="s">
        <v>74</v>
      </c>
      <c r="AU114" s="174" t="s">
        <v>79</v>
      </c>
      <c r="AY114" s="173" t="s">
        <v>164</v>
      </c>
      <c r="BK114" s="175">
        <f>SUM(BK115:BK123)</f>
        <v>0</v>
      </c>
    </row>
    <row r="115" spans="1:65" s="2" customFormat="1" ht="33" customHeight="1">
      <c r="A115" s="34"/>
      <c r="B115" s="35"/>
      <c r="C115" s="178" t="s">
        <v>115</v>
      </c>
      <c r="D115" s="178" t="s">
        <v>167</v>
      </c>
      <c r="E115" s="179" t="s">
        <v>240</v>
      </c>
      <c r="F115" s="180" t="s">
        <v>241</v>
      </c>
      <c r="G115" s="181" t="s">
        <v>221</v>
      </c>
      <c r="H115" s="182">
        <v>1.4750000000000001</v>
      </c>
      <c r="I115" s="183"/>
      <c r="J115" s="184">
        <f>ROUND(I115*H115,2)</f>
        <v>0</v>
      </c>
      <c r="K115" s="180" t="s">
        <v>171</v>
      </c>
      <c r="L115" s="39"/>
      <c r="M115" s="185" t="s">
        <v>19</v>
      </c>
      <c r="N115" s="186" t="s">
        <v>46</v>
      </c>
      <c r="O115" s="64"/>
      <c r="P115" s="187">
        <f>O115*H115</f>
        <v>0</v>
      </c>
      <c r="Q115" s="187">
        <v>0</v>
      </c>
      <c r="R115" s="187">
        <f>Q115*H115</f>
        <v>0</v>
      </c>
      <c r="S115" s="187">
        <v>0</v>
      </c>
      <c r="T115" s="188">
        <f>S115*H115</f>
        <v>0</v>
      </c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  <c r="AR115" s="189" t="s">
        <v>112</v>
      </c>
      <c r="AT115" s="189" t="s">
        <v>167</v>
      </c>
      <c r="AU115" s="189" t="s">
        <v>83</v>
      </c>
      <c r="AY115" s="17" t="s">
        <v>164</v>
      </c>
      <c r="BE115" s="190">
        <f>IF(N115="základní",J115,0)</f>
        <v>0</v>
      </c>
      <c r="BF115" s="190">
        <f>IF(N115="snížená",J115,0)</f>
        <v>0</v>
      </c>
      <c r="BG115" s="190">
        <f>IF(N115="zákl. přenesená",J115,0)</f>
        <v>0</v>
      </c>
      <c r="BH115" s="190">
        <f>IF(N115="sníž. přenesená",J115,0)</f>
        <v>0</v>
      </c>
      <c r="BI115" s="190">
        <f>IF(N115="nulová",J115,0)</f>
        <v>0</v>
      </c>
      <c r="BJ115" s="17" t="s">
        <v>79</v>
      </c>
      <c r="BK115" s="190">
        <f>ROUND(I115*H115,2)</f>
        <v>0</v>
      </c>
      <c r="BL115" s="17" t="s">
        <v>112</v>
      </c>
      <c r="BM115" s="189" t="s">
        <v>1119</v>
      </c>
    </row>
    <row r="116" spans="1:65" s="2" customFormat="1" ht="11.25">
      <c r="A116" s="34"/>
      <c r="B116" s="35"/>
      <c r="C116" s="36"/>
      <c r="D116" s="191" t="s">
        <v>173</v>
      </c>
      <c r="E116" s="36"/>
      <c r="F116" s="192" t="s">
        <v>243</v>
      </c>
      <c r="G116" s="36"/>
      <c r="H116" s="36"/>
      <c r="I116" s="193"/>
      <c r="J116" s="36"/>
      <c r="K116" s="36"/>
      <c r="L116" s="39"/>
      <c r="M116" s="194"/>
      <c r="N116" s="195"/>
      <c r="O116" s="64"/>
      <c r="P116" s="64"/>
      <c r="Q116" s="64"/>
      <c r="R116" s="64"/>
      <c r="S116" s="64"/>
      <c r="T116" s="65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  <c r="AT116" s="17" t="s">
        <v>173</v>
      </c>
      <c r="AU116" s="17" t="s">
        <v>83</v>
      </c>
    </row>
    <row r="117" spans="1:65" s="2" customFormat="1" ht="44.25" customHeight="1">
      <c r="A117" s="34"/>
      <c r="B117" s="35"/>
      <c r="C117" s="178" t="s">
        <v>118</v>
      </c>
      <c r="D117" s="178" t="s">
        <v>167</v>
      </c>
      <c r="E117" s="179" t="s">
        <v>245</v>
      </c>
      <c r="F117" s="180" t="s">
        <v>246</v>
      </c>
      <c r="G117" s="181" t="s">
        <v>221</v>
      </c>
      <c r="H117" s="182">
        <v>20.65</v>
      </c>
      <c r="I117" s="183"/>
      <c r="J117" s="184">
        <f>ROUND(I117*H117,2)</f>
        <v>0</v>
      </c>
      <c r="K117" s="180" t="s">
        <v>171</v>
      </c>
      <c r="L117" s="39"/>
      <c r="M117" s="185" t="s">
        <v>19</v>
      </c>
      <c r="N117" s="186" t="s">
        <v>46</v>
      </c>
      <c r="O117" s="64"/>
      <c r="P117" s="187">
        <f>O117*H117</f>
        <v>0</v>
      </c>
      <c r="Q117" s="187">
        <v>0</v>
      </c>
      <c r="R117" s="187">
        <f>Q117*H117</f>
        <v>0</v>
      </c>
      <c r="S117" s="187">
        <v>0</v>
      </c>
      <c r="T117" s="188">
        <f>S117*H117</f>
        <v>0</v>
      </c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  <c r="AR117" s="189" t="s">
        <v>112</v>
      </c>
      <c r="AT117" s="189" t="s">
        <v>167</v>
      </c>
      <c r="AU117" s="189" t="s">
        <v>83</v>
      </c>
      <c r="AY117" s="17" t="s">
        <v>164</v>
      </c>
      <c r="BE117" s="190">
        <f>IF(N117="základní",J117,0)</f>
        <v>0</v>
      </c>
      <c r="BF117" s="190">
        <f>IF(N117="snížená",J117,0)</f>
        <v>0</v>
      </c>
      <c r="BG117" s="190">
        <f>IF(N117="zákl. přenesená",J117,0)</f>
        <v>0</v>
      </c>
      <c r="BH117" s="190">
        <f>IF(N117="sníž. přenesená",J117,0)</f>
        <v>0</v>
      </c>
      <c r="BI117" s="190">
        <f>IF(N117="nulová",J117,0)</f>
        <v>0</v>
      </c>
      <c r="BJ117" s="17" t="s">
        <v>79</v>
      </c>
      <c r="BK117" s="190">
        <f>ROUND(I117*H117,2)</f>
        <v>0</v>
      </c>
      <c r="BL117" s="17" t="s">
        <v>112</v>
      </c>
      <c r="BM117" s="189" t="s">
        <v>1120</v>
      </c>
    </row>
    <row r="118" spans="1:65" s="2" customFormat="1" ht="11.25">
      <c r="A118" s="34"/>
      <c r="B118" s="35"/>
      <c r="C118" s="36"/>
      <c r="D118" s="191" t="s">
        <v>173</v>
      </c>
      <c r="E118" s="36"/>
      <c r="F118" s="192" t="s">
        <v>248</v>
      </c>
      <c r="G118" s="36"/>
      <c r="H118" s="36"/>
      <c r="I118" s="193"/>
      <c r="J118" s="36"/>
      <c r="K118" s="36"/>
      <c r="L118" s="39"/>
      <c r="M118" s="194"/>
      <c r="N118" s="195"/>
      <c r="O118" s="64"/>
      <c r="P118" s="64"/>
      <c r="Q118" s="64"/>
      <c r="R118" s="64"/>
      <c r="S118" s="64"/>
      <c r="T118" s="65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  <c r="AT118" s="17" t="s">
        <v>173</v>
      </c>
      <c r="AU118" s="17" t="s">
        <v>83</v>
      </c>
    </row>
    <row r="119" spans="1:65" s="13" customFormat="1" ht="11.25">
      <c r="B119" s="196"/>
      <c r="C119" s="197"/>
      <c r="D119" s="198" t="s">
        <v>179</v>
      </c>
      <c r="E119" s="199" t="s">
        <v>19</v>
      </c>
      <c r="F119" s="200" t="s">
        <v>1121</v>
      </c>
      <c r="G119" s="197"/>
      <c r="H119" s="201">
        <v>20.65</v>
      </c>
      <c r="I119" s="202"/>
      <c r="J119" s="197"/>
      <c r="K119" s="197"/>
      <c r="L119" s="203"/>
      <c r="M119" s="204"/>
      <c r="N119" s="205"/>
      <c r="O119" s="205"/>
      <c r="P119" s="205"/>
      <c r="Q119" s="205"/>
      <c r="R119" s="205"/>
      <c r="S119" s="205"/>
      <c r="T119" s="206"/>
      <c r="AT119" s="207" t="s">
        <v>179</v>
      </c>
      <c r="AU119" s="207" t="s">
        <v>83</v>
      </c>
      <c r="AV119" s="13" t="s">
        <v>83</v>
      </c>
      <c r="AW119" s="13" t="s">
        <v>36</v>
      </c>
      <c r="AX119" s="13" t="s">
        <v>79</v>
      </c>
      <c r="AY119" s="207" t="s">
        <v>164</v>
      </c>
    </row>
    <row r="120" spans="1:65" s="2" customFormat="1" ht="37.9" customHeight="1">
      <c r="A120" s="34"/>
      <c r="B120" s="35"/>
      <c r="C120" s="178" t="s">
        <v>121</v>
      </c>
      <c r="D120" s="178" t="s">
        <v>167</v>
      </c>
      <c r="E120" s="179" t="s">
        <v>251</v>
      </c>
      <c r="F120" s="180" t="s">
        <v>252</v>
      </c>
      <c r="G120" s="181" t="s">
        <v>221</v>
      </c>
      <c r="H120" s="182">
        <v>1.4750000000000001</v>
      </c>
      <c r="I120" s="183"/>
      <c r="J120" s="184">
        <f>ROUND(I120*H120,2)</f>
        <v>0</v>
      </c>
      <c r="K120" s="180" t="s">
        <v>171</v>
      </c>
      <c r="L120" s="39"/>
      <c r="M120" s="185" t="s">
        <v>19</v>
      </c>
      <c r="N120" s="186" t="s">
        <v>46</v>
      </c>
      <c r="O120" s="64"/>
      <c r="P120" s="187">
        <f>O120*H120</f>
        <v>0</v>
      </c>
      <c r="Q120" s="187">
        <v>0</v>
      </c>
      <c r="R120" s="187">
        <f>Q120*H120</f>
        <v>0</v>
      </c>
      <c r="S120" s="187">
        <v>0</v>
      </c>
      <c r="T120" s="188">
        <f>S120*H120</f>
        <v>0</v>
      </c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  <c r="AR120" s="189" t="s">
        <v>112</v>
      </c>
      <c r="AT120" s="189" t="s">
        <v>167</v>
      </c>
      <c r="AU120" s="189" t="s">
        <v>83</v>
      </c>
      <c r="AY120" s="17" t="s">
        <v>164</v>
      </c>
      <c r="BE120" s="190">
        <f>IF(N120="základní",J120,0)</f>
        <v>0</v>
      </c>
      <c r="BF120" s="190">
        <f>IF(N120="snížená",J120,0)</f>
        <v>0</v>
      </c>
      <c r="BG120" s="190">
        <f>IF(N120="zákl. přenesená",J120,0)</f>
        <v>0</v>
      </c>
      <c r="BH120" s="190">
        <f>IF(N120="sníž. přenesená",J120,0)</f>
        <v>0</v>
      </c>
      <c r="BI120" s="190">
        <f>IF(N120="nulová",J120,0)</f>
        <v>0</v>
      </c>
      <c r="BJ120" s="17" t="s">
        <v>79</v>
      </c>
      <c r="BK120" s="190">
        <f>ROUND(I120*H120,2)</f>
        <v>0</v>
      </c>
      <c r="BL120" s="17" t="s">
        <v>112</v>
      </c>
      <c r="BM120" s="189" t="s">
        <v>1122</v>
      </c>
    </row>
    <row r="121" spans="1:65" s="2" customFormat="1" ht="11.25">
      <c r="A121" s="34"/>
      <c r="B121" s="35"/>
      <c r="C121" s="36"/>
      <c r="D121" s="191" t="s">
        <v>173</v>
      </c>
      <c r="E121" s="36"/>
      <c r="F121" s="192" t="s">
        <v>254</v>
      </c>
      <c r="G121" s="36"/>
      <c r="H121" s="36"/>
      <c r="I121" s="193"/>
      <c r="J121" s="36"/>
      <c r="K121" s="36"/>
      <c r="L121" s="39"/>
      <c r="M121" s="194"/>
      <c r="N121" s="195"/>
      <c r="O121" s="64"/>
      <c r="P121" s="64"/>
      <c r="Q121" s="64"/>
      <c r="R121" s="64"/>
      <c r="S121" s="64"/>
      <c r="T121" s="65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  <c r="AT121" s="17" t="s">
        <v>173</v>
      </c>
      <c r="AU121" s="17" t="s">
        <v>83</v>
      </c>
    </row>
    <row r="122" spans="1:65" s="2" customFormat="1" ht="44.25" customHeight="1">
      <c r="A122" s="34"/>
      <c r="B122" s="35"/>
      <c r="C122" s="178" t="s">
        <v>124</v>
      </c>
      <c r="D122" s="178" t="s">
        <v>167</v>
      </c>
      <c r="E122" s="179" t="s">
        <v>293</v>
      </c>
      <c r="F122" s="180" t="s">
        <v>294</v>
      </c>
      <c r="G122" s="181" t="s">
        <v>221</v>
      </c>
      <c r="H122" s="182">
        <v>1.325</v>
      </c>
      <c r="I122" s="183"/>
      <c r="J122" s="184">
        <f>ROUND(I122*H122,2)</f>
        <v>0</v>
      </c>
      <c r="K122" s="180" t="s">
        <v>171</v>
      </c>
      <c r="L122" s="39"/>
      <c r="M122" s="185" t="s">
        <v>19</v>
      </c>
      <c r="N122" s="186" t="s">
        <v>46</v>
      </c>
      <c r="O122" s="64"/>
      <c r="P122" s="187">
        <f>O122*H122</f>
        <v>0</v>
      </c>
      <c r="Q122" s="187">
        <v>0</v>
      </c>
      <c r="R122" s="187">
        <f>Q122*H122</f>
        <v>0</v>
      </c>
      <c r="S122" s="187">
        <v>0</v>
      </c>
      <c r="T122" s="188">
        <f>S122*H122</f>
        <v>0</v>
      </c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  <c r="AR122" s="189" t="s">
        <v>112</v>
      </c>
      <c r="AT122" s="189" t="s">
        <v>167</v>
      </c>
      <c r="AU122" s="189" t="s">
        <v>83</v>
      </c>
      <c r="AY122" s="17" t="s">
        <v>164</v>
      </c>
      <c r="BE122" s="190">
        <f>IF(N122="základní",J122,0)</f>
        <v>0</v>
      </c>
      <c r="BF122" s="190">
        <f>IF(N122="snížená",J122,0)</f>
        <v>0</v>
      </c>
      <c r="BG122" s="190">
        <f>IF(N122="zákl. přenesená",J122,0)</f>
        <v>0</v>
      </c>
      <c r="BH122" s="190">
        <f>IF(N122="sníž. přenesená",J122,0)</f>
        <v>0</v>
      </c>
      <c r="BI122" s="190">
        <f>IF(N122="nulová",J122,0)</f>
        <v>0</v>
      </c>
      <c r="BJ122" s="17" t="s">
        <v>79</v>
      </c>
      <c r="BK122" s="190">
        <f>ROUND(I122*H122,2)</f>
        <v>0</v>
      </c>
      <c r="BL122" s="17" t="s">
        <v>112</v>
      </c>
      <c r="BM122" s="189" t="s">
        <v>1123</v>
      </c>
    </row>
    <row r="123" spans="1:65" s="2" customFormat="1" ht="11.25">
      <c r="A123" s="34"/>
      <c r="B123" s="35"/>
      <c r="C123" s="36"/>
      <c r="D123" s="191" t="s">
        <v>173</v>
      </c>
      <c r="E123" s="36"/>
      <c r="F123" s="192" t="s">
        <v>296</v>
      </c>
      <c r="G123" s="36"/>
      <c r="H123" s="36"/>
      <c r="I123" s="193"/>
      <c r="J123" s="36"/>
      <c r="K123" s="36"/>
      <c r="L123" s="39"/>
      <c r="M123" s="194"/>
      <c r="N123" s="195"/>
      <c r="O123" s="64"/>
      <c r="P123" s="64"/>
      <c r="Q123" s="64"/>
      <c r="R123" s="64"/>
      <c r="S123" s="64"/>
      <c r="T123" s="65"/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  <c r="AT123" s="17" t="s">
        <v>173</v>
      </c>
      <c r="AU123" s="17" t="s">
        <v>83</v>
      </c>
    </row>
    <row r="124" spans="1:65" s="12" customFormat="1" ht="22.9" customHeight="1">
      <c r="B124" s="162"/>
      <c r="C124" s="163"/>
      <c r="D124" s="164" t="s">
        <v>74</v>
      </c>
      <c r="E124" s="176" t="s">
        <v>555</v>
      </c>
      <c r="F124" s="176" t="s">
        <v>556</v>
      </c>
      <c r="G124" s="163"/>
      <c r="H124" s="163"/>
      <c r="I124" s="166"/>
      <c r="J124" s="177">
        <f>BK124</f>
        <v>0</v>
      </c>
      <c r="K124" s="163"/>
      <c r="L124" s="168"/>
      <c r="M124" s="169"/>
      <c r="N124" s="170"/>
      <c r="O124" s="170"/>
      <c r="P124" s="171">
        <f>SUM(P125:P126)</f>
        <v>0</v>
      </c>
      <c r="Q124" s="170"/>
      <c r="R124" s="171">
        <f>SUM(R125:R126)</f>
        <v>0</v>
      </c>
      <c r="S124" s="170"/>
      <c r="T124" s="172">
        <f>SUM(T125:T126)</f>
        <v>0</v>
      </c>
      <c r="AR124" s="173" t="s">
        <v>79</v>
      </c>
      <c r="AT124" s="174" t="s">
        <v>74</v>
      </c>
      <c r="AU124" s="174" t="s">
        <v>79</v>
      </c>
      <c r="AY124" s="173" t="s">
        <v>164</v>
      </c>
      <c r="BK124" s="175">
        <f>SUM(BK125:BK126)</f>
        <v>0</v>
      </c>
    </row>
    <row r="125" spans="1:65" s="2" customFormat="1" ht="66.75" customHeight="1">
      <c r="A125" s="34"/>
      <c r="B125" s="35"/>
      <c r="C125" s="178" t="s">
        <v>165</v>
      </c>
      <c r="D125" s="178" t="s">
        <v>167</v>
      </c>
      <c r="E125" s="179" t="s">
        <v>557</v>
      </c>
      <c r="F125" s="180" t="s">
        <v>558</v>
      </c>
      <c r="G125" s="181" t="s">
        <v>221</v>
      </c>
      <c r="H125" s="182">
        <v>1.736</v>
      </c>
      <c r="I125" s="183"/>
      <c r="J125" s="184">
        <f>ROUND(I125*H125,2)</f>
        <v>0</v>
      </c>
      <c r="K125" s="180" t="s">
        <v>171</v>
      </c>
      <c r="L125" s="39"/>
      <c r="M125" s="185" t="s">
        <v>19</v>
      </c>
      <c r="N125" s="186" t="s">
        <v>46</v>
      </c>
      <c r="O125" s="64"/>
      <c r="P125" s="187">
        <f>O125*H125</f>
        <v>0</v>
      </c>
      <c r="Q125" s="187">
        <v>0</v>
      </c>
      <c r="R125" s="187">
        <f>Q125*H125</f>
        <v>0</v>
      </c>
      <c r="S125" s="187">
        <v>0</v>
      </c>
      <c r="T125" s="188">
        <f>S125*H125</f>
        <v>0</v>
      </c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  <c r="AR125" s="189" t="s">
        <v>112</v>
      </c>
      <c r="AT125" s="189" t="s">
        <v>167</v>
      </c>
      <c r="AU125" s="189" t="s">
        <v>83</v>
      </c>
      <c r="AY125" s="17" t="s">
        <v>164</v>
      </c>
      <c r="BE125" s="190">
        <f>IF(N125="základní",J125,0)</f>
        <v>0</v>
      </c>
      <c r="BF125" s="190">
        <f>IF(N125="snížená",J125,0)</f>
        <v>0</v>
      </c>
      <c r="BG125" s="190">
        <f>IF(N125="zákl. přenesená",J125,0)</f>
        <v>0</v>
      </c>
      <c r="BH125" s="190">
        <f>IF(N125="sníž. přenesená",J125,0)</f>
        <v>0</v>
      </c>
      <c r="BI125" s="190">
        <f>IF(N125="nulová",J125,0)</f>
        <v>0</v>
      </c>
      <c r="BJ125" s="17" t="s">
        <v>79</v>
      </c>
      <c r="BK125" s="190">
        <f>ROUND(I125*H125,2)</f>
        <v>0</v>
      </c>
      <c r="BL125" s="17" t="s">
        <v>112</v>
      </c>
      <c r="BM125" s="189" t="s">
        <v>1124</v>
      </c>
    </row>
    <row r="126" spans="1:65" s="2" customFormat="1" ht="11.25">
      <c r="A126" s="34"/>
      <c r="B126" s="35"/>
      <c r="C126" s="36"/>
      <c r="D126" s="191" t="s">
        <v>173</v>
      </c>
      <c r="E126" s="36"/>
      <c r="F126" s="192" t="s">
        <v>560</v>
      </c>
      <c r="G126" s="36"/>
      <c r="H126" s="36"/>
      <c r="I126" s="193"/>
      <c r="J126" s="36"/>
      <c r="K126" s="36"/>
      <c r="L126" s="39"/>
      <c r="M126" s="194"/>
      <c r="N126" s="195"/>
      <c r="O126" s="64"/>
      <c r="P126" s="64"/>
      <c r="Q126" s="64"/>
      <c r="R126" s="64"/>
      <c r="S126" s="64"/>
      <c r="T126" s="65"/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  <c r="AT126" s="17" t="s">
        <v>173</v>
      </c>
      <c r="AU126" s="17" t="s">
        <v>83</v>
      </c>
    </row>
    <row r="127" spans="1:65" s="12" customFormat="1" ht="25.9" customHeight="1">
      <c r="B127" s="162"/>
      <c r="C127" s="163"/>
      <c r="D127" s="164" t="s">
        <v>74</v>
      </c>
      <c r="E127" s="165" t="s">
        <v>303</v>
      </c>
      <c r="F127" s="165" t="s">
        <v>304</v>
      </c>
      <c r="G127" s="163"/>
      <c r="H127" s="163"/>
      <c r="I127" s="166"/>
      <c r="J127" s="167">
        <f>BK127</f>
        <v>0</v>
      </c>
      <c r="K127" s="163"/>
      <c r="L127" s="168"/>
      <c r="M127" s="169"/>
      <c r="N127" s="170"/>
      <c r="O127" s="170"/>
      <c r="P127" s="171">
        <f>P128+P156+P184+P209+P214+P219</f>
        <v>0</v>
      </c>
      <c r="Q127" s="170"/>
      <c r="R127" s="171">
        <f>R128+R156+R184+R209+R214+R219</f>
        <v>0.73266000000000009</v>
      </c>
      <c r="S127" s="170"/>
      <c r="T127" s="172">
        <f>T128+T156+T184+T209+T214+T219</f>
        <v>0.14957999999999999</v>
      </c>
      <c r="AR127" s="173" t="s">
        <v>83</v>
      </c>
      <c r="AT127" s="174" t="s">
        <v>74</v>
      </c>
      <c r="AU127" s="174" t="s">
        <v>75</v>
      </c>
      <c r="AY127" s="173" t="s">
        <v>164</v>
      </c>
      <c r="BK127" s="175">
        <f>BK128+BK156+BK184+BK209+BK214+BK219</f>
        <v>0</v>
      </c>
    </row>
    <row r="128" spans="1:65" s="12" customFormat="1" ht="22.9" customHeight="1">
      <c r="B128" s="162"/>
      <c r="C128" s="163"/>
      <c r="D128" s="164" t="s">
        <v>74</v>
      </c>
      <c r="E128" s="176" t="s">
        <v>800</v>
      </c>
      <c r="F128" s="176" t="s">
        <v>801</v>
      </c>
      <c r="G128" s="163"/>
      <c r="H128" s="163"/>
      <c r="I128" s="166"/>
      <c r="J128" s="177">
        <f>BK128</f>
        <v>0</v>
      </c>
      <c r="K128" s="163"/>
      <c r="L128" s="168"/>
      <c r="M128" s="169"/>
      <c r="N128" s="170"/>
      <c r="O128" s="170"/>
      <c r="P128" s="171">
        <f>SUM(P129:P155)</f>
        <v>0</v>
      </c>
      <c r="Q128" s="170"/>
      <c r="R128" s="171">
        <f>SUM(R129:R155)</f>
        <v>4.7100000000000003E-2</v>
      </c>
      <c r="S128" s="170"/>
      <c r="T128" s="172">
        <f>SUM(T129:T155)</f>
        <v>0</v>
      </c>
      <c r="AR128" s="173" t="s">
        <v>83</v>
      </c>
      <c r="AT128" s="174" t="s">
        <v>74</v>
      </c>
      <c r="AU128" s="174" t="s">
        <v>79</v>
      </c>
      <c r="AY128" s="173" t="s">
        <v>164</v>
      </c>
      <c r="BK128" s="175">
        <f>SUM(BK129:BK155)</f>
        <v>0</v>
      </c>
    </row>
    <row r="129" spans="1:65" s="2" customFormat="1" ht="21.75" customHeight="1">
      <c r="A129" s="34"/>
      <c r="B129" s="35"/>
      <c r="C129" s="178" t="s">
        <v>218</v>
      </c>
      <c r="D129" s="178" t="s">
        <v>167</v>
      </c>
      <c r="E129" s="179" t="s">
        <v>802</v>
      </c>
      <c r="F129" s="180" t="s">
        <v>803</v>
      </c>
      <c r="G129" s="181" t="s">
        <v>347</v>
      </c>
      <c r="H129" s="182">
        <v>19</v>
      </c>
      <c r="I129" s="183"/>
      <c r="J129" s="184">
        <f>ROUND(I129*H129,2)</f>
        <v>0</v>
      </c>
      <c r="K129" s="180" t="s">
        <v>171</v>
      </c>
      <c r="L129" s="39"/>
      <c r="M129" s="185" t="s">
        <v>19</v>
      </c>
      <c r="N129" s="186" t="s">
        <v>46</v>
      </c>
      <c r="O129" s="64"/>
      <c r="P129" s="187">
        <f>O129*H129</f>
        <v>0</v>
      </c>
      <c r="Q129" s="187">
        <v>5.0000000000000001E-4</v>
      </c>
      <c r="R129" s="187">
        <f>Q129*H129</f>
        <v>9.4999999999999998E-3</v>
      </c>
      <c r="S129" s="187">
        <v>0</v>
      </c>
      <c r="T129" s="188">
        <f>S129*H129</f>
        <v>0</v>
      </c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  <c r="AR129" s="189" t="s">
        <v>250</v>
      </c>
      <c r="AT129" s="189" t="s">
        <v>167</v>
      </c>
      <c r="AU129" s="189" t="s">
        <v>83</v>
      </c>
      <c r="AY129" s="17" t="s">
        <v>164</v>
      </c>
      <c r="BE129" s="190">
        <f>IF(N129="základní",J129,0)</f>
        <v>0</v>
      </c>
      <c r="BF129" s="190">
        <f>IF(N129="snížená",J129,0)</f>
        <v>0</v>
      </c>
      <c r="BG129" s="190">
        <f>IF(N129="zákl. přenesená",J129,0)</f>
        <v>0</v>
      </c>
      <c r="BH129" s="190">
        <f>IF(N129="sníž. přenesená",J129,0)</f>
        <v>0</v>
      </c>
      <c r="BI129" s="190">
        <f>IF(N129="nulová",J129,0)</f>
        <v>0</v>
      </c>
      <c r="BJ129" s="17" t="s">
        <v>79</v>
      </c>
      <c r="BK129" s="190">
        <f>ROUND(I129*H129,2)</f>
        <v>0</v>
      </c>
      <c r="BL129" s="17" t="s">
        <v>250</v>
      </c>
      <c r="BM129" s="189" t="s">
        <v>1125</v>
      </c>
    </row>
    <row r="130" spans="1:65" s="2" customFormat="1" ht="11.25">
      <c r="A130" s="34"/>
      <c r="B130" s="35"/>
      <c r="C130" s="36"/>
      <c r="D130" s="191" t="s">
        <v>173</v>
      </c>
      <c r="E130" s="36"/>
      <c r="F130" s="192" t="s">
        <v>805</v>
      </c>
      <c r="G130" s="36"/>
      <c r="H130" s="36"/>
      <c r="I130" s="193"/>
      <c r="J130" s="36"/>
      <c r="K130" s="36"/>
      <c r="L130" s="39"/>
      <c r="M130" s="194"/>
      <c r="N130" s="195"/>
      <c r="O130" s="64"/>
      <c r="P130" s="64"/>
      <c r="Q130" s="64"/>
      <c r="R130" s="64"/>
      <c r="S130" s="64"/>
      <c r="T130" s="65"/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  <c r="AT130" s="17" t="s">
        <v>173</v>
      </c>
      <c r="AU130" s="17" t="s">
        <v>83</v>
      </c>
    </row>
    <row r="131" spans="1:65" s="13" customFormat="1" ht="11.25">
      <c r="B131" s="196"/>
      <c r="C131" s="197"/>
      <c r="D131" s="198" t="s">
        <v>179</v>
      </c>
      <c r="E131" s="199" t="s">
        <v>19</v>
      </c>
      <c r="F131" s="200" t="s">
        <v>1126</v>
      </c>
      <c r="G131" s="197"/>
      <c r="H131" s="201">
        <v>3.5</v>
      </c>
      <c r="I131" s="202"/>
      <c r="J131" s="197"/>
      <c r="K131" s="197"/>
      <c r="L131" s="203"/>
      <c r="M131" s="204"/>
      <c r="N131" s="205"/>
      <c r="O131" s="205"/>
      <c r="P131" s="205"/>
      <c r="Q131" s="205"/>
      <c r="R131" s="205"/>
      <c r="S131" s="205"/>
      <c r="T131" s="206"/>
      <c r="AT131" s="207" t="s">
        <v>179</v>
      </c>
      <c r="AU131" s="207" t="s">
        <v>83</v>
      </c>
      <c r="AV131" s="13" t="s">
        <v>83</v>
      </c>
      <c r="AW131" s="13" t="s">
        <v>36</v>
      </c>
      <c r="AX131" s="13" t="s">
        <v>75</v>
      </c>
      <c r="AY131" s="207" t="s">
        <v>164</v>
      </c>
    </row>
    <row r="132" spans="1:65" s="13" customFormat="1" ht="11.25">
      <c r="B132" s="196"/>
      <c r="C132" s="197"/>
      <c r="D132" s="198" t="s">
        <v>179</v>
      </c>
      <c r="E132" s="199" t="s">
        <v>19</v>
      </c>
      <c r="F132" s="200" t="s">
        <v>1127</v>
      </c>
      <c r="G132" s="197"/>
      <c r="H132" s="201">
        <v>1.5</v>
      </c>
      <c r="I132" s="202"/>
      <c r="J132" s="197"/>
      <c r="K132" s="197"/>
      <c r="L132" s="203"/>
      <c r="M132" s="204"/>
      <c r="N132" s="205"/>
      <c r="O132" s="205"/>
      <c r="P132" s="205"/>
      <c r="Q132" s="205"/>
      <c r="R132" s="205"/>
      <c r="S132" s="205"/>
      <c r="T132" s="206"/>
      <c r="AT132" s="207" t="s">
        <v>179</v>
      </c>
      <c r="AU132" s="207" t="s">
        <v>83</v>
      </c>
      <c r="AV132" s="13" t="s">
        <v>83</v>
      </c>
      <c r="AW132" s="13" t="s">
        <v>36</v>
      </c>
      <c r="AX132" s="13" t="s">
        <v>75</v>
      </c>
      <c r="AY132" s="207" t="s">
        <v>164</v>
      </c>
    </row>
    <row r="133" spans="1:65" s="13" customFormat="1" ht="11.25">
      <c r="B133" s="196"/>
      <c r="C133" s="197"/>
      <c r="D133" s="198" t="s">
        <v>179</v>
      </c>
      <c r="E133" s="199" t="s">
        <v>19</v>
      </c>
      <c r="F133" s="200" t="s">
        <v>1128</v>
      </c>
      <c r="G133" s="197"/>
      <c r="H133" s="201">
        <v>9</v>
      </c>
      <c r="I133" s="202"/>
      <c r="J133" s="197"/>
      <c r="K133" s="197"/>
      <c r="L133" s="203"/>
      <c r="M133" s="204"/>
      <c r="N133" s="205"/>
      <c r="O133" s="205"/>
      <c r="P133" s="205"/>
      <c r="Q133" s="205"/>
      <c r="R133" s="205"/>
      <c r="S133" s="205"/>
      <c r="T133" s="206"/>
      <c r="AT133" s="207" t="s">
        <v>179</v>
      </c>
      <c r="AU133" s="207" t="s">
        <v>83</v>
      </c>
      <c r="AV133" s="13" t="s">
        <v>83</v>
      </c>
      <c r="AW133" s="13" t="s">
        <v>36</v>
      </c>
      <c r="AX133" s="13" t="s">
        <v>75</v>
      </c>
      <c r="AY133" s="207" t="s">
        <v>164</v>
      </c>
    </row>
    <row r="134" spans="1:65" s="13" customFormat="1" ht="11.25">
      <c r="B134" s="196"/>
      <c r="C134" s="197"/>
      <c r="D134" s="198" t="s">
        <v>179</v>
      </c>
      <c r="E134" s="199" t="s">
        <v>19</v>
      </c>
      <c r="F134" s="200" t="s">
        <v>1129</v>
      </c>
      <c r="G134" s="197"/>
      <c r="H134" s="201">
        <v>5</v>
      </c>
      <c r="I134" s="202"/>
      <c r="J134" s="197"/>
      <c r="K134" s="197"/>
      <c r="L134" s="203"/>
      <c r="M134" s="204"/>
      <c r="N134" s="205"/>
      <c r="O134" s="205"/>
      <c r="P134" s="205"/>
      <c r="Q134" s="205"/>
      <c r="R134" s="205"/>
      <c r="S134" s="205"/>
      <c r="T134" s="206"/>
      <c r="AT134" s="207" t="s">
        <v>179</v>
      </c>
      <c r="AU134" s="207" t="s">
        <v>83</v>
      </c>
      <c r="AV134" s="13" t="s">
        <v>83</v>
      </c>
      <c r="AW134" s="13" t="s">
        <v>36</v>
      </c>
      <c r="AX134" s="13" t="s">
        <v>75</v>
      </c>
      <c r="AY134" s="207" t="s">
        <v>164</v>
      </c>
    </row>
    <row r="135" spans="1:65" s="14" customFormat="1" ht="11.25">
      <c r="B135" s="212"/>
      <c r="C135" s="213"/>
      <c r="D135" s="198" t="s">
        <v>179</v>
      </c>
      <c r="E135" s="214" t="s">
        <v>19</v>
      </c>
      <c r="F135" s="215" t="s">
        <v>438</v>
      </c>
      <c r="G135" s="213"/>
      <c r="H135" s="216">
        <v>19</v>
      </c>
      <c r="I135" s="217"/>
      <c r="J135" s="213"/>
      <c r="K135" s="213"/>
      <c r="L135" s="218"/>
      <c r="M135" s="219"/>
      <c r="N135" s="220"/>
      <c r="O135" s="220"/>
      <c r="P135" s="220"/>
      <c r="Q135" s="220"/>
      <c r="R135" s="220"/>
      <c r="S135" s="220"/>
      <c r="T135" s="221"/>
      <c r="AT135" s="222" t="s">
        <v>179</v>
      </c>
      <c r="AU135" s="222" t="s">
        <v>83</v>
      </c>
      <c r="AV135" s="14" t="s">
        <v>112</v>
      </c>
      <c r="AW135" s="14" t="s">
        <v>36</v>
      </c>
      <c r="AX135" s="14" t="s">
        <v>79</v>
      </c>
      <c r="AY135" s="222" t="s">
        <v>164</v>
      </c>
    </row>
    <row r="136" spans="1:65" s="2" customFormat="1" ht="21.75" customHeight="1">
      <c r="A136" s="34"/>
      <c r="B136" s="35"/>
      <c r="C136" s="178" t="s">
        <v>224</v>
      </c>
      <c r="D136" s="178" t="s">
        <v>167</v>
      </c>
      <c r="E136" s="179" t="s">
        <v>810</v>
      </c>
      <c r="F136" s="180" t="s">
        <v>811</v>
      </c>
      <c r="G136" s="181" t="s">
        <v>347</v>
      </c>
      <c r="H136" s="182">
        <v>8.5</v>
      </c>
      <c r="I136" s="183"/>
      <c r="J136" s="184">
        <f>ROUND(I136*H136,2)</f>
        <v>0</v>
      </c>
      <c r="K136" s="180" t="s">
        <v>171</v>
      </c>
      <c r="L136" s="39"/>
      <c r="M136" s="185" t="s">
        <v>19</v>
      </c>
      <c r="N136" s="186" t="s">
        <v>46</v>
      </c>
      <c r="O136" s="64"/>
      <c r="P136" s="187">
        <f>O136*H136</f>
        <v>0</v>
      </c>
      <c r="Q136" s="187">
        <v>7.6000000000000004E-4</v>
      </c>
      <c r="R136" s="187">
        <f>Q136*H136</f>
        <v>6.4600000000000005E-3</v>
      </c>
      <c r="S136" s="187">
        <v>0</v>
      </c>
      <c r="T136" s="188">
        <f>S136*H136</f>
        <v>0</v>
      </c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R136" s="189" t="s">
        <v>250</v>
      </c>
      <c r="AT136" s="189" t="s">
        <v>167</v>
      </c>
      <c r="AU136" s="189" t="s">
        <v>83</v>
      </c>
      <c r="AY136" s="17" t="s">
        <v>164</v>
      </c>
      <c r="BE136" s="190">
        <f>IF(N136="základní",J136,0)</f>
        <v>0</v>
      </c>
      <c r="BF136" s="190">
        <f>IF(N136="snížená",J136,0)</f>
        <v>0</v>
      </c>
      <c r="BG136" s="190">
        <f>IF(N136="zákl. přenesená",J136,0)</f>
        <v>0</v>
      </c>
      <c r="BH136" s="190">
        <f>IF(N136="sníž. přenesená",J136,0)</f>
        <v>0</v>
      </c>
      <c r="BI136" s="190">
        <f>IF(N136="nulová",J136,0)</f>
        <v>0</v>
      </c>
      <c r="BJ136" s="17" t="s">
        <v>79</v>
      </c>
      <c r="BK136" s="190">
        <f>ROUND(I136*H136,2)</f>
        <v>0</v>
      </c>
      <c r="BL136" s="17" t="s">
        <v>250</v>
      </c>
      <c r="BM136" s="189" t="s">
        <v>1130</v>
      </c>
    </row>
    <row r="137" spans="1:65" s="2" customFormat="1" ht="11.25">
      <c r="A137" s="34"/>
      <c r="B137" s="35"/>
      <c r="C137" s="36"/>
      <c r="D137" s="191" t="s">
        <v>173</v>
      </c>
      <c r="E137" s="36"/>
      <c r="F137" s="192" t="s">
        <v>813</v>
      </c>
      <c r="G137" s="36"/>
      <c r="H137" s="36"/>
      <c r="I137" s="193"/>
      <c r="J137" s="36"/>
      <c r="K137" s="36"/>
      <c r="L137" s="39"/>
      <c r="M137" s="194"/>
      <c r="N137" s="195"/>
      <c r="O137" s="64"/>
      <c r="P137" s="64"/>
      <c r="Q137" s="64"/>
      <c r="R137" s="64"/>
      <c r="S137" s="64"/>
      <c r="T137" s="65"/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  <c r="AT137" s="17" t="s">
        <v>173</v>
      </c>
      <c r="AU137" s="17" t="s">
        <v>83</v>
      </c>
    </row>
    <row r="138" spans="1:65" s="13" customFormat="1" ht="11.25">
      <c r="B138" s="196"/>
      <c r="C138" s="197"/>
      <c r="D138" s="198" t="s">
        <v>179</v>
      </c>
      <c r="E138" s="199" t="s">
        <v>19</v>
      </c>
      <c r="F138" s="200" t="s">
        <v>820</v>
      </c>
      <c r="G138" s="197"/>
      <c r="H138" s="201">
        <v>1</v>
      </c>
      <c r="I138" s="202"/>
      <c r="J138" s="197"/>
      <c r="K138" s="197"/>
      <c r="L138" s="203"/>
      <c r="M138" s="204"/>
      <c r="N138" s="205"/>
      <c r="O138" s="205"/>
      <c r="P138" s="205"/>
      <c r="Q138" s="205"/>
      <c r="R138" s="205"/>
      <c r="S138" s="205"/>
      <c r="T138" s="206"/>
      <c r="AT138" s="207" t="s">
        <v>179</v>
      </c>
      <c r="AU138" s="207" t="s">
        <v>83</v>
      </c>
      <c r="AV138" s="13" t="s">
        <v>83</v>
      </c>
      <c r="AW138" s="13" t="s">
        <v>36</v>
      </c>
      <c r="AX138" s="13" t="s">
        <v>75</v>
      </c>
      <c r="AY138" s="207" t="s">
        <v>164</v>
      </c>
    </row>
    <row r="139" spans="1:65" s="13" customFormat="1" ht="11.25">
      <c r="B139" s="196"/>
      <c r="C139" s="197"/>
      <c r="D139" s="198" t="s">
        <v>179</v>
      </c>
      <c r="E139" s="199" t="s">
        <v>19</v>
      </c>
      <c r="F139" s="200" t="s">
        <v>1131</v>
      </c>
      <c r="G139" s="197"/>
      <c r="H139" s="201">
        <v>1.5</v>
      </c>
      <c r="I139" s="202"/>
      <c r="J139" s="197"/>
      <c r="K139" s="197"/>
      <c r="L139" s="203"/>
      <c r="M139" s="204"/>
      <c r="N139" s="205"/>
      <c r="O139" s="205"/>
      <c r="P139" s="205"/>
      <c r="Q139" s="205"/>
      <c r="R139" s="205"/>
      <c r="S139" s="205"/>
      <c r="T139" s="206"/>
      <c r="AT139" s="207" t="s">
        <v>179</v>
      </c>
      <c r="AU139" s="207" t="s">
        <v>83</v>
      </c>
      <c r="AV139" s="13" t="s">
        <v>83</v>
      </c>
      <c r="AW139" s="13" t="s">
        <v>36</v>
      </c>
      <c r="AX139" s="13" t="s">
        <v>75</v>
      </c>
      <c r="AY139" s="207" t="s">
        <v>164</v>
      </c>
    </row>
    <row r="140" spans="1:65" s="13" customFormat="1" ht="11.25">
      <c r="B140" s="196"/>
      <c r="C140" s="197"/>
      <c r="D140" s="198" t="s">
        <v>179</v>
      </c>
      <c r="E140" s="199" t="s">
        <v>19</v>
      </c>
      <c r="F140" s="200" t="s">
        <v>1132</v>
      </c>
      <c r="G140" s="197"/>
      <c r="H140" s="201">
        <v>3.5</v>
      </c>
      <c r="I140" s="202"/>
      <c r="J140" s="197"/>
      <c r="K140" s="197"/>
      <c r="L140" s="203"/>
      <c r="M140" s="204"/>
      <c r="N140" s="205"/>
      <c r="O140" s="205"/>
      <c r="P140" s="205"/>
      <c r="Q140" s="205"/>
      <c r="R140" s="205"/>
      <c r="S140" s="205"/>
      <c r="T140" s="206"/>
      <c r="AT140" s="207" t="s">
        <v>179</v>
      </c>
      <c r="AU140" s="207" t="s">
        <v>83</v>
      </c>
      <c r="AV140" s="13" t="s">
        <v>83</v>
      </c>
      <c r="AW140" s="13" t="s">
        <v>36</v>
      </c>
      <c r="AX140" s="13" t="s">
        <v>75</v>
      </c>
      <c r="AY140" s="207" t="s">
        <v>164</v>
      </c>
    </row>
    <row r="141" spans="1:65" s="13" customFormat="1" ht="11.25">
      <c r="B141" s="196"/>
      <c r="C141" s="197"/>
      <c r="D141" s="198" t="s">
        <v>179</v>
      </c>
      <c r="E141" s="199" t="s">
        <v>19</v>
      </c>
      <c r="F141" s="200" t="s">
        <v>1133</v>
      </c>
      <c r="G141" s="197"/>
      <c r="H141" s="201">
        <v>2.5</v>
      </c>
      <c r="I141" s="202"/>
      <c r="J141" s="197"/>
      <c r="K141" s="197"/>
      <c r="L141" s="203"/>
      <c r="M141" s="204"/>
      <c r="N141" s="205"/>
      <c r="O141" s="205"/>
      <c r="P141" s="205"/>
      <c r="Q141" s="205"/>
      <c r="R141" s="205"/>
      <c r="S141" s="205"/>
      <c r="T141" s="206"/>
      <c r="AT141" s="207" t="s">
        <v>179</v>
      </c>
      <c r="AU141" s="207" t="s">
        <v>83</v>
      </c>
      <c r="AV141" s="13" t="s">
        <v>83</v>
      </c>
      <c r="AW141" s="13" t="s">
        <v>36</v>
      </c>
      <c r="AX141" s="13" t="s">
        <v>75</v>
      </c>
      <c r="AY141" s="207" t="s">
        <v>164</v>
      </c>
    </row>
    <row r="142" spans="1:65" s="14" customFormat="1" ht="11.25">
      <c r="B142" s="212"/>
      <c r="C142" s="213"/>
      <c r="D142" s="198" t="s">
        <v>179</v>
      </c>
      <c r="E142" s="214" t="s">
        <v>19</v>
      </c>
      <c r="F142" s="215" t="s">
        <v>438</v>
      </c>
      <c r="G142" s="213"/>
      <c r="H142" s="216">
        <v>8.5</v>
      </c>
      <c r="I142" s="217"/>
      <c r="J142" s="213"/>
      <c r="K142" s="213"/>
      <c r="L142" s="218"/>
      <c r="M142" s="219"/>
      <c r="N142" s="220"/>
      <c r="O142" s="220"/>
      <c r="P142" s="220"/>
      <c r="Q142" s="220"/>
      <c r="R142" s="220"/>
      <c r="S142" s="220"/>
      <c r="T142" s="221"/>
      <c r="AT142" s="222" t="s">
        <v>179</v>
      </c>
      <c r="AU142" s="222" t="s">
        <v>83</v>
      </c>
      <c r="AV142" s="14" t="s">
        <v>112</v>
      </c>
      <c r="AW142" s="14" t="s">
        <v>36</v>
      </c>
      <c r="AX142" s="14" t="s">
        <v>79</v>
      </c>
      <c r="AY142" s="222" t="s">
        <v>164</v>
      </c>
    </row>
    <row r="143" spans="1:65" s="2" customFormat="1" ht="21.75" customHeight="1">
      <c r="A143" s="34"/>
      <c r="B143" s="35"/>
      <c r="C143" s="178" t="s">
        <v>8</v>
      </c>
      <c r="D143" s="178" t="s">
        <v>167</v>
      </c>
      <c r="E143" s="179" t="s">
        <v>815</v>
      </c>
      <c r="F143" s="180" t="s">
        <v>816</v>
      </c>
      <c r="G143" s="181" t="s">
        <v>347</v>
      </c>
      <c r="H143" s="182">
        <v>4</v>
      </c>
      <c r="I143" s="183"/>
      <c r="J143" s="184">
        <f>ROUND(I143*H143,2)</f>
        <v>0</v>
      </c>
      <c r="K143" s="180" t="s">
        <v>171</v>
      </c>
      <c r="L143" s="39"/>
      <c r="M143" s="185" t="s">
        <v>19</v>
      </c>
      <c r="N143" s="186" t="s">
        <v>46</v>
      </c>
      <c r="O143" s="64"/>
      <c r="P143" s="187">
        <f>O143*H143</f>
        <v>0</v>
      </c>
      <c r="Q143" s="187">
        <v>1.5299999999999999E-3</v>
      </c>
      <c r="R143" s="187">
        <f>Q143*H143</f>
        <v>6.1199999999999996E-3</v>
      </c>
      <c r="S143" s="187">
        <v>0</v>
      </c>
      <c r="T143" s="188">
        <f>S143*H143</f>
        <v>0</v>
      </c>
      <c r="U143" s="34"/>
      <c r="V143" s="34"/>
      <c r="W143" s="34"/>
      <c r="X143" s="34"/>
      <c r="Y143" s="34"/>
      <c r="Z143" s="34"/>
      <c r="AA143" s="34"/>
      <c r="AB143" s="34"/>
      <c r="AC143" s="34"/>
      <c r="AD143" s="34"/>
      <c r="AE143" s="34"/>
      <c r="AR143" s="189" t="s">
        <v>250</v>
      </c>
      <c r="AT143" s="189" t="s">
        <v>167</v>
      </c>
      <c r="AU143" s="189" t="s">
        <v>83</v>
      </c>
      <c r="AY143" s="17" t="s">
        <v>164</v>
      </c>
      <c r="BE143" s="190">
        <f>IF(N143="základní",J143,0)</f>
        <v>0</v>
      </c>
      <c r="BF143" s="190">
        <f>IF(N143="snížená",J143,0)</f>
        <v>0</v>
      </c>
      <c r="BG143" s="190">
        <f>IF(N143="zákl. přenesená",J143,0)</f>
        <v>0</v>
      </c>
      <c r="BH143" s="190">
        <f>IF(N143="sníž. přenesená",J143,0)</f>
        <v>0</v>
      </c>
      <c r="BI143" s="190">
        <f>IF(N143="nulová",J143,0)</f>
        <v>0</v>
      </c>
      <c r="BJ143" s="17" t="s">
        <v>79</v>
      </c>
      <c r="BK143" s="190">
        <f>ROUND(I143*H143,2)</f>
        <v>0</v>
      </c>
      <c r="BL143" s="17" t="s">
        <v>250</v>
      </c>
      <c r="BM143" s="189" t="s">
        <v>1134</v>
      </c>
    </row>
    <row r="144" spans="1:65" s="2" customFormat="1" ht="11.25">
      <c r="A144" s="34"/>
      <c r="B144" s="35"/>
      <c r="C144" s="36"/>
      <c r="D144" s="191" t="s">
        <v>173</v>
      </c>
      <c r="E144" s="36"/>
      <c r="F144" s="192" t="s">
        <v>818</v>
      </c>
      <c r="G144" s="36"/>
      <c r="H144" s="36"/>
      <c r="I144" s="193"/>
      <c r="J144" s="36"/>
      <c r="K144" s="36"/>
      <c r="L144" s="39"/>
      <c r="M144" s="194"/>
      <c r="N144" s="195"/>
      <c r="O144" s="64"/>
      <c r="P144" s="64"/>
      <c r="Q144" s="64"/>
      <c r="R144" s="64"/>
      <c r="S144" s="64"/>
      <c r="T144" s="65"/>
      <c r="U144" s="34"/>
      <c r="V144" s="34"/>
      <c r="W144" s="34"/>
      <c r="X144" s="34"/>
      <c r="Y144" s="34"/>
      <c r="Z144" s="34"/>
      <c r="AA144" s="34"/>
      <c r="AB144" s="34"/>
      <c r="AC144" s="34"/>
      <c r="AD144" s="34"/>
      <c r="AE144" s="34"/>
      <c r="AT144" s="17" t="s">
        <v>173</v>
      </c>
      <c r="AU144" s="17" t="s">
        <v>83</v>
      </c>
    </row>
    <row r="145" spans="1:65" s="13" customFormat="1" ht="11.25">
      <c r="B145" s="196"/>
      <c r="C145" s="197"/>
      <c r="D145" s="198" t="s">
        <v>179</v>
      </c>
      <c r="E145" s="199" t="s">
        <v>19</v>
      </c>
      <c r="F145" s="200" t="s">
        <v>1135</v>
      </c>
      <c r="G145" s="197"/>
      <c r="H145" s="201">
        <v>2</v>
      </c>
      <c r="I145" s="202"/>
      <c r="J145" s="197"/>
      <c r="K145" s="197"/>
      <c r="L145" s="203"/>
      <c r="M145" s="204"/>
      <c r="N145" s="205"/>
      <c r="O145" s="205"/>
      <c r="P145" s="205"/>
      <c r="Q145" s="205"/>
      <c r="R145" s="205"/>
      <c r="S145" s="205"/>
      <c r="T145" s="206"/>
      <c r="AT145" s="207" t="s">
        <v>179</v>
      </c>
      <c r="AU145" s="207" t="s">
        <v>83</v>
      </c>
      <c r="AV145" s="13" t="s">
        <v>83</v>
      </c>
      <c r="AW145" s="13" t="s">
        <v>36</v>
      </c>
      <c r="AX145" s="13" t="s">
        <v>75</v>
      </c>
      <c r="AY145" s="207" t="s">
        <v>164</v>
      </c>
    </row>
    <row r="146" spans="1:65" s="13" customFormat="1" ht="11.25">
      <c r="B146" s="196"/>
      <c r="C146" s="197"/>
      <c r="D146" s="198" t="s">
        <v>179</v>
      </c>
      <c r="E146" s="199" t="s">
        <v>19</v>
      </c>
      <c r="F146" s="200" t="s">
        <v>820</v>
      </c>
      <c r="G146" s="197"/>
      <c r="H146" s="201">
        <v>1</v>
      </c>
      <c r="I146" s="202"/>
      <c r="J146" s="197"/>
      <c r="K146" s="197"/>
      <c r="L146" s="203"/>
      <c r="M146" s="204"/>
      <c r="N146" s="205"/>
      <c r="O146" s="205"/>
      <c r="P146" s="205"/>
      <c r="Q146" s="205"/>
      <c r="R146" s="205"/>
      <c r="S146" s="205"/>
      <c r="T146" s="206"/>
      <c r="AT146" s="207" t="s">
        <v>179</v>
      </c>
      <c r="AU146" s="207" t="s">
        <v>83</v>
      </c>
      <c r="AV146" s="13" t="s">
        <v>83</v>
      </c>
      <c r="AW146" s="13" t="s">
        <v>36</v>
      </c>
      <c r="AX146" s="13" t="s">
        <v>75</v>
      </c>
      <c r="AY146" s="207" t="s">
        <v>164</v>
      </c>
    </row>
    <row r="147" spans="1:65" s="13" customFormat="1" ht="11.25">
      <c r="B147" s="196"/>
      <c r="C147" s="197"/>
      <c r="D147" s="198" t="s">
        <v>179</v>
      </c>
      <c r="E147" s="199" t="s">
        <v>19</v>
      </c>
      <c r="F147" s="200" t="s">
        <v>1136</v>
      </c>
      <c r="G147" s="197"/>
      <c r="H147" s="201">
        <v>1</v>
      </c>
      <c r="I147" s="202"/>
      <c r="J147" s="197"/>
      <c r="K147" s="197"/>
      <c r="L147" s="203"/>
      <c r="M147" s="204"/>
      <c r="N147" s="205"/>
      <c r="O147" s="205"/>
      <c r="P147" s="205"/>
      <c r="Q147" s="205"/>
      <c r="R147" s="205"/>
      <c r="S147" s="205"/>
      <c r="T147" s="206"/>
      <c r="AT147" s="207" t="s">
        <v>179</v>
      </c>
      <c r="AU147" s="207" t="s">
        <v>83</v>
      </c>
      <c r="AV147" s="13" t="s">
        <v>83</v>
      </c>
      <c r="AW147" s="13" t="s">
        <v>36</v>
      </c>
      <c r="AX147" s="13" t="s">
        <v>75</v>
      </c>
      <c r="AY147" s="207" t="s">
        <v>164</v>
      </c>
    </row>
    <row r="148" spans="1:65" s="14" customFormat="1" ht="11.25">
      <c r="B148" s="212"/>
      <c r="C148" s="213"/>
      <c r="D148" s="198" t="s">
        <v>179</v>
      </c>
      <c r="E148" s="214" t="s">
        <v>19</v>
      </c>
      <c r="F148" s="215" t="s">
        <v>438</v>
      </c>
      <c r="G148" s="213"/>
      <c r="H148" s="216">
        <v>4</v>
      </c>
      <c r="I148" s="217"/>
      <c r="J148" s="213"/>
      <c r="K148" s="213"/>
      <c r="L148" s="218"/>
      <c r="M148" s="219"/>
      <c r="N148" s="220"/>
      <c r="O148" s="220"/>
      <c r="P148" s="220"/>
      <c r="Q148" s="220"/>
      <c r="R148" s="220"/>
      <c r="S148" s="220"/>
      <c r="T148" s="221"/>
      <c r="AT148" s="222" t="s">
        <v>179</v>
      </c>
      <c r="AU148" s="222" t="s">
        <v>83</v>
      </c>
      <c r="AV148" s="14" t="s">
        <v>112</v>
      </c>
      <c r="AW148" s="14" t="s">
        <v>36</v>
      </c>
      <c r="AX148" s="14" t="s">
        <v>79</v>
      </c>
      <c r="AY148" s="222" t="s">
        <v>164</v>
      </c>
    </row>
    <row r="149" spans="1:65" s="2" customFormat="1" ht="33" customHeight="1">
      <c r="A149" s="34"/>
      <c r="B149" s="35"/>
      <c r="C149" s="178" t="s">
        <v>233</v>
      </c>
      <c r="D149" s="178" t="s">
        <v>167</v>
      </c>
      <c r="E149" s="179" t="s">
        <v>822</v>
      </c>
      <c r="F149" s="180" t="s">
        <v>823</v>
      </c>
      <c r="G149" s="181" t="s">
        <v>362</v>
      </c>
      <c r="H149" s="182">
        <v>6</v>
      </c>
      <c r="I149" s="183"/>
      <c r="J149" s="184">
        <f>ROUND(I149*H149,2)</f>
        <v>0</v>
      </c>
      <c r="K149" s="180" t="s">
        <v>171</v>
      </c>
      <c r="L149" s="39"/>
      <c r="M149" s="185" t="s">
        <v>19</v>
      </c>
      <c r="N149" s="186" t="s">
        <v>46</v>
      </c>
      <c r="O149" s="64"/>
      <c r="P149" s="187">
        <f>O149*H149</f>
        <v>0</v>
      </c>
      <c r="Q149" s="187">
        <v>1.4999999999999999E-4</v>
      </c>
      <c r="R149" s="187">
        <f>Q149*H149</f>
        <v>8.9999999999999998E-4</v>
      </c>
      <c r="S149" s="187">
        <v>0</v>
      </c>
      <c r="T149" s="188">
        <f>S149*H149</f>
        <v>0</v>
      </c>
      <c r="U149" s="34"/>
      <c r="V149" s="34"/>
      <c r="W149" s="34"/>
      <c r="X149" s="34"/>
      <c r="Y149" s="34"/>
      <c r="Z149" s="34"/>
      <c r="AA149" s="34"/>
      <c r="AB149" s="34"/>
      <c r="AC149" s="34"/>
      <c r="AD149" s="34"/>
      <c r="AE149" s="34"/>
      <c r="AR149" s="189" t="s">
        <v>250</v>
      </c>
      <c r="AT149" s="189" t="s">
        <v>167</v>
      </c>
      <c r="AU149" s="189" t="s">
        <v>83</v>
      </c>
      <c r="AY149" s="17" t="s">
        <v>164</v>
      </c>
      <c r="BE149" s="190">
        <f>IF(N149="základní",J149,0)</f>
        <v>0</v>
      </c>
      <c r="BF149" s="190">
        <f>IF(N149="snížená",J149,0)</f>
        <v>0</v>
      </c>
      <c r="BG149" s="190">
        <f>IF(N149="zákl. přenesená",J149,0)</f>
        <v>0</v>
      </c>
      <c r="BH149" s="190">
        <f>IF(N149="sníž. přenesená",J149,0)</f>
        <v>0</v>
      </c>
      <c r="BI149" s="190">
        <f>IF(N149="nulová",J149,0)</f>
        <v>0</v>
      </c>
      <c r="BJ149" s="17" t="s">
        <v>79</v>
      </c>
      <c r="BK149" s="190">
        <f>ROUND(I149*H149,2)</f>
        <v>0</v>
      </c>
      <c r="BL149" s="17" t="s">
        <v>250</v>
      </c>
      <c r="BM149" s="189" t="s">
        <v>1137</v>
      </c>
    </row>
    <row r="150" spans="1:65" s="2" customFormat="1" ht="11.25">
      <c r="A150" s="34"/>
      <c r="B150" s="35"/>
      <c r="C150" s="36"/>
      <c r="D150" s="191" t="s">
        <v>173</v>
      </c>
      <c r="E150" s="36"/>
      <c r="F150" s="192" t="s">
        <v>825</v>
      </c>
      <c r="G150" s="36"/>
      <c r="H150" s="36"/>
      <c r="I150" s="193"/>
      <c r="J150" s="36"/>
      <c r="K150" s="36"/>
      <c r="L150" s="39"/>
      <c r="M150" s="194"/>
      <c r="N150" s="195"/>
      <c r="O150" s="64"/>
      <c r="P150" s="64"/>
      <c r="Q150" s="64"/>
      <c r="R150" s="64"/>
      <c r="S150" s="64"/>
      <c r="T150" s="65"/>
      <c r="U150" s="34"/>
      <c r="V150" s="34"/>
      <c r="W150" s="34"/>
      <c r="X150" s="34"/>
      <c r="Y150" s="34"/>
      <c r="Z150" s="34"/>
      <c r="AA150" s="34"/>
      <c r="AB150" s="34"/>
      <c r="AC150" s="34"/>
      <c r="AD150" s="34"/>
      <c r="AE150" s="34"/>
      <c r="AT150" s="17" t="s">
        <v>173</v>
      </c>
      <c r="AU150" s="17" t="s">
        <v>83</v>
      </c>
    </row>
    <row r="151" spans="1:65" s="2" customFormat="1" ht="21.75" customHeight="1">
      <c r="A151" s="34"/>
      <c r="B151" s="35"/>
      <c r="C151" s="223" t="s">
        <v>239</v>
      </c>
      <c r="D151" s="223" t="s">
        <v>457</v>
      </c>
      <c r="E151" s="224" t="s">
        <v>826</v>
      </c>
      <c r="F151" s="225" t="s">
        <v>827</v>
      </c>
      <c r="G151" s="226" t="s">
        <v>362</v>
      </c>
      <c r="H151" s="227">
        <v>6</v>
      </c>
      <c r="I151" s="228"/>
      <c r="J151" s="229">
        <f>ROUND(I151*H151,2)</f>
        <v>0</v>
      </c>
      <c r="K151" s="225" t="s">
        <v>171</v>
      </c>
      <c r="L151" s="230"/>
      <c r="M151" s="231" t="s">
        <v>19</v>
      </c>
      <c r="N151" s="232" t="s">
        <v>46</v>
      </c>
      <c r="O151" s="64"/>
      <c r="P151" s="187">
        <f>O151*H151</f>
        <v>0</v>
      </c>
      <c r="Q151" s="187">
        <v>4.0200000000000001E-3</v>
      </c>
      <c r="R151" s="187">
        <f>Q151*H151</f>
        <v>2.4120000000000003E-2</v>
      </c>
      <c r="S151" s="187">
        <v>0</v>
      </c>
      <c r="T151" s="188">
        <f>S151*H151</f>
        <v>0</v>
      </c>
      <c r="U151" s="34"/>
      <c r="V151" s="34"/>
      <c r="W151" s="34"/>
      <c r="X151" s="34"/>
      <c r="Y151" s="34"/>
      <c r="Z151" s="34"/>
      <c r="AA151" s="34"/>
      <c r="AB151" s="34"/>
      <c r="AC151" s="34"/>
      <c r="AD151" s="34"/>
      <c r="AE151" s="34"/>
      <c r="AR151" s="189" t="s">
        <v>344</v>
      </c>
      <c r="AT151" s="189" t="s">
        <v>457</v>
      </c>
      <c r="AU151" s="189" t="s">
        <v>83</v>
      </c>
      <c r="AY151" s="17" t="s">
        <v>164</v>
      </c>
      <c r="BE151" s="190">
        <f>IF(N151="základní",J151,0)</f>
        <v>0</v>
      </c>
      <c r="BF151" s="190">
        <f>IF(N151="snížená",J151,0)</f>
        <v>0</v>
      </c>
      <c r="BG151" s="190">
        <f>IF(N151="zákl. přenesená",J151,0)</f>
        <v>0</v>
      </c>
      <c r="BH151" s="190">
        <f>IF(N151="sníž. přenesená",J151,0)</f>
        <v>0</v>
      </c>
      <c r="BI151" s="190">
        <f>IF(N151="nulová",J151,0)</f>
        <v>0</v>
      </c>
      <c r="BJ151" s="17" t="s">
        <v>79</v>
      </c>
      <c r="BK151" s="190">
        <f>ROUND(I151*H151,2)</f>
        <v>0</v>
      </c>
      <c r="BL151" s="17" t="s">
        <v>250</v>
      </c>
      <c r="BM151" s="189" t="s">
        <v>1138</v>
      </c>
    </row>
    <row r="152" spans="1:65" s="2" customFormat="1" ht="24.2" customHeight="1">
      <c r="A152" s="34"/>
      <c r="B152" s="35"/>
      <c r="C152" s="178" t="s">
        <v>244</v>
      </c>
      <c r="D152" s="178" t="s">
        <v>167</v>
      </c>
      <c r="E152" s="179" t="s">
        <v>829</v>
      </c>
      <c r="F152" s="180" t="s">
        <v>830</v>
      </c>
      <c r="G152" s="181" t="s">
        <v>347</v>
      </c>
      <c r="H152" s="182">
        <v>31.5</v>
      </c>
      <c r="I152" s="183"/>
      <c r="J152" s="184">
        <f>ROUND(I152*H152,2)</f>
        <v>0</v>
      </c>
      <c r="K152" s="180" t="s">
        <v>171</v>
      </c>
      <c r="L152" s="39"/>
      <c r="M152" s="185" t="s">
        <v>19</v>
      </c>
      <c r="N152" s="186" t="s">
        <v>46</v>
      </c>
      <c r="O152" s="64"/>
      <c r="P152" s="187">
        <f>O152*H152</f>
        <v>0</v>
      </c>
      <c r="Q152" s="187">
        <v>0</v>
      </c>
      <c r="R152" s="187">
        <f>Q152*H152</f>
        <v>0</v>
      </c>
      <c r="S152" s="187">
        <v>0</v>
      </c>
      <c r="T152" s="188">
        <f>S152*H152</f>
        <v>0</v>
      </c>
      <c r="U152" s="34"/>
      <c r="V152" s="34"/>
      <c r="W152" s="34"/>
      <c r="X152" s="34"/>
      <c r="Y152" s="34"/>
      <c r="Z152" s="34"/>
      <c r="AA152" s="34"/>
      <c r="AB152" s="34"/>
      <c r="AC152" s="34"/>
      <c r="AD152" s="34"/>
      <c r="AE152" s="34"/>
      <c r="AR152" s="189" t="s">
        <v>250</v>
      </c>
      <c r="AT152" s="189" t="s">
        <v>167</v>
      </c>
      <c r="AU152" s="189" t="s">
        <v>83</v>
      </c>
      <c r="AY152" s="17" t="s">
        <v>164</v>
      </c>
      <c r="BE152" s="190">
        <f>IF(N152="základní",J152,0)</f>
        <v>0</v>
      </c>
      <c r="BF152" s="190">
        <f>IF(N152="snížená",J152,0)</f>
        <v>0</v>
      </c>
      <c r="BG152" s="190">
        <f>IF(N152="zákl. přenesená",J152,0)</f>
        <v>0</v>
      </c>
      <c r="BH152" s="190">
        <f>IF(N152="sníž. přenesená",J152,0)</f>
        <v>0</v>
      </c>
      <c r="BI152" s="190">
        <f>IF(N152="nulová",J152,0)</f>
        <v>0</v>
      </c>
      <c r="BJ152" s="17" t="s">
        <v>79</v>
      </c>
      <c r="BK152" s="190">
        <f>ROUND(I152*H152,2)</f>
        <v>0</v>
      </c>
      <c r="BL152" s="17" t="s">
        <v>250</v>
      </c>
      <c r="BM152" s="189" t="s">
        <v>1139</v>
      </c>
    </row>
    <row r="153" spans="1:65" s="2" customFormat="1" ht="11.25">
      <c r="A153" s="34"/>
      <c r="B153" s="35"/>
      <c r="C153" s="36"/>
      <c r="D153" s="191" t="s">
        <v>173</v>
      </c>
      <c r="E153" s="36"/>
      <c r="F153" s="192" t="s">
        <v>832</v>
      </c>
      <c r="G153" s="36"/>
      <c r="H153" s="36"/>
      <c r="I153" s="193"/>
      <c r="J153" s="36"/>
      <c r="K153" s="36"/>
      <c r="L153" s="39"/>
      <c r="M153" s="194"/>
      <c r="N153" s="195"/>
      <c r="O153" s="64"/>
      <c r="P153" s="64"/>
      <c r="Q153" s="64"/>
      <c r="R153" s="64"/>
      <c r="S153" s="64"/>
      <c r="T153" s="65"/>
      <c r="U153" s="34"/>
      <c r="V153" s="34"/>
      <c r="W153" s="34"/>
      <c r="X153" s="34"/>
      <c r="Y153" s="34"/>
      <c r="Z153" s="34"/>
      <c r="AA153" s="34"/>
      <c r="AB153" s="34"/>
      <c r="AC153" s="34"/>
      <c r="AD153" s="34"/>
      <c r="AE153" s="34"/>
      <c r="AT153" s="17" t="s">
        <v>173</v>
      </c>
      <c r="AU153" s="17" t="s">
        <v>83</v>
      </c>
    </row>
    <row r="154" spans="1:65" s="2" customFormat="1" ht="55.5" customHeight="1">
      <c r="A154" s="34"/>
      <c r="B154" s="35"/>
      <c r="C154" s="178" t="s">
        <v>250</v>
      </c>
      <c r="D154" s="178" t="s">
        <v>167</v>
      </c>
      <c r="E154" s="179" t="s">
        <v>833</v>
      </c>
      <c r="F154" s="180" t="s">
        <v>834</v>
      </c>
      <c r="G154" s="181" t="s">
        <v>221</v>
      </c>
      <c r="H154" s="182">
        <v>4.7E-2</v>
      </c>
      <c r="I154" s="183"/>
      <c r="J154" s="184">
        <f>ROUND(I154*H154,2)</f>
        <v>0</v>
      </c>
      <c r="K154" s="180" t="s">
        <v>171</v>
      </c>
      <c r="L154" s="39"/>
      <c r="M154" s="185" t="s">
        <v>19</v>
      </c>
      <c r="N154" s="186" t="s">
        <v>46</v>
      </c>
      <c r="O154" s="64"/>
      <c r="P154" s="187">
        <f>O154*H154</f>
        <v>0</v>
      </c>
      <c r="Q154" s="187">
        <v>0</v>
      </c>
      <c r="R154" s="187">
        <f>Q154*H154</f>
        <v>0</v>
      </c>
      <c r="S154" s="187">
        <v>0</v>
      </c>
      <c r="T154" s="188">
        <f>S154*H154</f>
        <v>0</v>
      </c>
      <c r="U154" s="34"/>
      <c r="V154" s="34"/>
      <c r="W154" s="34"/>
      <c r="X154" s="34"/>
      <c r="Y154" s="34"/>
      <c r="Z154" s="34"/>
      <c r="AA154" s="34"/>
      <c r="AB154" s="34"/>
      <c r="AC154" s="34"/>
      <c r="AD154" s="34"/>
      <c r="AE154" s="34"/>
      <c r="AR154" s="189" t="s">
        <v>250</v>
      </c>
      <c r="AT154" s="189" t="s">
        <v>167</v>
      </c>
      <c r="AU154" s="189" t="s">
        <v>83</v>
      </c>
      <c r="AY154" s="17" t="s">
        <v>164</v>
      </c>
      <c r="BE154" s="190">
        <f>IF(N154="základní",J154,0)</f>
        <v>0</v>
      </c>
      <c r="BF154" s="190">
        <f>IF(N154="snížená",J154,0)</f>
        <v>0</v>
      </c>
      <c r="BG154" s="190">
        <f>IF(N154="zákl. přenesená",J154,0)</f>
        <v>0</v>
      </c>
      <c r="BH154" s="190">
        <f>IF(N154="sníž. přenesená",J154,0)</f>
        <v>0</v>
      </c>
      <c r="BI154" s="190">
        <f>IF(N154="nulová",J154,0)</f>
        <v>0</v>
      </c>
      <c r="BJ154" s="17" t="s">
        <v>79</v>
      </c>
      <c r="BK154" s="190">
        <f>ROUND(I154*H154,2)</f>
        <v>0</v>
      </c>
      <c r="BL154" s="17" t="s">
        <v>250</v>
      </c>
      <c r="BM154" s="189" t="s">
        <v>1140</v>
      </c>
    </row>
    <row r="155" spans="1:65" s="2" customFormat="1" ht="11.25">
      <c r="A155" s="34"/>
      <c r="B155" s="35"/>
      <c r="C155" s="36"/>
      <c r="D155" s="191" t="s">
        <v>173</v>
      </c>
      <c r="E155" s="36"/>
      <c r="F155" s="192" t="s">
        <v>836</v>
      </c>
      <c r="G155" s="36"/>
      <c r="H155" s="36"/>
      <c r="I155" s="193"/>
      <c r="J155" s="36"/>
      <c r="K155" s="36"/>
      <c r="L155" s="39"/>
      <c r="M155" s="194"/>
      <c r="N155" s="195"/>
      <c r="O155" s="64"/>
      <c r="P155" s="64"/>
      <c r="Q155" s="64"/>
      <c r="R155" s="64"/>
      <c r="S155" s="64"/>
      <c r="T155" s="65"/>
      <c r="U155" s="34"/>
      <c r="V155" s="34"/>
      <c r="W155" s="34"/>
      <c r="X155" s="34"/>
      <c r="Y155" s="34"/>
      <c r="Z155" s="34"/>
      <c r="AA155" s="34"/>
      <c r="AB155" s="34"/>
      <c r="AC155" s="34"/>
      <c r="AD155" s="34"/>
      <c r="AE155" s="34"/>
      <c r="AT155" s="17" t="s">
        <v>173</v>
      </c>
      <c r="AU155" s="17" t="s">
        <v>83</v>
      </c>
    </row>
    <row r="156" spans="1:65" s="12" customFormat="1" ht="22.9" customHeight="1">
      <c r="B156" s="162"/>
      <c r="C156" s="163"/>
      <c r="D156" s="164" t="s">
        <v>74</v>
      </c>
      <c r="E156" s="176" t="s">
        <v>837</v>
      </c>
      <c r="F156" s="176" t="s">
        <v>838</v>
      </c>
      <c r="G156" s="163"/>
      <c r="H156" s="163"/>
      <c r="I156" s="166"/>
      <c r="J156" s="177">
        <f>BK156</f>
        <v>0</v>
      </c>
      <c r="K156" s="163"/>
      <c r="L156" s="168"/>
      <c r="M156" s="169"/>
      <c r="N156" s="170"/>
      <c r="O156" s="170"/>
      <c r="P156" s="171">
        <f>SUM(P157:P183)</f>
        <v>0</v>
      </c>
      <c r="Q156" s="170"/>
      <c r="R156" s="171">
        <f>SUM(R157:R183)</f>
        <v>5.2280000000000007E-2</v>
      </c>
      <c r="S156" s="170"/>
      <c r="T156" s="172">
        <f>SUM(T157:T183)</f>
        <v>0</v>
      </c>
      <c r="AR156" s="173" t="s">
        <v>83</v>
      </c>
      <c r="AT156" s="174" t="s">
        <v>74</v>
      </c>
      <c r="AU156" s="174" t="s">
        <v>79</v>
      </c>
      <c r="AY156" s="173" t="s">
        <v>164</v>
      </c>
      <c r="BK156" s="175">
        <f>SUM(BK157:BK183)</f>
        <v>0</v>
      </c>
    </row>
    <row r="157" spans="1:65" s="2" customFormat="1" ht="33" customHeight="1">
      <c r="A157" s="34"/>
      <c r="B157" s="35"/>
      <c r="C157" s="178" t="s">
        <v>255</v>
      </c>
      <c r="D157" s="178" t="s">
        <v>167</v>
      </c>
      <c r="E157" s="179" t="s">
        <v>839</v>
      </c>
      <c r="F157" s="180" t="s">
        <v>840</v>
      </c>
      <c r="G157" s="181" t="s">
        <v>347</v>
      </c>
      <c r="H157" s="182">
        <v>58</v>
      </c>
      <c r="I157" s="183"/>
      <c r="J157" s="184">
        <f>ROUND(I157*H157,2)</f>
        <v>0</v>
      </c>
      <c r="K157" s="180" t="s">
        <v>171</v>
      </c>
      <c r="L157" s="39"/>
      <c r="M157" s="185" t="s">
        <v>19</v>
      </c>
      <c r="N157" s="186" t="s">
        <v>46</v>
      </c>
      <c r="O157" s="64"/>
      <c r="P157" s="187">
        <f>O157*H157</f>
        <v>0</v>
      </c>
      <c r="Q157" s="187">
        <v>8.0000000000000004E-4</v>
      </c>
      <c r="R157" s="187">
        <f>Q157*H157</f>
        <v>4.6400000000000004E-2</v>
      </c>
      <c r="S157" s="187">
        <v>0</v>
      </c>
      <c r="T157" s="188">
        <f>S157*H157</f>
        <v>0</v>
      </c>
      <c r="U157" s="34"/>
      <c r="V157" s="34"/>
      <c r="W157" s="34"/>
      <c r="X157" s="34"/>
      <c r="Y157" s="34"/>
      <c r="Z157" s="34"/>
      <c r="AA157" s="34"/>
      <c r="AB157" s="34"/>
      <c r="AC157" s="34"/>
      <c r="AD157" s="34"/>
      <c r="AE157" s="34"/>
      <c r="AR157" s="189" t="s">
        <v>250</v>
      </c>
      <c r="AT157" s="189" t="s">
        <v>167</v>
      </c>
      <c r="AU157" s="189" t="s">
        <v>83</v>
      </c>
      <c r="AY157" s="17" t="s">
        <v>164</v>
      </c>
      <c r="BE157" s="190">
        <f>IF(N157="základní",J157,0)</f>
        <v>0</v>
      </c>
      <c r="BF157" s="190">
        <f>IF(N157="snížená",J157,0)</f>
        <v>0</v>
      </c>
      <c r="BG157" s="190">
        <f>IF(N157="zákl. přenesená",J157,0)</f>
        <v>0</v>
      </c>
      <c r="BH157" s="190">
        <f>IF(N157="sníž. přenesená",J157,0)</f>
        <v>0</v>
      </c>
      <c r="BI157" s="190">
        <f>IF(N157="nulová",J157,0)</f>
        <v>0</v>
      </c>
      <c r="BJ157" s="17" t="s">
        <v>79</v>
      </c>
      <c r="BK157" s="190">
        <f>ROUND(I157*H157,2)</f>
        <v>0</v>
      </c>
      <c r="BL157" s="17" t="s">
        <v>250</v>
      </c>
      <c r="BM157" s="189" t="s">
        <v>1141</v>
      </c>
    </row>
    <row r="158" spans="1:65" s="2" customFormat="1" ht="11.25">
      <c r="A158" s="34"/>
      <c r="B158" s="35"/>
      <c r="C158" s="36"/>
      <c r="D158" s="191" t="s">
        <v>173</v>
      </c>
      <c r="E158" s="36"/>
      <c r="F158" s="192" t="s">
        <v>842</v>
      </c>
      <c r="G158" s="36"/>
      <c r="H158" s="36"/>
      <c r="I158" s="193"/>
      <c r="J158" s="36"/>
      <c r="K158" s="36"/>
      <c r="L158" s="39"/>
      <c r="M158" s="194"/>
      <c r="N158" s="195"/>
      <c r="O158" s="64"/>
      <c r="P158" s="64"/>
      <c r="Q158" s="64"/>
      <c r="R158" s="64"/>
      <c r="S158" s="64"/>
      <c r="T158" s="65"/>
      <c r="U158" s="34"/>
      <c r="V158" s="34"/>
      <c r="W158" s="34"/>
      <c r="X158" s="34"/>
      <c r="Y158" s="34"/>
      <c r="Z158" s="34"/>
      <c r="AA158" s="34"/>
      <c r="AB158" s="34"/>
      <c r="AC158" s="34"/>
      <c r="AD158" s="34"/>
      <c r="AE158" s="34"/>
      <c r="AT158" s="17" t="s">
        <v>173</v>
      </c>
      <c r="AU158" s="17" t="s">
        <v>83</v>
      </c>
    </row>
    <row r="159" spans="1:65" s="13" customFormat="1" ht="11.25">
      <c r="B159" s="196"/>
      <c r="C159" s="197"/>
      <c r="D159" s="198" t="s">
        <v>179</v>
      </c>
      <c r="E159" s="199" t="s">
        <v>19</v>
      </c>
      <c r="F159" s="200" t="s">
        <v>1142</v>
      </c>
      <c r="G159" s="197"/>
      <c r="H159" s="201">
        <v>6</v>
      </c>
      <c r="I159" s="202"/>
      <c r="J159" s="197"/>
      <c r="K159" s="197"/>
      <c r="L159" s="203"/>
      <c r="M159" s="204"/>
      <c r="N159" s="205"/>
      <c r="O159" s="205"/>
      <c r="P159" s="205"/>
      <c r="Q159" s="205"/>
      <c r="R159" s="205"/>
      <c r="S159" s="205"/>
      <c r="T159" s="206"/>
      <c r="AT159" s="207" t="s">
        <v>179</v>
      </c>
      <c r="AU159" s="207" t="s">
        <v>83</v>
      </c>
      <c r="AV159" s="13" t="s">
        <v>83</v>
      </c>
      <c r="AW159" s="13" t="s">
        <v>36</v>
      </c>
      <c r="AX159" s="13" t="s">
        <v>75</v>
      </c>
      <c r="AY159" s="207" t="s">
        <v>164</v>
      </c>
    </row>
    <row r="160" spans="1:65" s="13" customFormat="1" ht="11.25">
      <c r="B160" s="196"/>
      <c r="C160" s="197"/>
      <c r="D160" s="198" t="s">
        <v>179</v>
      </c>
      <c r="E160" s="199" t="s">
        <v>19</v>
      </c>
      <c r="F160" s="200" t="s">
        <v>1143</v>
      </c>
      <c r="G160" s="197"/>
      <c r="H160" s="201">
        <v>10</v>
      </c>
      <c r="I160" s="202"/>
      <c r="J160" s="197"/>
      <c r="K160" s="197"/>
      <c r="L160" s="203"/>
      <c r="M160" s="204"/>
      <c r="N160" s="205"/>
      <c r="O160" s="205"/>
      <c r="P160" s="205"/>
      <c r="Q160" s="205"/>
      <c r="R160" s="205"/>
      <c r="S160" s="205"/>
      <c r="T160" s="206"/>
      <c r="AT160" s="207" t="s">
        <v>179</v>
      </c>
      <c r="AU160" s="207" t="s">
        <v>83</v>
      </c>
      <c r="AV160" s="13" t="s">
        <v>83</v>
      </c>
      <c r="AW160" s="13" t="s">
        <v>36</v>
      </c>
      <c r="AX160" s="13" t="s">
        <v>75</v>
      </c>
      <c r="AY160" s="207" t="s">
        <v>164</v>
      </c>
    </row>
    <row r="161" spans="1:65" s="13" customFormat="1" ht="11.25">
      <c r="B161" s="196"/>
      <c r="C161" s="197"/>
      <c r="D161" s="198" t="s">
        <v>179</v>
      </c>
      <c r="E161" s="199" t="s">
        <v>19</v>
      </c>
      <c r="F161" s="200" t="s">
        <v>1144</v>
      </c>
      <c r="G161" s="197"/>
      <c r="H161" s="201">
        <v>30</v>
      </c>
      <c r="I161" s="202"/>
      <c r="J161" s="197"/>
      <c r="K161" s="197"/>
      <c r="L161" s="203"/>
      <c r="M161" s="204"/>
      <c r="N161" s="205"/>
      <c r="O161" s="205"/>
      <c r="P161" s="205"/>
      <c r="Q161" s="205"/>
      <c r="R161" s="205"/>
      <c r="S161" s="205"/>
      <c r="T161" s="206"/>
      <c r="AT161" s="207" t="s">
        <v>179</v>
      </c>
      <c r="AU161" s="207" t="s">
        <v>83</v>
      </c>
      <c r="AV161" s="13" t="s">
        <v>83</v>
      </c>
      <c r="AW161" s="13" t="s">
        <v>36</v>
      </c>
      <c r="AX161" s="13" t="s">
        <v>75</v>
      </c>
      <c r="AY161" s="207" t="s">
        <v>164</v>
      </c>
    </row>
    <row r="162" spans="1:65" s="13" customFormat="1" ht="11.25">
      <c r="B162" s="196"/>
      <c r="C162" s="197"/>
      <c r="D162" s="198" t="s">
        <v>179</v>
      </c>
      <c r="E162" s="199" t="s">
        <v>19</v>
      </c>
      <c r="F162" s="200" t="s">
        <v>1145</v>
      </c>
      <c r="G162" s="197"/>
      <c r="H162" s="201">
        <v>12</v>
      </c>
      <c r="I162" s="202"/>
      <c r="J162" s="197"/>
      <c r="K162" s="197"/>
      <c r="L162" s="203"/>
      <c r="M162" s="204"/>
      <c r="N162" s="205"/>
      <c r="O162" s="205"/>
      <c r="P162" s="205"/>
      <c r="Q162" s="205"/>
      <c r="R162" s="205"/>
      <c r="S162" s="205"/>
      <c r="T162" s="206"/>
      <c r="AT162" s="207" t="s">
        <v>179</v>
      </c>
      <c r="AU162" s="207" t="s">
        <v>83</v>
      </c>
      <c r="AV162" s="13" t="s">
        <v>83</v>
      </c>
      <c r="AW162" s="13" t="s">
        <v>36</v>
      </c>
      <c r="AX162" s="13" t="s">
        <v>75</v>
      </c>
      <c r="AY162" s="207" t="s">
        <v>164</v>
      </c>
    </row>
    <row r="163" spans="1:65" s="14" customFormat="1" ht="11.25">
      <c r="B163" s="212"/>
      <c r="C163" s="213"/>
      <c r="D163" s="198" t="s">
        <v>179</v>
      </c>
      <c r="E163" s="214" t="s">
        <v>19</v>
      </c>
      <c r="F163" s="215" t="s">
        <v>438</v>
      </c>
      <c r="G163" s="213"/>
      <c r="H163" s="216">
        <v>58</v>
      </c>
      <c r="I163" s="217"/>
      <c r="J163" s="213"/>
      <c r="K163" s="213"/>
      <c r="L163" s="218"/>
      <c r="M163" s="219"/>
      <c r="N163" s="220"/>
      <c r="O163" s="220"/>
      <c r="P163" s="220"/>
      <c r="Q163" s="220"/>
      <c r="R163" s="220"/>
      <c r="S163" s="220"/>
      <c r="T163" s="221"/>
      <c r="AT163" s="222" t="s">
        <v>179</v>
      </c>
      <c r="AU163" s="222" t="s">
        <v>83</v>
      </c>
      <c r="AV163" s="14" t="s">
        <v>112</v>
      </c>
      <c r="AW163" s="14" t="s">
        <v>36</v>
      </c>
      <c r="AX163" s="14" t="s">
        <v>79</v>
      </c>
      <c r="AY163" s="222" t="s">
        <v>164</v>
      </c>
    </row>
    <row r="164" spans="1:65" s="2" customFormat="1" ht="55.5" customHeight="1">
      <c r="A164" s="34"/>
      <c r="B164" s="35"/>
      <c r="C164" s="178" t="s">
        <v>261</v>
      </c>
      <c r="D164" s="178" t="s">
        <v>167</v>
      </c>
      <c r="E164" s="179" t="s">
        <v>847</v>
      </c>
      <c r="F164" s="180" t="s">
        <v>848</v>
      </c>
      <c r="G164" s="181" t="s">
        <v>347</v>
      </c>
      <c r="H164" s="182">
        <v>32</v>
      </c>
      <c r="I164" s="183"/>
      <c r="J164" s="184">
        <f>ROUND(I164*H164,2)</f>
        <v>0</v>
      </c>
      <c r="K164" s="180" t="s">
        <v>171</v>
      </c>
      <c r="L164" s="39"/>
      <c r="M164" s="185" t="s">
        <v>19</v>
      </c>
      <c r="N164" s="186" t="s">
        <v>46</v>
      </c>
      <c r="O164" s="64"/>
      <c r="P164" s="187">
        <f>O164*H164</f>
        <v>0</v>
      </c>
      <c r="Q164" s="187">
        <v>4.0000000000000003E-5</v>
      </c>
      <c r="R164" s="187">
        <f>Q164*H164</f>
        <v>1.2800000000000001E-3</v>
      </c>
      <c r="S164" s="187">
        <v>0</v>
      </c>
      <c r="T164" s="188">
        <f>S164*H164</f>
        <v>0</v>
      </c>
      <c r="U164" s="34"/>
      <c r="V164" s="34"/>
      <c r="W164" s="34"/>
      <c r="X164" s="34"/>
      <c r="Y164" s="34"/>
      <c r="Z164" s="34"/>
      <c r="AA164" s="34"/>
      <c r="AB164" s="34"/>
      <c r="AC164" s="34"/>
      <c r="AD164" s="34"/>
      <c r="AE164" s="34"/>
      <c r="AR164" s="189" t="s">
        <v>250</v>
      </c>
      <c r="AT164" s="189" t="s">
        <v>167</v>
      </c>
      <c r="AU164" s="189" t="s">
        <v>83</v>
      </c>
      <c r="AY164" s="17" t="s">
        <v>164</v>
      </c>
      <c r="BE164" s="190">
        <f>IF(N164="základní",J164,0)</f>
        <v>0</v>
      </c>
      <c r="BF164" s="190">
        <f>IF(N164="snížená",J164,0)</f>
        <v>0</v>
      </c>
      <c r="BG164" s="190">
        <f>IF(N164="zákl. přenesená",J164,0)</f>
        <v>0</v>
      </c>
      <c r="BH164" s="190">
        <f>IF(N164="sníž. přenesená",J164,0)</f>
        <v>0</v>
      </c>
      <c r="BI164" s="190">
        <f>IF(N164="nulová",J164,0)</f>
        <v>0</v>
      </c>
      <c r="BJ164" s="17" t="s">
        <v>79</v>
      </c>
      <c r="BK164" s="190">
        <f>ROUND(I164*H164,2)</f>
        <v>0</v>
      </c>
      <c r="BL164" s="17" t="s">
        <v>250</v>
      </c>
      <c r="BM164" s="189" t="s">
        <v>1146</v>
      </c>
    </row>
    <row r="165" spans="1:65" s="2" customFormat="1" ht="11.25">
      <c r="A165" s="34"/>
      <c r="B165" s="35"/>
      <c r="C165" s="36"/>
      <c r="D165" s="191" t="s">
        <v>173</v>
      </c>
      <c r="E165" s="36"/>
      <c r="F165" s="192" t="s">
        <v>850</v>
      </c>
      <c r="G165" s="36"/>
      <c r="H165" s="36"/>
      <c r="I165" s="193"/>
      <c r="J165" s="36"/>
      <c r="K165" s="36"/>
      <c r="L165" s="39"/>
      <c r="M165" s="194"/>
      <c r="N165" s="195"/>
      <c r="O165" s="64"/>
      <c r="P165" s="64"/>
      <c r="Q165" s="64"/>
      <c r="R165" s="64"/>
      <c r="S165" s="64"/>
      <c r="T165" s="65"/>
      <c r="U165" s="34"/>
      <c r="V165" s="34"/>
      <c r="W165" s="34"/>
      <c r="X165" s="34"/>
      <c r="Y165" s="34"/>
      <c r="Z165" s="34"/>
      <c r="AA165" s="34"/>
      <c r="AB165" s="34"/>
      <c r="AC165" s="34"/>
      <c r="AD165" s="34"/>
      <c r="AE165" s="34"/>
      <c r="AT165" s="17" t="s">
        <v>173</v>
      </c>
      <c r="AU165" s="17" t="s">
        <v>83</v>
      </c>
    </row>
    <row r="166" spans="1:65" s="13" customFormat="1" ht="11.25">
      <c r="B166" s="196"/>
      <c r="C166" s="197"/>
      <c r="D166" s="198" t="s">
        <v>179</v>
      </c>
      <c r="E166" s="199" t="s">
        <v>19</v>
      </c>
      <c r="F166" s="200" t="s">
        <v>1147</v>
      </c>
      <c r="G166" s="197"/>
      <c r="H166" s="201">
        <v>5</v>
      </c>
      <c r="I166" s="202"/>
      <c r="J166" s="197"/>
      <c r="K166" s="197"/>
      <c r="L166" s="203"/>
      <c r="M166" s="204"/>
      <c r="N166" s="205"/>
      <c r="O166" s="205"/>
      <c r="P166" s="205"/>
      <c r="Q166" s="205"/>
      <c r="R166" s="205"/>
      <c r="S166" s="205"/>
      <c r="T166" s="206"/>
      <c r="AT166" s="207" t="s">
        <v>179</v>
      </c>
      <c r="AU166" s="207" t="s">
        <v>83</v>
      </c>
      <c r="AV166" s="13" t="s">
        <v>83</v>
      </c>
      <c r="AW166" s="13" t="s">
        <v>36</v>
      </c>
      <c r="AX166" s="13" t="s">
        <v>75</v>
      </c>
      <c r="AY166" s="207" t="s">
        <v>164</v>
      </c>
    </row>
    <row r="167" spans="1:65" s="13" customFormat="1" ht="11.25">
      <c r="B167" s="196"/>
      <c r="C167" s="197"/>
      <c r="D167" s="198" t="s">
        <v>179</v>
      </c>
      <c r="E167" s="199" t="s">
        <v>19</v>
      </c>
      <c r="F167" s="200" t="s">
        <v>1148</v>
      </c>
      <c r="G167" s="197"/>
      <c r="H167" s="201">
        <v>6</v>
      </c>
      <c r="I167" s="202"/>
      <c r="J167" s="197"/>
      <c r="K167" s="197"/>
      <c r="L167" s="203"/>
      <c r="M167" s="204"/>
      <c r="N167" s="205"/>
      <c r="O167" s="205"/>
      <c r="P167" s="205"/>
      <c r="Q167" s="205"/>
      <c r="R167" s="205"/>
      <c r="S167" s="205"/>
      <c r="T167" s="206"/>
      <c r="AT167" s="207" t="s">
        <v>179</v>
      </c>
      <c r="AU167" s="207" t="s">
        <v>83</v>
      </c>
      <c r="AV167" s="13" t="s">
        <v>83</v>
      </c>
      <c r="AW167" s="13" t="s">
        <v>36</v>
      </c>
      <c r="AX167" s="13" t="s">
        <v>75</v>
      </c>
      <c r="AY167" s="207" t="s">
        <v>164</v>
      </c>
    </row>
    <row r="168" spans="1:65" s="13" customFormat="1" ht="11.25">
      <c r="B168" s="196"/>
      <c r="C168" s="197"/>
      <c r="D168" s="198" t="s">
        <v>179</v>
      </c>
      <c r="E168" s="199" t="s">
        <v>19</v>
      </c>
      <c r="F168" s="200" t="s">
        <v>1149</v>
      </c>
      <c r="G168" s="197"/>
      <c r="H168" s="201">
        <v>15</v>
      </c>
      <c r="I168" s="202"/>
      <c r="J168" s="197"/>
      <c r="K168" s="197"/>
      <c r="L168" s="203"/>
      <c r="M168" s="204"/>
      <c r="N168" s="205"/>
      <c r="O168" s="205"/>
      <c r="P168" s="205"/>
      <c r="Q168" s="205"/>
      <c r="R168" s="205"/>
      <c r="S168" s="205"/>
      <c r="T168" s="206"/>
      <c r="AT168" s="207" t="s">
        <v>179</v>
      </c>
      <c r="AU168" s="207" t="s">
        <v>83</v>
      </c>
      <c r="AV168" s="13" t="s">
        <v>83</v>
      </c>
      <c r="AW168" s="13" t="s">
        <v>36</v>
      </c>
      <c r="AX168" s="13" t="s">
        <v>75</v>
      </c>
      <c r="AY168" s="207" t="s">
        <v>164</v>
      </c>
    </row>
    <row r="169" spans="1:65" s="13" customFormat="1" ht="11.25">
      <c r="B169" s="196"/>
      <c r="C169" s="197"/>
      <c r="D169" s="198" t="s">
        <v>179</v>
      </c>
      <c r="E169" s="199" t="s">
        <v>19</v>
      </c>
      <c r="F169" s="200" t="s">
        <v>1150</v>
      </c>
      <c r="G169" s="197"/>
      <c r="H169" s="201">
        <v>6</v>
      </c>
      <c r="I169" s="202"/>
      <c r="J169" s="197"/>
      <c r="K169" s="197"/>
      <c r="L169" s="203"/>
      <c r="M169" s="204"/>
      <c r="N169" s="205"/>
      <c r="O169" s="205"/>
      <c r="P169" s="205"/>
      <c r="Q169" s="205"/>
      <c r="R169" s="205"/>
      <c r="S169" s="205"/>
      <c r="T169" s="206"/>
      <c r="AT169" s="207" t="s">
        <v>179</v>
      </c>
      <c r="AU169" s="207" t="s">
        <v>83</v>
      </c>
      <c r="AV169" s="13" t="s">
        <v>83</v>
      </c>
      <c r="AW169" s="13" t="s">
        <v>36</v>
      </c>
      <c r="AX169" s="13" t="s">
        <v>75</v>
      </c>
      <c r="AY169" s="207" t="s">
        <v>164</v>
      </c>
    </row>
    <row r="170" spans="1:65" s="14" customFormat="1" ht="11.25">
      <c r="B170" s="212"/>
      <c r="C170" s="213"/>
      <c r="D170" s="198" t="s">
        <v>179</v>
      </c>
      <c r="E170" s="214" t="s">
        <v>19</v>
      </c>
      <c r="F170" s="215" t="s">
        <v>438</v>
      </c>
      <c r="G170" s="213"/>
      <c r="H170" s="216">
        <v>32</v>
      </c>
      <c r="I170" s="217"/>
      <c r="J170" s="213"/>
      <c r="K170" s="213"/>
      <c r="L170" s="218"/>
      <c r="M170" s="219"/>
      <c r="N170" s="220"/>
      <c r="O170" s="220"/>
      <c r="P170" s="220"/>
      <c r="Q170" s="220"/>
      <c r="R170" s="220"/>
      <c r="S170" s="220"/>
      <c r="T170" s="221"/>
      <c r="AT170" s="222" t="s">
        <v>179</v>
      </c>
      <c r="AU170" s="222" t="s">
        <v>83</v>
      </c>
      <c r="AV170" s="14" t="s">
        <v>112</v>
      </c>
      <c r="AW170" s="14" t="s">
        <v>36</v>
      </c>
      <c r="AX170" s="14" t="s">
        <v>79</v>
      </c>
      <c r="AY170" s="222" t="s">
        <v>164</v>
      </c>
    </row>
    <row r="171" spans="1:65" s="2" customFormat="1" ht="55.5" customHeight="1">
      <c r="A171" s="34"/>
      <c r="B171" s="35"/>
      <c r="C171" s="178" t="s">
        <v>267</v>
      </c>
      <c r="D171" s="178" t="s">
        <v>167</v>
      </c>
      <c r="E171" s="179" t="s">
        <v>853</v>
      </c>
      <c r="F171" s="180" t="s">
        <v>854</v>
      </c>
      <c r="G171" s="181" t="s">
        <v>347</v>
      </c>
      <c r="H171" s="182">
        <v>26</v>
      </c>
      <c r="I171" s="183"/>
      <c r="J171" s="184">
        <f>ROUND(I171*H171,2)</f>
        <v>0</v>
      </c>
      <c r="K171" s="180" t="s">
        <v>171</v>
      </c>
      <c r="L171" s="39"/>
      <c r="M171" s="185" t="s">
        <v>19</v>
      </c>
      <c r="N171" s="186" t="s">
        <v>46</v>
      </c>
      <c r="O171" s="64"/>
      <c r="P171" s="187">
        <f>O171*H171</f>
        <v>0</v>
      </c>
      <c r="Q171" s="187">
        <v>1.1E-4</v>
      </c>
      <c r="R171" s="187">
        <f>Q171*H171</f>
        <v>2.8600000000000001E-3</v>
      </c>
      <c r="S171" s="187">
        <v>0</v>
      </c>
      <c r="T171" s="188">
        <f>S171*H171</f>
        <v>0</v>
      </c>
      <c r="U171" s="34"/>
      <c r="V171" s="34"/>
      <c r="W171" s="34"/>
      <c r="X171" s="34"/>
      <c r="Y171" s="34"/>
      <c r="Z171" s="34"/>
      <c r="AA171" s="34"/>
      <c r="AB171" s="34"/>
      <c r="AC171" s="34"/>
      <c r="AD171" s="34"/>
      <c r="AE171" s="34"/>
      <c r="AR171" s="189" t="s">
        <v>250</v>
      </c>
      <c r="AT171" s="189" t="s">
        <v>167</v>
      </c>
      <c r="AU171" s="189" t="s">
        <v>83</v>
      </c>
      <c r="AY171" s="17" t="s">
        <v>164</v>
      </c>
      <c r="BE171" s="190">
        <f>IF(N171="základní",J171,0)</f>
        <v>0</v>
      </c>
      <c r="BF171" s="190">
        <f>IF(N171="snížená",J171,0)</f>
        <v>0</v>
      </c>
      <c r="BG171" s="190">
        <f>IF(N171="zákl. přenesená",J171,0)</f>
        <v>0</v>
      </c>
      <c r="BH171" s="190">
        <f>IF(N171="sníž. přenesená",J171,0)</f>
        <v>0</v>
      </c>
      <c r="BI171" s="190">
        <f>IF(N171="nulová",J171,0)</f>
        <v>0</v>
      </c>
      <c r="BJ171" s="17" t="s">
        <v>79</v>
      </c>
      <c r="BK171" s="190">
        <f>ROUND(I171*H171,2)</f>
        <v>0</v>
      </c>
      <c r="BL171" s="17" t="s">
        <v>250</v>
      </c>
      <c r="BM171" s="189" t="s">
        <v>1151</v>
      </c>
    </row>
    <row r="172" spans="1:65" s="2" customFormat="1" ht="11.25">
      <c r="A172" s="34"/>
      <c r="B172" s="35"/>
      <c r="C172" s="36"/>
      <c r="D172" s="191" t="s">
        <v>173</v>
      </c>
      <c r="E172" s="36"/>
      <c r="F172" s="192" t="s">
        <v>856</v>
      </c>
      <c r="G172" s="36"/>
      <c r="H172" s="36"/>
      <c r="I172" s="193"/>
      <c r="J172" s="36"/>
      <c r="K172" s="36"/>
      <c r="L172" s="39"/>
      <c r="M172" s="194"/>
      <c r="N172" s="195"/>
      <c r="O172" s="64"/>
      <c r="P172" s="64"/>
      <c r="Q172" s="64"/>
      <c r="R172" s="64"/>
      <c r="S172" s="64"/>
      <c r="T172" s="65"/>
      <c r="U172" s="34"/>
      <c r="V172" s="34"/>
      <c r="W172" s="34"/>
      <c r="X172" s="34"/>
      <c r="Y172" s="34"/>
      <c r="Z172" s="34"/>
      <c r="AA172" s="34"/>
      <c r="AB172" s="34"/>
      <c r="AC172" s="34"/>
      <c r="AD172" s="34"/>
      <c r="AE172" s="34"/>
      <c r="AT172" s="17" t="s">
        <v>173</v>
      </c>
      <c r="AU172" s="17" t="s">
        <v>83</v>
      </c>
    </row>
    <row r="173" spans="1:65" s="13" customFormat="1" ht="11.25">
      <c r="B173" s="196"/>
      <c r="C173" s="197"/>
      <c r="D173" s="198" t="s">
        <v>179</v>
      </c>
      <c r="E173" s="199" t="s">
        <v>19</v>
      </c>
      <c r="F173" s="200" t="s">
        <v>1152</v>
      </c>
      <c r="G173" s="197"/>
      <c r="H173" s="201">
        <v>1</v>
      </c>
      <c r="I173" s="202"/>
      <c r="J173" s="197"/>
      <c r="K173" s="197"/>
      <c r="L173" s="203"/>
      <c r="M173" s="204"/>
      <c r="N173" s="205"/>
      <c r="O173" s="205"/>
      <c r="P173" s="205"/>
      <c r="Q173" s="205"/>
      <c r="R173" s="205"/>
      <c r="S173" s="205"/>
      <c r="T173" s="206"/>
      <c r="AT173" s="207" t="s">
        <v>179</v>
      </c>
      <c r="AU173" s="207" t="s">
        <v>83</v>
      </c>
      <c r="AV173" s="13" t="s">
        <v>83</v>
      </c>
      <c r="AW173" s="13" t="s">
        <v>36</v>
      </c>
      <c r="AX173" s="13" t="s">
        <v>75</v>
      </c>
      <c r="AY173" s="207" t="s">
        <v>164</v>
      </c>
    </row>
    <row r="174" spans="1:65" s="13" customFormat="1" ht="11.25">
      <c r="B174" s="196"/>
      <c r="C174" s="197"/>
      <c r="D174" s="198" t="s">
        <v>179</v>
      </c>
      <c r="E174" s="199" t="s">
        <v>19</v>
      </c>
      <c r="F174" s="200" t="s">
        <v>1153</v>
      </c>
      <c r="G174" s="197"/>
      <c r="H174" s="201">
        <v>4</v>
      </c>
      <c r="I174" s="202"/>
      <c r="J174" s="197"/>
      <c r="K174" s="197"/>
      <c r="L174" s="203"/>
      <c r="M174" s="204"/>
      <c r="N174" s="205"/>
      <c r="O174" s="205"/>
      <c r="P174" s="205"/>
      <c r="Q174" s="205"/>
      <c r="R174" s="205"/>
      <c r="S174" s="205"/>
      <c r="T174" s="206"/>
      <c r="AT174" s="207" t="s">
        <v>179</v>
      </c>
      <c r="AU174" s="207" t="s">
        <v>83</v>
      </c>
      <c r="AV174" s="13" t="s">
        <v>83</v>
      </c>
      <c r="AW174" s="13" t="s">
        <v>36</v>
      </c>
      <c r="AX174" s="13" t="s">
        <v>75</v>
      </c>
      <c r="AY174" s="207" t="s">
        <v>164</v>
      </c>
    </row>
    <row r="175" spans="1:65" s="13" customFormat="1" ht="11.25">
      <c r="B175" s="196"/>
      <c r="C175" s="197"/>
      <c r="D175" s="198" t="s">
        <v>179</v>
      </c>
      <c r="E175" s="199" t="s">
        <v>19</v>
      </c>
      <c r="F175" s="200" t="s">
        <v>1149</v>
      </c>
      <c r="G175" s="197"/>
      <c r="H175" s="201">
        <v>15</v>
      </c>
      <c r="I175" s="202"/>
      <c r="J175" s="197"/>
      <c r="K175" s="197"/>
      <c r="L175" s="203"/>
      <c r="M175" s="204"/>
      <c r="N175" s="205"/>
      <c r="O175" s="205"/>
      <c r="P175" s="205"/>
      <c r="Q175" s="205"/>
      <c r="R175" s="205"/>
      <c r="S175" s="205"/>
      <c r="T175" s="206"/>
      <c r="AT175" s="207" t="s">
        <v>179</v>
      </c>
      <c r="AU175" s="207" t="s">
        <v>83</v>
      </c>
      <c r="AV175" s="13" t="s">
        <v>83</v>
      </c>
      <c r="AW175" s="13" t="s">
        <v>36</v>
      </c>
      <c r="AX175" s="13" t="s">
        <v>75</v>
      </c>
      <c r="AY175" s="207" t="s">
        <v>164</v>
      </c>
    </row>
    <row r="176" spans="1:65" s="13" customFormat="1" ht="11.25">
      <c r="B176" s="196"/>
      <c r="C176" s="197"/>
      <c r="D176" s="198" t="s">
        <v>179</v>
      </c>
      <c r="E176" s="199" t="s">
        <v>19</v>
      </c>
      <c r="F176" s="200" t="s">
        <v>1150</v>
      </c>
      <c r="G176" s="197"/>
      <c r="H176" s="201">
        <v>6</v>
      </c>
      <c r="I176" s="202"/>
      <c r="J176" s="197"/>
      <c r="K176" s="197"/>
      <c r="L176" s="203"/>
      <c r="M176" s="204"/>
      <c r="N176" s="205"/>
      <c r="O176" s="205"/>
      <c r="P176" s="205"/>
      <c r="Q176" s="205"/>
      <c r="R176" s="205"/>
      <c r="S176" s="205"/>
      <c r="T176" s="206"/>
      <c r="AT176" s="207" t="s">
        <v>179</v>
      </c>
      <c r="AU176" s="207" t="s">
        <v>83</v>
      </c>
      <c r="AV176" s="13" t="s">
        <v>83</v>
      </c>
      <c r="AW176" s="13" t="s">
        <v>36</v>
      </c>
      <c r="AX176" s="13" t="s">
        <v>75</v>
      </c>
      <c r="AY176" s="207" t="s">
        <v>164</v>
      </c>
    </row>
    <row r="177" spans="1:65" s="14" customFormat="1" ht="11.25">
      <c r="B177" s="212"/>
      <c r="C177" s="213"/>
      <c r="D177" s="198" t="s">
        <v>179</v>
      </c>
      <c r="E177" s="214" t="s">
        <v>19</v>
      </c>
      <c r="F177" s="215" t="s">
        <v>438</v>
      </c>
      <c r="G177" s="213"/>
      <c r="H177" s="216">
        <v>26</v>
      </c>
      <c r="I177" s="217"/>
      <c r="J177" s="213"/>
      <c r="K177" s="213"/>
      <c r="L177" s="218"/>
      <c r="M177" s="219"/>
      <c r="N177" s="220"/>
      <c r="O177" s="220"/>
      <c r="P177" s="220"/>
      <c r="Q177" s="220"/>
      <c r="R177" s="220"/>
      <c r="S177" s="220"/>
      <c r="T177" s="221"/>
      <c r="AT177" s="222" t="s">
        <v>179</v>
      </c>
      <c r="AU177" s="222" t="s">
        <v>83</v>
      </c>
      <c r="AV177" s="14" t="s">
        <v>112</v>
      </c>
      <c r="AW177" s="14" t="s">
        <v>36</v>
      </c>
      <c r="AX177" s="14" t="s">
        <v>79</v>
      </c>
      <c r="AY177" s="222" t="s">
        <v>164</v>
      </c>
    </row>
    <row r="178" spans="1:65" s="2" customFormat="1" ht="33" customHeight="1">
      <c r="A178" s="34"/>
      <c r="B178" s="35"/>
      <c r="C178" s="178" t="s">
        <v>273</v>
      </c>
      <c r="D178" s="178" t="s">
        <v>167</v>
      </c>
      <c r="E178" s="179" t="s">
        <v>857</v>
      </c>
      <c r="F178" s="180" t="s">
        <v>858</v>
      </c>
      <c r="G178" s="181" t="s">
        <v>347</v>
      </c>
      <c r="H178" s="182">
        <v>58</v>
      </c>
      <c r="I178" s="183"/>
      <c r="J178" s="184">
        <f>ROUND(I178*H178,2)</f>
        <v>0</v>
      </c>
      <c r="K178" s="180" t="s">
        <v>171</v>
      </c>
      <c r="L178" s="39"/>
      <c r="M178" s="185" t="s">
        <v>19</v>
      </c>
      <c r="N178" s="186" t="s">
        <v>46</v>
      </c>
      <c r="O178" s="64"/>
      <c r="P178" s="187">
        <f>O178*H178</f>
        <v>0</v>
      </c>
      <c r="Q178" s="187">
        <v>1.0000000000000001E-5</v>
      </c>
      <c r="R178" s="187">
        <f>Q178*H178</f>
        <v>5.8E-4</v>
      </c>
      <c r="S178" s="187">
        <v>0</v>
      </c>
      <c r="T178" s="188">
        <f>S178*H178</f>
        <v>0</v>
      </c>
      <c r="U178" s="34"/>
      <c r="V178" s="34"/>
      <c r="W178" s="34"/>
      <c r="X178" s="34"/>
      <c r="Y178" s="34"/>
      <c r="Z178" s="34"/>
      <c r="AA178" s="34"/>
      <c r="AB178" s="34"/>
      <c r="AC178" s="34"/>
      <c r="AD178" s="34"/>
      <c r="AE178" s="34"/>
      <c r="AR178" s="189" t="s">
        <v>250</v>
      </c>
      <c r="AT178" s="189" t="s">
        <v>167</v>
      </c>
      <c r="AU178" s="189" t="s">
        <v>83</v>
      </c>
      <c r="AY178" s="17" t="s">
        <v>164</v>
      </c>
      <c r="BE178" s="190">
        <f>IF(N178="základní",J178,0)</f>
        <v>0</v>
      </c>
      <c r="BF178" s="190">
        <f>IF(N178="snížená",J178,0)</f>
        <v>0</v>
      </c>
      <c r="BG178" s="190">
        <f>IF(N178="zákl. přenesená",J178,0)</f>
        <v>0</v>
      </c>
      <c r="BH178" s="190">
        <f>IF(N178="sníž. přenesená",J178,0)</f>
        <v>0</v>
      </c>
      <c r="BI178" s="190">
        <f>IF(N178="nulová",J178,0)</f>
        <v>0</v>
      </c>
      <c r="BJ178" s="17" t="s">
        <v>79</v>
      </c>
      <c r="BK178" s="190">
        <f>ROUND(I178*H178,2)</f>
        <v>0</v>
      </c>
      <c r="BL178" s="17" t="s">
        <v>250</v>
      </c>
      <c r="BM178" s="189" t="s">
        <v>1154</v>
      </c>
    </row>
    <row r="179" spans="1:65" s="2" customFormat="1" ht="11.25">
      <c r="A179" s="34"/>
      <c r="B179" s="35"/>
      <c r="C179" s="36"/>
      <c r="D179" s="191" t="s">
        <v>173</v>
      </c>
      <c r="E179" s="36"/>
      <c r="F179" s="192" t="s">
        <v>860</v>
      </c>
      <c r="G179" s="36"/>
      <c r="H179" s="36"/>
      <c r="I179" s="193"/>
      <c r="J179" s="36"/>
      <c r="K179" s="36"/>
      <c r="L179" s="39"/>
      <c r="M179" s="194"/>
      <c r="N179" s="195"/>
      <c r="O179" s="64"/>
      <c r="P179" s="64"/>
      <c r="Q179" s="64"/>
      <c r="R179" s="64"/>
      <c r="S179" s="64"/>
      <c r="T179" s="65"/>
      <c r="U179" s="34"/>
      <c r="V179" s="34"/>
      <c r="W179" s="34"/>
      <c r="X179" s="34"/>
      <c r="Y179" s="34"/>
      <c r="Z179" s="34"/>
      <c r="AA179" s="34"/>
      <c r="AB179" s="34"/>
      <c r="AC179" s="34"/>
      <c r="AD179" s="34"/>
      <c r="AE179" s="34"/>
      <c r="AT179" s="17" t="s">
        <v>173</v>
      </c>
      <c r="AU179" s="17" t="s">
        <v>83</v>
      </c>
    </row>
    <row r="180" spans="1:65" s="2" customFormat="1" ht="37.9" customHeight="1">
      <c r="A180" s="34"/>
      <c r="B180" s="35"/>
      <c r="C180" s="178" t="s">
        <v>7</v>
      </c>
      <c r="D180" s="178" t="s">
        <v>167</v>
      </c>
      <c r="E180" s="179" t="s">
        <v>861</v>
      </c>
      <c r="F180" s="180" t="s">
        <v>862</v>
      </c>
      <c r="G180" s="181" t="s">
        <v>347</v>
      </c>
      <c r="H180" s="182">
        <v>58</v>
      </c>
      <c r="I180" s="183"/>
      <c r="J180" s="184">
        <f>ROUND(I180*H180,2)</f>
        <v>0</v>
      </c>
      <c r="K180" s="180" t="s">
        <v>171</v>
      </c>
      <c r="L180" s="39"/>
      <c r="M180" s="185" t="s">
        <v>19</v>
      </c>
      <c r="N180" s="186" t="s">
        <v>46</v>
      </c>
      <c r="O180" s="64"/>
      <c r="P180" s="187">
        <f>O180*H180</f>
        <v>0</v>
      </c>
      <c r="Q180" s="187">
        <v>2.0000000000000002E-5</v>
      </c>
      <c r="R180" s="187">
        <f>Q180*H180</f>
        <v>1.16E-3</v>
      </c>
      <c r="S180" s="187">
        <v>0</v>
      </c>
      <c r="T180" s="188">
        <f>S180*H180</f>
        <v>0</v>
      </c>
      <c r="U180" s="34"/>
      <c r="V180" s="34"/>
      <c r="W180" s="34"/>
      <c r="X180" s="34"/>
      <c r="Y180" s="34"/>
      <c r="Z180" s="34"/>
      <c r="AA180" s="34"/>
      <c r="AB180" s="34"/>
      <c r="AC180" s="34"/>
      <c r="AD180" s="34"/>
      <c r="AE180" s="34"/>
      <c r="AR180" s="189" t="s">
        <v>250</v>
      </c>
      <c r="AT180" s="189" t="s">
        <v>167</v>
      </c>
      <c r="AU180" s="189" t="s">
        <v>83</v>
      </c>
      <c r="AY180" s="17" t="s">
        <v>164</v>
      </c>
      <c r="BE180" s="190">
        <f>IF(N180="základní",J180,0)</f>
        <v>0</v>
      </c>
      <c r="BF180" s="190">
        <f>IF(N180="snížená",J180,0)</f>
        <v>0</v>
      </c>
      <c r="BG180" s="190">
        <f>IF(N180="zákl. přenesená",J180,0)</f>
        <v>0</v>
      </c>
      <c r="BH180" s="190">
        <f>IF(N180="sníž. přenesená",J180,0)</f>
        <v>0</v>
      </c>
      <c r="BI180" s="190">
        <f>IF(N180="nulová",J180,0)</f>
        <v>0</v>
      </c>
      <c r="BJ180" s="17" t="s">
        <v>79</v>
      </c>
      <c r="BK180" s="190">
        <f>ROUND(I180*H180,2)</f>
        <v>0</v>
      </c>
      <c r="BL180" s="17" t="s">
        <v>250</v>
      </c>
      <c r="BM180" s="189" t="s">
        <v>1155</v>
      </c>
    </row>
    <row r="181" spans="1:65" s="2" customFormat="1" ht="11.25">
      <c r="A181" s="34"/>
      <c r="B181" s="35"/>
      <c r="C181" s="36"/>
      <c r="D181" s="191" t="s">
        <v>173</v>
      </c>
      <c r="E181" s="36"/>
      <c r="F181" s="192" t="s">
        <v>864</v>
      </c>
      <c r="G181" s="36"/>
      <c r="H181" s="36"/>
      <c r="I181" s="193"/>
      <c r="J181" s="36"/>
      <c r="K181" s="36"/>
      <c r="L181" s="39"/>
      <c r="M181" s="194"/>
      <c r="N181" s="195"/>
      <c r="O181" s="64"/>
      <c r="P181" s="64"/>
      <c r="Q181" s="64"/>
      <c r="R181" s="64"/>
      <c r="S181" s="64"/>
      <c r="T181" s="65"/>
      <c r="U181" s="34"/>
      <c r="V181" s="34"/>
      <c r="W181" s="34"/>
      <c r="X181" s="34"/>
      <c r="Y181" s="34"/>
      <c r="Z181" s="34"/>
      <c r="AA181" s="34"/>
      <c r="AB181" s="34"/>
      <c r="AC181" s="34"/>
      <c r="AD181" s="34"/>
      <c r="AE181" s="34"/>
      <c r="AT181" s="17" t="s">
        <v>173</v>
      </c>
      <c r="AU181" s="17" t="s">
        <v>83</v>
      </c>
    </row>
    <row r="182" spans="1:65" s="2" customFormat="1" ht="55.5" customHeight="1">
      <c r="A182" s="34"/>
      <c r="B182" s="35"/>
      <c r="C182" s="178" t="s">
        <v>282</v>
      </c>
      <c r="D182" s="178" t="s">
        <v>167</v>
      </c>
      <c r="E182" s="179" t="s">
        <v>865</v>
      </c>
      <c r="F182" s="180" t="s">
        <v>866</v>
      </c>
      <c r="G182" s="181" t="s">
        <v>221</v>
      </c>
      <c r="H182" s="182">
        <v>5.1999999999999998E-2</v>
      </c>
      <c r="I182" s="183"/>
      <c r="J182" s="184">
        <f>ROUND(I182*H182,2)</f>
        <v>0</v>
      </c>
      <c r="K182" s="180" t="s">
        <v>171</v>
      </c>
      <c r="L182" s="39"/>
      <c r="M182" s="185" t="s">
        <v>19</v>
      </c>
      <c r="N182" s="186" t="s">
        <v>46</v>
      </c>
      <c r="O182" s="64"/>
      <c r="P182" s="187">
        <f>O182*H182</f>
        <v>0</v>
      </c>
      <c r="Q182" s="187">
        <v>0</v>
      </c>
      <c r="R182" s="187">
        <f>Q182*H182</f>
        <v>0</v>
      </c>
      <c r="S182" s="187">
        <v>0</v>
      </c>
      <c r="T182" s="188">
        <f>S182*H182</f>
        <v>0</v>
      </c>
      <c r="U182" s="34"/>
      <c r="V182" s="34"/>
      <c r="W182" s="34"/>
      <c r="X182" s="34"/>
      <c r="Y182" s="34"/>
      <c r="Z182" s="34"/>
      <c r="AA182" s="34"/>
      <c r="AB182" s="34"/>
      <c r="AC182" s="34"/>
      <c r="AD182" s="34"/>
      <c r="AE182" s="34"/>
      <c r="AR182" s="189" t="s">
        <v>250</v>
      </c>
      <c r="AT182" s="189" t="s">
        <v>167</v>
      </c>
      <c r="AU182" s="189" t="s">
        <v>83</v>
      </c>
      <c r="AY182" s="17" t="s">
        <v>164</v>
      </c>
      <c r="BE182" s="190">
        <f>IF(N182="základní",J182,0)</f>
        <v>0</v>
      </c>
      <c r="BF182" s="190">
        <f>IF(N182="snížená",J182,0)</f>
        <v>0</v>
      </c>
      <c r="BG182" s="190">
        <f>IF(N182="zákl. přenesená",J182,0)</f>
        <v>0</v>
      </c>
      <c r="BH182" s="190">
        <f>IF(N182="sníž. přenesená",J182,0)</f>
        <v>0</v>
      </c>
      <c r="BI182" s="190">
        <f>IF(N182="nulová",J182,0)</f>
        <v>0</v>
      </c>
      <c r="BJ182" s="17" t="s">
        <v>79</v>
      </c>
      <c r="BK182" s="190">
        <f>ROUND(I182*H182,2)</f>
        <v>0</v>
      </c>
      <c r="BL182" s="17" t="s">
        <v>250</v>
      </c>
      <c r="BM182" s="189" t="s">
        <v>1156</v>
      </c>
    </row>
    <row r="183" spans="1:65" s="2" customFormat="1" ht="11.25">
      <c r="A183" s="34"/>
      <c r="B183" s="35"/>
      <c r="C183" s="36"/>
      <c r="D183" s="191" t="s">
        <v>173</v>
      </c>
      <c r="E183" s="36"/>
      <c r="F183" s="192" t="s">
        <v>868</v>
      </c>
      <c r="G183" s="36"/>
      <c r="H183" s="36"/>
      <c r="I183" s="193"/>
      <c r="J183" s="36"/>
      <c r="K183" s="36"/>
      <c r="L183" s="39"/>
      <c r="M183" s="194"/>
      <c r="N183" s="195"/>
      <c r="O183" s="64"/>
      <c r="P183" s="64"/>
      <c r="Q183" s="64"/>
      <c r="R183" s="64"/>
      <c r="S183" s="64"/>
      <c r="T183" s="65"/>
      <c r="U183" s="34"/>
      <c r="V183" s="34"/>
      <c r="W183" s="34"/>
      <c r="X183" s="34"/>
      <c r="Y183" s="34"/>
      <c r="Z183" s="34"/>
      <c r="AA183" s="34"/>
      <c r="AB183" s="34"/>
      <c r="AC183" s="34"/>
      <c r="AD183" s="34"/>
      <c r="AE183" s="34"/>
      <c r="AT183" s="17" t="s">
        <v>173</v>
      </c>
      <c r="AU183" s="17" t="s">
        <v>83</v>
      </c>
    </row>
    <row r="184" spans="1:65" s="12" customFormat="1" ht="22.9" customHeight="1">
      <c r="B184" s="162"/>
      <c r="C184" s="163"/>
      <c r="D184" s="164" t="s">
        <v>74</v>
      </c>
      <c r="E184" s="176" t="s">
        <v>305</v>
      </c>
      <c r="F184" s="176" t="s">
        <v>306</v>
      </c>
      <c r="G184" s="163"/>
      <c r="H184" s="163"/>
      <c r="I184" s="166"/>
      <c r="J184" s="177">
        <f>BK184</f>
        <v>0</v>
      </c>
      <c r="K184" s="163"/>
      <c r="L184" s="168"/>
      <c r="M184" s="169"/>
      <c r="N184" s="170"/>
      <c r="O184" s="170"/>
      <c r="P184" s="171">
        <f>SUM(P185:P208)</f>
        <v>0</v>
      </c>
      <c r="Q184" s="170"/>
      <c r="R184" s="171">
        <f>SUM(R185:R208)</f>
        <v>0.34651999999999999</v>
      </c>
      <c r="S184" s="170"/>
      <c r="T184" s="172">
        <f>SUM(T185:T208)</f>
        <v>0</v>
      </c>
      <c r="AR184" s="173" t="s">
        <v>83</v>
      </c>
      <c r="AT184" s="174" t="s">
        <v>74</v>
      </c>
      <c r="AU184" s="174" t="s">
        <v>79</v>
      </c>
      <c r="AY184" s="173" t="s">
        <v>164</v>
      </c>
      <c r="BK184" s="175">
        <f>SUM(BK185:BK208)</f>
        <v>0</v>
      </c>
    </row>
    <row r="185" spans="1:65" s="2" customFormat="1" ht="21.75" customHeight="1">
      <c r="A185" s="34"/>
      <c r="B185" s="35"/>
      <c r="C185" s="178" t="s">
        <v>287</v>
      </c>
      <c r="D185" s="178" t="s">
        <v>167</v>
      </c>
      <c r="E185" s="179" t="s">
        <v>869</v>
      </c>
      <c r="F185" s="180" t="s">
        <v>870</v>
      </c>
      <c r="G185" s="181" t="s">
        <v>310</v>
      </c>
      <c r="H185" s="182">
        <v>4</v>
      </c>
      <c r="I185" s="183"/>
      <c r="J185" s="184">
        <f>ROUND(I185*H185,2)</f>
        <v>0</v>
      </c>
      <c r="K185" s="180" t="s">
        <v>171</v>
      </c>
      <c r="L185" s="39"/>
      <c r="M185" s="185" t="s">
        <v>19</v>
      </c>
      <c r="N185" s="186" t="s">
        <v>46</v>
      </c>
      <c r="O185" s="64"/>
      <c r="P185" s="187">
        <f>O185*H185</f>
        <v>0</v>
      </c>
      <c r="Q185" s="187">
        <v>1.7469999999999999E-2</v>
      </c>
      <c r="R185" s="187">
        <f>Q185*H185</f>
        <v>6.9879999999999998E-2</v>
      </c>
      <c r="S185" s="187">
        <v>0</v>
      </c>
      <c r="T185" s="188">
        <f>S185*H185</f>
        <v>0</v>
      </c>
      <c r="U185" s="34"/>
      <c r="V185" s="34"/>
      <c r="W185" s="34"/>
      <c r="X185" s="34"/>
      <c r="Y185" s="34"/>
      <c r="Z185" s="34"/>
      <c r="AA185" s="34"/>
      <c r="AB185" s="34"/>
      <c r="AC185" s="34"/>
      <c r="AD185" s="34"/>
      <c r="AE185" s="34"/>
      <c r="AR185" s="189" t="s">
        <v>250</v>
      </c>
      <c r="AT185" s="189" t="s">
        <v>167</v>
      </c>
      <c r="AU185" s="189" t="s">
        <v>83</v>
      </c>
      <c r="AY185" s="17" t="s">
        <v>164</v>
      </c>
      <c r="BE185" s="190">
        <f>IF(N185="základní",J185,0)</f>
        <v>0</v>
      </c>
      <c r="BF185" s="190">
        <f>IF(N185="snížená",J185,0)</f>
        <v>0</v>
      </c>
      <c r="BG185" s="190">
        <f>IF(N185="zákl. přenesená",J185,0)</f>
        <v>0</v>
      </c>
      <c r="BH185" s="190">
        <f>IF(N185="sníž. přenesená",J185,0)</f>
        <v>0</v>
      </c>
      <c r="BI185" s="190">
        <f>IF(N185="nulová",J185,0)</f>
        <v>0</v>
      </c>
      <c r="BJ185" s="17" t="s">
        <v>79</v>
      </c>
      <c r="BK185" s="190">
        <f>ROUND(I185*H185,2)</f>
        <v>0</v>
      </c>
      <c r="BL185" s="17" t="s">
        <v>250</v>
      </c>
      <c r="BM185" s="189" t="s">
        <v>1157</v>
      </c>
    </row>
    <row r="186" spans="1:65" s="2" customFormat="1" ht="11.25">
      <c r="A186" s="34"/>
      <c r="B186" s="35"/>
      <c r="C186" s="36"/>
      <c r="D186" s="191" t="s">
        <v>173</v>
      </c>
      <c r="E186" s="36"/>
      <c r="F186" s="192" t="s">
        <v>872</v>
      </c>
      <c r="G186" s="36"/>
      <c r="H186" s="36"/>
      <c r="I186" s="193"/>
      <c r="J186" s="36"/>
      <c r="K186" s="36"/>
      <c r="L186" s="39"/>
      <c r="M186" s="194"/>
      <c r="N186" s="195"/>
      <c r="O186" s="64"/>
      <c r="P186" s="64"/>
      <c r="Q186" s="64"/>
      <c r="R186" s="64"/>
      <c r="S186" s="64"/>
      <c r="T186" s="65"/>
      <c r="U186" s="34"/>
      <c r="V186" s="34"/>
      <c r="W186" s="34"/>
      <c r="X186" s="34"/>
      <c r="Y186" s="34"/>
      <c r="Z186" s="34"/>
      <c r="AA186" s="34"/>
      <c r="AB186" s="34"/>
      <c r="AC186" s="34"/>
      <c r="AD186" s="34"/>
      <c r="AE186" s="34"/>
      <c r="AT186" s="17" t="s">
        <v>173</v>
      </c>
      <c r="AU186" s="17" t="s">
        <v>83</v>
      </c>
    </row>
    <row r="187" spans="1:65" s="2" customFormat="1" ht="24.2" customHeight="1">
      <c r="A187" s="34"/>
      <c r="B187" s="35"/>
      <c r="C187" s="178" t="s">
        <v>292</v>
      </c>
      <c r="D187" s="178" t="s">
        <v>167</v>
      </c>
      <c r="E187" s="179" t="s">
        <v>873</v>
      </c>
      <c r="F187" s="180" t="s">
        <v>874</v>
      </c>
      <c r="G187" s="181" t="s">
        <v>362</v>
      </c>
      <c r="H187" s="182">
        <v>4</v>
      </c>
      <c r="I187" s="183"/>
      <c r="J187" s="184">
        <f>ROUND(I187*H187,2)</f>
        <v>0</v>
      </c>
      <c r="K187" s="180" t="s">
        <v>171</v>
      </c>
      <c r="L187" s="39"/>
      <c r="M187" s="185" t="s">
        <v>19</v>
      </c>
      <c r="N187" s="186" t="s">
        <v>46</v>
      </c>
      <c r="O187" s="64"/>
      <c r="P187" s="187">
        <f>O187*H187</f>
        <v>0</v>
      </c>
      <c r="Q187" s="187">
        <v>0</v>
      </c>
      <c r="R187" s="187">
        <f>Q187*H187</f>
        <v>0</v>
      </c>
      <c r="S187" s="187">
        <v>0</v>
      </c>
      <c r="T187" s="188">
        <f>S187*H187</f>
        <v>0</v>
      </c>
      <c r="U187" s="34"/>
      <c r="V187" s="34"/>
      <c r="W187" s="34"/>
      <c r="X187" s="34"/>
      <c r="Y187" s="34"/>
      <c r="Z187" s="34"/>
      <c r="AA187" s="34"/>
      <c r="AB187" s="34"/>
      <c r="AC187" s="34"/>
      <c r="AD187" s="34"/>
      <c r="AE187" s="34"/>
      <c r="AR187" s="189" t="s">
        <v>250</v>
      </c>
      <c r="AT187" s="189" t="s">
        <v>167</v>
      </c>
      <c r="AU187" s="189" t="s">
        <v>83</v>
      </c>
      <c r="AY187" s="17" t="s">
        <v>164</v>
      </c>
      <c r="BE187" s="190">
        <f>IF(N187="základní",J187,0)</f>
        <v>0</v>
      </c>
      <c r="BF187" s="190">
        <f>IF(N187="snížená",J187,0)</f>
        <v>0</v>
      </c>
      <c r="BG187" s="190">
        <f>IF(N187="zákl. přenesená",J187,0)</f>
        <v>0</v>
      </c>
      <c r="BH187" s="190">
        <f>IF(N187="sníž. přenesená",J187,0)</f>
        <v>0</v>
      </c>
      <c r="BI187" s="190">
        <f>IF(N187="nulová",J187,0)</f>
        <v>0</v>
      </c>
      <c r="BJ187" s="17" t="s">
        <v>79</v>
      </c>
      <c r="BK187" s="190">
        <f>ROUND(I187*H187,2)</f>
        <v>0</v>
      </c>
      <c r="BL187" s="17" t="s">
        <v>250</v>
      </c>
      <c r="BM187" s="189" t="s">
        <v>1158</v>
      </c>
    </row>
    <row r="188" spans="1:65" s="2" customFormat="1" ht="11.25">
      <c r="A188" s="34"/>
      <c r="B188" s="35"/>
      <c r="C188" s="36"/>
      <c r="D188" s="191" t="s">
        <v>173</v>
      </c>
      <c r="E188" s="36"/>
      <c r="F188" s="192" t="s">
        <v>876</v>
      </c>
      <c r="G188" s="36"/>
      <c r="H188" s="36"/>
      <c r="I188" s="193"/>
      <c r="J188" s="36"/>
      <c r="K188" s="36"/>
      <c r="L188" s="39"/>
      <c r="M188" s="194"/>
      <c r="N188" s="195"/>
      <c r="O188" s="64"/>
      <c r="P188" s="64"/>
      <c r="Q188" s="64"/>
      <c r="R188" s="64"/>
      <c r="S188" s="64"/>
      <c r="T188" s="65"/>
      <c r="U188" s="34"/>
      <c r="V188" s="34"/>
      <c r="W188" s="34"/>
      <c r="X188" s="34"/>
      <c r="Y188" s="34"/>
      <c r="Z188" s="34"/>
      <c r="AA188" s="34"/>
      <c r="AB188" s="34"/>
      <c r="AC188" s="34"/>
      <c r="AD188" s="34"/>
      <c r="AE188" s="34"/>
      <c r="AT188" s="17" t="s">
        <v>173</v>
      </c>
      <c r="AU188" s="17" t="s">
        <v>83</v>
      </c>
    </row>
    <row r="189" spans="1:65" s="2" customFormat="1" ht="24.2" customHeight="1">
      <c r="A189" s="34"/>
      <c r="B189" s="35"/>
      <c r="C189" s="223" t="s">
        <v>298</v>
      </c>
      <c r="D189" s="223" t="s">
        <v>457</v>
      </c>
      <c r="E189" s="224" t="s">
        <v>877</v>
      </c>
      <c r="F189" s="225" t="s">
        <v>878</v>
      </c>
      <c r="G189" s="226" t="s">
        <v>576</v>
      </c>
      <c r="H189" s="227">
        <v>4</v>
      </c>
      <c r="I189" s="228"/>
      <c r="J189" s="229">
        <f>ROUND(I189*H189,2)</f>
        <v>0</v>
      </c>
      <c r="K189" s="225" t="s">
        <v>19</v>
      </c>
      <c r="L189" s="230"/>
      <c r="M189" s="231" t="s">
        <v>19</v>
      </c>
      <c r="N189" s="232" t="s">
        <v>46</v>
      </c>
      <c r="O189" s="64"/>
      <c r="P189" s="187">
        <f>O189*H189</f>
        <v>0</v>
      </c>
      <c r="Q189" s="187">
        <v>0</v>
      </c>
      <c r="R189" s="187">
        <f>Q189*H189</f>
        <v>0</v>
      </c>
      <c r="S189" s="187">
        <v>0</v>
      </c>
      <c r="T189" s="188">
        <f>S189*H189</f>
        <v>0</v>
      </c>
      <c r="U189" s="34"/>
      <c r="V189" s="34"/>
      <c r="W189" s="34"/>
      <c r="X189" s="34"/>
      <c r="Y189" s="34"/>
      <c r="Z189" s="34"/>
      <c r="AA189" s="34"/>
      <c r="AB189" s="34"/>
      <c r="AC189" s="34"/>
      <c r="AD189" s="34"/>
      <c r="AE189" s="34"/>
      <c r="AR189" s="189" t="s">
        <v>344</v>
      </c>
      <c r="AT189" s="189" t="s">
        <v>457</v>
      </c>
      <c r="AU189" s="189" t="s">
        <v>83</v>
      </c>
      <c r="AY189" s="17" t="s">
        <v>164</v>
      </c>
      <c r="BE189" s="190">
        <f>IF(N189="základní",J189,0)</f>
        <v>0</v>
      </c>
      <c r="BF189" s="190">
        <f>IF(N189="snížená",J189,0)</f>
        <v>0</v>
      </c>
      <c r="BG189" s="190">
        <f>IF(N189="zákl. přenesená",J189,0)</f>
        <v>0</v>
      </c>
      <c r="BH189" s="190">
        <f>IF(N189="sníž. přenesená",J189,0)</f>
        <v>0</v>
      </c>
      <c r="BI189" s="190">
        <f>IF(N189="nulová",J189,0)</f>
        <v>0</v>
      </c>
      <c r="BJ189" s="17" t="s">
        <v>79</v>
      </c>
      <c r="BK189" s="190">
        <f>ROUND(I189*H189,2)</f>
        <v>0</v>
      </c>
      <c r="BL189" s="17" t="s">
        <v>250</v>
      </c>
      <c r="BM189" s="189" t="s">
        <v>1159</v>
      </c>
    </row>
    <row r="190" spans="1:65" s="2" customFormat="1" ht="21.75" customHeight="1">
      <c r="A190" s="34"/>
      <c r="B190" s="35"/>
      <c r="C190" s="178" t="s">
        <v>307</v>
      </c>
      <c r="D190" s="178" t="s">
        <v>167</v>
      </c>
      <c r="E190" s="179" t="s">
        <v>880</v>
      </c>
      <c r="F190" s="180" t="s">
        <v>881</v>
      </c>
      <c r="G190" s="181" t="s">
        <v>310</v>
      </c>
      <c r="H190" s="182">
        <v>9</v>
      </c>
      <c r="I190" s="183"/>
      <c r="J190" s="184">
        <f>ROUND(I190*H190,2)</f>
        <v>0</v>
      </c>
      <c r="K190" s="180" t="s">
        <v>171</v>
      </c>
      <c r="L190" s="39"/>
      <c r="M190" s="185" t="s">
        <v>19</v>
      </c>
      <c r="N190" s="186" t="s">
        <v>46</v>
      </c>
      <c r="O190" s="64"/>
      <c r="P190" s="187">
        <f>O190*H190</f>
        <v>0</v>
      </c>
      <c r="Q190" s="187">
        <v>3.8300000000000001E-3</v>
      </c>
      <c r="R190" s="187">
        <f>Q190*H190</f>
        <v>3.4470000000000001E-2</v>
      </c>
      <c r="S190" s="187">
        <v>0</v>
      </c>
      <c r="T190" s="188">
        <f>S190*H190</f>
        <v>0</v>
      </c>
      <c r="U190" s="34"/>
      <c r="V190" s="34"/>
      <c r="W190" s="34"/>
      <c r="X190" s="34"/>
      <c r="Y190" s="34"/>
      <c r="Z190" s="34"/>
      <c r="AA190" s="34"/>
      <c r="AB190" s="34"/>
      <c r="AC190" s="34"/>
      <c r="AD190" s="34"/>
      <c r="AE190" s="34"/>
      <c r="AR190" s="189" t="s">
        <v>250</v>
      </c>
      <c r="AT190" s="189" t="s">
        <v>167</v>
      </c>
      <c r="AU190" s="189" t="s">
        <v>83</v>
      </c>
      <c r="AY190" s="17" t="s">
        <v>164</v>
      </c>
      <c r="BE190" s="190">
        <f>IF(N190="základní",J190,0)</f>
        <v>0</v>
      </c>
      <c r="BF190" s="190">
        <f>IF(N190="snížená",J190,0)</f>
        <v>0</v>
      </c>
      <c r="BG190" s="190">
        <f>IF(N190="zákl. přenesená",J190,0)</f>
        <v>0</v>
      </c>
      <c r="BH190" s="190">
        <f>IF(N190="sníž. přenesená",J190,0)</f>
        <v>0</v>
      </c>
      <c r="BI190" s="190">
        <f>IF(N190="nulová",J190,0)</f>
        <v>0</v>
      </c>
      <c r="BJ190" s="17" t="s">
        <v>79</v>
      </c>
      <c r="BK190" s="190">
        <f>ROUND(I190*H190,2)</f>
        <v>0</v>
      </c>
      <c r="BL190" s="17" t="s">
        <v>250</v>
      </c>
      <c r="BM190" s="189" t="s">
        <v>1160</v>
      </c>
    </row>
    <row r="191" spans="1:65" s="2" customFormat="1" ht="11.25">
      <c r="A191" s="34"/>
      <c r="B191" s="35"/>
      <c r="C191" s="36"/>
      <c r="D191" s="191" t="s">
        <v>173</v>
      </c>
      <c r="E191" s="36"/>
      <c r="F191" s="192" t="s">
        <v>883</v>
      </c>
      <c r="G191" s="36"/>
      <c r="H191" s="36"/>
      <c r="I191" s="193"/>
      <c r="J191" s="36"/>
      <c r="K191" s="36"/>
      <c r="L191" s="39"/>
      <c r="M191" s="194"/>
      <c r="N191" s="195"/>
      <c r="O191" s="64"/>
      <c r="P191" s="64"/>
      <c r="Q191" s="64"/>
      <c r="R191" s="64"/>
      <c r="S191" s="64"/>
      <c r="T191" s="65"/>
      <c r="U191" s="34"/>
      <c r="V191" s="34"/>
      <c r="W191" s="34"/>
      <c r="X191" s="34"/>
      <c r="Y191" s="34"/>
      <c r="Z191" s="34"/>
      <c r="AA191" s="34"/>
      <c r="AB191" s="34"/>
      <c r="AC191" s="34"/>
      <c r="AD191" s="34"/>
      <c r="AE191" s="34"/>
      <c r="AT191" s="17" t="s">
        <v>173</v>
      </c>
      <c r="AU191" s="17" t="s">
        <v>83</v>
      </c>
    </row>
    <row r="192" spans="1:65" s="2" customFormat="1" ht="24.2" customHeight="1">
      <c r="A192" s="34"/>
      <c r="B192" s="35"/>
      <c r="C192" s="223" t="s">
        <v>313</v>
      </c>
      <c r="D192" s="223" t="s">
        <v>457</v>
      </c>
      <c r="E192" s="224" t="s">
        <v>884</v>
      </c>
      <c r="F192" s="225" t="s">
        <v>885</v>
      </c>
      <c r="G192" s="226" t="s">
        <v>362</v>
      </c>
      <c r="H192" s="227">
        <v>8</v>
      </c>
      <c r="I192" s="228"/>
      <c r="J192" s="229">
        <f>ROUND(I192*H192,2)</f>
        <v>0</v>
      </c>
      <c r="K192" s="225" t="s">
        <v>171</v>
      </c>
      <c r="L192" s="230"/>
      <c r="M192" s="231" t="s">
        <v>19</v>
      </c>
      <c r="N192" s="232" t="s">
        <v>46</v>
      </c>
      <c r="O192" s="64"/>
      <c r="P192" s="187">
        <f>O192*H192</f>
        <v>0</v>
      </c>
      <c r="Q192" s="187">
        <v>1.2E-2</v>
      </c>
      <c r="R192" s="187">
        <f>Q192*H192</f>
        <v>9.6000000000000002E-2</v>
      </c>
      <c r="S192" s="187">
        <v>0</v>
      </c>
      <c r="T192" s="188">
        <f>S192*H192</f>
        <v>0</v>
      </c>
      <c r="U192" s="34"/>
      <c r="V192" s="34"/>
      <c r="W192" s="34"/>
      <c r="X192" s="34"/>
      <c r="Y192" s="34"/>
      <c r="Z192" s="34"/>
      <c r="AA192" s="34"/>
      <c r="AB192" s="34"/>
      <c r="AC192" s="34"/>
      <c r="AD192" s="34"/>
      <c r="AE192" s="34"/>
      <c r="AR192" s="189" t="s">
        <v>344</v>
      </c>
      <c r="AT192" s="189" t="s">
        <v>457</v>
      </c>
      <c r="AU192" s="189" t="s">
        <v>83</v>
      </c>
      <c r="AY192" s="17" t="s">
        <v>164</v>
      </c>
      <c r="BE192" s="190">
        <f>IF(N192="základní",J192,0)</f>
        <v>0</v>
      </c>
      <c r="BF192" s="190">
        <f>IF(N192="snížená",J192,0)</f>
        <v>0</v>
      </c>
      <c r="BG192" s="190">
        <f>IF(N192="zákl. přenesená",J192,0)</f>
        <v>0</v>
      </c>
      <c r="BH192" s="190">
        <f>IF(N192="sníž. přenesená",J192,0)</f>
        <v>0</v>
      </c>
      <c r="BI192" s="190">
        <f>IF(N192="nulová",J192,0)</f>
        <v>0</v>
      </c>
      <c r="BJ192" s="17" t="s">
        <v>79</v>
      </c>
      <c r="BK192" s="190">
        <f>ROUND(I192*H192,2)</f>
        <v>0</v>
      </c>
      <c r="BL192" s="17" t="s">
        <v>250</v>
      </c>
      <c r="BM192" s="189" t="s">
        <v>1161</v>
      </c>
    </row>
    <row r="193" spans="1:65" s="2" customFormat="1" ht="16.5" customHeight="1">
      <c r="A193" s="34"/>
      <c r="B193" s="35"/>
      <c r="C193" s="223" t="s">
        <v>318</v>
      </c>
      <c r="D193" s="223" t="s">
        <v>457</v>
      </c>
      <c r="E193" s="224" t="s">
        <v>1162</v>
      </c>
      <c r="F193" s="225" t="s">
        <v>1163</v>
      </c>
      <c r="G193" s="226" t="s">
        <v>362</v>
      </c>
      <c r="H193" s="227">
        <v>1</v>
      </c>
      <c r="I193" s="228"/>
      <c r="J193" s="229">
        <f>ROUND(I193*H193,2)</f>
        <v>0</v>
      </c>
      <c r="K193" s="225" t="s">
        <v>171</v>
      </c>
      <c r="L193" s="230"/>
      <c r="M193" s="231" t="s">
        <v>19</v>
      </c>
      <c r="N193" s="232" t="s">
        <v>46</v>
      </c>
      <c r="O193" s="64"/>
      <c r="P193" s="187">
        <f>O193*H193</f>
        <v>0</v>
      </c>
      <c r="Q193" s="187">
        <v>8.8000000000000005E-3</v>
      </c>
      <c r="R193" s="187">
        <f>Q193*H193</f>
        <v>8.8000000000000005E-3</v>
      </c>
      <c r="S193" s="187">
        <v>0</v>
      </c>
      <c r="T193" s="188">
        <f>S193*H193</f>
        <v>0</v>
      </c>
      <c r="U193" s="34"/>
      <c r="V193" s="34"/>
      <c r="W193" s="34"/>
      <c r="X193" s="34"/>
      <c r="Y193" s="34"/>
      <c r="Z193" s="34"/>
      <c r="AA193" s="34"/>
      <c r="AB193" s="34"/>
      <c r="AC193" s="34"/>
      <c r="AD193" s="34"/>
      <c r="AE193" s="34"/>
      <c r="AR193" s="189" t="s">
        <v>344</v>
      </c>
      <c r="AT193" s="189" t="s">
        <v>457</v>
      </c>
      <c r="AU193" s="189" t="s">
        <v>83</v>
      </c>
      <c r="AY193" s="17" t="s">
        <v>164</v>
      </c>
      <c r="BE193" s="190">
        <f>IF(N193="základní",J193,0)</f>
        <v>0</v>
      </c>
      <c r="BF193" s="190">
        <f>IF(N193="snížená",J193,0)</f>
        <v>0</v>
      </c>
      <c r="BG193" s="190">
        <f>IF(N193="zákl. přenesená",J193,0)</f>
        <v>0</v>
      </c>
      <c r="BH193" s="190">
        <f>IF(N193="sníž. přenesená",J193,0)</f>
        <v>0</v>
      </c>
      <c r="BI193" s="190">
        <f>IF(N193="nulová",J193,0)</f>
        <v>0</v>
      </c>
      <c r="BJ193" s="17" t="s">
        <v>79</v>
      </c>
      <c r="BK193" s="190">
        <f>ROUND(I193*H193,2)</f>
        <v>0</v>
      </c>
      <c r="BL193" s="17" t="s">
        <v>250</v>
      </c>
      <c r="BM193" s="189" t="s">
        <v>1164</v>
      </c>
    </row>
    <row r="194" spans="1:65" s="2" customFormat="1" ht="37.9" customHeight="1">
      <c r="A194" s="34"/>
      <c r="B194" s="35"/>
      <c r="C194" s="178" t="s">
        <v>323</v>
      </c>
      <c r="D194" s="178" t="s">
        <v>167</v>
      </c>
      <c r="E194" s="179" t="s">
        <v>887</v>
      </c>
      <c r="F194" s="180" t="s">
        <v>888</v>
      </c>
      <c r="G194" s="181" t="s">
        <v>310</v>
      </c>
      <c r="H194" s="182">
        <v>1</v>
      </c>
      <c r="I194" s="183"/>
      <c r="J194" s="184">
        <f>ROUND(I194*H194,2)</f>
        <v>0</v>
      </c>
      <c r="K194" s="180" t="s">
        <v>171</v>
      </c>
      <c r="L194" s="39"/>
      <c r="M194" s="185" t="s">
        <v>19</v>
      </c>
      <c r="N194" s="186" t="s">
        <v>46</v>
      </c>
      <c r="O194" s="64"/>
      <c r="P194" s="187">
        <f>O194*H194</f>
        <v>0</v>
      </c>
      <c r="Q194" s="187">
        <v>1.525E-2</v>
      </c>
      <c r="R194" s="187">
        <f>Q194*H194</f>
        <v>1.525E-2</v>
      </c>
      <c r="S194" s="187">
        <v>0</v>
      </c>
      <c r="T194" s="188">
        <f>S194*H194</f>
        <v>0</v>
      </c>
      <c r="U194" s="34"/>
      <c r="V194" s="34"/>
      <c r="W194" s="34"/>
      <c r="X194" s="34"/>
      <c r="Y194" s="34"/>
      <c r="Z194" s="34"/>
      <c r="AA194" s="34"/>
      <c r="AB194" s="34"/>
      <c r="AC194" s="34"/>
      <c r="AD194" s="34"/>
      <c r="AE194" s="34"/>
      <c r="AR194" s="189" t="s">
        <v>250</v>
      </c>
      <c r="AT194" s="189" t="s">
        <v>167</v>
      </c>
      <c r="AU194" s="189" t="s">
        <v>83</v>
      </c>
      <c r="AY194" s="17" t="s">
        <v>164</v>
      </c>
      <c r="BE194" s="190">
        <f>IF(N194="základní",J194,0)</f>
        <v>0</v>
      </c>
      <c r="BF194" s="190">
        <f>IF(N194="snížená",J194,0)</f>
        <v>0</v>
      </c>
      <c r="BG194" s="190">
        <f>IF(N194="zákl. přenesená",J194,0)</f>
        <v>0</v>
      </c>
      <c r="BH194" s="190">
        <f>IF(N194="sníž. přenesená",J194,0)</f>
        <v>0</v>
      </c>
      <c r="BI194" s="190">
        <f>IF(N194="nulová",J194,0)</f>
        <v>0</v>
      </c>
      <c r="BJ194" s="17" t="s">
        <v>79</v>
      </c>
      <c r="BK194" s="190">
        <f>ROUND(I194*H194,2)</f>
        <v>0</v>
      </c>
      <c r="BL194" s="17" t="s">
        <v>250</v>
      </c>
      <c r="BM194" s="189" t="s">
        <v>1165</v>
      </c>
    </row>
    <row r="195" spans="1:65" s="2" customFormat="1" ht="11.25">
      <c r="A195" s="34"/>
      <c r="B195" s="35"/>
      <c r="C195" s="36"/>
      <c r="D195" s="191" t="s">
        <v>173</v>
      </c>
      <c r="E195" s="36"/>
      <c r="F195" s="192" t="s">
        <v>890</v>
      </c>
      <c r="G195" s="36"/>
      <c r="H195" s="36"/>
      <c r="I195" s="193"/>
      <c r="J195" s="36"/>
      <c r="K195" s="36"/>
      <c r="L195" s="39"/>
      <c r="M195" s="194"/>
      <c r="N195" s="195"/>
      <c r="O195" s="64"/>
      <c r="P195" s="64"/>
      <c r="Q195" s="64"/>
      <c r="R195" s="64"/>
      <c r="S195" s="64"/>
      <c r="T195" s="65"/>
      <c r="U195" s="34"/>
      <c r="V195" s="34"/>
      <c r="W195" s="34"/>
      <c r="X195" s="34"/>
      <c r="Y195" s="34"/>
      <c r="Z195" s="34"/>
      <c r="AA195" s="34"/>
      <c r="AB195" s="34"/>
      <c r="AC195" s="34"/>
      <c r="AD195" s="34"/>
      <c r="AE195" s="34"/>
      <c r="AT195" s="17" t="s">
        <v>173</v>
      </c>
      <c r="AU195" s="17" t="s">
        <v>83</v>
      </c>
    </row>
    <row r="196" spans="1:65" s="2" customFormat="1" ht="44.25" customHeight="1">
      <c r="A196" s="34"/>
      <c r="B196" s="35"/>
      <c r="C196" s="178" t="s">
        <v>330</v>
      </c>
      <c r="D196" s="178" t="s">
        <v>167</v>
      </c>
      <c r="E196" s="179" t="s">
        <v>891</v>
      </c>
      <c r="F196" s="180" t="s">
        <v>892</v>
      </c>
      <c r="G196" s="181" t="s">
        <v>310</v>
      </c>
      <c r="H196" s="182">
        <v>2</v>
      </c>
      <c r="I196" s="183"/>
      <c r="J196" s="184">
        <f>ROUND(I196*H196,2)</f>
        <v>0</v>
      </c>
      <c r="K196" s="180" t="s">
        <v>171</v>
      </c>
      <c r="L196" s="39"/>
      <c r="M196" s="185" t="s">
        <v>19</v>
      </c>
      <c r="N196" s="186" t="s">
        <v>46</v>
      </c>
      <c r="O196" s="64"/>
      <c r="P196" s="187">
        <f>O196*H196</f>
        <v>0</v>
      </c>
      <c r="Q196" s="187">
        <v>4.6339999999999999E-2</v>
      </c>
      <c r="R196" s="187">
        <f>Q196*H196</f>
        <v>9.2679999999999998E-2</v>
      </c>
      <c r="S196" s="187">
        <v>0</v>
      </c>
      <c r="T196" s="188">
        <f>S196*H196</f>
        <v>0</v>
      </c>
      <c r="U196" s="34"/>
      <c r="V196" s="34"/>
      <c r="W196" s="34"/>
      <c r="X196" s="34"/>
      <c r="Y196" s="34"/>
      <c r="Z196" s="34"/>
      <c r="AA196" s="34"/>
      <c r="AB196" s="34"/>
      <c r="AC196" s="34"/>
      <c r="AD196" s="34"/>
      <c r="AE196" s="34"/>
      <c r="AR196" s="189" t="s">
        <v>250</v>
      </c>
      <c r="AT196" s="189" t="s">
        <v>167</v>
      </c>
      <c r="AU196" s="189" t="s">
        <v>83</v>
      </c>
      <c r="AY196" s="17" t="s">
        <v>164</v>
      </c>
      <c r="BE196" s="190">
        <f>IF(N196="základní",J196,0)</f>
        <v>0</v>
      </c>
      <c r="BF196" s="190">
        <f>IF(N196="snížená",J196,0)</f>
        <v>0</v>
      </c>
      <c r="BG196" s="190">
        <f>IF(N196="zákl. přenesená",J196,0)</f>
        <v>0</v>
      </c>
      <c r="BH196" s="190">
        <f>IF(N196="sníž. přenesená",J196,0)</f>
        <v>0</v>
      </c>
      <c r="BI196" s="190">
        <f>IF(N196="nulová",J196,0)</f>
        <v>0</v>
      </c>
      <c r="BJ196" s="17" t="s">
        <v>79</v>
      </c>
      <c r="BK196" s="190">
        <f>ROUND(I196*H196,2)</f>
        <v>0</v>
      </c>
      <c r="BL196" s="17" t="s">
        <v>250</v>
      </c>
      <c r="BM196" s="189" t="s">
        <v>1166</v>
      </c>
    </row>
    <row r="197" spans="1:65" s="2" customFormat="1" ht="11.25">
      <c r="A197" s="34"/>
      <c r="B197" s="35"/>
      <c r="C197" s="36"/>
      <c r="D197" s="191" t="s">
        <v>173</v>
      </c>
      <c r="E197" s="36"/>
      <c r="F197" s="192" t="s">
        <v>894</v>
      </c>
      <c r="G197" s="36"/>
      <c r="H197" s="36"/>
      <c r="I197" s="193"/>
      <c r="J197" s="36"/>
      <c r="K197" s="36"/>
      <c r="L197" s="39"/>
      <c r="M197" s="194"/>
      <c r="N197" s="195"/>
      <c r="O197" s="64"/>
      <c r="P197" s="64"/>
      <c r="Q197" s="64"/>
      <c r="R197" s="64"/>
      <c r="S197" s="64"/>
      <c r="T197" s="65"/>
      <c r="U197" s="34"/>
      <c r="V197" s="34"/>
      <c r="W197" s="34"/>
      <c r="X197" s="34"/>
      <c r="Y197" s="34"/>
      <c r="Z197" s="34"/>
      <c r="AA197" s="34"/>
      <c r="AB197" s="34"/>
      <c r="AC197" s="34"/>
      <c r="AD197" s="34"/>
      <c r="AE197" s="34"/>
      <c r="AT197" s="17" t="s">
        <v>173</v>
      </c>
      <c r="AU197" s="17" t="s">
        <v>83</v>
      </c>
    </row>
    <row r="198" spans="1:65" s="2" customFormat="1" ht="16.5" customHeight="1">
      <c r="A198" s="34"/>
      <c r="B198" s="35"/>
      <c r="C198" s="178" t="s">
        <v>337</v>
      </c>
      <c r="D198" s="178" t="s">
        <v>167</v>
      </c>
      <c r="E198" s="179" t="s">
        <v>895</v>
      </c>
      <c r="F198" s="180" t="s">
        <v>896</v>
      </c>
      <c r="G198" s="181" t="s">
        <v>576</v>
      </c>
      <c r="H198" s="182">
        <v>2</v>
      </c>
      <c r="I198" s="183"/>
      <c r="J198" s="184">
        <f>ROUND(I198*H198,2)</f>
        <v>0</v>
      </c>
      <c r="K198" s="180" t="s">
        <v>19</v>
      </c>
      <c r="L198" s="39"/>
      <c r="M198" s="185" t="s">
        <v>19</v>
      </c>
      <c r="N198" s="186" t="s">
        <v>46</v>
      </c>
      <c r="O198" s="64"/>
      <c r="P198" s="187">
        <f>O198*H198</f>
        <v>0</v>
      </c>
      <c r="Q198" s="187">
        <v>0</v>
      </c>
      <c r="R198" s="187">
        <f>Q198*H198</f>
        <v>0</v>
      </c>
      <c r="S198" s="187">
        <v>0</v>
      </c>
      <c r="T198" s="188">
        <f>S198*H198</f>
        <v>0</v>
      </c>
      <c r="U198" s="34"/>
      <c r="V198" s="34"/>
      <c r="W198" s="34"/>
      <c r="X198" s="34"/>
      <c r="Y198" s="34"/>
      <c r="Z198" s="34"/>
      <c r="AA198" s="34"/>
      <c r="AB198" s="34"/>
      <c r="AC198" s="34"/>
      <c r="AD198" s="34"/>
      <c r="AE198" s="34"/>
      <c r="AR198" s="189" t="s">
        <v>250</v>
      </c>
      <c r="AT198" s="189" t="s">
        <v>167</v>
      </c>
      <c r="AU198" s="189" t="s">
        <v>83</v>
      </c>
      <c r="AY198" s="17" t="s">
        <v>164</v>
      </c>
      <c r="BE198" s="190">
        <f>IF(N198="základní",J198,0)</f>
        <v>0</v>
      </c>
      <c r="BF198" s="190">
        <f>IF(N198="snížená",J198,0)</f>
        <v>0</v>
      </c>
      <c r="BG198" s="190">
        <f>IF(N198="zákl. přenesená",J198,0)</f>
        <v>0</v>
      </c>
      <c r="BH198" s="190">
        <f>IF(N198="sníž. přenesená",J198,0)</f>
        <v>0</v>
      </c>
      <c r="BI198" s="190">
        <f>IF(N198="nulová",J198,0)</f>
        <v>0</v>
      </c>
      <c r="BJ198" s="17" t="s">
        <v>79</v>
      </c>
      <c r="BK198" s="190">
        <f>ROUND(I198*H198,2)</f>
        <v>0</v>
      </c>
      <c r="BL198" s="17" t="s">
        <v>250</v>
      </c>
      <c r="BM198" s="189" t="s">
        <v>1167</v>
      </c>
    </row>
    <row r="199" spans="1:65" s="2" customFormat="1" ht="24.2" customHeight="1">
      <c r="A199" s="34"/>
      <c r="B199" s="35"/>
      <c r="C199" s="178" t="s">
        <v>344</v>
      </c>
      <c r="D199" s="178" t="s">
        <v>167</v>
      </c>
      <c r="E199" s="179" t="s">
        <v>898</v>
      </c>
      <c r="F199" s="180" t="s">
        <v>899</v>
      </c>
      <c r="G199" s="181" t="s">
        <v>310</v>
      </c>
      <c r="H199" s="182">
        <v>1</v>
      </c>
      <c r="I199" s="183"/>
      <c r="J199" s="184">
        <f>ROUND(I199*H199,2)</f>
        <v>0</v>
      </c>
      <c r="K199" s="180" t="s">
        <v>171</v>
      </c>
      <c r="L199" s="39"/>
      <c r="M199" s="185" t="s">
        <v>19</v>
      </c>
      <c r="N199" s="186" t="s">
        <v>46</v>
      </c>
      <c r="O199" s="64"/>
      <c r="P199" s="187">
        <f>O199*H199</f>
        <v>0</v>
      </c>
      <c r="Q199" s="187">
        <v>1.9599999999999999E-3</v>
      </c>
      <c r="R199" s="187">
        <f>Q199*H199</f>
        <v>1.9599999999999999E-3</v>
      </c>
      <c r="S199" s="187">
        <v>0</v>
      </c>
      <c r="T199" s="188">
        <f>S199*H199</f>
        <v>0</v>
      </c>
      <c r="U199" s="34"/>
      <c r="V199" s="34"/>
      <c r="W199" s="34"/>
      <c r="X199" s="34"/>
      <c r="Y199" s="34"/>
      <c r="Z199" s="34"/>
      <c r="AA199" s="34"/>
      <c r="AB199" s="34"/>
      <c r="AC199" s="34"/>
      <c r="AD199" s="34"/>
      <c r="AE199" s="34"/>
      <c r="AR199" s="189" t="s">
        <v>250</v>
      </c>
      <c r="AT199" s="189" t="s">
        <v>167</v>
      </c>
      <c r="AU199" s="189" t="s">
        <v>83</v>
      </c>
      <c r="AY199" s="17" t="s">
        <v>164</v>
      </c>
      <c r="BE199" s="190">
        <f>IF(N199="základní",J199,0)</f>
        <v>0</v>
      </c>
      <c r="BF199" s="190">
        <f>IF(N199="snížená",J199,0)</f>
        <v>0</v>
      </c>
      <c r="BG199" s="190">
        <f>IF(N199="zákl. přenesená",J199,0)</f>
        <v>0</v>
      </c>
      <c r="BH199" s="190">
        <f>IF(N199="sníž. přenesená",J199,0)</f>
        <v>0</v>
      </c>
      <c r="BI199" s="190">
        <f>IF(N199="nulová",J199,0)</f>
        <v>0</v>
      </c>
      <c r="BJ199" s="17" t="s">
        <v>79</v>
      </c>
      <c r="BK199" s="190">
        <f>ROUND(I199*H199,2)</f>
        <v>0</v>
      </c>
      <c r="BL199" s="17" t="s">
        <v>250</v>
      </c>
      <c r="BM199" s="189" t="s">
        <v>1168</v>
      </c>
    </row>
    <row r="200" spans="1:65" s="2" customFormat="1" ht="11.25">
      <c r="A200" s="34"/>
      <c r="B200" s="35"/>
      <c r="C200" s="36"/>
      <c r="D200" s="191" t="s">
        <v>173</v>
      </c>
      <c r="E200" s="36"/>
      <c r="F200" s="192" t="s">
        <v>901</v>
      </c>
      <c r="G200" s="36"/>
      <c r="H200" s="36"/>
      <c r="I200" s="193"/>
      <c r="J200" s="36"/>
      <c r="K200" s="36"/>
      <c r="L200" s="39"/>
      <c r="M200" s="194"/>
      <c r="N200" s="195"/>
      <c r="O200" s="64"/>
      <c r="P200" s="64"/>
      <c r="Q200" s="64"/>
      <c r="R200" s="64"/>
      <c r="S200" s="64"/>
      <c r="T200" s="65"/>
      <c r="U200" s="34"/>
      <c r="V200" s="34"/>
      <c r="W200" s="34"/>
      <c r="X200" s="34"/>
      <c r="Y200" s="34"/>
      <c r="Z200" s="34"/>
      <c r="AA200" s="34"/>
      <c r="AB200" s="34"/>
      <c r="AC200" s="34"/>
      <c r="AD200" s="34"/>
      <c r="AE200" s="34"/>
      <c r="AT200" s="17" t="s">
        <v>173</v>
      </c>
      <c r="AU200" s="17" t="s">
        <v>83</v>
      </c>
    </row>
    <row r="201" spans="1:65" s="13" customFormat="1" ht="11.25">
      <c r="B201" s="196"/>
      <c r="C201" s="197"/>
      <c r="D201" s="198" t="s">
        <v>179</v>
      </c>
      <c r="E201" s="199" t="s">
        <v>19</v>
      </c>
      <c r="F201" s="200" t="s">
        <v>902</v>
      </c>
      <c r="G201" s="197"/>
      <c r="H201" s="201">
        <v>1</v>
      </c>
      <c r="I201" s="202"/>
      <c r="J201" s="197"/>
      <c r="K201" s="197"/>
      <c r="L201" s="203"/>
      <c r="M201" s="204"/>
      <c r="N201" s="205"/>
      <c r="O201" s="205"/>
      <c r="P201" s="205"/>
      <c r="Q201" s="205"/>
      <c r="R201" s="205"/>
      <c r="S201" s="205"/>
      <c r="T201" s="206"/>
      <c r="AT201" s="207" t="s">
        <v>179</v>
      </c>
      <c r="AU201" s="207" t="s">
        <v>83</v>
      </c>
      <c r="AV201" s="13" t="s">
        <v>83</v>
      </c>
      <c r="AW201" s="13" t="s">
        <v>36</v>
      </c>
      <c r="AX201" s="13" t="s">
        <v>79</v>
      </c>
      <c r="AY201" s="207" t="s">
        <v>164</v>
      </c>
    </row>
    <row r="202" spans="1:65" s="2" customFormat="1" ht="16.5" customHeight="1">
      <c r="A202" s="34"/>
      <c r="B202" s="35"/>
      <c r="C202" s="178" t="s">
        <v>353</v>
      </c>
      <c r="D202" s="178" t="s">
        <v>167</v>
      </c>
      <c r="E202" s="179" t="s">
        <v>903</v>
      </c>
      <c r="F202" s="180" t="s">
        <v>904</v>
      </c>
      <c r="G202" s="181" t="s">
        <v>310</v>
      </c>
      <c r="H202" s="182">
        <v>9</v>
      </c>
      <c r="I202" s="183"/>
      <c r="J202" s="184">
        <f>ROUND(I202*H202,2)</f>
        <v>0</v>
      </c>
      <c r="K202" s="180" t="s">
        <v>171</v>
      </c>
      <c r="L202" s="39"/>
      <c r="M202" s="185" t="s">
        <v>19</v>
      </c>
      <c r="N202" s="186" t="s">
        <v>46</v>
      </c>
      <c r="O202" s="64"/>
      <c r="P202" s="187">
        <f>O202*H202</f>
        <v>0</v>
      </c>
      <c r="Q202" s="187">
        <v>1.8400000000000001E-3</v>
      </c>
      <c r="R202" s="187">
        <f>Q202*H202</f>
        <v>1.6560000000000002E-2</v>
      </c>
      <c r="S202" s="187">
        <v>0</v>
      </c>
      <c r="T202" s="188">
        <f>S202*H202</f>
        <v>0</v>
      </c>
      <c r="U202" s="34"/>
      <c r="V202" s="34"/>
      <c r="W202" s="34"/>
      <c r="X202" s="34"/>
      <c r="Y202" s="34"/>
      <c r="Z202" s="34"/>
      <c r="AA202" s="34"/>
      <c r="AB202" s="34"/>
      <c r="AC202" s="34"/>
      <c r="AD202" s="34"/>
      <c r="AE202" s="34"/>
      <c r="AR202" s="189" t="s">
        <v>250</v>
      </c>
      <c r="AT202" s="189" t="s">
        <v>167</v>
      </c>
      <c r="AU202" s="189" t="s">
        <v>83</v>
      </c>
      <c r="AY202" s="17" t="s">
        <v>164</v>
      </c>
      <c r="BE202" s="190">
        <f>IF(N202="základní",J202,0)</f>
        <v>0</v>
      </c>
      <c r="BF202" s="190">
        <f>IF(N202="snížená",J202,0)</f>
        <v>0</v>
      </c>
      <c r="BG202" s="190">
        <f>IF(N202="zákl. přenesená",J202,0)</f>
        <v>0</v>
      </c>
      <c r="BH202" s="190">
        <f>IF(N202="sníž. přenesená",J202,0)</f>
        <v>0</v>
      </c>
      <c r="BI202" s="190">
        <f>IF(N202="nulová",J202,0)</f>
        <v>0</v>
      </c>
      <c r="BJ202" s="17" t="s">
        <v>79</v>
      </c>
      <c r="BK202" s="190">
        <f>ROUND(I202*H202,2)</f>
        <v>0</v>
      </c>
      <c r="BL202" s="17" t="s">
        <v>250</v>
      </c>
      <c r="BM202" s="189" t="s">
        <v>1169</v>
      </c>
    </row>
    <row r="203" spans="1:65" s="2" customFormat="1" ht="11.25">
      <c r="A203" s="34"/>
      <c r="B203" s="35"/>
      <c r="C203" s="36"/>
      <c r="D203" s="191" t="s">
        <v>173</v>
      </c>
      <c r="E203" s="36"/>
      <c r="F203" s="192" t="s">
        <v>906</v>
      </c>
      <c r="G203" s="36"/>
      <c r="H203" s="36"/>
      <c r="I203" s="193"/>
      <c r="J203" s="36"/>
      <c r="K203" s="36"/>
      <c r="L203" s="39"/>
      <c r="M203" s="194"/>
      <c r="N203" s="195"/>
      <c r="O203" s="64"/>
      <c r="P203" s="64"/>
      <c r="Q203" s="64"/>
      <c r="R203" s="64"/>
      <c r="S203" s="64"/>
      <c r="T203" s="65"/>
      <c r="U203" s="34"/>
      <c r="V203" s="34"/>
      <c r="W203" s="34"/>
      <c r="X203" s="34"/>
      <c r="Y203" s="34"/>
      <c r="Z203" s="34"/>
      <c r="AA203" s="34"/>
      <c r="AB203" s="34"/>
      <c r="AC203" s="34"/>
      <c r="AD203" s="34"/>
      <c r="AE203" s="34"/>
      <c r="AT203" s="17" t="s">
        <v>173</v>
      </c>
      <c r="AU203" s="17" t="s">
        <v>83</v>
      </c>
    </row>
    <row r="204" spans="1:65" s="2" customFormat="1" ht="24.2" customHeight="1">
      <c r="A204" s="34"/>
      <c r="B204" s="35"/>
      <c r="C204" s="178" t="s">
        <v>359</v>
      </c>
      <c r="D204" s="178" t="s">
        <v>167</v>
      </c>
      <c r="E204" s="179" t="s">
        <v>907</v>
      </c>
      <c r="F204" s="180" t="s">
        <v>908</v>
      </c>
      <c r="G204" s="181" t="s">
        <v>362</v>
      </c>
      <c r="H204" s="182">
        <v>6</v>
      </c>
      <c r="I204" s="183"/>
      <c r="J204" s="184">
        <f>ROUND(I204*H204,2)</f>
        <v>0</v>
      </c>
      <c r="K204" s="180" t="s">
        <v>171</v>
      </c>
      <c r="L204" s="39"/>
      <c r="M204" s="185" t="s">
        <v>19</v>
      </c>
      <c r="N204" s="186" t="s">
        <v>46</v>
      </c>
      <c r="O204" s="64"/>
      <c r="P204" s="187">
        <f>O204*H204</f>
        <v>0</v>
      </c>
      <c r="Q204" s="187">
        <v>1.3999999999999999E-4</v>
      </c>
      <c r="R204" s="187">
        <f>Q204*H204</f>
        <v>8.3999999999999993E-4</v>
      </c>
      <c r="S204" s="187">
        <v>0</v>
      </c>
      <c r="T204" s="188">
        <f>S204*H204</f>
        <v>0</v>
      </c>
      <c r="U204" s="34"/>
      <c r="V204" s="34"/>
      <c r="W204" s="34"/>
      <c r="X204" s="34"/>
      <c r="Y204" s="34"/>
      <c r="Z204" s="34"/>
      <c r="AA204" s="34"/>
      <c r="AB204" s="34"/>
      <c r="AC204" s="34"/>
      <c r="AD204" s="34"/>
      <c r="AE204" s="34"/>
      <c r="AR204" s="189" t="s">
        <v>250</v>
      </c>
      <c r="AT204" s="189" t="s">
        <v>167</v>
      </c>
      <c r="AU204" s="189" t="s">
        <v>83</v>
      </c>
      <c r="AY204" s="17" t="s">
        <v>164</v>
      </c>
      <c r="BE204" s="190">
        <f>IF(N204="základní",J204,0)</f>
        <v>0</v>
      </c>
      <c r="BF204" s="190">
        <f>IF(N204="snížená",J204,0)</f>
        <v>0</v>
      </c>
      <c r="BG204" s="190">
        <f>IF(N204="zákl. přenesená",J204,0)</f>
        <v>0</v>
      </c>
      <c r="BH204" s="190">
        <f>IF(N204="sníž. přenesená",J204,0)</f>
        <v>0</v>
      </c>
      <c r="BI204" s="190">
        <f>IF(N204="nulová",J204,0)</f>
        <v>0</v>
      </c>
      <c r="BJ204" s="17" t="s">
        <v>79</v>
      </c>
      <c r="BK204" s="190">
        <f>ROUND(I204*H204,2)</f>
        <v>0</v>
      </c>
      <c r="BL204" s="17" t="s">
        <v>250</v>
      </c>
      <c r="BM204" s="189" t="s">
        <v>1170</v>
      </c>
    </row>
    <row r="205" spans="1:65" s="2" customFormat="1" ht="11.25">
      <c r="A205" s="34"/>
      <c r="B205" s="35"/>
      <c r="C205" s="36"/>
      <c r="D205" s="191" t="s">
        <v>173</v>
      </c>
      <c r="E205" s="36"/>
      <c r="F205" s="192" t="s">
        <v>910</v>
      </c>
      <c r="G205" s="36"/>
      <c r="H205" s="36"/>
      <c r="I205" s="193"/>
      <c r="J205" s="36"/>
      <c r="K205" s="36"/>
      <c r="L205" s="39"/>
      <c r="M205" s="194"/>
      <c r="N205" s="195"/>
      <c r="O205" s="64"/>
      <c r="P205" s="64"/>
      <c r="Q205" s="64"/>
      <c r="R205" s="64"/>
      <c r="S205" s="64"/>
      <c r="T205" s="65"/>
      <c r="U205" s="34"/>
      <c r="V205" s="34"/>
      <c r="W205" s="34"/>
      <c r="X205" s="34"/>
      <c r="Y205" s="34"/>
      <c r="Z205" s="34"/>
      <c r="AA205" s="34"/>
      <c r="AB205" s="34"/>
      <c r="AC205" s="34"/>
      <c r="AD205" s="34"/>
      <c r="AE205" s="34"/>
      <c r="AT205" s="17" t="s">
        <v>173</v>
      </c>
      <c r="AU205" s="17" t="s">
        <v>83</v>
      </c>
    </row>
    <row r="206" spans="1:65" s="2" customFormat="1" ht="24.2" customHeight="1">
      <c r="A206" s="34"/>
      <c r="B206" s="35"/>
      <c r="C206" s="223" t="s">
        <v>367</v>
      </c>
      <c r="D206" s="223" t="s">
        <v>457</v>
      </c>
      <c r="E206" s="224" t="s">
        <v>911</v>
      </c>
      <c r="F206" s="225" t="s">
        <v>912</v>
      </c>
      <c r="G206" s="226" t="s">
        <v>362</v>
      </c>
      <c r="H206" s="227">
        <v>6</v>
      </c>
      <c r="I206" s="228"/>
      <c r="J206" s="229">
        <f>ROUND(I206*H206,2)</f>
        <v>0</v>
      </c>
      <c r="K206" s="225" t="s">
        <v>171</v>
      </c>
      <c r="L206" s="230"/>
      <c r="M206" s="231" t="s">
        <v>19</v>
      </c>
      <c r="N206" s="232" t="s">
        <v>46</v>
      </c>
      <c r="O206" s="64"/>
      <c r="P206" s="187">
        <f>O206*H206</f>
        <v>0</v>
      </c>
      <c r="Q206" s="187">
        <v>1.6800000000000001E-3</v>
      </c>
      <c r="R206" s="187">
        <f>Q206*H206</f>
        <v>1.008E-2</v>
      </c>
      <c r="S206" s="187">
        <v>0</v>
      </c>
      <c r="T206" s="188">
        <f>S206*H206</f>
        <v>0</v>
      </c>
      <c r="U206" s="34"/>
      <c r="V206" s="34"/>
      <c r="W206" s="34"/>
      <c r="X206" s="34"/>
      <c r="Y206" s="34"/>
      <c r="Z206" s="34"/>
      <c r="AA206" s="34"/>
      <c r="AB206" s="34"/>
      <c r="AC206" s="34"/>
      <c r="AD206" s="34"/>
      <c r="AE206" s="34"/>
      <c r="AR206" s="189" t="s">
        <v>344</v>
      </c>
      <c r="AT206" s="189" t="s">
        <v>457</v>
      </c>
      <c r="AU206" s="189" t="s">
        <v>83</v>
      </c>
      <c r="AY206" s="17" t="s">
        <v>164</v>
      </c>
      <c r="BE206" s="190">
        <f>IF(N206="základní",J206,0)</f>
        <v>0</v>
      </c>
      <c r="BF206" s="190">
        <f>IF(N206="snížená",J206,0)</f>
        <v>0</v>
      </c>
      <c r="BG206" s="190">
        <f>IF(N206="zákl. přenesená",J206,0)</f>
        <v>0</v>
      </c>
      <c r="BH206" s="190">
        <f>IF(N206="sníž. přenesená",J206,0)</f>
        <v>0</v>
      </c>
      <c r="BI206" s="190">
        <f>IF(N206="nulová",J206,0)</f>
        <v>0</v>
      </c>
      <c r="BJ206" s="17" t="s">
        <v>79</v>
      </c>
      <c r="BK206" s="190">
        <f>ROUND(I206*H206,2)</f>
        <v>0</v>
      </c>
      <c r="BL206" s="17" t="s">
        <v>250</v>
      </c>
      <c r="BM206" s="189" t="s">
        <v>1171</v>
      </c>
    </row>
    <row r="207" spans="1:65" s="2" customFormat="1" ht="55.5" customHeight="1">
      <c r="A207" s="34"/>
      <c r="B207" s="35"/>
      <c r="C207" s="178" t="s">
        <v>374</v>
      </c>
      <c r="D207" s="178" t="s">
        <v>167</v>
      </c>
      <c r="E207" s="179" t="s">
        <v>914</v>
      </c>
      <c r="F207" s="180" t="s">
        <v>915</v>
      </c>
      <c r="G207" s="181" t="s">
        <v>221</v>
      </c>
      <c r="H207" s="182">
        <v>0.34699999999999998</v>
      </c>
      <c r="I207" s="183"/>
      <c r="J207" s="184">
        <f>ROUND(I207*H207,2)</f>
        <v>0</v>
      </c>
      <c r="K207" s="180" t="s">
        <v>171</v>
      </c>
      <c r="L207" s="39"/>
      <c r="M207" s="185" t="s">
        <v>19</v>
      </c>
      <c r="N207" s="186" t="s">
        <v>46</v>
      </c>
      <c r="O207" s="64"/>
      <c r="P207" s="187">
        <f>O207*H207</f>
        <v>0</v>
      </c>
      <c r="Q207" s="187">
        <v>0</v>
      </c>
      <c r="R207" s="187">
        <f>Q207*H207</f>
        <v>0</v>
      </c>
      <c r="S207" s="187">
        <v>0</v>
      </c>
      <c r="T207" s="188">
        <f>S207*H207</f>
        <v>0</v>
      </c>
      <c r="U207" s="34"/>
      <c r="V207" s="34"/>
      <c r="W207" s="34"/>
      <c r="X207" s="34"/>
      <c r="Y207" s="34"/>
      <c r="Z207" s="34"/>
      <c r="AA207" s="34"/>
      <c r="AB207" s="34"/>
      <c r="AC207" s="34"/>
      <c r="AD207" s="34"/>
      <c r="AE207" s="34"/>
      <c r="AR207" s="189" t="s">
        <v>250</v>
      </c>
      <c r="AT207" s="189" t="s">
        <v>167</v>
      </c>
      <c r="AU207" s="189" t="s">
        <v>83</v>
      </c>
      <c r="AY207" s="17" t="s">
        <v>164</v>
      </c>
      <c r="BE207" s="190">
        <f>IF(N207="základní",J207,0)</f>
        <v>0</v>
      </c>
      <c r="BF207" s="190">
        <f>IF(N207="snížená",J207,0)</f>
        <v>0</v>
      </c>
      <c r="BG207" s="190">
        <f>IF(N207="zákl. přenesená",J207,0)</f>
        <v>0</v>
      </c>
      <c r="BH207" s="190">
        <f>IF(N207="sníž. přenesená",J207,0)</f>
        <v>0</v>
      </c>
      <c r="BI207" s="190">
        <f>IF(N207="nulová",J207,0)</f>
        <v>0</v>
      </c>
      <c r="BJ207" s="17" t="s">
        <v>79</v>
      </c>
      <c r="BK207" s="190">
        <f>ROUND(I207*H207,2)</f>
        <v>0</v>
      </c>
      <c r="BL207" s="17" t="s">
        <v>250</v>
      </c>
      <c r="BM207" s="189" t="s">
        <v>1172</v>
      </c>
    </row>
    <row r="208" spans="1:65" s="2" customFormat="1" ht="11.25">
      <c r="A208" s="34"/>
      <c r="B208" s="35"/>
      <c r="C208" s="36"/>
      <c r="D208" s="191" t="s">
        <v>173</v>
      </c>
      <c r="E208" s="36"/>
      <c r="F208" s="192" t="s">
        <v>917</v>
      </c>
      <c r="G208" s="36"/>
      <c r="H208" s="36"/>
      <c r="I208" s="193"/>
      <c r="J208" s="36"/>
      <c r="K208" s="36"/>
      <c r="L208" s="39"/>
      <c r="M208" s="194"/>
      <c r="N208" s="195"/>
      <c r="O208" s="64"/>
      <c r="P208" s="64"/>
      <c r="Q208" s="64"/>
      <c r="R208" s="64"/>
      <c r="S208" s="64"/>
      <c r="T208" s="65"/>
      <c r="U208" s="34"/>
      <c r="V208" s="34"/>
      <c r="W208" s="34"/>
      <c r="X208" s="34"/>
      <c r="Y208" s="34"/>
      <c r="Z208" s="34"/>
      <c r="AA208" s="34"/>
      <c r="AB208" s="34"/>
      <c r="AC208" s="34"/>
      <c r="AD208" s="34"/>
      <c r="AE208" s="34"/>
      <c r="AT208" s="17" t="s">
        <v>173</v>
      </c>
      <c r="AU208" s="17" t="s">
        <v>83</v>
      </c>
    </row>
    <row r="209" spans="1:65" s="12" customFormat="1" ht="22.9" customHeight="1">
      <c r="B209" s="162"/>
      <c r="C209" s="163"/>
      <c r="D209" s="164" t="s">
        <v>74</v>
      </c>
      <c r="E209" s="176" t="s">
        <v>918</v>
      </c>
      <c r="F209" s="176" t="s">
        <v>919</v>
      </c>
      <c r="G209" s="163"/>
      <c r="H209" s="163"/>
      <c r="I209" s="166"/>
      <c r="J209" s="177">
        <f>BK209</f>
        <v>0</v>
      </c>
      <c r="K209" s="163"/>
      <c r="L209" s="168"/>
      <c r="M209" s="169"/>
      <c r="N209" s="170"/>
      <c r="O209" s="170"/>
      <c r="P209" s="171">
        <f>SUM(P210:P213)</f>
        <v>0</v>
      </c>
      <c r="Q209" s="170"/>
      <c r="R209" s="171">
        <f>SUM(R210:R213)</f>
        <v>3.6799999999999999E-2</v>
      </c>
      <c r="S209" s="170"/>
      <c r="T209" s="172">
        <f>SUM(T210:T213)</f>
        <v>0</v>
      </c>
      <c r="AR209" s="173" t="s">
        <v>83</v>
      </c>
      <c r="AT209" s="174" t="s">
        <v>74</v>
      </c>
      <c r="AU209" s="174" t="s">
        <v>79</v>
      </c>
      <c r="AY209" s="173" t="s">
        <v>164</v>
      </c>
      <c r="BK209" s="175">
        <f>SUM(BK210:BK213)</f>
        <v>0</v>
      </c>
    </row>
    <row r="210" spans="1:65" s="2" customFormat="1" ht="37.9" customHeight="1">
      <c r="A210" s="34"/>
      <c r="B210" s="35"/>
      <c r="C210" s="178" t="s">
        <v>381</v>
      </c>
      <c r="D210" s="178" t="s">
        <v>167</v>
      </c>
      <c r="E210" s="179" t="s">
        <v>920</v>
      </c>
      <c r="F210" s="180" t="s">
        <v>921</v>
      </c>
      <c r="G210" s="181" t="s">
        <v>310</v>
      </c>
      <c r="H210" s="182">
        <v>4</v>
      </c>
      <c r="I210" s="183"/>
      <c r="J210" s="184">
        <f>ROUND(I210*H210,2)</f>
        <v>0</v>
      </c>
      <c r="K210" s="180" t="s">
        <v>171</v>
      </c>
      <c r="L210" s="39"/>
      <c r="M210" s="185" t="s">
        <v>19</v>
      </c>
      <c r="N210" s="186" t="s">
        <v>46</v>
      </c>
      <c r="O210" s="64"/>
      <c r="P210" s="187">
        <f>O210*H210</f>
        <v>0</v>
      </c>
      <c r="Q210" s="187">
        <v>9.1999999999999998E-3</v>
      </c>
      <c r="R210" s="187">
        <f>Q210*H210</f>
        <v>3.6799999999999999E-2</v>
      </c>
      <c r="S210" s="187">
        <v>0</v>
      </c>
      <c r="T210" s="188">
        <f>S210*H210</f>
        <v>0</v>
      </c>
      <c r="U210" s="34"/>
      <c r="V210" s="34"/>
      <c r="W210" s="34"/>
      <c r="X210" s="34"/>
      <c r="Y210" s="34"/>
      <c r="Z210" s="34"/>
      <c r="AA210" s="34"/>
      <c r="AB210" s="34"/>
      <c r="AC210" s="34"/>
      <c r="AD210" s="34"/>
      <c r="AE210" s="34"/>
      <c r="AR210" s="189" t="s">
        <v>250</v>
      </c>
      <c r="AT210" s="189" t="s">
        <v>167</v>
      </c>
      <c r="AU210" s="189" t="s">
        <v>83</v>
      </c>
      <c r="AY210" s="17" t="s">
        <v>164</v>
      </c>
      <c r="BE210" s="190">
        <f>IF(N210="základní",J210,0)</f>
        <v>0</v>
      </c>
      <c r="BF210" s="190">
        <f>IF(N210="snížená",J210,0)</f>
        <v>0</v>
      </c>
      <c r="BG210" s="190">
        <f>IF(N210="zákl. přenesená",J210,0)</f>
        <v>0</v>
      </c>
      <c r="BH210" s="190">
        <f>IF(N210="sníž. přenesená",J210,0)</f>
        <v>0</v>
      </c>
      <c r="BI210" s="190">
        <f>IF(N210="nulová",J210,0)</f>
        <v>0</v>
      </c>
      <c r="BJ210" s="17" t="s">
        <v>79</v>
      </c>
      <c r="BK210" s="190">
        <f>ROUND(I210*H210,2)</f>
        <v>0</v>
      </c>
      <c r="BL210" s="17" t="s">
        <v>250</v>
      </c>
      <c r="BM210" s="189" t="s">
        <v>1173</v>
      </c>
    </row>
    <row r="211" spans="1:65" s="2" customFormat="1" ht="11.25">
      <c r="A211" s="34"/>
      <c r="B211" s="35"/>
      <c r="C211" s="36"/>
      <c r="D211" s="191" t="s">
        <v>173</v>
      </c>
      <c r="E211" s="36"/>
      <c r="F211" s="192" t="s">
        <v>923</v>
      </c>
      <c r="G211" s="36"/>
      <c r="H211" s="36"/>
      <c r="I211" s="193"/>
      <c r="J211" s="36"/>
      <c r="K211" s="36"/>
      <c r="L211" s="39"/>
      <c r="M211" s="194"/>
      <c r="N211" s="195"/>
      <c r="O211" s="64"/>
      <c r="P211" s="64"/>
      <c r="Q211" s="64"/>
      <c r="R211" s="64"/>
      <c r="S211" s="64"/>
      <c r="T211" s="65"/>
      <c r="U211" s="34"/>
      <c r="V211" s="34"/>
      <c r="W211" s="34"/>
      <c r="X211" s="34"/>
      <c r="Y211" s="34"/>
      <c r="Z211" s="34"/>
      <c r="AA211" s="34"/>
      <c r="AB211" s="34"/>
      <c r="AC211" s="34"/>
      <c r="AD211" s="34"/>
      <c r="AE211" s="34"/>
      <c r="AT211" s="17" t="s">
        <v>173</v>
      </c>
      <c r="AU211" s="17" t="s">
        <v>83</v>
      </c>
    </row>
    <row r="212" spans="1:65" s="2" customFormat="1" ht="55.5" customHeight="1">
      <c r="A212" s="34"/>
      <c r="B212" s="35"/>
      <c r="C212" s="178" t="s">
        <v>388</v>
      </c>
      <c r="D212" s="178" t="s">
        <v>167</v>
      </c>
      <c r="E212" s="179" t="s">
        <v>924</v>
      </c>
      <c r="F212" s="180" t="s">
        <v>925</v>
      </c>
      <c r="G212" s="181" t="s">
        <v>221</v>
      </c>
      <c r="H212" s="182">
        <v>3.6999999999999998E-2</v>
      </c>
      <c r="I212" s="183"/>
      <c r="J212" s="184">
        <f>ROUND(I212*H212,2)</f>
        <v>0</v>
      </c>
      <c r="K212" s="180" t="s">
        <v>171</v>
      </c>
      <c r="L212" s="39"/>
      <c r="M212" s="185" t="s">
        <v>19</v>
      </c>
      <c r="N212" s="186" t="s">
        <v>46</v>
      </c>
      <c r="O212" s="64"/>
      <c r="P212" s="187">
        <f>O212*H212</f>
        <v>0</v>
      </c>
      <c r="Q212" s="187">
        <v>0</v>
      </c>
      <c r="R212" s="187">
        <f>Q212*H212</f>
        <v>0</v>
      </c>
      <c r="S212" s="187">
        <v>0</v>
      </c>
      <c r="T212" s="188">
        <f>S212*H212</f>
        <v>0</v>
      </c>
      <c r="U212" s="34"/>
      <c r="V212" s="34"/>
      <c r="W212" s="34"/>
      <c r="X212" s="34"/>
      <c r="Y212" s="34"/>
      <c r="Z212" s="34"/>
      <c r="AA212" s="34"/>
      <c r="AB212" s="34"/>
      <c r="AC212" s="34"/>
      <c r="AD212" s="34"/>
      <c r="AE212" s="34"/>
      <c r="AR212" s="189" t="s">
        <v>250</v>
      </c>
      <c r="AT212" s="189" t="s">
        <v>167</v>
      </c>
      <c r="AU212" s="189" t="s">
        <v>83</v>
      </c>
      <c r="AY212" s="17" t="s">
        <v>164</v>
      </c>
      <c r="BE212" s="190">
        <f>IF(N212="základní",J212,0)</f>
        <v>0</v>
      </c>
      <c r="BF212" s="190">
        <f>IF(N212="snížená",J212,0)</f>
        <v>0</v>
      </c>
      <c r="BG212" s="190">
        <f>IF(N212="zákl. přenesená",J212,0)</f>
        <v>0</v>
      </c>
      <c r="BH212" s="190">
        <f>IF(N212="sníž. přenesená",J212,0)</f>
        <v>0</v>
      </c>
      <c r="BI212" s="190">
        <f>IF(N212="nulová",J212,0)</f>
        <v>0</v>
      </c>
      <c r="BJ212" s="17" t="s">
        <v>79</v>
      </c>
      <c r="BK212" s="190">
        <f>ROUND(I212*H212,2)</f>
        <v>0</v>
      </c>
      <c r="BL212" s="17" t="s">
        <v>250</v>
      </c>
      <c r="BM212" s="189" t="s">
        <v>1174</v>
      </c>
    </row>
    <row r="213" spans="1:65" s="2" customFormat="1" ht="11.25">
      <c r="A213" s="34"/>
      <c r="B213" s="35"/>
      <c r="C213" s="36"/>
      <c r="D213" s="191" t="s">
        <v>173</v>
      </c>
      <c r="E213" s="36"/>
      <c r="F213" s="192" t="s">
        <v>927</v>
      </c>
      <c r="G213" s="36"/>
      <c r="H213" s="36"/>
      <c r="I213" s="193"/>
      <c r="J213" s="36"/>
      <c r="K213" s="36"/>
      <c r="L213" s="39"/>
      <c r="M213" s="194"/>
      <c r="N213" s="195"/>
      <c r="O213" s="64"/>
      <c r="P213" s="64"/>
      <c r="Q213" s="64"/>
      <c r="R213" s="64"/>
      <c r="S213" s="64"/>
      <c r="T213" s="65"/>
      <c r="U213" s="34"/>
      <c r="V213" s="34"/>
      <c r="W213" s="34"/>
      <c r="X213" s="34"/>
      <c r="Y213" s="34"/>
      <c r="Z213" s="34"/>
      <c r="AA213" s="34"/>
      <c r="AB213" s="34"/>
      <c r="AC213" s="34"/>
      <c r="AD213" s="34"/>
      <c r="AE213" s="34"/>
      <c r="AT213" s="17" t="s">
        <v>173</v>
      </c>
      <c r="AU213" s="17" t="s">
        <v>83</v>
      </c>
    </row>
    <row r="214" spans="1:65" s="12" customFormat="1" ht="22.9" customHeight="1">
      <c r="B214" s="162"/>
      <c r="C214" s="163"/>
      <c r="D214" s="164" t="s">
        <v>74</v>
      </c>
      <c r="E214" s="176" t="s">
        <v>928</v>
      </c>
      <c r="F214" s="176" t="s">
        <v>929</v>
      </c>
      <c r="G214" s="163"/>
      <c r="H214" s="163"/>
      <c r="I214" s="166"/>
      <c r="J214" s="177">
        <f>BK214</f>
        <v>0</v>
      </c>
      <c r="K214" s="163"/>
      <c r="L214" s="168"/>
      <c r="M214" s="169"/>
      <c r="N214" s="170"/>
      <c r="O214" s="170"/>
      <c r="P214" s="171">
        <f>SUM(P215:P218)</f>
        <v>0</v>
      </c>
      <c r="Q214" s="170"/>
      <c r="R214" s="171">
        <f>SUM(R215:R218)</f>
        <v>1.5599999999999998E-3</v>
      </c>
      <c r="S214" s="170"/>
      <c r="T214" s="172">
        <f>SUM(T215:T218)</f>
        <v>0</v>
      </c>
      <c r="AR214" s="173" t="s">
        <v>83</v>
      </c>
      <c r="AT214" s="174" t="s">
        <v>74</v>
      </c>
      <c r="AU214" s="174" t="s">
        <v>79</v>
      </c>
      <c r="AY214" s="173" t="s">
        <v>164</v>
      </c>
      <c r="BK214" s="175">
        <f>SUM(BK215:BK218)</f>
        <v>0</v>
      </c>
    </row>
    <row r="215" spans="1:65" s="2" customFormat="1" ht="33" customHeight="1">
      <c r="A215" s="34"/>
      <c r="B215" s="35"/>
      <c r="C215" s="178" t="s">
        <v>393</v>
      </c>
      <c r="D215" s="178" t="s">
        <v>167</v>
      </c>
      <c r="E215" s="179" t="s">
        <v>930</v>
      </c>
      <c r="F215" s="180" t="s">
        <v>931</v>
      </c>
      <c r="G215" s="181" t="s">
        <v>362</v>
      </c>
      <c r="H215" s="182">
        <v>6</v>
      </c>
      <c r="I215" s="183"/>
      <c r="J215" s="184">
        <f>ROUND(I215*H215,2)</f>
        <v>0</v>
      </c>
      <c r="K215" s="180" t="s">
        <v>171</v>
      </c>
      <c r="L215" s="39"/>
      <c r="M215" s="185" t="s">
        <v>19</v>
      </c>
      <c r="N215" s="186" t="s">
        <v>46</v>
      </c>
      <c r="O215" s="64"/>
      <c r="P215" s="187">
        <f>O215*H215</f>
        <v>0</v>
      </c>
      <c r="Q215" s="187">
        <v>2.5999999999999998E-4</v>
      </c>
      <c r="R215" s="187">
        <f>Q215*H215</f>
        <v>1.5599999999999998E-3</v>
      </c>
      <c r="S215" s="187">
        <v>0</v>
      </c>
      <c r="T215" s="188">
        <f>S215*H215</f>
        <v>0</v>
      </c>
      <c r="U215" s="34"/>
      <c r="V215" s="34"/>
      <c r="W215" s="34"/>
      <c r="X215" s="34"/>
      <c r="Y215" s="34"/>
      <c r="Z215" s="34"/>
      <c r="AA215" s="34"/>
      <c r="AB215" s="34"/>
      <c r="AC215" s="34"/>
      <c r="AD215" s="34"/>
      <c r="AE215" s="34"/>
      <c r="AR215" s="189" t="s">
        <v>250</v>
      </c>
      <c r="AT215" s="189" t="s">
        <v>167</v>
      </c>
      <c r="AU215" s="189" t="s">
        <v>83</v>
      </c>
      <c r="AY215" s="17" t="s">
        <v>164</v>
      </c>
      <c r="BE215" s="190">
        <f>IF(N215="základní",J215,0)</f>
        <v>0</v>
      </c>
      <c r="BF215" s="190">
        <f>IF(N215="snížená",J215,0)</f>
        <v>0</v>
      </c>
      <c r="BG215" s="190">
        <f>IF(N215="zákl. přenesená",J215,0)</f>
        <v>0</v>
      </c>
      <c r="BH215" s="190">
        <f>IF(N215="sníž. přenesená",J215,0)</f>
        <v>0</v>
      </c>
      <c r="BI215" s="190">
        <f>IF(N215="nulová",J215,0)</f>
        <v>0</v>
      </c>
      <c r="BJ215" s="17" t="s">
        <v>79</v>
      </c>
      <c r="BK215" s="190">
        <f>ROUND(I215*H215,2)</f>
        <v>0</v>
      </c>
      <c r="BL215" s="17" t="s">
        <v>250</v>
      </c>
      <c r="BM215" s="189" t="s">
        <v>1175</v>
      </c>
    </row>
    <row r="216" spans="1:65" s="2" customFormat="1" ht="11.25">
      <c r="A216" s="34"/>
      <c r="B216" s="35"/>
      <c r="C216" s="36"/>
      <c r="D216" s="191" t="s">
        <v>173</v>
      </c>
      <c r="E216" s="36"/>
      <c r="F216" s="192" t="s">
        <v>933</v>
      </c>
      <c r="G216" s="36"/>
      <c r="H216" s="36"/>
      <c r="I216" s="193"/>
      <c r="J216" s="36"/>
      <c r="K216" s="36"/>
      <c r="L216" s="39"/>
      <c r="M216" s="194"/>
      <c r="N216" s="195"/>
      <c r="O216" s="64"/>
      <c r="P216" s="64"/>
      <c r="Q216" s="64"/>
      <c r="R216" s="64"/>
      <c r="S216" s="64"/>
      <c r="T216" s="65"/>
      <c r="U216" s="34"/>
      <c r="V216" s="34"/>
      <c r="W216" s="34"/>
      <c r="X216" s="34"/>
      <c r="Y216" s="34"/>
      <c r="Z216" s="34"/>
      <c r="AA216" s="34"/>
      <c r="AB216" s="34"/>
      <c r="AC216" s="34"/>
      <c r="AD216" s="34"/>
      <c r="AE216" s="34"/>
      <c r="AT216" s="17" t="s">
        <v>173</v>
      </c>
      <c r="AU216" s="17" t="s">
        <v>83</v>
      </c>
    </row>
    <row r="217" spans="1:65" s="2" customFormat="1" ht="55.5" customHeight="1">
      <c r="A217" s="34"/>
      <c r="B217" s="35"/>
      <c r="C217" s="178" t="s">
        <v>616</v>
      </c>
      <c r="D217" s="178" t="s">
        <v>167</v>
      </c>
      <c r="E217" s="179" t="s">
        <v>934</v>
      </c>
      <c r="F217" s="180" t="s">
        <v>935</v>
      </c>
      <c r="G217" s="181" t="s">
        <v>221</v>
      </c>
      <c r="H217" s="182">
        <v>2E-3</v>
      </c>
      <c r="I217" s="183"/>
      <c r="J217" s="184">
        <f>ROUND(I217*H217,2)</f>
        <v>0</v>
      </c>
      <c r="K217" s="180" t="s">
        <v>171</v>
      </c>
      <c r="L217" s="39"/>
      <c r="M217" s="185" t="s">
        <v>19</v>
      </c>
      <c r="N217" s="186" t="s">
        <v>46</v>
      </c>
      <c r="O217" s="64"/>
      <c r="P217" s="187">
        <f>O217*H217</f>
        <v>0</v>
      </c>
      <c r="Q217" s="187">
        <v>0</v>
      </c>
      <c r="R217" s="187">
        <f>Q217*H217</f>
        <v>0</v>
      </c>
      <c r="S217" s="187">
        <v>0</v>
      </c>
      <c r="T217" s="188">
        <f>S217*H217</f>
        <v>0</v>
      </c>
      <c r="U217" s="34"/>
      <c r="V217" s="34"/>
      <c r="W217" s="34"/>
      <c r="X217" s="34"/>
      <c r="Y217" s="34"/>
      <c r="Z217" s="34"/>
      <c r="AA217" s="34"/>
      <c r="AB217" s="34"/>
      <c r="AC217" s="34"/>
      <c r="AD217" s="34"/>
      <c r="AE217" s="34"/>
      <c r="AR217" s="189" t="s">
        <v>250</v>
      </c>
      <c r="AT217" s="189" t="s">
        <v>167</v>
      </c>
      <c r="AU217" s="189" t="s">
        <v>83</v>
      </c>
      <c r="AY217" s="17" t="s">
        <v>164</v>
      </c>
      <c r="BE217" s="190">
        <f>IF(N217="základní",J217,0)</f>
        <v>0</v>
      </c>
      <c r="BF217" s="190">
        <f>IF(N217="snížená",J217,0)</f>
        <v>0</v>
      </c>
      <c r="BG217" s="190">
        <f>IF(N217="zákl. přenesená",J217,0)</f>
        <v>0</v>
      </c>
      <c r="BH217" s="190">
        <f>IF(N217="sníž. přenesená",J217,0)</f>
        <v>0</v>
      </c>
      <c r="BI217" s="190">
        <f>IF(N217="nulová",J217,0)</f>
        <v>0</v>
      </c>
      <c r="BJ217" s="17" t="s">
        <v>79</v>
      </c>
      <c r="BK217" s="190">
        <f>ROUND(I217*H217,2)</f>
        <v>0</v>
      </c>
      <c r="BL217" s="17" t="s">
        <v>250</v>
      </c>
      <c r="BM217" s="189" t="s">
        <v>1176</v>
      </c>
    </row>
    <row r="218" spans="1:65" s="2" customFormat="1" ht="11.25">
      <c r="A218" s="34"/>
      <c r="B218" s="35"/>
      <c r="C218" s="36"/>
      <c r="D218" s="191" t="s">
        <v>173</v>
      </c>
      <c r="E218" s="36"/>
      <c r="F218" s="192" t="s">
        <v>937</v>
      </c>
      <c r="G218" s="36"/>
      <c r="H218" s="36"/>
      <c r="I218" s="193"/>
      <c r="J218" s="36"/>
      <c r="K218" s="36"/>
      <c r="L218" s="39"/>
      <c r="M218" s="194"/>
      <c r="N218" s="195"/>
      <c r="O218" s="64"/>
      <c r="P218" s="64"/>
      <c r="Q218" s="64"/>
      <c r="R218" s="64"/>
      <c r="S218" s="64"/>
      <c r="T218" s="65"/>
      <c r="U218" s="34"/>
      <c r="V218" s="34"/>
      <c r="W218" s="34"/>
      <c r="X218" s="34"/>
      <c r="Y218" s="34"/>
      <c r="Z218" s="34"/>
      <c r="AA218" s="34"/>
      <c r="AB218" s="34"/>
      <c r="AC218" s="34"/>
      <c r="AD218" s="34"/>
      <c r="AE218" s="34"/>
      <c r="AT218" s="17" t="s">
        <v>173</v>
      </c>
      <c r="AU218" s="17" t="s">
        <v>83</v>
      </c>
    </row>
    <row r="219" spans="1:65" s="12" customFormat="1" ht="22.9" customHeight="1">
      <c r="B219" s="162"/>
      <c r="C219" s="163"/>
      <c r="D219" s="164" t="s">
        <v>74</v>
      </c>
      <c r="E219" s="176" t="s">
        <v>938</v>
      </c>
      <c r="F219" s="176" t="s">
        <v>939</v>
      </c>
      <c r="G219" s="163"/>
      <c r="H219" s="163"/>
      <c r="I219" s="166"/>
      <c r="J219" s="177">
        <f>BK219</f>
        <v>0</v>
      </c>
      <c r="K219" s="163"/>
      <c r="L219" s="168"/>
      <c r="M219" s="169"/>
      <c r="N219" s="170"/>
      <c r="O219" s="170"/>
      <c r="P219" s="171">
        <f>SUM(P220:P225)</f>
        <v>0</v>
      </c>
      <c r="Q219" s="170"/>
      <c r="R219" s="171">
        <f>SUM(R220:R225)</f>
        <v>0.24840000000000004</v>
      </c>
      <c r="S219" s="170"/>
      <c r="T219" s="172">
        <f>SUM(T220:T225)</f>
        <v>0.14957999999999999</v>
      </c>
      <c r="AR219" s="173" t="s">
        <v>83</v>
      </c>
      <c r="AT219" s="174" t="s">
        <v>74</v>
      </c>
      <c r="AU219" s="174" t="s">
        <v>79</v>
      </c>
      <c r="AY219" s="173" t="s">
        <v>164</v>
      </c>
      <c r="BK219" s="175">
        <f>SUM(BK220:BK225)</f>
        <v>0</v>
      </c>
    </row>
    <row r="220" spans="1:65" s="2" customFormat="1" ht="24.2" customHeight="1">
      <c r="A220" s="34"/>
      <c r="B220" s="35"/>
      <c r="C220" s="178" t="s">
        <v>626</v>
      </c>
      <c r="D220" s="178" t="s">
        <v>167</v>
      </c>
      <c r="E220" s="179" t="s">
        <v>940</v>
      </c>
      <c r="F220" s="180" t="s">
        <v>941</v>
      </c>
      <c r="G220" s="181" t="s">
        <v>362</v>
      </c>
      <c r="H220" s="182">
        <v>6</v>
      </c>
      <c r="I220" s="183"/>
      <c r="J220" s="184">
        <f>ROUND(I220*H220,2)</f>
        <v>0</v>
      </c>
      <c r="K220" s="180" t="s">
        <v>171</v>
      </c>
      <c r="L220" s="39"/>
      <c r="M220" s="185" t="s">
        <v>19</v>
      </c>
      <c r="N220" s="186" t="s">
        <v>46</v>
      </c>
      <c r="O220" s="64"/>
      <c r="P220" s="187">
        <f>O220*H220</f>
        <v>0</v>
      </c>
      <c r="Q220" s="187">
        <v>8.0000000000000007E-5</v>
      </c>
      <c r="R220" s="187">
        <f>Q220*H220</f>
        <v>4.8000000000000007E-4</v>
      </c>
      <c r="S220" s="187">
        <v>2.4930000000000001E-2</v>
      </c>
      <c r="T220" s="188">
        <f>S220*H220</f>
        <v>0.14957999999999999</v>
      </c>
      <c r="U220" s="34"/>
      <c r="V220" s="34"/>
      <c r="W220" s="34"/>
      <c r="X220" s="34"/>
      <c r="Y220" s="34"/>
      <c r="Z220" s="34"/>
      <c r="AA220" s="34"/>
      <c r="AB220" s="34"/>
      <c r="AC220" s="34"/>
      <c r="AD220" s="34"/>
      <c r="AE220" s="34"/>
      <c r="AR220" s="189" t="s">
        <v>250</v>
      </c>
      <c r="AT220" s="189" t="s">
        <v>167</v>
      </c>
      <c r="AU220" s="189" t="s">
        <v>83</v>
      </c>
      <c r="AY220" s="17" t="s">
        <v>164</v>
      </c>
      <c r="BE220" s="190">
        <f>IF(N220="základní",J220,0)</f>
        <v>0</v>
      </c>
      <c r="BF220" s="190">
        <f>IF(N220="snížená",J220,0)</f>
        <v>0</v>
      </c>
      <c r="BG220" s="190">
        <f>IF(N220="zákl. přenesená",J220,0)</f>
        <v>0</v>
      </c>
      <c r="BH220" s="190">
        <f>IF(N220="sníž. přenesená",J220,0)</f>
        <v>0</v>
      </c>
      <c r="BI220" s="190">
        <f>IF(N220="nulová",J220,0)</f>
        <v>0</v>
      </c>
      <c r="BJ220" s="17" t="s">
        <v>79</v>
      </c>
      <c r="BK220" s="190">
        <f>ROUND(I220*H220,2)</f>
        <v>0</v>
      </c>
      <c r="BL220" s="17" t="s">
        <v>250</v>
      </c>
      <c r="BM220" s="189" t="s">
        <v>1177</v>
      </c>
    </row>
    <row r="221" spans="1:65" s="2" customFormat="1" ht="11.25">
      <c r="A221" s="34"/>
      <c r="B221" s="35"/>
      <c r="C221" s="36"/>
      <c r="D221" s="191" t="s">
        <v>173</v>
      </c>
      <c r="E221" s="36"/>
      <c r="F221" s="192" t="s">
        <v>943</v>
      </c>
      <c r="G221" s="36"/>
      <c r="H221" s="36"/>
      <c r="I221" s="193"/>
      <c r="J221" s="36"/>
      <c r="K221" s="36"/>
      <c r="L221" s="39"/>
      <c r="M221" s="194"/>
      <c r="N221" s="195"/>
      <c r="O221" s="64"/>
      <c r="P221" s="64"/>
      <c r="Q221" s="64"/>
      <c r="R221" s="64"/>
      <c r="S221" s="64"/>
      <c r="T221" s="65"/>
      <c r="U221" s="34"/>
      <c r="V221" s="34"/>
      <c r="W221" s="34"/>
      <c r="X221" s="34"/>
      <c r="Y221" s="34"/>
      <c r="Z221" s="34"/>
      <c r="AA221" s="34"/>
      <c r="AB221" s="34"/>
      <c r="AC221" s="34"/>
      <c r="AD221" s="34"/>
      <c r="AE221" s="34"/>
      <c r="AT221" s="17" t="s">
        <v>173</v>
      </c>
      <c r="AU221" s="17" t="s">
        <v>83</v>
      </c>
    </row>
    <row r="222" spans="1:65" s="2" customFormat="1" ht="49.15" customHeight="1">
      <c r="A222" s="34"/>
      <c r="B222" s="35"/>
      <c r="C222" s="178" t="s">
        <v>631</v>
      </c>
      <c r="D222" s="178" t="s">
        <v>167</v>
      </c>
      <c r="E222" s="179" t="s">
        <v>944</v>
      </c>
      <c r="F222" s="180" t="s">
        <v>945</v>
      </c>
      <c r="G222" s="181" t="s">
        <v>362</v>
      </c>
      <c r="H222" s="182">
        <v>6</v>
      </c>
      <c r="I222" s="183"/>
      <c r="J222" s="184">
        <f>ROUND(I222*H222,2)</f>
        <v>0</v>
      </c>
      <c r="K222" s="180" t="s">
        <v>171</v>
      </c>
      <c r="L222" s="39"/>
      <c r="M222" s="185" t="s">
        <v>19</v>
      </c>
      <c r="N222" s="186" t="s">
        <v>46</v>
      </c>
      <c r="O222" s="64"/>
      <c r="P222" s="187">
        <f>O222*H222</f>
        <v>0</v>
      </c>
      <c r="Q222" s="187">
        <v>4.1320000000000003E-2</v>
      </c>
      <c r="R222" s="187">
        <f>Q222*H222</f>
        <v>0.24792000000000003</v>
      </c>
      <c r="S222" s="187">
        <v>0</v>
      </c>
      <c r="T222" s="188">
        <f>S222*H222</f>
        <v>0</v>
      </c>
      <c r="U222" s="34"/>
      <c r="V222" s="34"/>
      <c r="W222" s="34"/>
      <c r="X222" s="34"/>
      <c r="Y222" s="34"/>
      <c r="Z222" s="34"/>
      <c r="AA222" s="34"/>
      <c r="AB222" s="34"/>
      <c r="AC222" s="34"/>
      <c r="AD222" s="34"/>
      <c r="AE222" s="34"/>
      <c r="AR222" s="189" t="s">
        <v>250</v>
      </c>
      <c r="AT222" s="189" t="s">
        <v>167</v>
      </c>
      <c r="AU222" s="189" t="s">
        <v>83</v>
      </c>
      <c r="AY222" s="17" t="s">
        <v>164</v>
      </c>
      <c r="BE222" s="190">
        <f>IF(N222="základní",J222,0)</f>
        <v>0</v>
      </c>
      <c r="BF222" s="190">
        <f>IF(N222="snížená",J222,0)</f>
        <v>0</v>
      </c>
      <c r="BG222" s="190">
        <f>IF(N222="zákl. přenesená",J222,0)</f>
        <v>0</v>
      </c>
      <c r="BH222" s="190">
        <f>IF(N222="sníž. přenesená",J222,0)</f>
        <v>0</v>
      </c>
      <c r="BI222" s="190">
        <f>IF(N222="nulová",J222,0)</f>
        <v>0</v>
      </c>
      <c r="BJ222" s="17" t="s">
        <v>79</v>
      </c>
      <c r="BK222" s="190">
        <f>ROUND(I222*H222,2)</f>
        <v>0</v>
      </c>
      <c r="BL222" s="17" t="s">
        <v>250</v>
      </c>
      <c r="BM222" s="189" t="s">
        <v>1178</v>
      </c>
    </row>
    <row r="223" spans="1:65" s="2" customFormat="1" ht="11.25">
      <c r="A223" s="34"/>
      <c r="B223" s="35"/>
      <c r="C223" s="36"/>
      <c r="D223" s="191" t="s">
        <v>173</v>
      </c>
      <c r="E223" s="36"/>
      <c r="F223" s="192" t="s">
        <v>947</v>
      </c>
      <c r="G223" s="36"/>
      <c r="H223" s="36"/>
      <c r="I223" s="193"/>
      <c r="J223" s="36"/>
      <c r="K223" s="36"/>
      <c r="L223" s="39"/>
      <c r="M223" s="194"/>
      <c r="N223" s="195"/>
      <c r="O223" s="64"/>
      <c r="P223" s="64"/>
      <c r="Q223" s="64"/>
      <c r="R223" s="64"/>
      <c r="S223" s="64"/>
      <c r="T223" s="65"/>
      <c r="U223" s="34"/>
      <c r="V223" s="34"/>
      <c r="W223" s="34"/>
      <c r="X223" s="34"/>
      <c r="Y223" s="34"/>
      <c r="Z223" s="34"/>
      <c r="AA223" s="34"/>
      <c r="AB223" s="34"/>
      <c r="AC223" s="34"/>
      <c r="AD223" s="34"/>
      <c r="AE223" s="34"/>
      <c r="AT223" s="17" t="s">
        <v>173</v>
      </c>
      <c r="AU223" s="17" t="s">
        <v>83</v>
      </c>
    </row>
    <row r="224" spans="1:65" s="2" customFormat="1" ht="55.5" customHeight="1">
      <c r="A224" s="34"/>
      <c r="B224" s="35"/>
      <c r="C224" s="178" t="s">
        <v>636</v>
      </c>
      <c r="D224" s="178" t="s">
        <v>167</v>
      </c>
      <c r="E224" s="179" t="s">
        <v>948</v>
      </c>
      <c r="F224" s="180" t="s">
        <v>949</v>
      </c>
      <c r="G224" s="181" t="s">
        <v>221</v>
      </c>
      <c r="H224" s="182">
        <v>0.248</v>
      </c>
      <c r="I224" s="183"/>
      <c r="J224" s="184">
        <f>ROUND(I224*H224,2)</f>
        <v>0</v>
      </c>
      <c r="K224" s="180" t="s">
        <v>171</v>
      </c>
      <c r="L224" s="39"/>
      <c r="M224" s="185" t="s">
        <v>19</v>
      </c>
      <c r="N224" s="186" t="s">
        <v>46</v>
      </c>
      <c r="O224" s="64"/>
      <c r="P224" s="187">
        <f>O224*H224</f>
        <v>0</v>
      </c>
      <c r="Q224" s="187">
        <v>0</v>
      </c>
      <c r="R224" s="187">
        <f>Q224*H224</f>
        <v>0</v>
      </c>
      <c r="S224" s="187">
        <v>0</v>
      </c>
      <c r="T224" s="188">
        <f>S224*H224</f>
        <v>0</v>
      </c>
      <c r="U224" s="34"/>
      <c r="V224" s="34"/>
      <c r="W224" s="34"/>
      <c r="X224" s="34"/>
      <c r="Y224" s="34"/>
      <c r="Z224" s="34"/>
      <c r="AA224" s="34"/>
      <c r="AB224" s="34"/>
      <c r="AC224" s="34"/>
      <c r="AD224" s="34"/>
      <c r="AE224" s="34"/>
      <c r="AR224" s="189" t="s">
        <v>250</v>
      </c>
      <c r="AT224" s="189" t="s">
        <v>167</v>
      </c>
      <c r="AU224" s="189" t="s">
        <v>83</v>
      </c>
      <c r="AY224" s="17" t="s">
        <v>164</v>
      </c>
      <c r="BE224" s="190">
        <f>IF(N224="základní",J224,0)</f>
        <v>0</v>
      </c>
      <c r="BF224" s="190">
        <f>IF(N224="snížená",J224,0)</f>
        <v>0</v>
      </c>
      <c r="BG224" s="190">
        <f>IF(N224="zákl. přenesená",J224,0)</f>
        <v>0</v>
      </c>
      <c r="BH224" s="190">
        <f>IF(N224="sníž. přenesená",J224,0)</f>
        <v>0</v>
      </c>
      <c r="BI224" s="190">
        <f>IF(N224="nulová",J224,0)</f>
        <v>0</v>
      </c>
      <c r="BJ224" s="17" t="s">
        <v>79</v>
      </c>
      <c r="BK224" s="190">
        <f>ROUND(I224*H224,2)</f>
        <v>0</v>
      </c>
      <c r="BL224" s="17" t="s">
        <v>250</v>
      </c>
      <c r="BM224" s="189" t="s">
        <v>1179</v>
      </c>
    </row>
    <row r="225" spans="1:47" s="2" customFormat="1" ht="11.25">
      <c r="A225" s="34"/>
      <c r="B225" s="35"/>
      <c r="C225" s="36"/>
      <c r="D225" s="191" t="s">
        <v>173</v>
      </c>
      <c r="E225" s="36"/>
      <c r="F225" s="192" t="s">
        <v>951</v>
      </c>
      <c r="G225" s="36"/>
      <c r="H225" s="36"/>
      <c r="I225" s="193"/>
      <c r="J225" s="36"/>
      <c r="K225" s="36"/>
      <c r="L225" s="39"/>
      <c r="M225" s="208"/>
      <c r="N225" s="209"/>
      <c r="O225" s="210"/>
      <c r="P225" s="210"/>
      <c r="Q225" s="210"/>
      <c r="R225" s="210"/>
      <c r="S225" s="210"/>
      <c r="T225" s="211"/>
      <c r="U225" s="34"/>
      <c r="V225" s="34"/>
      <c r="W225" s="34"/>
      <c r="X225" s="34"/>
      <c r="Y225" s="34"/>
      <c r="Z225" s="34"/>
      <c r="AA225" s="34"/>
      <c r="AB225" s="34"/>
      <c r="AC225" s="34"/>
      <c r="AD225" s="34"/>
      <c r="AE225" s="34"/>
      <c r="AT225" s="17" t="s">
        <v>173</v>
      </c>
      <c r="AU225" s="17" t="s">
        <v>83</v>
      </c>
    </row>
    <row r="226" spans="1:47" s="2" customFormat="1" ht="6.95" customHeight="1">
      <c r="A226" s="34"/>
      <c r="B226" s="47"/>
      <c r="C226" s="48"/>
      <c r="D226" s="48"/>
      <c r="E226" s="48"/>
      <c r="F226" s="48"/>
      <c r="G226" s="48"/>
      <c r="H226" s="48"/>
      <c r="I226" s="48"/>
      <c r="J226" s="48"/>
      <c r="K226" s="48"/>
      <c r="L226" s="39"/>
      <c r="M226" s="34"/>
      <c r="O226" s="34"/>
      <c r="P226" s="34"/>
      <c r="Q226" s="34"/>
      <c r="R226" s="34"/>
      <c r="S226" s="34"/>
      <c r="T226" s="34"/>
      <c r="U226" s="34"/>
      <c r="V226" s="34"/>
      <c r="W226" s="34"/>
      <c r="X226" s="34"/>
      <c r="Y226" s="34"/>
      <c r="Z226" s="34"/>
      <c r="AA226" s="34"/>
      <c r="AB226" s="34"/>
      <c r="AC226" s="34"/>
      <c r="AD226" s="34"/>
      <c r="AE226" s="34"/>
    </row>
  </sheetData>
  <sheetProtection algorithmName="SHA-512" hashValue="ntiWx/Q2AFDN3eJ3WAE02Y59jqidX9T6WsqwSXnKlWeVny6/ZQyb4s0UYhLyyjzC9ApNiDNefalBaMl7Xo7sQA==" saltValue="9EfNFewlPXz6sh7JsuZeDEj20Rs/K8wmCk2PVR8kR6n8OmlLl3LSWV6eUFHujv2UR/Y9NjHgNv912/thlY3ReQ==" spinCount="100000" sheet="1" objects="1" scenarios="1" formatColumns="0" formatRows="0" autoFilter="0"/>
  <autoFilter ref="C96:K225" xr:uid="{00000000-0009-0000-0000-000006000000}"/>
  <mergeCells count="12">
    <mergeCell ref="E89:H89"/>
    <mergeCell ref="L2:V2"/>
    <mergeCell ref="E50:H50"/>
    <mergeCell ref="E52:H52"/>
    <mergeCell ref="E54:H54"/>
    <mergeCell ref="E85:H85"/>
    <mergeCell ref="E87:H87"/>
    <mergeCell ref="E7:H7"/>
    <mergeCell ref="E9:H9"/>
    <mergeCell ref="E11:H11"/>
    <mergeCell ref="E20:H20"/>
    <mergeCell ref="E29:H29"/>
  </mergeCells>
  <hyperlinks>
    <hyperlink ref="F101" r:id="rId1" xr:uid="{00000000-0004-0000-0600-000000000000}"/>
    <hyperlink ref="F105" r:id="rId2" xr:uid="{00000000-0004-0000-0600-000001000000}"/>
    <hyperlink ref="F108" r:id="rId3" xr:uid="{00000000-0004-0000-0600-000002000000}"/>
    <hyperlink ref="F113" r:id="rId4" xr:uid="{00000000-0004-0000-0600-000003000000}"/>
    <hyperlink ref="F116" r:id="rId5" xr:uid="{00000000-0004-0000-0600-000004000000}"/>
    <hyperlink ref="F118" r:id="rId6" xr:uid="{00000000-0004-0000-0600-000005000000}"/>
    <hyperlink ref="F121" r:id="rId7" xr:uid="{00000000-0004-0000-0600-000006000000}"/>
    <hyperlink ref="F123" r:id="rId8" xr:uid="{00000000-0004-0000-0600-000007000000}"/>
    <hyperlink ref="F126" r:id="rId9" xr:uid="{00000000-0004-0000-0600-000008000000}"/>
    <hyperlink ref="F130" r:id="rId10" xr:uid="{00000000-0004-0000-0600-000009000000}"/>
    <hyperlink ref="F137" r:id="rId11" xr:uid="{00000000-0004-0000-0600-00000A000000}"/>
    <hyperlink ref="F144" r:id="rId12" xr:uid="{00000000-0004-0000-0600-00000B000000}"/>
    <hyperlink ref="F150" r:id="rId13" xr:uid="{00000000-0004-0000-0600-00000C000000}"/>
    <hyperlink ref="F153" r:id="rId14" xr:uid="{00000000-0004-0000-0600-00000D000000}"/>
    <hyperlink ref="F155" r:id="rId15" xr:uid="{00000000-0004-0000-0600-00000E000000}"/>
    <hyperlink ref="F158" r:id="rId16" xr:uid="{00000000-0004-0000-0600-00000F000000}"/>
    <hyperlink ref="F165" r:id="rId17" xr:uid="{00000000-0004-0000-0600-000010000000}"/>
    <hyperlink ref="F172" r:id="rId18" xr:uid="{00000000-0004-0000-0600-000011000000}"/>
    <hyperlink ref="F179" r:id="rId19" xr:uid="{00000000-0004-0000-0600-000012000000}"/>
    <hyperlink ref="F181" r:id="rId20" xr:uid="{00000000-0004-0000-0600-000013000000}"/>
    <hyperlink ref="F183" r:id="rId21" xr:uid="{00000000-0004-0000-0600-000014000000}"/>
    <hyperlink ref="F186" r:id="rId22" xr:uid="{00000000-0004-0000-0600-000015000000}"/>
    <hyperlink ref="F188" r:id="rId23" xr:uid="{00000000-0004-0000-0600-000016000000}"/>
    <hyperlink ref="F191" r:id="rId24" xr:uid="{00000000-0004-0000-0600-000017000000}"/>
    <hyperlink ref="F195" r:id="rId25" xr:uid="{00000000-0004-0000-0600-000018000000}"/>
    <hyperlink ref="F197" r:id="rId26" xr:uid="{00000000-0004-0000-0600-000019000000}"/>
    <hyperlink ref="F200" r:id="rId27" xr:uid="{00000000-0004-0000-0600-00001A000000}"/>
    <hyperlink ref="F203" r:id="rId28" xr:uid="{00000000-0004-0000-0600-00001B000000}"/>
    <hyperlink ref="F205" r:id="rId29" xr:uid="{00000000-0004-0000-0600-00001C000000}"/>
    <hyperlink ref="F208" r:id="rId30" xr:uid="{00000000-0004-0000-0600-00001D000000}"/>
    <hyperlink ref="F211" r:id="rId31" xr:uid="{00000000-0004-0000-0600-00001E000000}"/>
    <hyperlink ref="F213" r:id="rId32" xr:uid="{00000000-0004-0000-0600-00001F000000}"/>
    <hyperlink ref="F216" r:id="rId33" xr:uid="{00000000-0004-0000-0600-000020000000}"/>
    <hyperlink ref="F218" r:id="rId34" xr:uid="{00000000-0004-0000-0600-000021000000}"/>
    <hyperlink ref="F221" r:id="rId35" xr:uid="{00000000-0004-0000-0600-000022000000}"/>
    <hyperlink ref="F223" r:id="rId36" xr:uid="{00000000-0004-0000-0600-000023000000}"/>
    <hyperlink ref="F225" r:id="rId37" xr:uid="{00000000-0004-0000-0600-000024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38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2:BM171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80"/>
      <c r="M2" s="280"/>
      <c r="N2" s="280"/>
      <c r="O2" s="280"/>
      <c r="P2" s="280"/>
      <c r="Q2" s="280"/>
      <c r="R2" s="280"/>
      <c r="S2" s="280"/>
      <c r="T2" s="280"/>
      <c r="U2" s="280"/>
      <c r="V2" s="280"/>
      <c r="AT2" s="17" t="s">
        <v>107</v>
      </c>
    </row>
    <row r="3" spans="1:46" s="1" customFormat="1" ht="6.95" customHeight="1">
      <c r="B3" s="108"/>
      <c r="C3" s="109"/>
      <c r="D3" s="109"/>
      <c r="E3" s="109"/>
      <c r="F3" s="109"/>
      <c r="G3" s="109"/>
      <c r="H3" s="109"/>
      <c r="I3" s="109"/>
      <c r="J3" s="109"/>
      <c r="K3" s="109"/>
      <c r="L3" s="20"/>
      <c r="AT3" s="17" t="s">
        <v>83</v>
      </c>
    </row>
    <row r="4" spans="1:46" s="1" customFormat="1" ht="24.95" customHeight="1">
      <c r="B4" s="20"/>
      <c r="D4" s="110" t="s">
        <v>127</v>
      </c>
      <c r="L4" s="20"/>
      <c r="M4" s="111" t="s">
        <v>10</v>
      </c>
      <c r="AT4" s="17" t="s">
        <v>4</v>
      </c>
    </row>
    <row r="5" spans="1:46" s="1" customFormat="1" ht="6.95" customHeight="1">
      <c r="B5" s="20"/>
      <c r="L5" s="20"/>
    </row>
    <row r="6" spans="1:46" s="1" customFormat="1" ht="12" customHeight="1">
      <c r="B6" s="20"/>
      <c r="D6" s="112" t="s">
        <v>16</v>
      </c>
      <c r="L6" s="20"/>
    </row>
    <row r="7" spans="1:46" s="1" customFormat="1" ht="16.5" customHeight="1">
      <c r="B7" s="20"/>
      <c r="E7" s="297" t="str">
        <f>'Rekapitulace stavby'!K6</f>
        <v>Domov mládeže, Čelakovského 789 1, Plzeň</v>
      </c>
      <c r="F7" s="298"/>
      <c r="G7" s="298"/>
      <c r="H7" s="298"/>
      <c r="L7" s="20"/>
    </row>
    <row r="8" spans="1:46" s="1" customFormat="1" ht="12" customHeight="1">
      <c r="B8" s="20"/>
      <c r="D8" s="112" t="s">
        <v>128</v>
      </c>
      <c r="L8" s="20"/>
    </row>
    <row r="9" spans="1:46" s="2" customFormat="1" ht="16.5" customHeight="1">
      <c r="A9" s="34"/>
      <c r="B9" s="39"/>
      <c r="C9" s="34"/>
      <c r="D9" s="34"/>
      <c r="E9" s="297" t="s">
        <v>1180</v>
      </c>
      <c r="F9" s="299"/>
      <c r="G9" s="299"/>
      <c r="H9" s="299"/>
      <c r="I9" s="34"/>
      <c r="J9" s="34"/>
      <c r="K9" s="34"/>
      <c r="L9" s="113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pans="1:46" s="2" customFormat="1" ht="12" customHeight="1">
      <c r="A10" s="34"/>
      <c r="B10" s="39"/>
      <c r="C10" s="34"/>
      <c r="D10" s="112" t="s">
        <v>130</v>
      </c>
      <c r="E10" s="34"/>
      <c r="F10" s="34"/>
      <c r="G10" s="34"/>
      <c r="H10" s="34"/>
      <c r="I10" s="34"/>
      <c r="J10" s="34"/>
      <c r="K10" s="34"/>
      <c r="L10" s="113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pans="1:46" s="2" customFormat="1" ht="16.5" customHeight="1">
      <c r="A11" s="34"/>
      <c r="B11" s="39"/>
      <c r="C11" s="34"/>
      <c r="D11" s="34"/>
      <c r="E11" s="300" t="s">
        <v>1181</v>
      </c>
      <c r="F11" s="299"/>
      <c r="G11" s="299"/>
      <c r="H11" s="299"/>
      <c r="I11" s="34"/>
      <c r="J11" s="34"/>
      <c r="K11" s="34"/>
      <c r="L11" s="113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pans="1:46" s="2" customFormat="1" ht="11.25">
      <c r="A12" s="34"/>
      <c r="B12" s="39"/>
      <c r="C12" s="34"/>
      <c r="D12" s="34"/>
      <c r="E12" s="34"/>
      <c r="F12" s="34"/>
      <c r="G12" s="34"/>
      <c r="H12" s="34"/>
      <c r="I12" s="34"/>
      <c r="J12" s="34"/>
      <c r="K12" s="34"/>
      <c r="L12" s="113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pans="1:46" s="2" customFormat="1" ht="12" customHeight="1">
      <c r="A13" s="34"/>
      <c r="B13" s="39"/>
      <c r="C13" s="34"/>
      <c r="D13" s="112" t="s">
        <v>18</v>
      </c>
      <c r="E13" s="34"/>
      <c r="F13" s="103" t="s">
        <v>19</v>
      </c>
      <c r="G13" s="34"/>
      <c r="H13" s="34"/>
      <c r="I13" s="112" t="s">
        <v>20</v>
      </c>
      <c r="J13" s="103" t="s">
        <v>19</v>
      </c>
      <c r="K13" s="34"/>
      <c r="L13" s="113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pans="1:46" s="2" customFormat="1" ht="12" customHeight="1">
      <c r="A14" s="34"/>
      <c r="B14" s="39"/>
      <c r="C14" s="34"/>
      <c r="D14" s="112" t="s">
        <v>21</v>
      </c>
      <c r="E14" s="34"/>
      <c r="F14" s="103" t="s">
        <v>22</v>
      </c>
      <c r="G14" s="34"/>
      <c r="H14" s="34"/>
      <c r="I14" s="112" t="s">
        <v>23</v>
      </c>
      <c r="J14" s="114" t="str">
        <f>'Rekapitulace stavby'!AN8</f>
        <v>20. 3. 2025</v>
      </c>
      <c r="K14" s="34"/>
      <c r="L14" s="113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pans="1:46" s="2" customFormat="1" ht="10.9" customHeight="1">
      <c r="A15" s="34"/>
      <c r="B15" s="39"/>
      <c r="C15" s="34"/>
      <c r="D15" s="34"/>
      <c r="E15" s="34"/>
      <c r="F15" s="34"/>
      <c r="G15" s="34"/>
      <c r="H15" s="34"/>
      <c r="I15" s="34"/>
      <c r="J15" s="34"/>
      <c r="K15" s="34"/>
      <c r="L15" s="113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pans="1:46" s="2" customFormat="1" ht="12" customHeight="1">
      <c r="A16" s="34"/>
      <c r="B16" s="39"/>
      <c r="C16" s="34"/>
      <c r="D16" s="112" t="s">
        <v>25</v>
      </c>
      <c r="E16" s="34"/>
      <c r="F16" s="34"/>
      <c r="G16" s="34"/>
      <c r="H16" s="34"/>
      <c r="I16" s="112" t="s">
        <v>26</v>
      </c>
      <c r="J16" s="103" t="s">
        <v>27</v>
      </c>
      <c r="K16" s="34"/>
      <c r="L16" s="113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pans="1:31" s="2" customFormat="1" ht="18" customHeight="1">
      <c r="A17" s="34"/>
      <c r="B17" s="39"/>
      <c r="C17" s="34"/>
      <c r="D17" s="34"/>
      <c r="E17" s="103" t="s">
        <v>28</v>
      </c>
      <c r="F17" s="34"/>
      <c r="G17" s="34"/>
      <c r="H17" s="34"/>
      <c r="I17" s="112" t="s">
        <v>29</v>
      </c>
      <c r="J17" s="103" t="s">
        <v>30</v>
      </c>
      <c r="K17" s="34"/>
      <c r="L17" s="113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pans="1:31" s="2" customFormat="1" ht="6.95" customHeight="1">
      <c r="A18" s="34"/>
      <c r="B18" s="39"/>
      <c r="C18" s="34"/>
      <c r="D18" s="34"/>
      <c r="E18" s="34"/>
      <c r="F18" s="34"/>
      <c r="G18" s="34"/>
      <c r="H18" s="34"/>
      <c r="I18" s="34"/>
      <c r="J18" s="34"/>
      <c r="K18" s="34"/>
      <c r="L18" s="113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pans="1:31" s="2" customFormat="1" ht="12" customHeight="1">
      <c r="A19" s="34"/>
      <c r="B19" s="39"/>
      <c r="C19" s="34"/>
      <c r="D19" s="112" t="s">
        <v>31</v>
      </c>
      <c r="E19" s="34"/>
      <c r="F19" s="34"/>
      <c r="G19" s="34"/>
      <c r="H19" s="34"/>
      <c r="I19" s="112" t="s">
        <v>26</v>
      </c>
      <c r="J19" s="30" t="str">
        <f>'Rekapitulace stavby'!AN13</f>
        <v>Vyplň údaj</v>
      </c>
      <c r="K19" s="34"/>
      <c r="L19" s="113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pans="1:31" s="2" customFormat="1" ht="18" customHeight="1">
      <c r="A20" s="34"/>
      <c r="B20" s="39"/>
      <c r="C20" s="34"/>
      <c r="D20" s="34"/>
      <c r="E20" s="301" t="str">
        <f>'Rekapitulace stavby'!E14</f>
        <v>Vyplň údaj</v>
      </c>
      <c r="F20" s="302"/>
      <c r="G20" s="302"/>
      <c r="H20" s="302"/>
      <c r="I20" s="112" t="s">
        <v>29</v>
      </c>
      <c r="J20" s="30" t="str">
        <f>'Rekapitulace stavby'!AN14</f>
        <v>Vyplň údaj</v>
      </c>
      <c r="K20" s="34"/>
      <c r="L20" s="113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pans="1:31" s="2" customFormat="1" ht="6.95" customHeight="1">
      <c r="A21" s="34"/>
      <c r="B21" s="39"/>
      <c r="C21" s="34"/>
      <c r="D21" s="34"/>
      <c r="E21" s="34"/>
      <c r="F21" s="34"/>
      <c r="G21" s="34"/>
      <c r="H21" s="34"/>
      <c r="I21" s="34"/>
      <c r="J21" s="34"/>
      <c r="K21" s="34"/>
      <c r="L21" s="113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pans="1:31" s="2" customFormat="1" ht="12" customHeight="1">
      <c r="A22" s="34"/>
      <c r="B22" s="39"/>
      <c r="C22" s="34"/>
      <c r="D22" s="112" t="s">
        <v>33</v>
      </c>
      <c r="E22" s="34"/>
      <c r="F22" s="34"/>
      <c r="G22" s="34"/>
      <c r="H22" s="34"/>
      <c r="I22" s="112" t="s">
        <v>26</v>
      </c>
      <c r="J22" s="103" t="s">
        <v>34</v>
      </c>
      <c r="K22" s="34"/>
      <c r="L22" s="113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pans="1:31" s="2" customFormat="1" ht="18" customHeight="1">
      <c r="A23" s="34"/>
      <c r="B23" s="39"/>
      <c r="C23" s="34"/>
      <c r="D23" s="34"/>
      <c r="E23" s="103" t="s">
        <v>35</v>
      </c>
      <c r="F23" s="34"/>
      <c r="G23" s="34"/>
      <c r="H23" s="34"/>
      <c r="I23" s="112" t="s">
        <v>29</v>
      </c>
      <c r="J23" s="103" t="s">
        <v>19</v>
      </c>
      <c r="K23" s="34"/>
      <c r="L23" s="113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pans="1:31" s="2" customFormat="1" ht="6.95" customHeight="1">
      <c r="A24" s="34"/>
      <c r="B24" s="39"/>
      <c r="C24" s="34"/>
      <c r="D24" s="34"/>
      <c r="E24" s="34"/>
      <c r="F24" s="34"/>
      <c r="G24" s="34"/>
      <c r="H24" s="34"/>
      <c r="I24" s="34"/>
      <c r="J24" s="34"/>
      <c r="K24" s="34"/>
      <c r="L24" s="113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pans="1:31" s="2" customFormat="1" ht="12" customHeight="1">
      <c r="A25" s="34"/>
      <c r="B25" s="39"/>
      <c r="C25" s="34"/>
      <c r="D25" s="112" t="s">
        <v>37</v>
      </c>
      <c r="E25" s="34"/>
      <c r="F25" s="34"/>
      <c r="G25" s="34"/>
      <c r="H25" s="34"/>
      <c r="I25" s="112" t="s">
        <v>26</v>
      </c>
      <c r="J25" s="103" t="s">
        <v>19</v>
      </c>
      <c r="K25" s="34"/>
      <c r="L25" s="113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pans="1:31" s="2" customFormat="1" ht="18" customHeight="1">
      <c r="A26" s="34"/>
      <c r="B26" s="39"/>
      <c r="C26" s="34"/>
      <c r="D26" s="34"/>
      <c r="E26" s="103" t="s">
        <v>38</v>
      </c>
      <c r="F26" s="34"/>
      <c r="G26" s="34"/>
      <c r="H26" s="34"/>
      <c r="I26" s="112" t="s">
        <v>29</v>
      </c>
      <c r="J26" s="103" t="s">
        <v>19</v>
      </c>
      <c r="K26" s="34"/>
      <c r="L26" s="113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pans="1:31" s="2" customFormat="1" ht="6.95" customHeight="1">
      <c r="A27" s="34"/>
      <c r="B27" s="39"/>
      <c r="C27" s="34"/>
      <c r="D27" s="34"/>
      <c r="E27" s="34"/>
      <c r="F27" s="34"/>
      <c r="G27" s="34"/>
      <c r="H27" s="34"/>
      <c r="I27" s="34"/>
      <c r="J27" s="34"/>
      <c r="K27" s="34"/>
      <c r="L27" s="113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</row>
    <row r="28" spans="1:31" s="2" customFormat="1" ht="12" customHeight="1">
      <c r="A28" s="34"/>
      <c r="B28" s="39"/>
      <c r="C28" s="34"/>
      <c r="D28" s="112" t="s">
        <v>39</v>
      </c>
      <c r="E28" s="34"/>
      <c r="F28" s="34"/>
      <c r="G28" s="34"/>
      <c r="H28" s="34"/>
      <c r="I28" s="34"/>
      <c r="J28" s="34"/>
      <c r="K28" s="34"/>
      <c r="L28" s="113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pans="1:31" s="8" customFormat="1" ht="71.25" customHeight="1">
      <c r="A29" s="115"/>
      <c r="B29" s="116"/>
      <c r="C29" s="115"/>
      <c r="D29" s="115"/>
      <c r="E29" s="303" t="s">
        <v>40</v>
      </c>
      <c r="F29" s="303"/>
      <c r="G29" s="303"/>
      <c r="H29" s="303"/>
      <c r="I29" s="115"/>
      <c r="J29" s="115"/>
      <c r="K29" s="115"/>
      <c r="L29" s="117"/>
      <c r="S29" s="115"/>
      <c r="T29" s="115"/>
      <c r="U29" s="115"/>
      <c r="V29" s="115"/>
      <c r="W29" s="115"/>
      <c r="X29" s="115"/>
      <c r="Y29" s="115"/>
      <c r="Z29" s="115"/>
      <c r="AA29" s="115"/>
      <c r="AB29" s="115"/>
      <c r="AC29" s="115"/>
      <c r="AD29" s="115"/>
      <c r="AE29" s="115"/>
    </row>
    <row r="30" spans="1:31" s="2" customFormat="1" ht="6.95" customHeight="1">
      <c r="A30" s="34"/>
      <c r="B30" s="39"/>
      <c r="C30" s="34"/>
      <c r="D30" s="34"/>
      <c r="E30" s="34"/>
      <c r="F30" s="34"/>
      <c r="G30" s="34"/>
      <c r="H30" s="34"/>
      <c r="I30" s="34"/>
      <c r="J30" s="34"/>
      <c r="K30" s="34"/>
      <c r="L30" s="113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pans="1:31" s="2" customFormat="1" ht="6.95" customHeight="1">
      <c r="A31" s="34"/>
      <c r="B31" s="39"/>
      <c r="C31" s="34"/>
      <c r="D31" s="118"/>
      <c r="E31" s="118"/>
      <c r="F31" s="118"/>
      <c r="G31" s="118"/>
      <c r="H31" s="118"/>
      <c r="I31" s="118"/>
      <c r="J31" s="118"/>
      <c r="K31" s="118"/>
      <c r="L31" s="113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pans="1:31" s="2" customFormat="1" ht="25.35" customHeight="1">
      <c r="A32" s="34"/>
      <c r="B32" s="39"/>
      <c r="C32" s="34"/>
      <c r="D32" s="119" t="s">
        <v>41</v>
      </c>
      <c r="E32" s="34"/>
      <c r="F32" s="34"/>
      <c r="G32" s="34"/>
      <c r="H32" s="34"/>
      <c r="I32" s="34"/>
      <c r="J32" s="120">
        <f>ROUND(J93, 2)</f>
        <v>0</v>
      </c>
      <c r="K32" s="34"/>
      <c r="L32" s="113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pans="1:31" s="2" customFormat="1" ht="6.95" customHeight="1">
      <c r="A33" s="34"/>
      <c r="B33" s="39"/>
      <c r="C33" s="34"/>
      <c r="D33" s="118"/>
      <c r="E33" s="118"/>
      <c r="F33" s="118"/>
      <c r="G33" s="118"/>
      <c r="H33" s="118"/>
      <c r="I33" s="118"/>
      <c r="J33" s="118"/>
      <c r="K33" s="118"/>
      <c r="L33" s="113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pans="1:31" s="2" customFormat="1" ht="14.45" customHeight="1">
      <c r="A34" s="34"/>
      <c r="B34" s="39"/>
      <c r="C34" s="34"/>
      <c r="D34" s="34"/>
      <c r="E34" s="34"/>
      <c r="F34" s="121" t="s">
        <v>43</v>
      </c>
      <c r="G34" s="34"/>
      <c r="H34" s="34"/>
      <c r="I34" s="121" t="s">
        <v>42</v>
      </c>
      <c r="J34" s="121" t="s">
        <v>44</v>
      </c>
      <c r="K34" s="34"/>
      <c r="L34" s="113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spans="1:31" s="2" customFormat="1" ht="14.45" customHeight="1">
      <c r="A35" s="34"/>
      <c r="B35" s="39"/>
      <c r="C35" s="34"/>
      <c r="D35" s="122" t="s">
        <v>45</v>
      </c>
      <c r="E35" s="112" t="s">
        <v>46</v>
      </c>
      <c r="F35" s="123">
        <f>ROUND((SUM(BE93:BE170)),  2)</f>
        <v>0</v>
      </c>
      <c r="G35" s="34"/>
      <c r="H35" s="34"/>
      <c r="I35" s="124">
        <v>0.21</v>
      </c>
      <c r="J35" s="123">
        <f>ROUND(((SUM(BE93:BE170))*I35),  2)</f>
        <v>0</v>
      </c>
      <c r="K35" s="34"/>
      <c r="L35" s="113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spans="1:31" s="2" customFormat="1" ht="14.45" customHeight="1">
      <c r="A36" s="34"/>
      <c r="B36" s="39"/>
      <c r="C36" s="34"/>
      <c r="D36" s="34"/>
      <c r="E36" s="112" t="s">
        <v>47</v>
      </c>
      <c r="F36" s="123">
        <f>ROUND((SUM(BF93:BF170)),  2)</f>
        <v>0</v>
      </c>
      <c r="G36" s="34"/>
      <c r="H36" s="34"/>
      <c r="I36" s="124">
        <v>0.12</v>
      </c>
      <c r="J36" s="123">
        <f>ROUND(((SUM(BF93:BF170))*I36),  2)</f>
        <v>0</v>
      </c>
      <c r="K36" s="34"/>
      <c r="L36" s="113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spans="1:31" s="2" customFormat="1" ht="14.45" hidden="1" customHeight="1">
      <c r="A37" s="34"/>
      <c r="B37" s="39"/>
      <c r="C37" s="34"/>
      <c r="D37" s="34"/>
      <c r="E37" s="112" t="s">
        <v>48</v>
      </c>
      <c r="F37" s="123">
        <f>ROUND((SUM(BG93:BG170)),  2)</f>
        <v>0</v>
      </c>
      <c r="G37" s="34"/>
      <c r="H37" s="34"/>
      <c r="I37" s="124">
        <v>0.21</v>
      </c>
      <c r="J37" s="123">
        <f>0</f>
        <v>0</v>
      </c>
      <c r="K37" s="34"/>
      <c r="L37" s="113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spans="1:31" s="2" customFormat="1" ht="14.45" hidden="1" customHeight="1">
      <c r="A38" s="34"/>
      <c r="B38" s="39"/>
      <c r="C38" s="34"/>
      <c r="D38" s="34"/>
      <c r="E38" s="112" t="s">
        <v>49</v>
      </c>
      <c r="F38" s="123">
        <f>ROUND((SUM(BH93:BH170)),  2)</f>
        <v>0</v>
      </c>
      <c r="G38" s="34"/>
      <c r="H38" s="34"/>
      <c r="I38" s="124">
        <v>0.12</v>
      </c>
      <c r="J38" s="123">
        <f>0</f>
        <v>0</v>
      </c>
      <c r="K38" s="34"/>
      <c r="L38" s="113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spans="1:31" s="2" customFormat="1" ht="14.45" hidden="1" customHeight="1">
      <c r="A39" s="34"/>
      <c r="B39" s="39"/>
      <c r="C39" s="34"/>
      <c r="D39" s="34"/>
      <c r="E39" s="112" t="s">
        <v>50</v>
      </c>
      <c r="F39" s="123">
        <f>ROUND((SUM(BI93:BI170)),  2)</f>
        <v>0</v>
      </c>
      <c r="G39" s="34"/>
      <c r="H39" s="34"/>
      <c r="I39" s="124">
        <v>0</v>
      </c>
      <c r="J39" s="123">
        <f>0</f>
        <v>0</v>
      </c>
      <c r="K39" s="34"/>
      <c r="L39" s="113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spans="1:31" s="2" customFormat="1" ht="6.95" customHeight="1">
      <c r="A40" s="34"/>
      <c r="B40" s="39"/>
      <c r="C40" s="34"/>
      <c r="D40" s="34"/>
      <c r="E40" s="34"/>
      <c r="F40" s="34"/>
      <c r="G40" s="34"/>
      <c r="H40" s="34"/>
      <c r="I40" s="34"/>
      <c r="J40" s="34"/>
      <c r="K40" s="34"/>
      <c r="L40" s="113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spans="1:31" s="2" customFormat="1" ht="25.35" customHeight="1">
      <c r="A41" s="34"/>
      <c r="B41" s="39"/>
      <c r="C41" s="125"/>
      <c r="D41" s="126" t="s">
        <v>51</v>
      </c>
      <c r="E41" s="127"/>
      <c r="F41" s="127"/>
      <c r="G41" s="128" t="s">
        <v>52</v>
      </c>
      <c r="H41" s="129" t="s">
        <v>53</v>
      </c>
      <c r="I41" s="127"/>
      <c r="J41" s="130">
        <f>SUM(J32:J39)</f>
        <v>0</v>
      </c>
      <c r="K41" s="131"/>
      <c r="L41" s="113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</row>
    <row r="42" spans="1:31" s="2" customFormat="1" ht="14.45" customHeight="1">
      <c r="A42" s="34"/>
      <c r="B42" s="132"/>
      <c r="C42" s="133"/>
      <c r="D42" s="133"/>
      <c r="E42" s="133"/>
      <c r="F42" s="133"/>
      <c r="G42" s="133"/>
      <c r="H42" s="133"/>
      <c r="I42" s="133"/>
      <c r="J42" s="133"/>
      <c r="K42" s="133"/>
      <c r="L42" s="113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</row>
    <row r="46" spans="1:31" s="2" customFormat="1" ht="6.95" hidden="1" customHeight="1">
      <c r="A46" s="34"/>
      <c r="B46" s="134"/>
      <c r="C46" s="135"/>
      <c r="D46" s="135"/>
      <c r="E46" s="135"/>
      <c r="F46" s="135"/>
      <c r="G46" s="135"/>
      <c r="H46" s="135"/>
      <c r="I46" s="135"/>
      <c r="J46" s="135"/>
      <c r="K46" s="135"/>
      <c r="L46" s="113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</row>
    <row r="47" spans="1:31" s="2" customFormat="1" ht="24.95" hidden="1" customHeight="1">
      <c r="A47" s="34"/>
      <c r="B47" s="35"/>
      <c r="C47" s="23" t="s">
        <v>132</v>
      </c>
      <c r="D47" s="36"/>
      <c r="E47" s="36"/>
      <c r="F47" s="36"/>
      <c r="G47" s="36"/>
      <c r="H47" s="36"/>
      <c r="I47" s="36"/>
      <c r="J47" s="36"/>
      <c r="K47" s="36"/>
      <c r="L47" s="113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</row>
    <row r="48" spans="1:31" s="2" customFormat="1" ht="6.95" hidden="1" customHeight="1">
      <c r="A48" s="34"/>
      <c r="B48" s="35"/>
      <c r="C48" s="36"/>
      <c r="D48" s="36"/>
      <c r="E48" s="36"/>
      <c r="F48" s="36"/>
      <c r="G48" s="36"/>
      <c r="H48" s="36"/>
      <c r="I48" s="36"/>
      <c r="J48" s="36"/>
      <c r="K48" s="36"/>
      <c r="L48" s="113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</row>
    <row r="49" spans="1:47" s="2" customFormat="1" ht="12" hidden="1" customHeight="1">
      <c r="A49" s="34"/>
      <c r="B49" s="35"/>
      <c r="C49" s="29" t="s">
        <v>16</v>
      </c>
      <c r="D49" s="36"/>
      <c r="E49" s="36"/>
      <c r="F49" s="36"/>
      <c r="G49" s="36"/>
      <c r="H49" s="36"/>
      <c r="I49" s="36"/>
      <c r="J49" s="36"/>
      <c r="K49" s="36"/>
      <c r="L49" s="113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</row>
    <row r="50" spans="1:47" s="2" customFormat="1" ht="16.5" hidden="1" customHeight="1">
      <c r="A50" s="34"/>
      <c r="B50" s="35"/>
      <c r="C50" s="36"/>
      <c r="D50" s="36"/>
      <c r="E50" s="304" t="str">
        <f>E7</f>
        <v>Domov mládeže, Čelakovského 789 1, Plzeň</v>
      </c>
      <c r="F50" s="305"/>
      <c r="G50" s="305"/>
      <c r="H50" s="305"/>
      <c r="I50" s="36"/>
      <c r="J50" s="36"/>
      <c r="K50" s="36"/>
      <c r="L50" s="113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</row>
    <row r="51" spans="1:47" s="1" customFormat="1" ht="12" hidden="1" customHeight="1">
      <c r="B51" s="21"/>
      <c r="C51" s="29" t="s">
        <v>128</v>
      </c>
      <c r="D51" s="22"/>
      <c r="E51" s="22"/>
      <c r="F51" s="22"/>
      <c r="G51" s="22"/>
      <c r="H51" s="22"/>
      <c r="I51" s="22"/>
      <c r="J51" s="22"/>
      <c r="K51" s="22"/>
      <c r="L51" s="20"/>
    </row>
    <row r="52" spans="1:47" s="2" customFormat="1" ht="16.5" hidden="1" customHeight="1">
      <c r="A52" s="34"/>
      <c r="B52" s="35"/>
      <c r="C52" s="36"/>
      <c r="D52" s="36"/>
      <c r="E52" s="304" t="s">
        <v>1180</v>
      </c>
      <c r="F52" s="306"/>
      <c r="G52" s="306"/>
      <c r="H52" s="306"/>
      <c r="I52" s="36"/>
      <c r="J52" s="36"/>
      <c r="K52" s="36"/>
      <c r="L52" s="113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</row>
    <row r="53" spans="1:47" s="2" customFormat="1" ht="12" hidden="1" customHeight="1">
      <c r="A53" s="34"/>
      <c r="B53" s="35"/>
      <c r="C53" s="29" t="s">
        <v>130</v>
      </c>
      <c r="D53" s="36"/>
      <c r="E53" s="36"/>
      <c r="F53" s="36"/>
      <c r="G53" s="36"/>
      <c r="H53" s="36"/>
      <c r="I53" s="36"/>
      <c r="J53" s="36"/>
      <c r="K53" s="36"/>
      <c r="L53" s="113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</row>
    <row r="54" spans="1:47" s="2" customFormat="1" ht="16.5" hidden="1" customHeight="1">
      <c r="A54" s="34"/>
      <c r="B54" s="35"/>
      <c r="C54" s="36"/>
      <c r="D54" s="36"/>
      <c r="E54" s="258" t="str">
        <f>E11</f>
        <v>A3 - Bourací práce</v>
      </c>
      <c r="F54" s="306"/>
      <c r="G54" s="306"/>
      <c r="H54" s="306"/>
      <c r="I54" s="36"/>
      <c r="J54" s="36"/>
      <c r="K54" s="36"/>
      <c r="L54" s="113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</row>
    <row r="55" spans="1:47" s="2" customFormat="1" ht="6.95" hidden="1" customHeight="1">
      <c r="A55" s="34"/>
      <c r="B55" s="35"/>
      <c r="C55" s="36"/>
      <c r="D55" s="36"/>
      <c r="E55" s="36"/>
      <c r="F55" s="36"/>
      <c r="G55" s="36"/>
      <c r="H55" s="36"/>
      <c r="I55" s="36"/>
      <c r="J55" s="36"/>
      <c r="K55" s="36"/>
      <c r="L55" s="113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</row>
    <row r="56" spans="1:47" s="2" customFormat="1" ht="12" hidden="1" customHeight="1">
      <c r="A56" s="34"/>
      <c r="B56" s="35"/>
      <c r="C56" s="29" t="s">
        <v>21</v>
      </c>
      <c r="D56" s="36"/>
      <c r="E56" s="36"/>
      <c r="F56" s="27" t="str">
        <f>F14</f>
        <v>Čelakovského 789/1, Plzeň</v>
      </c>
      <c r="G56" s="36"/>
      <c r="H56" s="36"/>
      <c r="I56" s="29" t="s">
        <v>23</v>
      </c>
      <c r="J56" s="59" t="str">
        <f>IF(J14="","",J14)</f>
        <v>20. 3. 2025</v>
      </c>
      <c r="K56" s="36"/>
      <c r="L56" s="113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</row>
    <row r="57" spans="1:47" s="2" customFormat="1" ht="6.95" hidden="1" customHeight="1">
      <c r="A57" s="34"/>
      <c r="B57" s="35"/>
      <c r="C57" s="36"/>
      <c r="D57" s="36"/>
      <c r="E57" s="36"/>
      <c r="F57" s="36"/>
      <c r="G57" s="36"/>
      <c r="H57" s="36"/>
      <c r="I57" s="36"/>
      <c r="J57" s="36"/>
      <c r="K57" s="36"/>
      <c r="L57" s="113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</row>
    <row r="58" spans="1:47" s="2" customFormat="1" ht="25.7" hidden="1" customHeight="1">
      <c r="A58" s="34"/>
      <c r="B58" s="35"/>
      <c r="C58" s="29" t="s">
        <v>25</v>
      </c>
      <c r="D58" s="36"/>
      <c r="E58" s="36"/>
      <c r="F58" s="27" t="str">
        <f>E17</f>
        <v>Střední škola informatiky a finančních služeb</v>
      </c>
      <c r="G58" s="36"/>
      <c r="H58" s="36"/>
      <c r="I58" s="29" t="s">
        <v>33</v>
      </c>
      <c r="J58" s="32" t="str">
        <f>E23</f>
        <v>Planteam, Na Výsluní 630, Líně - Sulkov</v>
      </c>
      <c r="K58" s="36"/>
      <c r="L58" s="113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</row>
    <row r="59" spans="1:47" s="2" customFormat="1" ht="15.2" hidden="1" customHeight="1">
      <c r="A59" s="34"/>
      <c r="B59" s="35"/>
      <c r="C59" s="29" t="s">
        <v>31</v>
      </c>
      <c r="D59" s="36"/>
      <c r="E59" s="36"/>
      <c r="F59" s="27" t="str">
        <f>IF(E20="","",E20)</f>
        <v>Vyplň údaj</v>
      </c>
      <c r="G59" s="36"/>
      <c r="H59" s="36"/>
      <c r="I59" s="29" t="s">
        <v>37</v>
      </c>
      <c r="J59" s="32" t="str">
        <f>E26</f>
        <v>Ing. Irena Potužáková</v>
      </c>
      <c r="K59" s="36"/>
      <c r="L59" s="113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</row>
    <row r="60" spans="1:47" s="2" customFormat="1" ht="10.35" hidden="1" customHeight="1">
      <c r="A60" s="34"/>
      <c r="B60" s="35"/>
      <c r="C60" s="36"/>
      <c r="D60" s="36"/>
      <c r="E60" s="36"/>
      <c r="F60" s="36"/>
      <c r="G60" s="36"/>
      <c r="H60" s="36"/>
      <c r="I60" s="36"/>
      <c r="J60" s="36"/>
      <c r="K60" s="36"/>
      <c r="L60" s="113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</row>
    <row r="61" spans="1:47" s="2" customFormat="1" ht="29.25" hidden="1" customHeight="1">
      <c r="A61" s="34"/>
      <c r="B61" s="35"/>
      <c r="C61" s="136" t="s">
        <v>133</v>
      </c>
      <c r="D61" s="137"/>
      <c r="E61" s="137"/>
      <c r="F61" s="137"/>
      <c r="G61" s="137"/>
      <c r="H61" s="137"/>
      <c r="I61" s="137"/>
      <c r="J61" s="138" t="s">
        <v>134</v>
      </c>
      <c r="K61" s="137"/>
      <c r="L61" s="113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 spans="1:47" s="2" customFormat="1" ht="10.35" hidden="1" customHeight="1">
      <c r="A62" s="34"/>
      <c r="B62" s="35"/>
      <c r="C62" s="36"/>
      <c r="D62" s="36"/>
      <c r="E62" s="36"/>
      <c r="F62" s="36"/>
      <c r="G62" s="36"/>
      <c r="H62" s="36"/>
      <c r="I62" s="36"/>
      <c r="J62" s="36"/>
      <c r="K62" s="36"/>
      <c r="L62" s="113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</row>
    <row r="63" spans="1:47" s="2" customFormat="1" ht="22.9" hidden="1" customHeight="1">
      <c r="A63" s="34"/>
      <c r="B63" s="35"/>
      <c r="C63" s="139" t="s">
        <v>73</v>
      </c>
      <c r="D63" s="36"/>
      <c r="E63" s="36"/>
      <c r="F63" s="36"/>
      <c r="G63" s="36"/>
      <c r="H63" s="36"/>
      <c r="I63" s="36"/>
      <c r="J63" s="77">
        <f>J93</f>
        <v>0</v>
      </c>
      <c r="K63" s="36"/>
      <c r="L63" s="113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U63" s="17" t="s">
        <v>135</v>
      </c>
    </row>
    <row r="64" spans="1:47" s="9" customFormat="1" ht="24.95" hidden="1" customHeight="1">
      <c r="B64" s="140"/>
      <c r="C64" s="141"/>
      <c r="D64" s="142" t="s">
        <v>136</v>
      </c>
      <c r="E64" s="143"/>
      <c r="F64" s="143"/>
      <c r="G64" s="143"/>
      <c r="H64" s="143"/>
      <c r="I64" s="143"/>
      <c r="J64" s="144">
        <f>J94</f>
        <v>0</v>
      </c>
      <c r="K64" s="141"/>
      <c r="L64" s="145"/>
    </row>
    <row r="65" spans="1:31" s="10" customFormat="1" ht="19.899999999999999" hidden="1" customHeight="1">
      <c r="B65" s="146"/>
      <c r="C65" s="97"/>
      <c r="D65" s="147" t="s">
        <v>137</v>
      </c>
      <c r="E65" s="148"/>
      <c r="F65" s="148"/>
      <c r="G65" s="148"/>
      <c r="H65" s="148"/>
      <c r="I65" s="148"/>
      <c r="J65" s="149">
        <f>J95</f>
        <v>0</v>
      </c>
      <c r="K65" s="97"/>
      <c r="L65" s="150"/>
    </row>
    <row r="66" spans="1:31" s="10" customFormat="1" ht="19.899999999999999" hidden="1" customHeight="1">
      <c r="B66" s="146"/>
      <c r="C66" s="97"/>
      <c r="D66" s="147" t="s">
        <v>138</v>
      </c>
      <c r="E66" s="148"/>
      <c r="F66" s="148"/>
      <c r="G66" s="148"/>
      <c r="H66" s="148"/>
      <c r="I66" s="148"/>
      <c r="J66" s="149">
        <f>J120</f>
        <v>0</v>
      </c>
      <c r="K66" s="97"/>
      <c r="L66" s="150"/>
    </row>
    <row r="67" spans="1:31" s="9" customFormat="1" ht="24.95" hidden="1" customHeight="1">
      <c r="B67" s="140"/>
      <c r="C67" s="141"/>
      <c r="D67" s="142" t="s">
        <v>139</v>
      </c>
      <c r="E67" s="143"/>
      <c r="F67" s="143"/>
      <c r="G67" s="143"/>
      <c r="H67" s="143"/>
      <c r="I67" s="143"/>
      <c r="J67" s="144">
        <f>J148</f>
        <v>0</v>
      </c>
      <c r="K67" s="141"/>
      <c r="L67" s="145"/>
    </row>
    <row r="68" spans="1:31" s="10" customFormat="1" ht="19.899999999999999" hidden="1" customHeight="1">
      <c r="B68" s="146"/>
      <c r="C68" s="97"/>
      <c r="D68" s="147" t="s">
        <v>140</v>
      </c>
      <c r="E68" s="148"/>
      <c r="F68" s="148"/>
      <c r="G68" s="148"/>
      <c r="H68" s="148"/>
      <c r="I68" s="148"/>
      <c r="J68" s="149">
        <f>J149</f>
        <v>0</v>
      </c>
      <c r="K68" s="97"/>
      <c r="L68" s="150"/>
    </row>
    <row r="69" spans="1:31" s="10" customFormat="1" ht="19.899999999999999" hidden="1" customHeight="1">
      <c r="B69" s="146"/>
      <c r="C69" s="97"/>
      <c r="D69" s="147" t="s">
        <v>144</v>
      </c>
      <c r="E69" s="148"/>
      <c r="F69" s="148"/>
      <c r="G69" s="148"/>
      <c r="H69" s="148"/>
      <c r="I69" s="148"/>
      <c r="J69" s="149">
        <f>J159</f>
        <v>0</v>
      </c>
      <c r="K69" s="97"/>
      <c r="L69" s="150"/>
    </row>
    <row r="70" spans="1:31" s="10" customFormat="1" ht="19.899999999999999" hidden="1" customHeight="1">
      <c r="B70" s="146"/>
      <c r="C70" s="97"/>
      <c r="D70" s="147" t="s">
        <v>145</v>
      </c>
      <c r="E70" s="148"/>
      <c r="F70" s="148"/>
      <c r="G70" s="148"/>
      <c r="H70" s="148"/>
      <c r="I70" s="148"/>
      <c r="J70" s="149">
        <f>J163</f>
        <v>0</v>
      </c>
      <c r="K70" s="97"/>
      <c r="L70" s="150"/>
    </row>
    <row r="71" spans="1:31" s="10" customFormat="1" ht="19.899999999999999" hidden="1" customHeight="1">
      <c r="B71" s="146"/>
      <c r="C71" s="97"/>
      <c r="D71" s="147" t="s">
        <v>146</v>
      </c>
      <c r="E71" s="148"/>
      <c r="F71" s="148"/>
      <c r="G71" s="148"/>
      <c r="H71" s="148"/>
      <c r="I71" s="148"/>
      <c r="J71" s="149">
        <f>J167</f>
        <v>0</v>
      </c>
      <c r="K71" s="97"/>
      <c r="L71" s="150"/>
    </row>
    <row r="72" spans="1:31" s="2" customFormat="1" ht="21.75" hidden="1" customHeight="1">
      <c r="A72" s="34"/>
      <c r="B72" s="35"/>
      <c r="C72" s="36"/>
      <c r="D72" s="36"/>
      <c r="E72" s="36"/>
      <c r="F72" s="36"/>
      <c r="G72" s="36"/>
      <c r="H72" s="36"/>
      <c r="I72" s="36"/>
      <c r="J72" s="36"/>
      <c r="K72" s="36"/>
      <c r="L72" s="113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</row>
    <row r="73" spans="1:31" s="2" customFormat="1" ht="6.95" hidden="1" customHeight="1">
      <c r="A73" s="34"/>
      <c r="B73" s="47"/>
      <c r="C73" s="48"/>
      <c r="D73" s="48"/>
      <c r="E73" s="48"/>
      <c r="F73" s="48"/>
      <c r="G73" s="48"/>
      <c r="H73" s="48"/>
      <c r="I73" s="48"/>
      <c r="J73" s="48"/>
      <c r="K73" s="48"/>
      <c r="L73" s="113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</row>
    <row r="74" spans="1:31" ht="11.25" hidden="1"/>
    <row r="75" spans="1:31" ht="11.25" hidden="1"/>
    <row r="76" spans="1:31" ht="11.25" hidden="1"/>
    <row r="77" spans="1:31" s="2" customFormat="1" ht="6.95" customHeight="1">
      <c r="A77" s="34"/>
      <c r="B77" s="49"/>
      <c r="C77" s="50"/>
      <c r="D77" s="50"/>
      <c r="E77" s="50"/>
      <c r="F77" s="50"/>
      <c r="G77" s="50"/>
      <c r="H77" s="50"/>
      <c r="I77" s="50"/>
      <c r="J77" s="50"/>
      <c r="K77" s="50"/>
      <c r="L77" s="113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78" spans="1:31" s="2" customFormat="1" ht="24.95" customHeight="1">
      <c r="A78" s="34"/>
      <c r="B78" s="35"/>
      <c r="C78" s="23" t="s">
        <v>149</v>
      </c>
      <c r="D78" s="36"/>
      <c r="E78" s="36"/>
      <c r="F78" s="36"/>
      <c r="G78" s="36"/>
      <c r="H78" s="36"/>
      <c r="I78" s="36"/>
      <c r="J78" s="36"/>
      <c r="K78" s="36"/>
      <c r="L78" s="113"/>
      <c r="S78" s="34"/>
      <c r="T78" s="34"/>
      <c r="U78" s="34"/>
      <c r="V78" s="34"/>
      <c r="W78" s="34"/>
      <c r="X78" s="34"/>
      <c r="Y78" s="34"/>
      <c r="Z78" s="34"/>
      <c r="AA78" s="34"/>
      <c r="AB78" s="34"/>
      <c r="AC78" s="34"/>
      <c r="AD78" s="34"/>
      <c r="AE78" s="34"/>
    </row>
    <row r="79" spans="1:31" s="2" customFormat="1" ht="6.95" customHeight="1">
      <c r="A79" s="34"/>
      <c r="B79" s="35"/>
      <c r="C79" s="36"/>
      <c r="D79" s="36"/>
      <c r="E79" s="36"/>
      <c r="F79" s="36"/>
      <c r="G79" s="36"/>
      <c r="H79" s="36"/>
      <c r="I79" s="36"/>
      <c r="J79" s="36"/>
      <c r="K79" s="36"/>
      <c r="L79" s="113"/>
      <c r="S79" s="34"/>
      <c r="T79" s="34"/>
      <c r="U79" s="34"/>
      <c r="V79" s="34"/>
      <c r="W79" s="34"/>
      <c r="X79" s="34"/>
      <c r="Y79" s="34"/>
      <c r="Z79" s="34"/>
      <c r="AA79" s="34"/>
      <c r="AB79" s="34"/>
      <c r="AC79" s="34"/>
      <c r="AD79" s="34"/>
      <c r="AE79" s="34"/>
    </row>
    <row r="80" spans="1:31" s="2" customFormat="1" ht="12" customHeight="1">
      <c r="A80" s="34"/>
      <c r="B80" s="35"/>
      <c r="C80" s="29" t="s">
        <v>16</v>
      </c>
      <c r="D80" s="36"/>
      <c r="E80" s="36"/>
      <c r="F80" s="36"/>
      <c r="G80" s="36"/>
      <c r="H80" s="36"/>
      <c r="I80" s="36"/>
      <c r="J80" s="36"/>
      <c r="K80" s="36"/>
      <c r="L80" s="113"/>
      <c r="S80" s="34"/>
      <c r="T80" s="34"/>
      <c r="U80" s="34"/>
      <c r="V80" s="34"/>
      <c r="W80" s="34"/>
      <c r="X80" s="34"/>
      <c r="Y80" s="34"/>
      <c r="Z80" s="34"/>
      <c r="AA80" s="34"/>
      <c r="AB80" s="34"/>
      <c r="AC80" s="34"/>
      <c r="AD80" s="34"/>
      <c r="AE80" s="34"/>
    </row>
    <row r="81" spans="1:65" s="2" customFormat="1" ht="16.5" customHeight="1">
      <c r="A81" s="34"/>
      <c r="B81" s="35"/>
      <c r="C81" s="36"/>
      <c r="D81" s="36"/>
      <c r="E81" s="304" t="str">
        <f>E7</f>
        <v>Domov mládeže, Čelakovského 789 1, Plzeň</v>
      </c>
      <c r="F81" s="305"/>
      <c r="G81" s="305"/>
      <c r="H81" s="305"/>
      <c r="I81" s="36"/>
      <c r="J81" s="36"/>
      <c r="K81" s="36"/>
      <c r="L81" s="113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pans="1:65" s="1" customFormat="1" ht="12" customHeight="1">
      <c r="B82" s="21"/>
      <c r="C82" s="29" t="s">
        <v>128</v>
      </c>
      <c r="D82" s="22"/>
      <c r="E82" s="22"/>
      <c r="F82" s="22"/>
      <c r="G82" s="22"/>
      <c r="H82" s="22"/>
      <c r="I82" s="22"/>
      <c r="J82" s="22"/>
      <c r="K82" s="22"/>
      <c r="L82" s="20"/>
    </row>
    <row r="83" spans="1:65" s="2" customFormat="1" ht="16.5" customHeight="1">
      <c r="A83" s="34"/>
      <c r="B83" s="35"/>
      <c r="C83" s="36"/>
      <c r="D83" s="36"/>
      <c r="E83" s="304" t="s">
        <v>1180</v>
      </c>
      <c r="F83" s="306"/>
      <c r="G83" s="306"/>
      <c r="H83" s="306"/>
      <c r="I83" s="36"/>
      <c r="J83" s="36"/>
      <c r="K83" s="36"/>
      <c r="L83" s="113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spans="1:65" s="2" customFormat="1" ht="12" customHeight="1">
      <c r="A84" s="34"/>
      <c r="B84" s="35"/>
      <c r="C84" s="29" t="s">
        <v>130</v>
      </c>
      <c r="D84" s="36"/>
      <c r="E84" s="36"/>
      <c r="F84" s="36"/>
      <c r="G84" s="36"/>
      <c r="H84" s="36"/>
      <c r="I84" s="36"/>
      <c r="J84" s="36"/>
      <c r="K84" s="36"/>
      <c r="L84" s="113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spans="1:65" s="2" customFormat="1" ht="16.5" customHeight="1">
      <c r="A85" s="34"/>
      <c r="B85" s="35"/>
      <c r="C85" s="36"/>
      <c r="D85" s="36"/>
      <c r="E85" s="258" t="str">
        <f>E11</f>
        <v>A3 - Bourací práce</v>
      </c>
      <c r="F85" s="306"/>
      <c r="G85" s="306"/>
      <c r="H85" s="306"/>
      <c r="I85" s="36"/>
      <c r="J85" s="36"/>
      <c r="K85" s="36"/>
      <c r="L85" s="113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spans="1:65" s="2" customFormat="1" ht="6.95" customHeight="1">
      <c r="A86" s="34"/>
      <c r="B86" s="35"/>
      <c r="C86" s="36"/>
      <c r="D86" s="36"/>
      <c r="E86" s="36"/>
      <c r="F86" s="36"/>
      <c r="G86" s="36"/>
      <c r="H86" s="36"/>
      <c r="I86" s="36"/>
      <c r="J86" s="36"/>
      <c r="K86" s="36"/>
      <c r="L86" s="113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</row>
    <row r="87" spans="1:65" s="2" customFormat="1" ht="12" customHeight="1">
      <c r="A87" s="34"/>
      <c r="B87" s="35"/>
      <c r="C87" s="29" t="s">
        <v>21</v>
      </c>
      <c r="D87" s="36"/>
      <c r="E87" s="36"/>
      <c r="F87" s="27" t="str">
        <f>F14</f>
        <v>Čelakovského 789/1, Plzeň</v>
      </c>
      <c r="G87" s="36"/>
      <c r="H87" s="36"/>
      <c r="I87" s="29" t="s">
        <v>23</v>
      </c>
      <c r="J87" s="59" t="str">
        <f>IF(J14="","",J14)</f>
        <v>20. 3. 2025</v>
      </c>
      <c r="K87" s="36"/>
      <c r="L87" s="113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spans="1:65" s="2" customFormat="1" ht="6.95" customHeight="1">
      <c r="A88" s="34"/>
      <c r="B88" s="35"/>
      <c r="C88" s="36"/>
      <c r="D88" s="36"/>
      <c r="E88" s="36"/>
      <c r="F88" s="36"/>
      <c r="G88" s="36"/>
      <c r="H88" s="36"/>
      <c r="I88" s="36"/>
      <c r="J88" s="36"/>
      <c r="K88" s="36"/>
      <c r="L88" s="113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spans="1:65" s="2" customFormat="1" ht="25.7" customHeight="1">
      <c r="A89" s="34"/>
      <c r="B89" s="35"/>
      <c r="C89" s="29" t="s">
        <v>25</v>
      </c>
      <c r="D89" s="36"/>
      <c r="E89" s="36"/>
      <c r="F89" s="27" t="str">
        <f>E17</f>
        <v>Střední škola informatiky a finančních služeb</v>
      </c>
      <c r="G89" s="36"/>
      <c r="H89" s="36"/>
      <c r="I89" s="29" t="s">
        <v>33</v>
      </c>
      <c r="J89" s="32" t="str">
        <f>E23</f>
        <v>Planteam, Na Výsluní 630, Líně - Sulkov</v>
      </c>
      <c r="K89" s="36"/>
      <c r="L89" s="113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spans="1:65" s="2" customFormat="1" ht="15.2" customHeight="1">
      <c r="A90" s="34"/>
      <c r="B90" s="35"/>
      <c r="C90" s="29" t="s">
        <v>31</v>
      </c>
      <c r="D90" s="36"/>
      <c r="E90" s="36"/>
      <c r="F90" s="27" t="str">
        <f>IF(E20="","",E20)</f>
        <v>Vyplň údaj</v>
      </c>
      <c r="G90" s="36"/>
      <c r="H90" s="36"/>
      <c r="I90" s="29" t="s">
        <v>37</v>
      </c>
      <c r="J90" s="32" t="str">
        <f>E26</f>
        <v>Ing. Irena Potužáková</v>
      </c>
      <c r="K90" s="36"/>
      <c r="L90" s="113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spans="1:65" s="2" customFormat="1" ht="10.35" customHeight="1">
      <c r="A91" s="34"/>
      <c r="B91" s="35"/>
      <c r="C91" s="36"/>
      <c r="D91" s="36"/>
      <c r="E91" s="36"/>
      <c r="F91" s="36"/>
      <c r="G91" s="36"/>
      <c r="H91" s="36"/>
      <c r="I91" s="36"/>
      <c r="J91" s="36"/>
      <c r="K91" s="36"/>
      <c r="L91" s="113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spans="1:65" s="11" customFormat="1" ht="29.25" customHeight="1">
      <c r="A92" s="151"/>
      <c r="B92" s="152"/>
      <c r="C92" s="153" t="s">
        <v>150</v>
      </c>
      <c r="D92" s="154" t="s">
        <v>60</v>
      </c>
      <c r="E92" s="154" t="s">
        <v>56</v>
      </c>
      <c r="F92" s="154" t="s">
        <v>57</v>
      </c>
      <c r="G92" s="154" t="s">
        <v>151</v>
      </c>
      <c r="H92" s="154" t="s">
        <v>152</v>
      </c>
      <c r="I92" s="154" t="s">
        <v>153</v>
      </c>
      <c r="J92" s="154" t="s">
        <v>134</v>
      </c>
      <c r="K92" s="155" t="s">
        <v>154</v>
      </c>
      <c r="L92" s="156"/>
      <c r="M92" s="68" t="s">
        <v>19</v>
      </c>
      <c r="N92" s="69" t="s">
        <v>45</v>
      </c>
      <c r="O92" s="69" t="s">
        <v>155</v>
      </c>
      <c r="P92" s="69" t="s">
        <v>156</v>
      </c>
      <c r="Q92" s="69" t="s">
        <v>157</v>
      </c>
      <c r="R92" s="69" t="s">
        <v>158</v>
      </c>
      <c r="S92" s="69" t="s">
        <v>159</v>
      </c>
      <c r="T92" s="70" t="s">
        <v>160</v>
      </c>
      <c r="U92" s="151"/>
      <c r="V92" s="151"/>
      <c r="W92" s="151"/>
      <c r="X92" s="151"/>
      <c r="Y92" s="151"/>
      <c r="Z92" s="151"/>
      <c r="AA92" s="151"/>
      <c r="AB92" s="151"/>
      <c r="AC92" s="151"/>
      <c r="AD92" s="151"/>
      <c r="AE92" s="151"/>
    </row>
    <row r="93" spans="1:65" s="2" customFormat="1" ht="22.9" customHeight="1">
      <c r="A93" s="34"/>
      <c r="B93" s="35"/>
      <c r="C93" s="75" t="s">
        <v>161</v>
      </c>
      <c r="D93" s="36"/>
      <c r="E93" s="36"/>
      <c r="F93" s="36"/>
      <c r="G93" s="36"/>
      <c r="H93" s="36"/>
      <c r="I93" s="36"/>
      <c r="J93" s="157">
        <f>BK93</f>
        <v>0</v>
      </c>
      <c r="K93" s="36"/>
      <c r="L93" s="39"/>
      <c r="M93" s="71"/>
      <c r="N93" s="158"/>
      <c r="O93" s="72"/>
      <c r="P93" s="159">
        <f>P94+P148</f>
        <v>0</v>
      </c>
      <c r="Q93" s="72"/>
      <c r="R93" s="159">
        <f>R94+R148</f>
        <v>0</v>
      </c>
      <c r="S93" s="72"/>
      <c r="T93" s="160">
        <f>T94+T148</f>
        <v>36.850485149999997</v>
      </c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  <c r="AT93" s="17" t="s">
        <v>74</v>
      </c>
      <c r="AU93" s="17" t="s">
        <v>135</v>
      </c>
      <c r="BK93" s="161">
        <f>BK94+BK148</f>
        <v>0</v>
      </c>
    </row>
    <row r="94" spans="1:65" s="12" customFormat="1" ht="25.9" customHeight="1">
      <c r="B94" s="162"/>
      <c r="C94" s="163"/>
      <c r="D94" s="164" t="s">
        <v>74</v>
      </c>
      <c r="E94" s="165" t="s">
        <v>162</v>
      </c>
      <c r="F94" s="165" t="s">
        <v>163</v>
      </c>
      <c r="G94" s="163"/>
      <c r="H94" s="163"/>
      <c r="I94" s="166"/>
      <c r="J94" s="167">
        <f>BK94</f>
        <v>0</v>
      </c>
      <c r="K94" s="163"/>
      <c r="L94" s="168"/>
      <c r="M94" s="169"/>
      <c r="N94" s="170"/>
      <c r="O94" s="170"/>
      <c r="P94" s="171">
        <f>P95+P120</f>
        <v>0</v>
      </c>
      <c r="Q94" s="170"/>
      <c r="R94" s="171">
        <f>R95+R120</f>
        <v>0</v>
      </c>
      <c r="S94" s="170"/>
      <c r="T94" s="172">
        <f>T95+T120</f>
        <v>33.658884</v>
      </c>
      <c r="AR94" s="173" t="s">
        <v>79</v>
      </c>
      <c r="AT94" s="174" t="s">
        <v>74</v>
      </c>
      <c r="AU94" s="174" t="s">
        <v>75</v>
      </c>
      <c r="AY94" s="173" t="s">
        <v>164</v>
      </c>
      <c r="BK94" s="175">
        <f>BK95+BK120</f>
        <v>0</v>
      </c>
    </row>
    <row r="95" spans="1:65" s="12" customFormat="1" ht="22.9" customHeight="1">
      <c r="B95" s="162"/>
      <c r="C95" s="163"/>
      <c r="D95" s="164" t="s">
        <v>74</v>
      </c>
      <c r="E95" s="176" t="s">
        <v>165</v>
      </c>
      <c r="F95" s="176" t="s">
        <v>166</v>
      </c>
      <c r="G95" s="163"/>
      <c r="H95" s="163"/>
      <c r="I95" s="166"/>
      <c r="J95" s="177">
        <f>BK95</f>
        <v>0</v>
      </c>
      <c r="K95" s="163"/>
      <c r="L95" s="168"/>
      <c r="M95" s="169"/>
      <c r="N95" s="170"/>
      <c r="O95" s="170"/>
      <c r="P95" s="171">
        <f>SUM(P96:P119)</f>
        <v>0</v>
      </c>
      <c r="Q95" s="170"/>
      <c r="R95" s="171">
        <f>SUM(R96:R119)</f>
        <v>0</v>
      </c>
      <c r="S95" s="170"/>
      <c r="T95" s="172">
        <f>SUM(T96:T119)</f>
        <v>33.658884</v>
      </c>
      <c r="AR95" s="173" t="s">
        <v>79</v>
      </c>
      <c r="AT95" s="174" t="s">
        <v>74</v>
      </c>
      <c r="AU95" s="174" t="s">
        <v>79</v>
      </c>
      <c r="AY95" s="173" t="s">
        <v>164</v>
      </c>
      <c r="BK95" s="175">
        <f>SUM(BK96:BK119)</f>
        <v>0</v>
      </c>
    </row>
    <row r="96" spans="1:65" s="2" customFormat="1" ht="24.2" customHeight="1">
      <c r="A96" s="34"/>
      <c r="B96" s="35"/>
      <c r="C96" s="178" t="s">
        <v>79</v>
      </c>
      <c r="D96" s="178" t="s">
        <v>167</v>
      </c>
      <c r="E96" s="179" t="s">
        <v>168</v>
      </c>
      <c r="F96" s="180" t="s">
        <v>169</v>
      </c>
      <c r="G96" s="181" t="s">
        <v>170</v>
      </c>
      <c r="H96" s="182">
        <v>17.045000000000002</v>
      </c>
      <c r="I96" s="183"/>
      <c r="J96" s="184">
        <f>ROUND(I96*H96,2)</f>
        <v>0</v>
      </c>
      <c r="K96" s="180" t="s">
        <v>171</v>
      </c>
      <c r="L96" s="39"/>
      <c r="M96" s="185" t="s">
        <v>19</v>
      </c>
      <c r="N96" s="186" t="s">
        <v>46</v>
      </c>
      <c r="O96" s="64"/>
      <c r="P96" s="187">
        <f>O96*H96</f>
        <v>0</v>
      </c>
      <c r="Q96" s="187">
        <v>0</v>
      </c>
      <c r="R96" s="187">
        <f>Q96*H96</f>
        <v>0</v>
      </c>
      <c r="S96" s="187">
        <v>0.308</v>
      </c>
      <c r="T96" s="188">
        <f>S96*H96</f>
        <v>5.2498600000000009</v>
      </c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R96" s="189" t="s">
        <v>112</v>
      </c>
      <c r="AT96" s="189" t="s">
        <v>167</v>
      </c>
      <c r="AU96" s="189" t="s">
        <v>83</v>
      </c>
      <c r="AY96" s="17" t="s">
        <v>164</v>
      </c>
      <c r="BE96" s="190">
        <f>IF(N96="základní",J96,0)</f>
        <v>0</v>
      </c>
      <c r="BF96" s="190">
        <f>IF(N96="snížená",J96,0)</f>
        <v>0</v>
      </c>
      <c r="BG96" s="190">
        <f>IF(N96="zákl. přenesená",J96,0)</f>
        <v>0</v>
      </c>
      <c r="BH96" s="190">
        <f>IF(N96="sníž. přenesená",J96,0)</f>
        <v>0</v>
      </c>
      <c r="BI96" s="190">
        <f>IF(N96="nulová",J96,0)</f>
        <v>0</v>
      </c>
      <c r="BJ96" s="17" t="s">
        <v>79</v>
      </c>
      <c r="BK96" s="190">
        <f>ROUND(I96*H96,2)</f>
        <v>0</v>
      </c>
      <c r="BL96" s="17" t="s">
        <v>112</v>
      </c>
      <c r="BM96" s="189" t="s">
        <v>1182</v>
      </c>
    </row>
    <row r="97" spans="1:65" s="2" customFormat="1" ht="11.25">
      <c r="A97" s="34"/>
      <c r="B97" s="35"/>
      <c r="C97" s="36"/>
      <c r="D97" s="191" t="s">
        <v>173</v>
      </c>
      <c r="E97" s="36"/>
      <c r="F97" s="192" t="s">
        <v>174</v>
      </c>
      <c r="G97" s="36"/>
      <c r="H97" s="36"/>
      <c r="I97" s="193"/>
      <c r="J97" s="36"/>
      <c r="K97" s="36"/>
      <c r="L97" s="39"/>
      <c r="M97" s="194"/>
      <c r="N97" s="195"/>
      <c r="O97" s="64"/>
      <c r="P97" s="64"/>
      <c r="Q97" s="64"/>
      <c r="R97" s="64"/>
      <c r="S97" s="64"/>
      <c r="T97" s="65"/>
      <c r="U97" s="34"/>
      <c r="V97" s="34"/>
      <c r="W97" s="34"/>
      <c r="X97" s="34"/>
      <c r="Y97" s="34"/>
      <c r="Z97" s="34"/>
      <c r="AA97" s="34"/>
      <c r="AB97" s="34"/>
      <c r="AC97" s="34"/>
      <c r="AD97" s="34"/>
      <c r="AE97" s="34"/>
      <c r="AT97" s="17" t="s">
        <v>173</v>
      </c>
      <c r="AU97" s="17" t="s">
        <v>83</v>
      </c>
    </row>
    <row r="98" spans="1:65" s="13" customFormat="1" ht="11.25">
      <c r="B98" s="196"/>
      <c r="C98" s="197"/>
      <c r="D98" s="198" t="s">
        <v>179</v>
      </c>
      <c r="E98" s="199" t="s">
        <v>19</v>
      </c>
      <c r="F98" s="200" t="s">
        <v>955</v>
      </c>
      <c r="G98" s="197"/>
      <c r="H98" s="201">
        <v>17.045000000000002</v>
      </c>
      <c r="I98" s="202"/>
      <c r="J98" s="197"/>
      <c r="K98" s="197"/>
      <c r="L98" s="203"/>
      <c r="M98" s="204"/>
      <c r="N98" s="205"/>
      <c r="O98" s="205"/>
      <c r="P98" s="205"/>
      <c r="Q98" s="205"/>
      <c r="R98" s="205"/>
      <c r="S98" s="205"/>
      <c r="T98" s="206"/>
      <c r="AT98" s="207" t="s">
        <v>179</v>
      </c>
      <c r="AU98" s="207" t="s">
        <v>83</v>
      </c>
      <c r="AV98" s="13" t="s">
        <v>83</v>
      </c>
      <c r="AW98" s="13" t="s">
        <v>36</v>
      </c>
      <c r="AX98" s="13" t="s">
        <v>79</v>
      </c>
      <c r="AY98" s="207" t="s">
        <v>164</v>
      </c>
    </row>
    <row r="99" spans="1:65" s="2" customFormat="1" ht="24.2" customHeight="1">
      <c r="A99" s="34"/>
      <c r="B99" s="35"/>
      <c r="C99" s="178" t="s">
        <v>83</v>
      </c>
      <c r="D99" s="178" t="s">
        <v>167</v>
      </c>
      <c r="E99" s="179" t="s">
        <v>175</v>
      </c>
      <c r="F99" s="180" t="s">
        <v>176</v>
      </c>
      <c r="G99" s="181" t="s">
        <v>170</v>
      </c>
      <c r="H99" s="182">
        <v>1.28</v>
      </c>
      <c r="I99" s="183"/>
      <c r="J99" s="184">
        <f>ROUND(I99*H99,2)</f>
        <v>0</v>
      </c>
      <c r="K99" s="180" t="s">
        <v>171</v>
      </c>
      <c r="L99" s="39"/>
      <c r="M99" s="185" t="s">
        <v>19</v>
      </c>
      <c r="N99" s="186" t="s">
        <v>46</v>
      </c>
      <c r="O99" s="64"/>
      <c r="P99" s="187">
        <f>O99*H99</f>
        <v>0</v>
      </c>
      <c r="Q99" s="187">
        <v>0</v>
      </c>
      <c r="R99" s="187">
        <f>Q99*H99</f>
        <v>0</v>
      </c>
      <c r="S99" s="187">
        <v>0.1</v>
      </c>
      <c r="T99" s="188">
        <f>S99*H99</f>
        <v>0.128</v>
      </c>
      <c r="U99" s="34"/>
      <c r="V99" s="34"/>
      <c r="W99" s="34"/>
      <c r="X99" s="34"/>
      <c r="Y99" s="34"/>
      <c r="Z99" s="34"/>
      <c r="AA99" s="34"/>
      <c r="AB99" s="34"/>
      <c r="AC99" s="34"/>
      <c r="AD99" s="34"/>
      <c r="AE99" s="34"/>
      <c r="AR99" s="189" t="s">
        <v>112</v>
      </c>
      <c r="AT99" s="189" t="s">
        <v>167</v>
      </c>
      <c r="AU99" s="189" t="s">
        <v>83</v>
      </c>
      <c r="AY99" s="17" t="s">
        <v>164</v>
      </c>
      <c r="BE99" s="190">
        <f>IF(N99="základní",J99,0)</f>
        <v>0</v>
      </c>
      <c r="BF99" s="190">
        <f>IF(N99="snížená",J99,0)</f>
        <v>0</v>
      </c>
      <c r="BG99" s="190">
        <f>IF(N99="zákl. přenesená",J99,0)</f>
        <v>0</v>
      </c>
      <c r="BH99" s="190">
        <f>IF(N99="sníž. přenesená",J99,0)</f>
        <v>0</v>
      </c>
      <c r="BI99" s="190">
        <f>IF(N99="nulová",J99,0)</f>
        <v>0</v>
      </c>
      <c r="BJ99" s="17" t="s">
        <v>79</v>
      </c>
      <c r="BK99" s="190">
        <f>ROUND(I99*H99,2)</f>
        <v>0</v>
      </c>
      <c r="BL99" s="17" t="s">
        <v>112</v>
      </c>
      <c r="BM99" s="189" t="s">
        <v>1183</v>
      </c>
    </row>
    <row r="100" spans="1:65" s="2" customFormat="1" ht="11.25">
      <c r="A100" s="34"/>
      <c r="B100" s="35"/>
      <c r="C100" s="36"/>
      <c r="D100" s="191" t="s">
        <v>173</v>
      </c>
      <c r="E100" s="36"/>
      <c r="F100" s="192" t="s">
        <v>178</v>
      </c>
      <c r="G100" s="36"/>
      <c r="H100" s="36"/>
      <c r="I100" s="193"/>
      <c r="J100" s="36"/>
      <c r="K100" s="36"/>
      <c r="L100" s="39"/>
      <c r="M100" s="194"/>
      <c r="N100" s="195"/>
      <c r="O100" s="64"/>
      <c r="P100" s="64"/>
      <c r="Q100" s="64"/>
      <c r="R100" s="64"/>
      <c r="S100" s="64"/>
      <c r="T100" s="65"/>
      <c r="U100" s="34"/>
      <c r="V100" s="34"/>
      <c r="W100" s="34"/>
      <c r="X100" s="34"/>
      <c r="Y100" s="34"/>
      <c r="Z100" s="34"/>
      <c r="AA100" s="34"/>
      <c r="AB100" s="34"/>
      <c r="AC100" s="34"/>
      <c r="AD100" s="34"/>
      <c r="AE100" s="34"/>
      <c r="AT100" s="17" t="s">
        <v>173</v>
      </c>
      <c r="AU100" s="17" t="s">
        <v>83</v>
      </c>
    </row>
    <row r="101" spans="1:65" s="13" customFormat="1" ht="11.25">
      <c r="B101" s="196"/>
      <c r="C101" s="197"/>
      <c r="D101" s="198" t="s">
        <v>179</v>
      </c>
      <c r="E101" s="199" t="s">
        <v>19</v>
      </c>
      <c r="F101" s="200" t="s">
        <v>1184</v>
      </c>
      <c r="G101" s="197"/>
      <c r="H101" s="201">
        <v>1.28</v>
      </c>
      <c r="I101" s="202"/>
      <c r="J101" s="197"/>
      <c r="K101" s="197"/>
      <c r="L101" s="203"/>
      <c r="M101" s="204"/>
      <c r="N101" s="205"/>
      <c r="O101" s="205"/>
      <c r="P101" s="205"/>
      <c r="Q101" s="205"/>
      <c r="R101" s="205"/>
      <c r="S101" s="205"/>
      <c r="T101" s="206"/>
      <c r="AT101" s="207" t="s">
        <v>179</v>
      </c>
      <c r="AU101" s="207" t="s">
        <v>83</v>
      </c>
      <c r="AV101" s="13" t="s">
        <v>83</v>
      </c>
      <c r="AW101" s="13" t="s">
        <v>36</v>
      </c>
      <c r="AX101" s="13" t="s">
        <v>79</v>
      </c>
      <c r="AY101" s="207" t="s">
        <v>164</v>
      </c>
    </row>
    <row r="102" spans="1:65" s="2" customFormat="1" ht="24.2" customHeight="1">
      <c r="A102" s="34"/>
      <c r="B102" s="35"/>
      <c r="C102" s="178" t="s">
        <v>103</v>
      </c>
      <c r="D102" s="178" t="s">
        <v>167</v>
      </c>
      <c r="E102" s="179" t="s">
        <v>181</v>
      </c>
      <c r="F102" s="180" t="s">
        <v>182</v>
      </c>
      <c r="G102" s="181" t="s">
        <v>183</v>
      </c>
      <c r="H102" s="182">
        <v>5.2210000000000001</v>
      </c>
      <c r="I102" s="183"/>
      <c r="J102" s="184">
        <f>ROUND(I102*H102,2)</f>
        <v>0</v>
      </c>
      <c r="K102" s="180" t="s">
        <v>171</v>
      </c>
      <c r="L102" s="39"/>
      <c r="M102" s="185" t="s">
        <v>19</v>
      </c>
      <c r="N102" s="186" t="s">
        <v>46</v>
      </c>
      <c r="O102" s="64"/>
      <c r="P102" s="187">
        <f>O102*H102</f>
        <v>0</v>
      </c>
      <c r="Q102" s="187">
        <v>0</v>
      </c>
      <c r="R102" s="187">
        <f>Q102*H102</f>
        <v>0</v>
      </c>
      <c r="S102" s="187">
        <v>2.2000000000000002</v>
      </c>
      <c r="T102" s="188">
        <f>S102*H102</f>
        <v>11.486200000000002</v>
      </c>
      <c r="U102" s="34"/>
      <c r="V102" s="34"/>
      <c r="W102" s="34"/>
      <c r="X102" s="34"/>
      <c r="Y102" s="34"/>
      <c r="Z102" s="34"/>
      <c r="AA102" s="34"/>
      <c r="AB102" s="34"/>
      <c r="AC102" s="34"/>
      <c r="AD102" s="34"/>
      <c r="AE102" s="34"/>
      <c r="AR102" s="189" t="s">
        <v>112</v>
      </c>
      <c r="AT102" s="189" t="s">
        <v>167</v>
      </c>
      <c r="AU102" s="189" t="s">
        <v>83</v>
      </c>
      <c r="AY102" s="17" t="s">
        <v>164</v>
      </c>
      <c r="BE102" s="190">
        <f>IF(N102="základní",J102,0)</f>
        <v>0</v>
      </c>
      <c r="BF102" s="190">
        <f>IF(N102="snížená",J102,0)</f>
        <v>0</v>
      </c>
      <c r="BG102" s="190">
        <f>IF(N102="zákl. přenesená",J102,0)</f>
        <v>0</v>
      </c>
      <c r="BH102" s="190">
        <f>IF(N102="sníž. přenesená",J102,0)</f>
        <v>0</v>
      </c>
      <c r="BI102" s="190">
        <f>IF(N102="nulová",J102,0)</f>
        <v>0</v>
      </c>
      <c r="BJ102" s="17" t="s">
        <v>79</v>
      </c>
      <c r="BK102" s="190">
        <f>ROUND(I102*H102,2)</f>
        <v>0</v>
      </c>
      <c r="BL102" s="17" t="s">
        <v>112</v>
      </c>
      <c r="BM102" s="189" t="s">
        <v>1185</v>
      </c>
    </row>
    <row r="103" spans="1:65" s="2" customFormat="1" ht="11.25">
      <c r="A103" s="34"/>
      <c r="B103" s="35"/>
      <c r="C103" s="36"/>
      <c r="D103" s="191" t="s">
        <v>173</v>
      </c>
      <c r="E103" s="36"/>
      <c r="F103" s="192" t="s">
        <v>185</v>
      </c>
      <c r="G103" s="36"/>
      <c r="H103" s="36"/>
      <c r="I103" s="193"/>
      <c r="J103" s="36"/>
      <c r="K103" s="36"/>
      <c r="L103" s="39"/>
      <c r="M103" s="194"/>
      <c r="N103" s="195"/>
      <c r="O103" s="64"/>
      <c r="P103" s="64"/>
      <c r="Q103" s="64"/>
      <c r="R103" s="64"/>
      <c r="S103" s="64"/>
      <c r="T103" s="65"/>
      <c r="U103" s="34"/>
      <c r="V103" s="34"/>
      <c r="W103" s="34"/>
      <c r="X103" s="34"/>
      <c r="Y103" s="34"/>
      <c r="Z103" s="34"/>
      <c r="AA103" s="34"/>
      <c r="AB103" s="34"/>
      <c r="AC103" s="34"/>
      <c r="AD103" s="34"/>
      <c r="AE103" s="34"/>
      <c r="AT103" s="17" t="s">
        <v>173</v>
      </c>
      <c r="AU103" s="17" t="s">
        <v>83</v>
      </c>
    </row>
    <row r="104" spans="1:65" s="13" customFormat="1" ht="11.25">
      <c r="B104" s="196"/>
      <c r="C104" s="197"/>
      <c r="D104" s="198" t="s">
        <v>179</v>
      </c>
      <c r="E104" s="199" t="s">
        <v>19</v>
      </c>
      <c r="F104" s="200" t="s">
        <v>1186</v>
      </c>
      <c r="G104" s="197"/>
      <c r="H104" s="201">
        <v>5.2210000000000001</v>
      </c>
      <c r="I104" s="202"/>
      <c r="J104" s="197"/>
      <c r="K104" s="197"/>
      <c r="L104" s="203"/>
      <c r="M104" s="204"/>
      <c r="N104" s="205"/>
      <c r="O104" s="205"/>
      <c r="P104" s="205"/>
      <c r="Q104" s="205"/>
      <c r="R104" s="205"/>
      <c r="S104" s="205"/>
      <c r="T104" s="206"/>
      <c r="AT104" s="207" t="s">
        <v>179</v>
      </c>
      <c r="AU104" s="207" t="s">
        <v>83</v>
      </c>
      <c r="AV104" s="13" t="s">
        <v>83</v>
      </c>
      <c r="AW104" s="13" t="s">
        <v>36</v>
      </c>
      <c r="AX104" s="13" t="s">
        <v>79</v>
      </c>
      <c r="AY104" s="207" t="s">
        <v>164</v>
      </c>
    </row>
    <row r="105" spans="1:65" s="2" customFormat="1" ht="33" customHeight="1">
      <c r="A105" s="34"/>
      <c r="B105" s="35"/>
      <c r="C105" s="178" t="s">
        <v>112</v>
      </c>
      <c r="D105" s="178" t="s">
        <v>167</v>
      </c>
      <c r="E105" s="179" t="s">
        <v>960</v>
      </c>
      <c r="F105" s="180" t="s">
        <v>961</v>
      </c>
      <c r="G105" s="181" t="s">
        <v>183</v>
      </c>
      <c r="H105" s="182">
        <v>3.6549999999999998</v>
      </c>
      <c r="I105" s="183"/>
      <c r="J105" s="184">
        <f>ROUND(I105*H105,2)</f>
        <v>0</v>
      </c>
      <c r="K105" s="180" t="s">
        <v>171</v>
      </c>
      <c r="L105" s="39"/>
      <c r="M105" s="185" t="s">
        <v>19</v>
      </c>
      <c r="N105" s="186" t="s">
        <v>46</v>
      </c>
      <c r="O105" s="64"/>
      <c r="P105" s="187">
        <f>O105*H105</f>
        <v>0</v>
      </c>
      <c r="Q105" s="187">
        <v>0</v>
      </c>
      <c r="R105" s="187">
        <f>Q105*H105</f>
        <v>0</v>
      </c>
      <c r="S105" s="187">
        <v>1.4</v>
      </c>
      <c r="T105" s="188">
        <f>S105*H105</f>
        <v>5.1169999999999991</v>
      </c>
      <c r="U105" s="34"/>
      <c r="V105" s="34"/>
      <c r="W105" s="34"/>
      <c r="X105" s="34"/>
      <c r="Y105" s="34"/>
      <c r="Z105" s="34"/>
      <c r="AA105" s="34"/>
      <c r="AB105" s="34"/>
      <c r="AC105" s="34"/>
      <c r="AD105" s="34"/>
      <c r="AE105" s="34"/>
      <c r="AR105" s="189" t="s">
        <v>112</v>
      </c>
      <c r="AT105" s="189" t="s">
        <v>167</v>
      </c>
      <c r="AU105" s="189" t="s">
        <v>83</v>
      </c>
      <c r="AY105" s="17" t="s">
        <v>164</v>
      </c>
      <c r="BE105" s="190">
        <f>IF(N105="základní",J105,0)</f>
        <v>0</v>
      </c>
      <c r="BF105" s="190">
        <f>IF(N105="snížená",J105,0)</f>
        <v>0</v>
      </c>
      <c r="BG105" s="190">
        <f>IF(N105="zákl. přenesená",J105,0)</f>
        <v>0</v>
      </c>
      <c r="BH105" s="190">
        <f>IF(N105="sníž. přenesená",J105,0)</f>
        <v>0</v>
      </c>
      <c r="BI105" s="190">
        <f>IF(N105="nulová",J105,0)</f>
        <v>0</v>
      </c>
      <c r="BJ105" s="17" t="s">
        <v>79</v>
      </c>
      <c r="BK105" s="190">
        <f>ROUND(I105*H105,2)</f>
        <v>0</v>
      </c>
      <c r="BL105" s="17" t="s">
        <v>112</v>
      </c>
      <c r="BM105" s="189" t="s">
        <v>1187</v>
      </c>
    </row>
    <row r="106" spans="1:65" s="2" customFormat="1" ht="11.25">
      <c r="A106" s="34"/>
      <c r="B106" s="35"/>
      <c r="C106" s="36"/>
      <c r="D106" s="191" t="s">
        <v>173</v>
      </c>
      <c r="E106" s="36"/>
      <c r="F106" s="192" t="s">
        <v>963</v>
      </c>
      <c r="G106" s="36"/>
      <c r="H106" s="36"/>
      <c r="I106" s="193"/>
      <c r="J106" s="36"/>
      <c r="K106" s="36"/>
      <c r="L106" s="39"/>
      <c r="M106" s="194"/>
      <c r="N106" s="195"/>
      <c r="O106" s="64"/>
      <c r="P106" s="64"/>
      <c r="Q106" s="64"/>
      <c r="R106" s="64"/>
      <c r="S106" s="64"/>
      <c r="T106" s="65"/>
      <c r="U106" s="34"/>
      <c r="V106" s="34"/>
      <c r="W106" s="34"/>
      <c r="X106" s="34"/>
      <c r="Y106" s="34"/>
      <c r="Z106" s="34"/>
      <c r="AA106" s="34"/>
      <c r="AB106" s="34"/>
      <c r="AC106" s="34"/>
      <c r="AD106" s="34"/>
      <c r="AE106" s="34"/>
      <c r="AT106" s="17" t="s">
        <v>173</v>
      </c>
      <c r="AU106" s="17" t="s">
        <v>83</v>
      </c>
    </row>
    <row r="107" spans="1:65" s="13" customFormat="1" ht="11.25">
      <c r="B107" s="196"/>
      <c r="C107" s="197"/>
      <c r="D107" s="198" t="s">
        <v>179</v>
      </c>
      <c r="E107" s="199" t="s">
        <v>19</v>
      </c>
      <c r="F107" s="200" t="s">
        <v>1188</v>
      </c>
      <c r="G107" s="197"/>
      <c r="H107" s="201">
        <v>3.6549999999999998</v>
      </c>
      <c r="I107" s="202"/>
      <c r="J107" s="197"/>
      <c r="K107" s="197"/>
      <c r="L107" s="203"/>
      <c r="M107" s="204"/>
      <c r="N107" s="205"/>
      <c r="O107" s="205"/>
      <c r="P107" s="205"/>
      <c r="Q107" s="205"/>
      <c r="R107" s="205"/>
      <c r="S107" s="205"/>
      <c r="T107" s="206"/>
      <c r="AT107" s="207" t="s">
        <v>179</v>
      </c>
      <c r="AU107" s="207" t="s">
        <v>83</v>
      </c>
      <c r="AV107" s="13" t="s">
        <v>83</v>
      </c>
      <c r="AW107" s="13" t="s">
        <v>36</v>
      </c>
      <c r="AX107" s="13" t="s">
        <v>79</v>
      </c>
      <c r="AY107" s="207" t="s">
        <v>164</v>
      </c>
    </row>
    <row r="108" spans="1:65" s="2" customFormat="1" ht="37.9" customHeight="1">
      <c r="A108" s="34"/>
      <c r="B108" s="35"/>
      <c r="C108" s="178" t="s">
        <v>115</v>
      </c>
      <c r="D108" s="178" t="s">
        <v>167</v>
      </c>
      <c r="E108" s="179" t="s">
        <v>201</v>
      </c>
      <c r="F108" s="180" t="s">
        <v>202</v>
      </c>
      <c r="G108" s="181" t="s">
        <v>170</v>
      </c>
      <c r="H108" s="182">
        <v>12.8</v>
      </c>
      <c r="I108" s="183"/>
      <c r="J108" s="184">
        <f>ROUND(I108*H108,2)</f>
        <v>0</v>
      </c>
      <c r="K108" s="180" t="s">
        <v>171</v>
      </c>
      <c r="L108" s="39"/>
      <c r="M108" s="185" t="s">
        <v>19</v>
      </c>
      <c r="N108" s="186" t="s">
        <v>46</v>
      </c>
      <c r="O108" s="64"/>
      <c r="P108" s="187">
        <f>O108*H108</f>
        <v>0</v>
      </c>
      <c r="Q108" s="187">
        <v>0</v>
      </c>
      <c r="R108" s="187">
        <f>Q108*H108</f>
        <v>0</v>
      </c>
      <c r="S108" s="187">
        <v>7.5999999999999998E-2</v>
      </c>
      <c r="T108" s="188">
        <f>S108*H108</f>
        <v>0.9728</v>
      </c>
      <c r="U108" s="34"/>
      <c r="V108" s="34"/>
      <c r="W108" s="34"/>
      <c r="X108" s="34"/>
      <c r="Y108" s="34"/>
      <c r="Z108" s="34"/>
      <c r="AA108" s="34"/>
      <c r="AB108" s="34"/>
      <c r="AC108" s="34"/>
      <c r="AD108" s="34"/>
      <c r="AE108" s="34"/>
      <c r="AR108" s="189" t="s">
        <v>112</v>
      </c>
      <c r="AT108" s="189" t="s">
        <v>167</v>
      </c>
      <c r="AU108" s="189" t="s">
        <v>83</v>
      </c>
      <c r="AY108" s="17" t="s">
        <v>164</v>
      </c>
      <c r="BE108" s="190">
        <f>IF(N108="základní",J108,0)</f>
        <v>0</v>
      </c>
      <c r="BF108" s="190">
        <f>IF(N108="snížená",J108,0)</f>
        <v>0</v>
      </c>
      <c r="BG108" s="190">
        <f>IF(N108="zákl. přenesená",J108,0)</f>
        <v>0</v>
      </c>
      <c r="BH108" s="190">
        <f>IF(N108="sníž. přenesená",J108,0)</f>
        <v>0</v>
      </c>
      <c r="BI108" s="190">
        <f>IF(N108="nulová",J108,0)</f>
        <v>0</v>
      </c>
      <c r="BJ108" s="17" t="s">
        <v>79</v>
      </c>
      <c r="BK108" s="190">
        <f>ROUND(I108*H108,2)</f>
        <v>0</v>
      </c>
      <c r="BL108" s="17" t="s">
        <v>112</v>
      </c>
      <c r="BM108" s="189" t="s">
        <v>1189</v>
      </c>
    </row>
    <row r="109" spans="1:65" s="2" customFormat="1" ht="11.25">
      <c r="A109" s="34"/>
      <c r="B109" s="35"/>
      <c r="C109" s="36"/>
      <c r="D109" s="191" t="s">
        <v>173</v>
      </c>
      <c r="E109" s="36"/>
      <c r="F109" s="192" t="s">
        <v>204</v>
      </c>
      <c r="G109" s="36"/>
      <c r="H109" s="36"/>
      <c r="I109" s="193"/>
      <c r="J109" s="36"/>
      <c r="K109" s="36"/>
      <c r="L109" s="39"/>
      <c r="M109" s="194"/>
      <c r="N109" s="195"/>
      <c r="O109" s="64"/>
      <c r="P109" s="64"/>
      <c r="Q109" s="64"/>
      <c r="R109" s="64"/>
      <c r="S109" s="64"/>
      <c r="T109" s="65"/>
      <c r="U109" s="34"/>
      <c r="V109" s="34"/>
      <c r="W109" s="34"/>
      <c r="X109" s="34"/>
      <c r="Y109" s="34"/>
      <c r="Z109" s="34"/>
      <c r="AA109" s="34"/>
      <c r="AB109" s="34"/>
      <c r="AC109" s="34"/>
      <c r="AD109" s="34"/>
      <c r="AE109" s="34"/>
      <c r="AT109" s="17" t="s">
        <v>173</v>
      </c>
      <c r="AU109" s="17" t="s">
        <v>83</v>
      </c>
    </row>
    <row r="110" spans="1:65" s="13" customFormat="1" ht="11.25">
      <c r="B110" s="196"/>
      <c r="C110" s="197"/>
      <c r="D110" s="198" t="s">
        <v>179</v>
      </c>
      <c r="E110" s="199" t="s">
        <v>19</v>
      </c>
      <c r="F110" s="200" t="s">
        <v>1190</v>
      </c>
      <c r="G110" s="197"/>
      <c r="H110" s="201">
        <v>12.8</v>
      </c>
      <c r="I110" s="202"/>
      <c r="J110" s="197"/>
      <c r="K110" s="197"/>
      <c r="L110" s="203"/>
      <c r="M110" s="204"/>
      <c r="N110" s="205"/>
      <c r="O110" s="205"/>
      <c r="P110" s="205"/>
      <c r="Q110" s="205"/>
      <c r="R110" s="205"/>
      <c r="S110" s="205"/>
      <c r="T110" s="206"/>
      <c r="AT110" s="207" t="s">
        <v>179</v>
      </c>
      <c r="AU110" s="207" t="s">
        <v>83</v>
      </c>
      <c r="AV110" s="13" t="s">
        <v>83</v>
      </c>
      <c r="AW110" s="13" t="s">
        <v>36</v>
      </c>
      <c r="AX110" s="13" t="s">
        <v>79</v>
      </c>
      <c r="AY110" s="207" t="s">
        <v>164</v>
      </c>
    </row>
    <row r="111" spans="1:65" s="2" customFormat="1" ht="44.25" customHeight="1">
      <c r="A111" s="34"/>
      <c r="B111" s="35"/>
      <c r="C111" s="178" t="s">
        <v>118</v>
      </c>
      <c r="D111" s="178" t="s">
        <v>167</v>
      </c>
      <c r="E111" s="179" t="s">
        <v>206</v>
      </c>
      <c r="F111" s="180" t="s">
        <v>207</v>
      </c>
      <c r="G111" s="181" t="s">
        <v>170</v>
      </c>
      <c r="H111" s="182">
        <v>95.488</v>
      </c>
      <c r="I111" s="183"/>
      <c r="J111" s="184">
        <f>ROUND(I111*H111,2)</f>
        <v>0</v>
      </c>
      <c r="K111" s="180" t="s">
        <v>171</v>
      </c>
      <c r="L111" s="39"/>
      <c r="M111" s="185" t="s">
        <v>19</v>
      </c>
      <c r="N111" s="186" t="s">
        <v>46</v>
      </c>
      <c r="O111" s="64"/>
      <c r="P111" s="187">
        <f>O111*H111</f>
        <v>0</v>
      </c>
      <c r="Q111" s="187">
        <v>0</v>
      </c>
      <c r="R111" s="187">
        <f>Q111*H111</f>
        <v>0</v>
      </c>
      <c r="S111" s="187">
        <v>4.5999999999999999E-2</v>
      </c>
      <c r="T111" s="188">
        <f>S111*H111</f>
        <v>4.3924479999999999</v>
      </c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  <c r="AR111" s="189" t="s">
        <v>112</v>
      </c>
      <c r="AT111" s="189" t="s">
        <v>167</v>
      </c>
      <c r="AU111" s="189" t="s">
        <v>83</v>
      </c>
      <c r="AY111" s="17" t="s">
        <v>164</v>
      </c>
      <c r="BE111" s="190">
        <f>IF(N111="základní",J111,0)</f>
        <v>0</v>
      </c>
      <c r="BF111" s="190">
        <f>IF(N111="snížená",J111,0)</f>
        <v>0</v>
      </c>
      <c r="BG111" s="190">
        <f>IF(N111="zákl. přenesená",J111,0)</f>
        <v>0</v>
      </c>
      <c r="BH111" s="190">
        <f>IF(N111="sníž. přenesená",J111,0)</f>
        <v>0</v>
      </c>
      <c r="BI111" s="190">
        <f>IF(N111="nulová",J111,0)</f>
        <v>0</v>
      </c>
      <c r="BJ111" s="17" t="s">
        <v>79</v>
      </c>
      <c r="BK111" s="190">
        <f>ROUND(I111*H111,2)</f>
        <v>0</v>
      </c>
      <c r="BL111" s="17" t="s">
        <v>112</v>
      </c>
      <c r="BM111" s="189" t="s">
        <v>1191</v>
      </c>
    </row>
    <row r="112" spans="1:65" s="2" customFormat="1" ht="11.25">
      <c r="A112" s="34"/>
      <c r="B112" s="35"/>
      <c r="C112" s="36"/>
      <c r="D112" s="191" t="s">
        <v>173</v>
      </c>
      <c r="E112" s="36"/>
      <c r="F112" s="192" t="s">
        <v>209</v>
      </c>
      <c r="G112" s="36"/>
      <c r="H112" s="36"/>
      <c r="I112" s="193"/>
      <c r="J112" s="36"/>
      <c r="K112" s="36"/>
      <c r="L112" s="39"/>
      <c r="M112" s="194"/>
      <c r="N112" s="195"/>
      <c r="O112" s="64"/>
      <c r="P112" s="64"/>
      <c r="Q112" s="64"/>
      <c r="R112" s="64"/>
      <c r="S112" s="64"/>
      <c r="T112" s="65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  <c r="AT112" s="17" t="s">
        <v>173</v>
      </c>
      <c r="AU112" s="17" t="s">
        <v>83</v>
      </c>
    </row>
    <row r="113" spans="1:65" s="13" customFormat="1" ht="11.25">
      <c r="B113" s="196"/>
      <c r="C113" s="197"/>
      <c r="D113" s="198" t="s">
        <v>179</v>
      </c>
      <c r="E113" s="199" t="s">
        <v>19</v>
      </c>
      <c r="F113" s="200" t="s">
        <v>1192</v>
      </c>
      <c r="G113" s="197"/>
      <c r="H113" s="201">
        <v>95.488</v>
      </c>
      <c r="I113" s="202"/>
      <c r="J113" s="197"/>
      <c r="K113" s="197"/>
      <c r="L113" s="203"/>
      <c r="M113" s="204"/>
      <c r="N113" s="205"/>
      <c r="O113" s="205"/>
      <c r="P113" s="205"/>
      <c r="Q113" s="205"/>
      <c r="R113" s="205"/>
      <c r="S113" s="205"/>
      <c r="T113" s="206"/>
      <c r="AT113" s="207" t="s">
        <v>179</v>
      </c>
      <c r="AU113" s="207" t="s">
        <v>83</v>
      </c>
      <c r="AV113" s="13" t="s">
        <v>83</v>
      </c>
      <c r="AW113" s="13" t="s">
        <v>36</v>
      </c>
      <c r="AX113" s="13" t="s">
        <v>79</v>
      </c>
      <c r="AY113" s="207" t="s">
        <v>164</v>
      </c>
    </row>
    <row r="114" spans="1:65" s="2" customFormat="1" ht="37.9" customHeight="1">
      <c r="A114" s="34"/>
      <c r="B114" s="35"/>
      <c r="C114" s="178" t="s">
        <v>121</v>
      </c>
      <c r="D114" s="178" t="s">
        <v>167</v>
      </c>
      <c r="E114" s="179" t="s">
        <v>211</v>
      </c>
      <c r="F114" s="180" t="s">
        <v>212</v>
      </c>
      <c r="G114" s="181" t="s">
        <v>170</v>
      </c>
      <c r="H114" s="182">
        <v>92.831999999999994</v>
      </c>
      <c r="I114" s="183"/>
      <c r="J114" s="184">
        <f>ROUND(I114*H114,2)</f>
        <v>0</v>
      </c>
      <c r="K114" s="180" t="s">
        <v>171</v>
      </c>
      <c r="L114" s="39"/>
      <c r="M114" s="185" t="s">
        <v>19</v>
      </c>
      <c r="N114" s="186" t="s">
        <v>46</v>
      </c>
      <c r="O114" s="64"/>
      <c r="P114" s="187">
        <f>O114*H114</f>
        <v>0</v>
      </c>
      <c r="Q114" s="187">
        <v>0</v>
      </c>
      <c r="R114" s="187">
        <f>Q114*H114</f>
        <v>0</v>
      </c>
      <c r="S114" s="187">
        <v>6.8000000000000005E-2</v>
      </c>
      <c r="T114" s="188">
        <f>S114*H114</f>
        <v>6.312576</v>
      </c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  <c r="AR114" s="189" t="s">
        <v>112</v>
      </c>
      <c r="AT114" s="189" t="s">
        <v>167</v>
      </c>
      <c r="AU114" s="189" t="s">
        <v>83</v>
      </c>
      <c r="AY114" s="17" t="s">
        <v>164</v>
      </c>
      <c r="BE114" s="190">
        <f>IF(N114="základní",J114,0)</f>
        <v>0</v>
      </c>
      <c r="BF114" s="190">
        <f>IF(N114="snížená",J114,0)</f>
        <v>0</v>
      </c>
      <c r="BG114" s="190">
        <f>IF(N114="zákl. přenesená",J114,0)</f>
        <v>0</v>
      </c>
      <c r="BH114" s="190">
        <f>IF(N114="sníž. přenesená",J114,0)</f>
        <v>0</v>
      </c>
      <c r="BI114" s="190">
        <f>IF(N114="nulová",J114,0)</f>
        <v>0</v>
      </c>
      <c r="BJ114" s="17" t="s">
        <v>79</v>
      </c>
      <c r="BK114" s="190">
        <f>ROUND(I114*H114,2)</f>
        <v>0</v>
      </c>
      <c r="BL114" s="17" t="s">
        <v>112</v>
      </c>
      <c r="BM114" s="189" t="s">
        <v>1193</v>
      </c>
    </row>
    <row r="115" spans="1:65" s="2" customFormat="1" ht="11.25">
      <c r="A115" s="34"/>
      <c r="B115" s="35"/>
      <c r="C115" s="36"/>
      <c r="D115" s="191" t="s">
        <v>173</v>
      </c>
      <c r="E115" s="36"/>
      <c r="F115" s="192" t="s">
        <v>214</v>
      </c>
      <c r="G115" s="36"/>
      <c r="H115" s="36"/>
      <c r="I115" s="193"/>
      <c r="J115" s="36"/>
      <c r="K115" s="36"/>
      <c r="L115" s="39"/>
      <c r="M115" s="194"/>
      <c r="N115" s="195"/>
      <c r="O115" s="64"/>
      <c r="P115" s="64"/>
      <c r="Q115" s="64"/>
      <c r="R115" s="64"/>
      <c r="S115" s="64"/>
      <c r="T115" s="65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  <c r="AT115" s="17" t="s">
        <v>173</v>
      </c>
      <c r="AU115" s="17" t="s">
        <v>83</v>
      </c>
    </row>
    <row r="116" spans="1:65" s="13" customFormat="1" ht="11.25">
      <c r="B116" s="196"/>
      <c r="C116" s="197"/>
      <c r="D116" s="198" t="s">
        <v>179</v>
      </c>
      <c r="E116" s="199" t="s">
        <v>19</v>
      </c>
      <c r="F116" s="200" t="s">
        <v>1194</v>
      </c>
      <c r="G116" s="197"/>
      <c r="H116" s="201">
        <v>41.792000000000002</v>
      </c>
      <c r="I116" s="202"/>
      <c r="J116" s="197"/>
      <c r="K116" s="197"/>
      <c r="L116" s="203"/>
      <c r="M116" s="204"/>
      <c r="N116" s="205"/>
      <c r="O116" s="205"/>
      <c r="P116" s="205"/>
      <c r="Q116" s="205"/>
      <c r="R116" s="205"/>
      <c r="S116" s="205"/>
      <c r="T116" s="206"/>
      <c r="AT116" s="207" t="s">
        <v>179</v>
      </c>
      <c r="AU116" s="207" t="s">
        <v>83</v>
      </c>
      <c r="AV116" s="13" t="s">
        <v>83</v>
      </c>
      <c r="AW116" s="13" t="s">
        <v>36</v>
      </c>
      <c r="AX116" s="13" t="s">
        <v>75</v>
      </c>
      <c r="AY116" s="207" t="s">
        <v>164</v>
      </c>
    </row>
    <row r="117" spans="1:65" s="13" customFormat="1" ht="11.25">
      <c r="B117" s="196"/>
      <c r="C117" s="197"/>
      <c r="D117" s="198" t="s">
        <v>179</v>
      </c>
      <c r="E117" s="199" t="s">
        <v>19</v>
      </c>
      <c r="F117" s="200" t="s">
        <v>1195</v>
      </c>
      <c r="G117" s="197"/>
      <c r="H117" s="201">
        <v>35</v>
      </c>
      <c r="I117" s="202"/>
      <c r="J117" s="197"/>
      <c r="K117" s="197"/>
      <c r="L117" s="203"/>
      <c r="M117" s="204"/>
      <c r="N117" s="205"/>
      <c r="O117" s="205"/>
      <c r="P117" s="205"/>
      <c r="Q117" s="205"/>
      <c r="R117" s="205"/>
      <c r="S117" s="205"/>
      <c r="T117" s="206"/>
      <c r="AT117" s="207" t="s">
        <v>179</v>
      </c>
      <c r="AU117" s="207" t="s">
        <v>83</v>
      </c>
      <c r="AV117" s="13" t="s">
        <v>83</v>
      </c>
      <c r="AW117" s="13" t="s">
        <v>36</v>
      </c>
      <c r="AX117" s="13" t="s">
        <v>75</v>
      </c>
      <c r="AY117" s="207" t="s">
        <v>164</v>
      </c>
    </row>
    <row r="118" spans="1:65" s="13" customFormat="1" ht="11.25">
      <c r="B118" s="196"/>
      <c r="C118" s="197"/>
      <c r="D118" s="198" t="s">
        <v>179</v>
      </c>
      <c r="E118" s="199" t="s">
        <v>19</v>
      </c>
      <c r="F118" s="200" t="s">
        <v>1196</v>
      </c>
      <c r="G118" s="197"/>
      <c r="H118" s="201">
        <v>16.04</v>
      </c>
      <c r="I118" s="202"/>
      <c r="J118" s="197"/>
      <c r="K118" s="197"/>
      <c r="L118" s="203"/>
      <c r="M118" s="204"/>
      <c r="N118" s="205"/>
      <c r="O118" s="205"/>
      <c r="P118" s="205"/>
      <c r="Q118" s="205"/>
      <c r="R118" s="205"/>
      <c r="S118" s="205"/>
      <c r="T118" s="206"/>
      <c r="AT118" s="207" t="s">
        <v>179</v>
      </c>
      <c r="AU118" s="207" t="s">
        <v>83</v>
      </c>
      <c r="AV118" s="13" t="s">
        <v>83</v>
      </c>
      <c r="AW118" s="13" t="s">
        <v>36</v>
      </c>
      <c r="AX118" s="13" t="s">
        <v>75</v>
      </c>
      <c r="AY118" s="207" t="s">
        <v>164</v>
      </c>
    </row>
    <row r="119" spans="1:65" s="14" customFormat="1" ht="11.25">
      <c r="B119" s="212"/>
      <c r="C119" s="213"/>
      <c r="D119" s="198" t="s">
        <v>179</v>
      </c>
      <c r="E119" s="214" t="s">
        <v>19</v>
      </c>
      <c r="F119" s="215" t="s">
        <v>438</v>
      </c>
      <c r="G119" s="213"/>
      <c r="H119" s="216">
        <v>92.831999999999994</v>
      </c>
      <c r="I119" s="217"/>
      <c r="J119" s="213"/>
      <c r="K119" s="213"/>
      <c r="L119" s="218"/>
      <c r="M119" s="219"/>
      <c r="N119" s="220"/>
      <c r="O119" s="220"/>
      <c r="P119" s="220"/>
      <c r="Q119" s="220"/>
      <c r="R119" s="220"/>
      <c r="S119" s="220"/>
      <c r="T119" s="221"/>
      <c r="AT119" s="222" t="s">
        <v>179</v>
      </c>
      <c r="AU119" s="222" t="s">
        <v>83</v>
      </c>
      <c r="AV119" s="14" t="s">
        <v>112</v>
      </c>
      <c r="AW119" s="14" t="s">
        <v>36</v>
      </c>
      <c r="AX119" s="14" t="s">
        <v>79</v>
      </c>
      <c r="AY119" s="222" t="s">
        <v>164</v>
      </c>
    </row>
    <row r="120" spans="1:65" s="12" customFormat="1" ht="22.9" customHeight="1">
      <c r="B120" s="162"/>
      <c r="C120" s="163"/>
      <c r="D120" s="164" t="s">
        <v>74</v>
      </c>
      <c r="E120" s="176" t="s">
        <v>216</v>
      </c>
      <c r="F120" s="176" t="s">
        <v>217</v>
      </c>
      <c r="G120" s="163"/>
      <c r="H120" s="163"/>
      <c r="I120" s="166"/>
      <c r="J120" s="177">
        <f>BK120</f>
        <v>0</v>
      </c>
      <c r="K120" s="163"/>
      <c r="L120" s="168"/>
      <c r="M120" s="169"/>
      <c r="N120" s="170"/>
      <c r="O120" s="170"/>
      <c r="P120" s="171">
        <f>SUM(P121:P147)</f>
        <v>0</v>
      </c>
      <c r="Q120" s="170"/>
      <c r="R120" s="171">
        <f>SUM(R121:R147)</f>
        <v>0</v>
      </c>
      <c r="S120" s="170"/>
      <c r="T120" s="172">
        <f>SUM(T121:T147)</f>
        <v>0</v>
      </c>
      <c r="AR120" s="173" t="s">
        <v>79</v>
      </c>
      <c r="AT120" s="174" t="s">
        <v>74</v>
      </c>
      <c r="AU120" s="174" t="s">
        <v>79</v>
      </c>
      <c r="AY120" s="173" t="s">
        <v>164</v>
      </c>
      <c r="BK120" s="175">
        <f>SUM(BK121:BK147)</f>
        <v>0</v>
      </c>
    </row>
    <row r="121" spans="1:65" s="2" customFormat="1" ht="16.5" customHeight="1">
      <c r="A121" s="34"/>
      <c r="B121" s="35"/>
      <c r="C121" s="178" t="s">
        <v>124</v>
      </c>
      <c r="D121" s="178" t="s">
        <v>167</v>
      </c>
      <c r="E121" s="179" t="s">
        <v>225</v>
      </c>
      <c r="F121" s="180" t="s">
        <v>226</v>
      </c>
      <c r="G121" s="181" t="s">
        <v>221</v>
      </c>
      <c r="H121" s="182">
        <v>36.85</v>
      </c>
      <c r="I121" s="183"/>
      <c r="J121" s="184">
        <f>ROUND(I121*H121,2)</f>
        <v>0</v>
      </c>
      <c r="K121" s="180" t="s">
        <v>171</v>
      </c>
      <c r="L121" s="39"/>
      <c r="M121" s="185" t="s">
        <v>19</v>
      </c>
      <c r="N121" s="186" t="s">
        <v>46</v>
      </c>
      <c r="O121" s="64"/>
      <c r="P121" s="187">
        <f>O121*H121</f>
        <v>0</v>
      </c>
      <c r="Q121" s="187">
        <v>0</v>
      </c>
      <c r="R121" s="187">
        <f>Q121*H121</f>
        <v>0</v>
      </c>
      <c r="S121" s="187">
        <v>0</v>
      </c>
      <c r="T121" s="188">
        <f>S121*H121</f>
        <v>0</v>
      </c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  <c r="AR121" s="189" t="s">
        <v>112</v>
      </c>
      <c r="AT121" s="189" t="s">
        <v>167</v>
      </c>
      <c r="AU121" s="189" t="s">
        <v>83</v>
      </c>
      <c r="AY121" s="17" t="s">
        <v>164</v>
      </c>
      <c r="BE121" s="190">
        <f>IF(N121="základní",J121,0)</f>
        <v>0</v>
      </c>
      <c r="BF121" s="190">
        <f>IF(N121="snížená",J121,0)</f>
        <v>0</v>
      </c>
      <c r="BG121" s="190">
        <f>IF(N121="zákl. přenesená",J121,0)</f>
        <v>0</v>
      </c>
      <c r="BH121" s="190">
        <f>IF(N121="sníž. přenesená",J121,0)</f>
        <v>0</v>
      </c>
      <c r="BI121" s="190">
        <f>IF(N121="nulová",J121,0)</f>
        <v>0</v>
      </c>
      <c r="BJ121" s="17" t="s">
        <v>79</v>
      </c>
      <c r="BK121" s="190">
        <f>ROUND(I121*H121,2)</f>
        <v>0</v>
      </c>
      <c r="BL121" s="17" t="s">
        <v>112</v>
      </c>
      <c r="BM121" s="189" t="s">
        <v>1197</v>
      </c>
    </row>
    <row r="122" spans="1:65" s="2" customFormat="1" ht="11.25">
      <c r="A122" s="34"/>
      <c r="B122" s="35"/>
      <c r="C122" s="36"/>
      <c r="D122" s="191" t="s">
        <v>173</v>
      </c>
      <c r="E122" s="36"/>
      <c r="F122" s="192" t="s">
        <v>228</v>
      </c>
      <c r="G122" s="36"/>
      <c r="H122" s="36"/>
      <c r="I122" s="193"/>
      <c r="J122" s="36"/>
      <c r="K122" s="36"/>
      <c r="L122" s="39"/>
      <c r="M122" s="194"/>
      <c r="N122" s="195"/>
      <c r="O122" s="64"/>
      <c r="P122" s="64"/>
      <c r="Q122" s="64"/>
      <c r="R122" s="64"/>
      <c r="S122" s="64"/>
      <c r="T122" s="65"/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  <c r="AT122" s="17" t="s">
        <v>173</v>
      </c>
      <c r="AU122" s="17" t="s">
        <v>83</v>
      </c>
    </row>
    <row r="123" spans="1:65" s="2" customFormat="1" ht="37.9" customHeight="1">
      <c r="A123" s="34"/>
      <c r="B123" s="35"/>
      <c r="C123" s="178" t="s">
        <v>165</v>
      </c>
      <c r="D123" s="178" t="s">
        <v>167</v>
      </c>
      <c r="E123" s="179" t="s">
        <v>229</v>
      </c>
      <c r="F123" s="180" t="s">
        <v>230</v>
      </c>
      <c r="G123" s="181" t="s">
        <v>221</v>
      </c>
      <c r="H123" s="182">
        <v>36.85</v>
      </c>
      <c r="I123" s="183"/>
      <c r="J123" s="184">
        <f>ROUND(I123*H123,2)</f>
        <v>0</v>
      </c>
      <c r="K123" s="180" t="s">
        <v>171</v>
      </c>
      <c r="L123" s="39"/>
      <c r="M123" s="185" t="s">
        <v>19</v>
      </c>
      <c r="N123" s="186" t="s">
        <v>46</v>
      </c>
      <c r="O123" s="64"/>
      <c r="P123" s="187">
        <f>O123*H123</f>
        <v>0</v>
      </c>
      <c r="Q123" s="187">
        <v>0</v>
      </c>
      <c r="R123" s="187">
        <f>Q123*H123</f>
        <v>0</v>
      </c>
      <c r="S123" s="187">
        <v>0</v>
      </c>
      <c r="T123" s="188">
        <f>S123*H123</f>
        <v>0</v>
      </c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  <c r="AR123" s="189" t="s">
        <v>112</v>
      </c>
      <c r="AT123" s="189" t="s">
        <v>167</v>
      </c>
      <c r="AU123" s="189" t="s">
        <v>83</v>
      </c>
      <c r="AY123" s="17" t="s">
        <v>164</v>
      </c>
      <c r="BE123" s="190">
        <f>IF(N123="základní",J123,0)</f>
        <v>0</v>
      </c>
      <c r="BF123" s="190">
        <f>IF(N123="snížená",J123,0)</f>
        <v>0</v>
      </c>
      <c r="BG123" s="190">
        <f>IF(N123="zákl. přenesená",J123,0)</f>
        <v>0</v>
      </c>
      <c r="BH123" s="190">
        <f>IF(N123="sníž. přenesená",J123,0)</f>
        <v>0</v>
      </c>
      <c r="BI123" s="190">
        <f>IF(N123="nulová",J123,0)</f>
        <v>0</v>
      </c>
      <c r="BJ123" s="17" t="s">
        <v>79</v>
      </c>
      <c r="BK123" s="190">
        <f>ROUND(I123*H123,2)</f>
        <v>0</v>
      </c>
      <c r="BL123" s="17" t="s">
        <v>112</v>
      </c>
      <c r="BM123" s="189" t="s">
        <v>1198</v>
      </c>
    </row>
    <row r="124" spans="1:65" s="2" customFormat="1" ht="11.25">
      <c r="A124" s="34"/>
      <c r="B124" s="35"/>
      <c r="C124" s="36"/>
      <c r="D124" s="191" t="s">
        <v>173</v>
      </c>
      <c r="E124" s="36"/>
      <c r="F124" s="192" t="s">
        <v>232</v>
      </c>
      <c r="G124" s="36"/>
      <c r="H124" s="36"/>
      <c r="I124" s="193"/>
      <c r="J124" s="36"/>
      <c r="K124" s="36"/>
      <c r="L124" s="39"/>
      <c r="M124" s="194"/>
      <c r="N124" s="195"/>
      <c r="O124" s="64"/>
      <c r="P124" s="64"/>
      <c r="Q124" s="64"/>
      <c r="R124" s="64"/>
      <c r="S124" s="64"/>
      <c r="T124" s="65"/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  <c r="AT124" s="17" t="s">
        <v>173</v>
      </c>
      <c r="AU124" s="17" t="s">
        <v>83</v>
      </c>
    </row>
    <row r="125" spans="1:65" s="2" customFormat="1" ht="62.65" customHeight="1">
      <c r="A125" s="34"/>
      <c r="B125" s="35"/>
      <c r="C125" s="178" t="s">
        <v>218</v>
      </c>
      <c r="D125" s="178" t="s">
        <v>167</v>
      </c>
      <c r="E125" s="179" t="s">
        <v>234</v>
      </c>
      <c r="F125" s="180" t="s">
        <v>235</v>
      </c>
      <c r="G125" s="181" t="s">
        <v>221</v>
      </c>
      <c r="H125" s="182">
        <v>184.25</v>
      </c>
      <c r="I125" s="183"/>
      <c r="J125" s="184">
        <f>ROUND(I125*H125,2)</f>
        <v>0</v>
      </c>
      <c r="K125" s="180" t="s">
        <v>171</v>
      </c>
      <c r="L125" s="39"/>
      <c r="M125" s="185" t="s">
        <v>19</v>
      </c>
      <c r="N125" s="186" t="s">
        <v>46</v>
      </c>
      <c r="O125" s="64"/>
      <c r="P125" s="187">
        <f>O125*H125</f>
        <v>0</v>
      </c>
      <c r="Q125" s="187">
        <v>0</v>
      </c>
      <c r="R125" s="187">
        <f>Q125*H125</f>
        <v>0</v>
      </c>
      <c r="S125" s="187">
        <v>0</v>
      </c>
      <c r="T125" s="188">
        <f>S125*H125</f>
        <v>0</v>
      </c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  <c r="AR125" s="189" t="s">
        <v>112</v>
      </c>
      <c r="AT125" s="189" t="s">
        <v>167</v>
      </c>
      <c r="AU125" s="189" t="s">
        <v>83</v>
      </c>
      <c r="AY125" s="17" t="s">
        <v>164</v>
      </c>
      <c r="BE125" s="190">
        <f>IF(N125="základní",J125,0)</f>
        <v>0</v>
      </c>
      <c r="BF125" s="190">
        <f>IF(N125="snížená",J125,0)</f>
        <v>0</v>
      </c>
      <c r="BG125" s="190">
        <f>IF(N125="zákl. přenesená",J125,0)</f>
        <v>0</v>
      </c>
      <c r="BH125" s="190">
        <f>IF(N125="sníž. přenesená",J125,0)</f>
        <v>0</v>
      </c>
      <c r="BI125" s="190">
        <f>IF(N125="nulová",J125,0)</f>
        <v>0</v>
      </c>
      <c r="BJ125" s="17" t="s">
        <v>79</v>
      </c>
      <c r="BK125" s="190">
        <f>ROUND(I125*H125,2)</f>
        <v>0</v>
      </c>
      <c r="BL125" s="17" t="s">
        <v>112</v>
      </c>
      <c r="BM125" s="189" t="s">
        <v>1199</v>
      </c>
    </row>
    <row r="126" spans="1:65" s="2" customFormat="1" ht="11.25">
      <c r="A126" s="34"/>
      <c r="B126" s="35"/>
      <c r="C126" s="36"/>
      <c r="D126" s="191" t="s">
        <v>173</v>
      </c>
      <c r="E126" s="36"/>
      <c r="F126" s="192" t="s">
        <v>237</v>
      </c>
      <c r="G126" s="36"/>
      <c r="H126" s="36"/>
      <c r="I126" s="193"/>
      <c r="J126" s="36"/>
      <c r="K126" s="36"/>
      <c r="L126" s="39"/>
      <c r="M126" s="194"/>
      <c r="N126" s="195"/>
      <c r="O126" s="64"/>
      <c r="P126" s="64"/>
      <c r="Q126" s="64"/>
      <c r="R126" s="64"/>
      <c r="S126" s="64"/>
      <c r="T126" s="65"/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  <c r="AT126" s="17" t="s">
        <v>173</v>
      </c>
      <c r="AU126" s="17" t="s">
        <v>83</v>
      </c>
    </row>
    <row r="127" spans="1:65" s="13" customFormat="1" ht="11.25">
      <c r="B127" s="196"/>
      <c r="C127" s="197"/>
      <c r="D127" s="198" t="s">
        <v>179</v>
      </c>
      <c r="E127" s="199" t="s">
        <v>19</v>
      </c>
      <c r="F127" s="200" t="s">
        <v>1200</v>
      </c>
      <c r="G127" s="197"/>
      <c r="H127" s="201">
        <v>184.25</v>
      </c>
      <c r="I127" s="202"/>
      <c r="J127" s="197"/>
      <c r="K127" s="197"/>
      <c r="L127" s="203"/>
      <c r="M127" s="204"/>
      <c r="N127" s="205"/>
      <c r="O127" s="205"/>
      <c r="P127" s="205"/>
      <c r="Q127" s="205"/>
      <c r="R127" s="205"/>
      <c r="S127" s="205"/>
      <c r="T127" s="206"/>
      <c r="AT127" s="207" t="s">
        <v>179</v>
      </c>
      <c r="AU127" s="207" t="s">
        <v>83</v>
      </c>
      <c r="AV127" s="13" t="s">
        <v>83</v>
      </c>
      <c r="AW127" s="13" t="s">
        <v>36</v>
      </c>
      <c r="AX127" s="13" t="s">
        <v>79</v>
      </c>
      <c r="AY127" s="207" t="s">
        <v>164</v>
      </c>
    </row>
    <row r="128" spans="1:65" s="2" customFormat="1" ht="33" customHeight="1">
      <c r="A128" s="34"/>
      <c r="B128" s="35"/>
      <c r="C128" s="178" t="s">
        <v>224</v>
      </c>
      <c r="D128" s="178" t="s">
        <v>167</v>
      </c>
      <c r="E128" s="179" t="s">
        <v>240</v>
      </c>
      <c r="F128" s="180" t="s">
        <v>241</v>
      </c>
      <c r="G128" s="181" t="s">
        <v>221</v>
      </c>
      <c r="H128" s="182">
        <v>36.85</v>
      </c>
      <c r="I128" s="183"/>
      <c r="J128" s="184">
        <f>ROUND(I128*H128,2)</f>
        <v>0</v>
      </c>
      <c r="K128" s="180" t="s">
        <v>171</v>
      </c>
      <c r="L128" s="39"/>
      <c r="M128" s="185" t="s">
        <v>19</v>
      </c>
      <c r="N128" s="186" t="s">
        <v>46</v>
      </c>
      <c r="O128" s="64"/>
      <c r="P128" s="187">
        <f>O128*H128</f>
        <v>0</v>
      </c>
      <c r="Q128" s="187">
        <v>0</v>
      </c>
      <c r="R128" s="187">
        <f>Q128*H128</f>
        <v>0</v>
      </c>
      <c r="S128" s="187">
        <v>0</v>
      </c>
      <c r="T128" s="188">
        <f>S128*H128</f>
        <v>0</v>
      </c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  <c r="AR128" s="189" t="s">
        <v>112</v>
      </c>
      <c r="AT128" s="189" t="s">
        <v>167</v>
      </c>
      <c r="AU128" s="189" t="s">
        <v>83</v>
      </c>
      <c r="AY128" s="17" t="s">
        <v>164</v>
      </c>
      <c r="BE128" s="190">
        <f>IF(N128="základní",J128,0)</f>
        <v>0</v>
      </c>
      <c r="BF128" s="190">
        <f>IF(N128="snížená",J128,0)</f>
        <v>0</v>
      </c>
      <c r="BG128" s="190">
        <f>IF(N128="zákl. přenesená",J128,0)</f>
        <v>0</v>
      </c>
      <c r="BH128" s="190">
        <f>IF(N128="sníž. přenesená",J128,0)</f>
        <v>0</v>
      </c>
      <c r="BI128" s="190">
        <f>IF(N128="nulová",J128,0)</f>
        <v>0</v>
      </c>
      <c r="BJ128" s="17" t="s">
        <v>79</v>
      </c>
      <c r="BK128" s="190">
        <f>ROUND(I128*H128,2)</f>
        <v>0</v>
      </c>
      <c r="BL128" s="17" t="s">
        <v>112</v>
      </c>
      <c r="BM128" s="189" t="s">
        <v>1201</v>
      </c>
    </row>
    <row r="129" spans="1:65" s="2" customFormat="1" ht="11.25">
      <c r="A129" s="34"/>
      <c r="B129" s="35"/>
      <c r="C129" s="36"/>
      <c r="D129" s="191" t="s">
        <v>173</v>
      </c>
      <c r="E129" s="36"/>
      <c r="F129" s="192" t="s">
        <v>243</v>
      </c>
      <c r="G129" s="36"/>
      <c r="H129" s="36"/>
      <c r="I129" s="193"/>
      <c r="J129" s="36"/>
      <c r="K129" s="36"/>
      <c r="L129" s="39"/>
      <c r="M129" s="194"/>
      <c r="N129" s="195"/>
      <c r="O129" s="64"/>
      <c r="P129" s="64"/>
      <c r="Q129" s="64"/>
      <c r="R129" s="64"/>
      <c r="S129" s="64"/>
      <c r="T129" s="65"/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  <c r="AT129" s="17" t="s">
        <v>173</v>
      </c>
      <c r="AU129" s="17" t="s">
        <v>83</v>
      </c>
    </row>
    <row r="130" spans="1:65" s="2" customFormat="1" ht="44.25" customHeight="1">
      <c r="A130" s="34"/>
      <c r="B130" s="35"/>
      <c r="C130" s="178" t="s">
        <v>8</v>
      </c>
      <c r="D130" s="178" t="s">
        <v>167</v>
      </c>
      <c r="E130" s="179" t="s">
        <v>245</v>
      </c>
      <c r="F130" s="180" t="s">
        <v>246</v>
      </c>
      <c r="G130" s="181" t="s">
        <v>221</v>
      </c>
      <c r="H130" s="182">
        <v>515.60599999999999</v>
      </c>
      <c r="I130" s="183"/>
      <c r="J130" s="184">
        <f>ROUND(I130*H130,2)</f>
        <v>0</v>
      </c>
      <c r="K130" s="180" t="s">
        <v>171</v>
      </c>
      <c r="L130" s="39"/>
      <c r="M130" s="185" t="s">
        <v>19</v>
      </c>
      <c r="N130" s="186" t="s">
        <v>46</v>
      </c>
      <c r="O130" s="64"/>
      <c r="P130" s="187">
        <f>O130*H130</f>
        <v>0</v>
      </c>
      <c r="Q130" s="187">
        <v>0</v>
      </c>
      <c r="R130" s="187">
        <f>Q130*H130</f>
        <v>0</v>
      </c>
      <c r="S130" s="187">
        <v>0</v>
      </c>
      <c r="T130" s="188">
        <f>S130*H130</f>
        <v>0</v>
      </c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  <c r="AR130" s="189" t="s">
        <v>112</v>
      </c>
      <c r="AT130" s="189" t="s">
        <v>167</v>
      </c>
      <c r="AU130" s="189" t="s">
        <v>83</v>
      </c>
      <c r="AY130" s="17" t="s">
        <v>164</v>
      </c>
      <c r="BE130" s="190">
        <f>IF(N130="základní",J130,0)</f>
        <v>0</v>
      </c>
      <c r="BF130" s="190">
        <f>IF(N130="snížená",J130,0)</f>
        <v>0</v>
      </c>
      <c r="BG130" s="190">
        <f>IF(N130="zákl. přenesená",J130,0)</f>
        <v>0</v>
      </c>
      <c r="BH130" s="190">
        <f>IF(N130="sníž. přenesená",J130,0)</f>
        <v>0</v>
      </c>
      <c r="BI130" s="190">
        <f>IF(N130="nulová",J130,0)</f>
        <v>0</v>
      </c>
      <c r="BJ130" s="17" t="s">
        <v>79</v>
      </c>
      <c r="BK130" s="190">
        <f>ROUND(I130*H130,2)</f>
        <v>0</v>
      </c>
      <c r="BL130" s="17" t="s">
        <v>112</v>
      </c>
      <c r="BM130" s="189" t="s">
        <v>1202</v>
      </c>
    </row>
    <row r="131" spans="1:65" s="2" customFormat="1" ht="11.25">
      <c r="A131" s="34"/>
      <c r="B131" s="35"/>
      <c r="C131" s="36"/>
      <c r="D131" s="191" t="s">
        <v>173</v>
      </c>
      <c r="E131" s="36"/>
      <c r="F131" s="192" t="s">
        <v>248</v>
      </c>
      <c r="G131" s="36"/>
      <c r="H131" s="36"/>
      <c r="I131" s="193"/>
      <c r="J131" s="36"/>
      <c r="K131" s="36"/>
      <c r="L131" s="39"/>
      <c r="M131" s="194"/>
      <c r="N131" s="195"/>
      <c r="O131" s="64"/>
      <c r="P131" s="64"/>
      <c r="Q131" s="64"/>
      <c r="R131" s="64"/>
      <c r="S131" s="64"/>
      <c r="T131" s="65"/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  <c r="AT131" s="17" t="s">
        <v>173</v>
      </c>
      <c r="AU131" s="17" t="s">
        <v>83</v>
      </c>
    </row>
    <row r="132" spans="1:65" s="13" customFormat="1" ht="11.25">
      <c r="B132" s="196"/>
      <c r="C132" s="197"/>
      <c r="D132" s="198" t="s">
        <v>179</v>
      </c>
      <c r="E132" s="199" t="s">
        <v>19</v>
      </c>
      <c r="F132" s="200" t="s">
        <v>1203</v>
      </c>
      <c r="G132" s="197"/>
      <c r="H132" s="201">
        <v>515.60599999999999</v>
      </c>
      <c r="I132" s="202"/>
      <c r="J132" s="197"/>
      <c r="K132" s="197"/>
      <c r="L132" s="203"/>
      <c r="M132" s="204"/>
      <c r="N132" s="205"/>
      <c r="O132" s="205"/>
      <c r="P132" s="205"/>
      <c r="Q132" s="205"/>
      <c r="R132" s="205"/>
      <c r="S132" s="205"/>
      <c r="T132" s="206"/>
      <c r="AT132" s="207" t="s">
        <v>179</v>
      </c>
      <c r="AU132" s="207" t="s">
        <v>83</v>
      </c>
      <c r="AV132" s="13" t="s">
        <v>83</v>
      </c>
      <c r="AW132" s="13" t="s">
        <v>36</v>
      </c>
      <c r="AX132" s="13" t="s">
        <v>79</v>
      </c>
      <c r="AY132" s="207" t="s">
        <v>164</v>
      </c>
    </row>
    <row r="133" spans="1:65" s="2" customFormat="1" ht="37.9" customHeight="1">
      <c r="A133" s="34"/>
      <c r="B133" s="35"/>
      <c r="C133" s="178" t="s">
        <v>233</v>
      </c>
      <c r="D133" s="178" t="s">
        <v>167</v>
      </c>
      <c r="E133" s="179" t="s">
        <v>251</v>
      </c>
      <c r="F133" s="180" t="s">
        <v>252</v>
      </c>
      <c r="G133" s="181" t="s">
        <v>221</v>
      </c>
      <c r="H133" s="182">
        <v>36.829000000000001</v>
      </c>
      <c r="I133" s="183"/>
      <c r="J133" s="184">
        <f>ROUND(I133*H133,2)</f>
        <v>0</v>
      </c>
      <c r="K133" s="180" t="s">
        <v>171</v>
      </c>
      <c r="L133" s="39"/>
      <c r="M133" s="185" t="s">
        <v>19</v>
      </c>
      <c r="N133" s="186" t="s">
        <v>46</v>
      </c>
      <c r="O133" s="64"/>
      <c r="P133" s="187">
        <f>O133*H133</f>
        <v>0</v>
      </c>
      <c r="Q133" s="187">
        <v>0</v>
      </c>
      <c r="R133" s="187">
        <f>Q133*H133</f>
        <v>0</v>
      </c>
      <c r="S133" s="187">
        <v>0</v>
      </c>
      <c r="T133" s="188">
        <f>S133*H133</f>
        <v>0</v>
      </c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  <c r="AR133" s="189" t="s">
        <v>112</v>
      </c>
      <c r="AT133" s="189" t="s">
        <v>167</v>
      </c>
      <c r="AU133" s="189" t="s">
        <v>83</v>
      </c>
      <c r="AY133" s="17" t="s">
        <v>164</v>
      </c>
      <c r="BE133" s="190">
        <f>IF(N133="základní",J133,0)</f>
        <v>0</v>
      </c>
      <c r="BF133" s="190">
        <f>IF(N133="snížená",J133,0)</f>
        <v>0</v>
      </c>
      <c r="BG133" s="190">
        <f>IF(N133="zákl. přenesená",J133,0)</f>
        <v>0</v>
      </c>
      <c r="BH133" s="190">
        <f>IF(N133="sníž. přenesená",J133,0)</f>
        <v>0</v>
      </c>
      <c r="BI133" s="190">
        <f>IF(N133="nulová",J133,0)</f>
        <v>0</v>
      </c>
      <c r="BJ133" s="17" t="s">
        <v>79</v>
      </c>
      <c r="BK133" s="190">
        <f>ROUND(I133*H133,2)</f>
        <v>0</v>
      </c>
      <c r="BL133" s="17" t="s">
        <v>112</v>
      </c>
      <c r="BM133" s="189" t="s">
        <v>1204</v>
      </c>
    </row>
    <row r="134" spans="1:65" s="2" customFormat="1" ht="11.25">
      <c r="A134" s="34"/>
      <c r="B134" s="35"/>
      <c r="C134" s="36"/>
      <c r="D134" s="191" t="s">
        <v>173</v>
      </c>
      <c r="E134" s="36"/>
      <c r="F134" s="192" t="s">
        <v>254</v>
      </c>
      <c r="G134" s="36"/>
      <c r="H134" s="36"/>
      <c r="I134" s="193"/>
      <c r="J134" s="36"/>
      <c r="K134" s="36"/>
      <c r="L134" s="39"/>
      <c r="M134" s="194"/>
      <c r="N134" s="195"/>
      <c r="O134" s="64"/>
      <c r="P134" s="64"/>
      <c r="Q134" s="64"/>
      <c r="R134" s="64"/>
      <c r="S134" s="64"/>
      <c r="T134" s="65"/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  <c r="AT134" s="17" t="s">
        <v>173</v>
      </c>
      <c r="AU134" s="17" t="s">
        <v>83</v>
      </c>
    </row>
    <row r="135" spans="1:65" s="2" customFormat="1" ht="44.25" customHeight="1">
      <c r="A135" s="34"/>
      <c r="B135" s="35"/>
      <c r="C135" s="178" t="s">
        <v>239</v>
      </c>
      <c r="D135" s="178" t="s">
        <v>167</v>
      </c>
      <c r="E135" s="179" t="s">
        <v>256</v>
      </c>
      <c r="F135" s="180" t="s">
        <v>257</v>
      </c>
      <c r="G135" s="181" t="s">
        <v>221</v>
      </c>
      <c r="H135" s="182">
        <v>9.1270000000000007</v>
      </c>
      <c r="I135" s="183"/>
      <c r="J135" s="184">
        <f>ROUND(I135*H135,2)</f>
        <v>0</v>
      </c>
      <c r="K135" s="180" t="s">
        <v>171</v>
      </c>
      <c r="L135" s="39"/>
      <c r="M135" s="185" t="s">
        <v>19</v>
      </c>
      <c r="N135" s="186" t="s">
        <v>46</v>
      </c>
      <c r="O135" s="64"/>
      <c r="P135" s="187">
        <f>O135*H135</f>
        <v>0</v>
      </c>
      <c r="Q135" s="187">
        <v>0</v>
      </c>
      <c r="R135" s="187">
        <f>Q135*H135</f>
        <v>0</v>
      </c>
      <c r="S135" s="187">
        <v>0</v>
      </c>
      <c r="T135" s="188">
        <f>S135*H135</f>
        <v>0</v>
      </c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  <c r="AR135" s="189" t="s">
        <v>112</v>
      </c>
      <c r="AT135" s="189" t="s">
        <v>167</v>
      </c>
      <c r="AU135" s="189" t="s">
        <v>83</v>
      </c>
      <c r="AY135" s="17" t="s">
        <v>164</v>
      </c>
      <c r="BE135" s="190">
        <f>IF(N135="základní",J135,0)</f>
        <v>0</v>
      </c>
      <c r="BF135" s="190">
        <f>IF(N135="snížená",J135,0)</f>
        <v>0</v>
      </c>
      <c r="BG135" s="190">
        <f>IF(N135="zákl. přenesená",J135,0)</f>
        <v>0</v>
      </c>
      <c r="BH135" s="190">
        <f>IF(N135="sníž. přenesená",J135,0)</f>
        <v>0</v>
      </c>
      <c r="BI135" s="190">
        <f>IF(N135="nulová",J135,0)</f>
        <v>0</v>
      </c>
      <c r="BJ135" s="17" t="s">
        <v>79</v>
      </c>
      <c r="BK135" s="190">
        <f>ROUND(I135*H135,2)</f>
        <v>0</v>
      </c>
      <c r="BL135" s="17" t="s">
        <v>112</v>
      </c>
      <c r="BM135" s="189" t="s">
        <v>1205</v>
      </c>
    </row>
    <row r="136" spans="1:65" s="2" customFormat="1" ht="11.25">
      <c r="A136" s="34"/>
      <c r="B136" s="35"/>
      <c r="C136" s="36"/>
      <c r="D136" s="191" t="s">
        <v>173</v>
      </c>
      <c r="E136" s="36"/>
      <c r="F136" s="192" t="s">
        <v>259</v>
      </c>
      <c r="G136" s="36"/>
      <c r="H136" s="36"/>
      <c r="I136" s="193"/>
      <c r="J136" s="36"/>
      <c r="K136" s="36"/>
      <c r="L136" s="39"/>
      <c r="M136" s="194"/>
      <c r="N136" s="195"/>
      <c r="O136" s="64"/>
      <c r="P136" s="64"/>
      <c r="Q136" s="64"/>
      <c r="R136" s="64"/>
      <c r="S136" s="64"/>
      <c r="T136" s="65"/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T136" s="17" t="s">
        <v>173</v>
      </c>
      <c r="AU136" s="17" t="s">
        <v>83</v>
      </c>
    </row>
    <row r="137" spans="1:65" s="13" customFormat="1" ht="11.25">
      <c r="B137" s="196"/>
      <c r="C137" s="197"/>
      <c r="D137" s="198" t="s">
        <v>179</v>
      </c>
      <c r="E137" s="199" t="s">
        <v>19</v>
      </c>
      <c r="F137" s="200" t="s">
        <v>1206</v>
      </c>
      <c r="G137" s="197"/>
      <c r="H137" s="201">
        <v>9.1270000000000007</v>
      </c>
      <c r="I137" s="202"/>
      <c r="J137" s="197"/>
      <c r="K137" s="197"/>
      <c r="L137" s="203"/>
      <c r="M137" s="204"/>
      <c r="N137" s="205"/>
      <c r="O137" s="205"/>
      <c r="P137" s="205"/>
      <c r="Q137" s="205"/>
      <c r="R137" s="205"/>
      <c r="S137" s="205"/>
      <c r="T137" s="206"/>
      <c r="AT137" s="207" t="s">
        <v>179</v>
      </c>
      <c r="AU137" s="207" t="s">
        <v>83</v>
      </c>
      <c r="AV137" s="13" t="s">
        <v>83</v>
      </c>
      <c r="AW137" s="13" t="s">
        <v>36</v>
      </c>
      <c r="AX137" s="13" t="s">
        <v>79</v>
      </c>
      <c r="AY137" s="207" t="s">
        <v>164</v>
      </c>
    </row>
    <row r="138" spans="1:65" s="2" customFormat="1" ht="37.9" customHeight="1">
      <c r="A138" s="34"/>
      <c r="B138" s="35"/>
      <c r="C138" s="178" t="s">
        <v>244</v>
      </c>
      <c r="D138" s="178" t="s">
        <v>167</v>
      </c>
      <c r="E138" s="179" t="s">
        <v>262</v>
      </c>
      <c r="F138" s="180" t="s">
        <v>263</v>
      </c>
      <c r="G138" s="181" t="s">
        <v>221</v>
      </c>
      <c r="H138" s="182">
        <v>0.128</v>
      </c>
      <c r="I138" s="183"/>
      <c r="J138" s="184">
        <f>ROUND(I138*H138,2)</f>
        <v>0</v>
      </c>
      <c r="K138" s="180" t="s">
        <v>171</v>
      </c>
      <c r="L138" s="39"/>
      <c r="M138" s="185" t="s">
        <v>19</v>
      </c>
      <c r="N138" s="186" t="s">
        <v>46</v>
      </c>
      <c r="O138" s="64"/>
      <c r="P138" s="187">
        <f>O138*H138</f>
        <v>0</v>
      </c>
      <c r="Q138" s="187">
        <v>0</v>
      </c>
      <c r="R138" s="187">
        <f>Q138*H138</f>
        <v>0</v>
      </c>
      <c r="S138" s="187">
        <v>0</v>
      </c>
      <c r="T138" s="188">
        <f>S138*H138</f>
        <v>0</v>
      </c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  <c r="AR138" s="189" t="s">
        <v>112</v>
      </c>
      <c r="AT138" s="189" t="s">
        <v>167</v>
      </c>
      <c r="AU138" s="189" t="s">
        <v>83</v>
      </c>
      <c r="AY138" s="17" t="s">
        <v>164</v>
      </c>
      <c r="BE138" s="190">
        <f>IF(N138="základní",J138,0)</f>
        <v>0</v>
      </c>
      <c r="BF138" s="190">
        <f>IF(N138="snížená",J138,0)</f>
        <v>0</v>
      </c>
      <c r="BG138" s="190">
        <f>IF(N138="zákl. přenesená",J138,0)</f>
        <v>0</v>
      </c>
      <c r="BH138" s="190">
        <f>IF(N138="sníž. přenesená",J138,0)</f>
        <v>0</v>
      </c>
      <c r="BI138" s="190">
        <f>IF(N138="nulová",J138,0)</f>
        <v>0</v>
      </c>
      <c r="BJ138" s="17" t="s">
        <v>79</v>
      </c>
      <c r="BK138" s="190">
        <f>ROUND(I138*H138,2)</f>
        <v>0</v>
      </c>
      <c r="BL138" s="17" t="s">
        <v>112</v>
      </c>
      <c r="BM138" s="189" t="s">
        <v>1207</v>
      </c>
    </row>
    <row r="139" spans="1:65" s="2" customFormat="1" ht="11.25">
      <c r="A139" s="34"/>
      <c r="B139" s="35"/>
      <c r="C139" s="36"/>
      <c r="D139" s="191" t="s">
        <v>173</v>
      </c>
      <c r="E139" s="36"/>
      <c r="F139" s="192" t="s">
        <v>265</v>
      </c>
      <c r="G139" s="36"/>
      <c r="H139" s="36"/>
      <c r="I139" s="193"/>
      <c r="J139" s="36"/>
      <c r="K139" s="36"/>
      <c r="L139" s="39"/>
      <c r="M139" s="194"/>
      <c r="N139" s="195"/>
      <c r="O139" s="64"/>
      <c r="P139" s="64"/>
      <c r="Q139" s="64"/>
      <c r="R139" s="64"/>
      <c r="S139" s="64"/>
      <c r="T139" s="65"/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  <c r="AT139" s="17" t="s">
        <v>173</v>
      </c>
      <c r="AU139" s="17" t="s">
        <v>83</v>
      </c>
    </row>
    <row r="140" spans="1:65" s="2" customFormat="1" ht="44.25" customHeight="1">
      <c r="A140" s="34"/>
      <c r="B140" s="35"/>
      <c r="C140" s="178" t="s">
        <v>250</v>
      </c>
      <c r="D140" s="178" t="s">
        <v>167</v>
      </c>
      <c r="E140" s="179" t="s">
        <v>283</v>
      </c>
      <c r="F140" s="180" t="s">
        <v>284</v>
      </c>
      <c r="G140" s="181" t="s">
        <v>221</v>
      </c>
      <c r="H140" s="182">
        <v>5.117</v>
      </c>
      <c r="I140" s="183"/>
      <c r="J140" s="184">
        <f>ROUND(I140*H140,2)</f>
        <v>0</v>
      </c>
      <c r="K140" s="180" t="s">
        <v>171</v>
      </c>
      <c r="L140" s="39"/>
      <c r="M140" s="185" t="s">
        <v>19</v>
      </c>
      <c r="N140" s="186" t="s">
        <v>46</v>
      </c>
      <c r="O140" s="64"/>
      <c r="P140" s="187">
        <f>O140*H140</f>
        <v>0</v>
      </c>
      <c r="Q140" s="187">
        <v>0</v>
      </c>
      <c r="R140" s="187">
        <f>Q140*H140</f>
        <v>0</v>
      </c>
      <c r="S140" s="187">
        <v>0</v>
      </c>
      <c r="T140" s="188">
        <f>S140*H140</f>
        <v>0</v>
      </c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  <c r="AR140" s="189" t="s">
        <v>112</v>
      </c>
      <c r="AT140" s="189" t="s">
        <v>167</v>
      </c>
      <c r="AU140" s="189" t="s">
        <v>83</v>
      </c>
      <c r="AY140" s="17" t="s">
        <v>164</v>
      </c>
      <c r="BE140" s="190">
        <f>IF(N140="základní",J140,0)</f>
        <v>0</v>
      </c>
      <c r="BF140" s="190">
        <f>IF(N140="snížená",J140,0)</f>
        <v>0</v>
      </c>
      <c r="BG140" s="190">
        <f>IF(N140="zákl. přenesená",J140,0)</f>
        <v>0</v>
      </c>
      <c r="BH140" s="190">
        <f>IF(N140="sníž. přenesená",J140,0)</f>
        <v>0</v>
      </c>
      <c r="BI140" s="190">
        <f>IF(N140="nulová",J140,0)</f>
        <v>0</v>
      </c>
      <c r="BJ140" s="17" t="s">
        <v>79</v>
      </c>
      <c r="BK140" s="190">
        <f>ROUND(I140*H140,2)</f>
        <v>0</v>
      </c>
      <c r="BL140" s="17" t="s">
        <v>112</v>
      </c>
      <c r="BM140" s="189" t="s">
        <v>1208</v>
      </c>
    </row>
    <row r="141" spans="1:65" s="2" customFormat="1" ht="11.25">
      <c r="A141" s="34"/>
      <c r="B141" s="35"/>
      <c r="C141" s="36"/>
      <c r="D141" s="191" t="s">
        <v>173</v>
      </c>
      <c r="E141" s="36"/>
      <c r="F141" s="192" t="s">
        <v>286</v>
      </c>
      <c r="G141" s="36"/>
      <c r="H141" s="36"/>
      <c r="I141" s="193"/>
      <c r="J141" s="36"/>
      <c r="K141" s="36"/>
      <c r="L141" s="39"/>
      <c r="M141" s="194"/>
      <c r="N141" s="195"/>
      <c r="O141" s="64"/>
      <c r="P141" s="64"/>
      <c r="Q141" s="64"/>
      <c r="R141" s="64"/>
      <c r="S141" s="64"/>
      <c r="T141" s="65"/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  <c r="AT141" s="17" t="s">
        <v>173</v>
      </c>
      <c r="AU141" s="17" t="s">
        <v>83</v>
      </c>
    </row>
    <row r="142" spans="1:65" s="2" customFormat="1" ht="44.25" customHeight="1">
      <c r="A142" s="34"/>
      <c r="B142" s="35"/>
      <c r="C142" s="178" t="s">
        <v>255</v>
      </c>
      <c r="D142" s="178" t="s">
        <v>167</v>
      </c>
      <c r="E142" s="179" t="s">
        <v>288</v>
      </c>
      <c r="F142" s="180" t="s">
        <v>289</v>
      </c>
      <c r="G142" s="181" t="s">
        <v>221</v>
      </c>
      <c r="H142" s="182">
        <v>10.486000000000001</v>
      </c>
      <c r="I142" s="183"/>
      <c r="J142" s="184">
        <f>ROUND(I142*H142,2)</f>
        <v>0</v>
      </c>
      <c r="K142" s="180" t="s">
        <v>171</v>
      </c>
      <c r="L142" s="39"/>
      <c r="M142" s="185" t="s">
        <v>19</v>
      </c>
      <c r="N142" s="186" t="s">
        <v>46</v>
      </c>
      <c r="O142" s="64"/>
      <c r="P142" s="187">
        <f>O142*H142</f>
        <v>0</v>
      </c>
      <c r="Q142" s="187">
        <v>0</v>
      </c>
      <c r="R142" s="187">
        <f>Q142*H142</f>
        <v>0</v>
      </c>
      <c r="S142" s="187">
        <v>0</v>
      </c>
      <c r="T142" s="188">
        <f>S142*H142</f>
        <v>0</v>
      </c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R142" s="189" t="s">
        <v>112</v>
      </c>
      <c r="AT142" s="189" t="s">
        <v>167</v>
      </c>
      <c r="AU142" s="189" t="s">
        <v>83</v>
      </c>
      <c r="AY142" s="17" t="s">
        <v>164</v>
      </c>
      <c r="BE142" s="190">
        <f>IF(N142="základní",J142,0)</f>
        <v>0</v>
      </c>
      <c r="BF142" s="190">
        <f>IF(N142="snížená",J142,0)</f>
        <v>0</v>
      </c>
      <c r="BG142" s="190">
        <f>IF(N142="zákl. přenesená",J142,0)</f>
        <v>0</v>
      </c>
      <c r="BH142" s="190">
        <f>IF(N142="sníž. přenesená",J142,0)</f>
        <v>0</v>
      </c>
      <c r="BI142" s="190">
        <f>IF(N142="nulová",J142,0)</f>
        <v>0</v>
      </c>
      <c r="BJ142" s="17" t="s">
        <v>79</v>
      </c>
      <c r="BK142" s="190">
        <f>ROUND(I142*H142,2)</f>
        <v>0</v>
      </c>
      <c r="BL142" s="17" t="s">
        <v>112</v>
      </c>
      <c r="BM142" s="189" t="s">
        <v>1209</v>
      </c>
    </row>
    <row r="143" spans="1:65" s="2" customFormat="1" ht="11.25">
      <c r="A143" s="34"/>
      <c r="B143" s="35"/>
      <c r="C143" s="36"/>
      <c r="D143" s="191" t="s">
        <v>173</v>
      </c>
      <c r="E143" s="36"/>
      <c r="F143" s="192" t="s">
        <v>291</v>
      </c>
      <c r="G143" s="36"/>
      <c r="H143" s="36"/>
      <c r="I143" s="193"/>
      <c r="J143" s="36"/>
      <c r="K143" s="36"/>
      <c r="L143" s="39"/>
      <c r="M143" s="194"/>
      <c r="N143" s="195"/>
      <c r="O143" s="64"/>
      <c r="P143" s="64"/>
      <c r="Q143" s="64"/>
      <c r="R143" s="64"/>
      <c r="S143" s="64"/>
      <c r="T143" s="65"/>
      <c r="U143" s="34"/>
      <c r="V143" s="34"/>
      <c r="W143" s="34"/>
      <c r="X143" s="34"/>
      <c r="Y143" s="34"/>
      <c r="Z143" s="34"/>
      <c r="AA143" s="34"/>
      <c r="AB143" s="34"/>
      <c r="AC143" s="34"/>
      <c r="AD143" s="34"/>
      <c r="AE143" s="34"/>
      <c r="AT143" s="17" t="s">
        <v>173</v>
      </c>
      <c r="AU143" s="17" t="s">
        <v>83</v>
      </c>
    </row>
    <row r="144" spans="1:65" s="2" customFormat="1" ht="44.25" customHeight="1">
      <c r="A144" s="34"/>
      <c r="B144" s="35"/>
      <c r="C144" s="178" t="s">
        <v>261</v>
      </c>
      <c r="D144" s="178" t="s">
        <v>167</v>
      </c>
      <c r="E144" s="179" t="s">
        <v>293</v>
      </c>
      <c r="F144" s="180" t="s">
        <v>294</v>
      </c>
      <c r="G144" s="181" t="s">
        <v>221</v>
      </c>
      <c r="H144" s="182">
        <v>5.25</v>
      </c>
      <c r="I144" s="183"/>
      <c r="J144" s="184">
        <f>ROUND(I144*H144,2)</f>
        <v>0</v>
      </c>
      <c r="K144" s="180" t="s">
        <v>171</v>
      </c>
      <c r="L144" s="39"/>
      <c r="M144" s="185" t="s">
        <v>19</v>
      </c>
      <c r="N144" s="186" t="s">
        <v>46</v>
      </c>
      <c r="O144" s="64"/>
      <c r="P144" s="187">
        <f>O144*H144</f>
        <v>0</v>
      </c>
      <c r="Q144" s="187">
        <v>0</v>
      </c>
      <c r="R144" s="187">
        <f>Q144*H144</f>
        <v>0</v>
      </c>
      <c r="S144" s="187">
        <v>0</v>
      </c>
      <c r="T144" s="188">
        <f>S144*H144</f>
        <v>0</v>
      </c>
      <c r="U144" s="34"/>
      <c r="V144" s="34"/>
      <c r="W144" s="34"/>
      <c r="X144" s="34"/>
      <c r="Y144" s="34"/>
      <c r="Z144" s="34"/>
      <c r="AA144" s="34"/>
      <c r="AB144" s="34"/>
      <c r="AC144" s="34"/>
      <c r="AD144" s="34"/>
      <c r="AE144" s="34"/>
      <c r="AR144" s="189" t="s">
        <v>112</v>
      </c>
      <c r="AT144" s="189" t="s">
        <v>167</v>
      </c>
      <c r="AU144" s="189" t="s">
        <v>83</v>
      </c>
      <c r="AY144" s="17" t="s">
        <v>164</v>
      </c>
      <c r="BE144" s="190">
        <f>IF(N144="základní",J144,0)</f>
        <v>0</v>
      </c>
      <c r="BF144" s="190">
        <f>IF(N144="snížená",J144,0)</f>
        <v>0</v>
      </c>
      <c r="BG144" s="190">
        <f>IF(N144="zákl. přenesená",J144,0)</f>
        <v>0</v>
      </c>
      <c r="BH144" s="190">
        <f>IF(N144="sníž. přenesená",J144,0)</f>
        <v>0</v>
      </c>
      <c r="BI144" s="190">
        <f>IF(N144="nulová",J144,0)</f>
        <v>0</v>
      </c>
      <c r="BJ144" s="17" t="s">
        <v>79</v>
      </c>
      <c r="BK144" s="190">
        <f>ROUND(I144*H144,2)</f>
        <v>0</v>
      </c>
      <c r="BL144" s="17" t="s">
        <v>112</v>
      </c>
      <c r="BM144" s="189" t="s">
        <v>1210</v>
      </c>
    </row>
    <row r="145" spans="1:65" s="2" customFormat="1" ht="11.25">
      <c r="A145" s="34"/>
      <c r="B145" s="35"/>
      <c r="C145" s="36"/>
      <c r="D145" s="191" t="s">
        <v>173</v>
      </c>
      <c r="E145" s="36"/>
      <c r="F145" s="192" t="s">
        <v>296</v>
      </c>
      <c r="G145" s="36"/>
      <c r="H145" s="36"/>
      <c r="I145" s="193"/>
      <c r="J145" s="36"/>
      <c r="K145" s="36"/>
      <c r="L145" s="39"/>
      <c r="M145" s="194"/>
      <c r="N145" s="195"/>
      <c r="O145" s="64"/>
      <c r="P145" s="64"/>
      <c r="Q145" s="64"/>
      <c r="R145" s="64"/>
      <c r="S145" s="64"/>
      <c r="T145" s="65"/>
      <c r="U145" s="34"/>
      <c r="V145" s="34"/>
      <c r="W145" s="34"/>
      <c r="X145" s="34"/>
      <c r="Y145" s="34"/>
      <c r="Z145" s="34"/>
      <c r="AA145" s="34"/>
      <c r="AB145" s="34"/>
      <c r="AC145" s="34"/>
      <c r="AD145" s="34"/>
      <c r="AE145" s="34"/>
      <c r="AT145" s="17" t="s">
        <v>173</v>
      </c>
      <c r="AU145" s="17" t="s">
        <v>83</v>
      </c>
    </row>
    <row r="146" spans="1:65" s="2" customFormat="1" ht="49.15" customHeight="1">
      <c r="A146" s="34"/>
      <c r="B146" s="35"/>
      <c r="C146" s="178" t="s">
        <v>267</v>
      </c>
      <c r="D146" s="178" t="s">
        <v>167</v>
      </c>
      <c r="E146" s="179" t="s">
        <v>299</v>
      </c>
      <c r="F146" s="180" t="s">
        <v>300</v>
      </c>
      <c r="G146" s="181" t="s">
        <v>221</v>
      </c>
      <c r="H146" s="182">
        <v>4.3920000000000003</v>
      </c>
      <c r="I146" s="183"/>
      <c r="J146" s="184">
        <f>ROUND(I146*H146,2)</f>
        <v>0</v>
      </c>
      <c r="K146" s="180" t="s">
        <v>171</v>
      </c>
      <c r="L146" s="39"/>
      <c r="M146" s="185" t="s">
        <v>19</v>
      </c>
      <c r="N146" s="186" t="s">
        <v>46</v>
      </c>
      <c r="O146" s="64"/>
      <c r="P146" s="187">
        <f>O146*H146</f>
        <v>0</v>
      </c>
      <c r="Q146" s="187">
        <v>0</v>
      </c>
      <c r="R146" s="187">
        <f>Q146*H146</f>
        <v>0</v>
      </c>
      <c r="S146" s="187">
        <v>0</v>
      </c>
      <c r="T146" s="188">
        <f>S146*H146</f>
        <v>0</v>
      </c>
      <c r="U146" s="34"/>
      <c r="V146" s="34"/>
      <c r="W146" s="34"/>
      <c r="X146" s="34"/>
      <c r="Y146" s="34"/>
      <c r="Z146" s="34"/>
      <c r="AA146" s="34"/>
      <c r="AB146" s="34"/>
      <c r="AC146" s="34"/>
      <c r="AD146" s="34"/>
      <c r="AE146" s="34"/>
      <c r="AR146" s="189" t="s">
        <v>112</v>
      </c>
      <c r="AT146" s="189" t="s">
        <v>167</v>
      </c>
      <c r="AU146" s="189" t="s">
        <v>83</v>
      </c>
      <c r="AY146" s="17" t="s">
        <v>164</v>
      </c>
      <c r="BE146" s="190">
        <f>IF(N146="základní",J146,0)</f>
        <v>0</v>
      </c>
      <c r="BF146" s="190">
        <f>IF(N146="snížená",J146,0)</f>
        <v>0</v>
      </c>
      <c r="BG146" s="190">
        <f>IF(N146="zákl. přenesená",J146,0)</f>
        <v>0</v>
      </c>
      <c r="BH146" s="190">
        <f>IF(N146="sníž. přenesená",J146,0)</f>
        <v>0</v>
      </c>
      <c r="BI146" s="190">
        <f>IF(N146="nulová",J146,0)</f>
        <v>0</v>
      </c>
      <c r="BJ146" s="17" t="s">
        <v>79</v>
      </c>
      <c r="BK146" s="190">
        <f>ROUND(I146*H146,2)</f>
        <v>0</v>
      </c>
      <c r="BL146" s="17" t="s">
        <v>112</v>
      </c>
      <c r="BM146" s="189" t="s">
        <v>1211</v>
      </c>
    </row>
    <row r="147" spans="1:65" s="2" customFormat="1" ht="11.25">
      <c r="A147" s="34"/>
      <c r="B147" s="35"/>
      <c r="C147" s="36"/>
      <c r="D147" s="191" t="s">
        <v>173</v>
      </c>
      <c r="E147" s="36"/>
      <c r="F147" s="192" t="s">
        <v>302</v>
      </c>
      <c r="G147" s="36"/>
      <c r="H147" s="36"/>
      <c r="I147" s="193"/>
      <c r="J147" s="36"/>
      <c r="K147" s="36"/>
      <c r="L147" s="39"/>
      <c r="M147" s="194"/>
      <c r="N147" s="195"/>
      <c r="O147" s="64"/>
      <c r="P147" s="64"/>
      <c r="Q147" s="64"/>
      <c r="R147" s="64"/>
      <c r="S147" s="64"/>
      <c r="T147" s="65"/>
      <c r="U147" s="34"/>
      <c r="V147" s="34"/>
      <c r="W147" s="34"/>
      <c r="X147" s="34"/>
      <c r="Y147" s="34"/>
      <c r="Z147" s="34"/>
      <c r="AA147" s="34"/>
      <c r="AB147" s="34"/>
      <c r="AC147" s="34"/>
      <c r="AD147" s="34"/>
      <c r="AE147" s="34"/>
      <c r="AT147" s="17" t="s">
        <v>173</v>
      </c>
      <c r="AU147" s="17" t="s">
        <v>83</v>
      </c>
    </row>
    <row r="148" spans="1:65" s="12" customFormat="1" ht="25.9" customHeight="1">
      <c r="B148" s="162"/>
      <c r="C148" s="163"/>
      <c r="D148" s="164" t="s">
        <v>74</v>
      </c>
      <c r="E148" s="165" t="s">
        <v>303</v>
      </c>
      <c r="F148" s="165" t="s">
        <v>304</v>
      </c>
      <c r="G148" s="163"/>
      <c r="H148" s="163"/>
      <c r="I148" s="166"/>
      <c r="J148" s="167">
        <f>BK148</f>
        <v>0</v>
      </c>
      <c r="K148" s="163"/>
      <c r="L148" s="168"/>
      <c r="M148" s="169"/>
      <c r="N148" s="170"/>
      <c r="O148" s="170"/>
      <c r="P148" s="171">
        <f>P149+P159+P163+P167</f>
        <v>0</v>
      </c>
      <c r="Q148" s="170"/>
      <c r="R148" s="171">
        <f>R149+R159+R163+R167</f>
        <v>0</v>
      </c>
      <c r="S148" s="170"/>
      <c r="T148" s="172">
        <f>T149+T159+T163+T167</f>
        <v>3.1916011499999999</v>
      </c>
      <c r="AR148" s="173" t="s">
        <v>83</v>
      </c>
      <c r="AT148" s="174" t="s">
        <v>74</v>
      </c>
      <c r="AU148" s="174" t="s">
        <v>75</v>
      </c>
      <c r="AY148" s="173" t="s">
        <v>164</v>
      </c>
      <c r="BK148" s="175">
        <f>BK149+BK159+BK163+BK167</f>
        <v>0</v>
      </c>
    </row>
    <row r="149" spans="1:65" s="12" customFormat="1" ht="22.9" customHeight="1">
      <c r="B149" s="162"/>
      <c r="C149" s="163"/>
      <c r="D149" s="164" t="s">
        <v>74</v>
      </c>
      <c r="E149" s="176" t="s">
        <v>305</v>
      </c>
      <c r="F149" s="176" t="s">
        <v>306</v>
      </c>
      <c r="G149" s="163"/>
      <c r="H149" s="163"/>
      <c r="I149" s="166"/>
      <c r="J149" s="177">
        <f>BK149</f>
        <v>0</v>
      </c>
      <c r="K149" s="163"/>
      <c r="L149" s="168"/>
      <c r="M149" s="169"/>
      <c r="N149" s="170"/>
      <c r="O149" s="170"/>
      <c r="P149" s="171">
        <f>SUM(P150:P158)</f>
        <v>0</v>
      </c>
      <c r="Q149" s="170"/>
      <c r="R149" s="171">
        <f>SUM(R150:R158)</f>
        <v>0</v>
      </c>
      <c r="S149" s="170"/>
      <c r="T149" s="172">
        <f>SUM(T150:T158)</f>
        <v>0.47663999999999995</v>
      </c>
      <c r="AR149" s="173" t="s">
        <v>83</v>
      </c>
      <c r="AT149" s="174" t="s">
        <v>74</v>
      </c>
      <c r="AU149" s="174" t="s">
        <v>79</v>
      </c>
      <c r="AY149" s="173" t="s">
        <v>164</v>
      </c>
      <c r="BK149" s="175">
        <f>SUM(BK150:BK158)</f>
        <v>0</v>
      </c>
    </row>
    <row r="150" spans="1:65" s="2" customFormat="1" ht="16.5" customHeight="1">
      <c r="A150" s="34"/>
      <c r="B150" s="35"/>
      <c r="C150" s="178" t="s">
        <v>273</v>
      </c>
      <c r="D150" s="178" t="s">
        <v>167</v>
      </c>
      <c r="E150" s="179" t="s">
        <v>112</v>
      </c>
      <c r="F150" s="180" t="s">
        <v>309</v>
      </c>
      <c r="G150" s="181" t="s">
        <v>310</v>
      </c>
      <c r="H150" s="182">
        <v>4</v>
      </c>
      <c r="I150" s="183"/>
      <c r="J150" s="184">
        <f>ROUND(I150*H150,2)</f>
        <v>0</v>
      </c>
      <c r="K150" s="180" t="s">
        <v>19</v>
      </c>
      <c r="L150" s="39"/>
      <c r="M150" s="185" t="s">
        <v>19</v>
      </c>
      <c r="N150" s="186" t="s">
        <v>46</v>
      </c>
      <c r="O150" s="64"/>
      <c r="P150" s="187">
        <f>O150*H150</f>
        <v>0</v>
      </c>
      <c r="Q150" s="187">
        <v>0</v>
      </c>
      <c r="R150" s="187">
        <f>Q150*H150</f>
        <v>0</v>
      </c>
      <c r="S150" s="187">
        <v>3.4200000000000001E-2</v>
      </c>
      <c r="T150" s="188">
        <f>S150*H150</f>
        <v>0.1368</v>
      </c>
      <c r="U150" s="34"/>
      <c r="V150" s="34"/>
      <c r="W150" s="34"/>
      <c r="X150" s="34"/>
      <c r="Y150" s="34"/>
      <c r="Z150" s="34"/>
      <c r="AA150" s="34"/>
      <c r="AB150" s="34"/>
      <c r="AC150" s="34"/>
      <c r="AD150" s="34"/>
      <c r="AE150" s="34"/>
      <c r="AR150" s="189" t="s">
        <v>250</v>
      </c>
      <c r="AT150" s="189" t="s">
        <v>167</v>
      </c>
      <c r="AU150" s="189" t="s">
        <v>83</v>
      </c>
      <c r="AY150" s="17" t="s">
        <v>164</v>
      </c>
      <c r="BE150" s="190">
        <f>IF(N150="základní",J150,0)</f>
        <v>0</v>
      </c>
      <c r="BF150" s="190">
        <f>IF(N150="snížená",J150,0)</f>
        <v>0</v>
      </c>
      <c r="BG150" s="190">
        <f>IF(N150="zákl. přenesená",J150,0)</f>
        <v>0</v>
      </c>
      <c r="BH150" s="190">
        <f>IF(N150="sníž. přenesená",J150,0)</f>
        <v>0</v>
      </c>
      <c r="BI150" s="190">
        <f>IF(N150="nulová",J150,0)</f>
        <v>0</v>
      </c>
      <c r="BJ150" s="17" t="s">
        <v>79</v>
      </c>
      <c r="BK150" s="190">
        <f>ROUND(I150*H150,2)</f>
        <v>0</v>
      </c>
      <c r="BL150" s="17" t="s">
        <v>250</v>
      </c>
      <c r="BM150" s="189" t="s">
        <v>1212</v>
      </c>
    </row>
    <row r="151" spans="1:65" s="2" customFormat="1" ht="21.75" customHeight="1">
      <c r="A151" s="34"/>
      <c r="B151" s="35"/>
      <c r="C151" s="178" t="s">
        <v>7</v>
      </c>
      <c r="D151" s="178" t="s">
        <v>167</v>
      </c>
      <c r="E151" s="179" t="s">
        <v>314</v>
      </c>
      <c r="F151" s="180" t="s">
        <v>315</v>
      </c>
      <c r="G151" s="181" t="s">
        <v>310</v>
      </c>
      <c r="H151" s="182">
        <v>9</v>
      </c>
      <c r="I151" s="183"/>
      <c r="J151" s="184">
        <f>ROUND(I151*H151,2)</f>
        <v>0</v>
      </c>
      <c r="K151" s="180" t="s">
        <v>171</v>
      </c>
      <c r="L151" s="39"/>
      <c r="M151" s="185" t="s">
        <v>19</v>
      </c>
      <c r="N151" s="186" t="s">
        <v>46</v>
      </c>
      <c r="O151" s="64"/>
      <c r="P151" s="187">
        <f>O151*H151</f>
        <v>0</v>
      </c>
      <c r="Q151" s="187">
        <v>0</v>
      </c>
      <c r="R151" s="187">
        <f>Q151*H151</f>
        <v>0</v>
      </c>
      <c r="S151" s="187">
        <v>1.9460000000000002E-2</v>
      </c>
      <c r="T151" s="188">
        <f>S151*H151</f>
        <v>0.17514000000000002</v>
      </c>
      <c r="U151" s="34"/>
      <c r="V151" s="34"/>
      <c r="W151" s="34"/>
      <c r="X151" s="34"/>
      <c r="Y151" s="34"/>
      <c r="Z151" s="34"/>
      <c r="AA151" s="34"/>
      <c r="AB151" s="34"/>
      <c r="AC151" s="34"/>
      <c r="AD151" s="34"/>
      <c r="AE151" s="34"/>
      <c r="AR151" s="189" t="s">
        <v>250</v>
      </c>
      <c r="AT151" s="189" t="s">
        <v>167</v>
      </c>
      <c r="AU151" s="189" t="s">
        <v>83</v>
      </c>
      <c r="AY151" s="17" t="s">
        <v>164</v>
      </c>
      <c r="BE151" s="190">
        <f>IF(N151="základní",J151,0)</f>
        <v>0</v>
      </c>
      <c r="BF151" s="190">
        <f>IF(N151="snížená",J151,0)</f>
        <v>0</v>
      </c>
      <c r="BG151" s="190">
        <f>IF(N151="zákl. přenesená",J151,0)</f>
        <v>0</v>
      </c>
      <c r="BH151" s="190">
        <f>IF(N151="sníž. přenesená",J151,0)</f>
        <v>0</v>
      </c>
      <c r="BI151" s="190">
        <f>IF(N151="nulová",J151,0)</f>
        <v>0</v>
      </c>
      <c r="BJ151" s="17" t="s">
        <v>79</v>
      </c>
      <c r="BK151" s="190">
        <f>ROUND(I151*H151,2)</f>
        <v>0</v>
      </c>
      <c r="BL151" s="17" t="s">
        <v>250</v>
      </c>
      <c r="BM151" s="189" t="s">
        <v>1213</v>
      </c>
    </row>
    <row r="152" spans="1:65" s="2" customFormat="1" ht="11.25">
      <c r="A152" s="34"/>
      <c r="B152" s="35"/>
      <c r="C152" s="36"/>
      <c r="D152" s="191" t="s">
        <v>173</v>
      </c>
      <c r="E152" s="36"/>
      <c r="F152" s="192" t="s">
        <v>317</v>
      </c>
      <c r="G152" s="36"/>
      <c r="H152" s="36"/>
      <c r="I152" s="193"/>
      <c r="J152" s="36"/>
      <c r="K152" s="36"/>
      <c r="L152" s="39"/>
      <c r="M152" s="194"/>
      <c r="N152" s="195"/>
      <c r="O152" s="64"/>
      <c r="P152" s="64"/>
      <c r="Q152" s="64"/>
      <c r="R152" s="64"/>
      <c r="S152" s="64"/>
      <c r="T152" s="65"/>
      <c r="U152" s="34"/>
      <c r="V152" s="34"/>
      <c r="W152" s="34"/>
      <c r="X152" s="34"/>
      <c r="Y152" s="34"/>
      <c r="Z152" s="34"/>
      <c r="AA152" s="34"/>
      <c r="AB152" s="34"/>
      <c r="AC152" s="34"/>
      <c r="AD152" s="34"/>
      <c r="AE152" s="34"/>
      <c r="AT152" s="17" t="s">
        <v>173</v>
      </c>
      <c r="AU152" s="17" t="s">
        <v>83</v>
      </c>
    </row>
    <row r="153" spans="1:65" s="2" customFormat="1" ht="24.2" customHeight="1">
      <c r="A153" s="34"/>
      <c r="B153" s="35"/>
      <c r="C153" s="178" t="s">
        <v>282</v>
      </c>
      <c r="D153" s="178" t="s">
        <v>167</v>
      </c>
      <c r="E153" s="179" t="s">
        <v>990</v>
      </c>
      <c r="F153" s="180" t="s">
        <v>991</v>
      </c>
      <c r="G153" s="181" t="s">
        <v>310</v>
      </c>
      <c r="H153" s="182">
        <v>5</v>
      </c>
      <c r="I153" s="183"/>
      <c r="J153" s="184">
        <f>ROUND(I153*H153,2)</f>
        <v>0</v>
      </c>
      <c r="K153" s="180" t="s">
        <v>171</v>
      </c>
      <c r="L153" s="39"/>
      <c r="M153" s="185" t="s">
        <v>19</v>
      </c>
      <c r="N153" s="186" t="s">
        <v>46</v>
      </c>
      <c r="O153" s="64"/>
      <c r="P153" s="187">
        <f>O153*H153</f>
        <v>0</v>
      </c>
      <c r="Q153" s="187">
        <v>0</v>
      </c>
      <c r="R153" s="187">
        <f>Q153*H153</f>
        <v>0</v>
      </c>
      <c r="S153" s="187">
        <v>2.4500000000000001E-2</v>
      </c>
      <c r="T153" s="188">
        <f>S153*H153</f>
        <v>0.1225</v>
      </c>
      <c r="U153" s="34"/>
      <c r="V153" s="34"/>
      <c r="W153" s="34"/>
      <c r="X153" s="34"/>
      <c r="Y153" s="34"/>
      <c r="Z153" s="34"/>
      <c r="AA153" s="34"/>
      <c r="AB153" s="34"/>
      <c r="AC153" s="34"/>
      <c r="AD153" s="34"/>
      <c r="AE153" s="34"/>
      <c r="AR153" s="189" t="s">
        <v>250</v>
      </c>
      <c r="AT153" s="189" t="s">
        <v>167</v>
      </c>
      <c r="AU153" s="189" t="s">
        <v>83</v>
      </c>
      <c r="AY153" s="17" t="s">
        <v>164</v>
      </c>
      <c r="BE153" s="190">
        <f>IF(N153="základní",J153,0)</f>
        <v>0</v>
      </c>
      <c r="BF153" s="190">
        <f>IF(N153="snížená",J153,0)</f>
        <v>0</v>
      </c>
      <c r="BG153" s="190">
        <f>IF(N153="zákl. přenesená",J153,0)</f>
        <v>0</v>
      </c>
      <c r="BH153" s="190">
        <f>IF(N153="sníž. přenesená",J153,0)</f>
        <v>0</v>
      </c>
      <c r="BI153" s="190">
        <f>IF(N153="nulová",J153,0)</f>
        <v>0</v>
      </c>
      <c r="BJ153" s="17" t="s">
        <v>79</v>
      </c>
      <c r="BK153" s="190">
        <f>ROUND(I153*H153,2)</f>
        <v>0</v>
      </c>
      <c r="BL153" s="17" t="s">
        <v>250</v>
      </c>
      <c r="BM153" s="189" t="s">
        <v>1214</v>
      </c>
    </row>
    <row r="154" spans="1:65" s="2" customFormat="1" ht="11.25">
      <c r="A154" s="34"/>
      <c r="B154" s="35"/>
      <c r="C154" s="36"/>
      <c r="D154" s="191" t="s">
        <v>173</v>
      </c>
      <c r="E154" s="36"/>
      <c r="F154" s="192" t="s">
        <v>993</v>
      </c>
      <c r="G154" s="36"/>
      <c r="H154" s="36"/>
      <c r="I154" s="193"/>
      <c r="J154" s="36"/>
      <c r="K154" s="36"/>
      <c r="L154" s="39"/>
      <c r="M154" s="194"/>
      <c r="N154" s="195"/>
      <c r="O154" s="64"/>
      <c r="P154" s="64"/>
      <c r="Q154" s="64"/>
      <c r="R154" s="64"/>
      <c r="S154" s="64"/>
      <c r="T154" s="65"/>
      <c r="U154" s="34"/>
      <c r="V154" s="34"/>
      <c r="W154" s="34"/>
      <c r="X154" s="34"/>
      <c r="Y154" s="34"/>
      <c r="Z154" s="34"/>
      <c r="AA154" s="34"/>
      <c r="AB154" s="34"/>
      <c r="AC154" s="34"/>
      <c r="AD154" s="34"/>
      <c r="AE154" s="34"/>
      <c r="AT154" s="17" t="s">
        <v>173</v>
      </c>
      <c r="AU154" s="17" t="s">
        <v>83</v>
      </c>
    </row>
    <row r="155" spans="1:65" s="2" customFormat="1" ht="33" customHeight="1">
      <c r="A155" s="34"/>
      <c r="B155" s="35"/>
      <c r="C155" s="178" t="s">
        <v>287</v>
      </c>
      <c r="D155" s="178" t="s">
        <v>167</v>
      </c>
      <c r="E155" s="179" t="s">
        <v>319</v>
      </c>
      <c r="F155" s="180" t="s">
        <v>320</v>
      </c>
      <c r="G155" s="181" t="s">
        <v>310</v>
      </c>
      <c r="H155" s="182">
        <v>1</v>
      </c>
      <c r="I155" s="183"/>
      <c r="J155" s="184">
        <f>ROUND(I155*H155,2)</f>
        <v>0</v>
      </c>
      <c r="K155" s="180" t="s">
        <v>171</v>
      </c>
      <c r="L155" s="39"/>
      <c r="M155" s="185" t="s">
        <v>19</v>
      </c>
      <c r="N155" s="186" t="s">
        <v>46</v>
      </c>
      <c r="O155" s="64"/>
      <c r="P155" s="187">
        <f>O155*H155</f>
        <v>0</v>
      </c>
      <c r="Q155" s="187">
        <v>0</v>
      </c>
      <c r="R155" s="187">
        <f>Q155*H155</f>
        <v>0</v>
      </c>
      <c r="S155" s="187">
        <v>1.8800000000000001E-2</v>
      </c>
      <c r="T155" s="188">
        <f>S155*H155</f>
        <v>1.8800000000000001E-2</v>
      </c>
      <c r="U155" s="34"/>
      <c r="V155" s="34"/>
      <c r="W155" s="34"/>
      <c r="X155" s="34"/>
      <c r="Y155" s="34"/>
      <c r="Z155" s="34"/>
      <c r="AA155" s="34"/>
      <c r="AB155" s="34"/>
      <c r="AC155" s="34"/>
      <c r="AD155" s="34"/>
      <c r="AE155" s="34"/>
      <c r="AR155" s="189" t="s">
        <v>250</v>
      </c>
      <c r="AT155" s="189" t="s">
        <v>167</v>
      </c>
      <c r="AU155" s="189" t="s">
        <v>83</v>
      </c>
      <c r="AY155" s="17" t="s">
        <v>164</v>
      </c>
      <c r="BE155" s="190">
        <f>IF(N155="základní",J155,0)</f>
        <v>0</v>
      </c>
      <c r="BF155" s="190">
        <f>IF(N155="snížená",J155,0)</f>
        <v>0</v>
      </c>
      <c r="BG155" s="190">
        <f>IF(N155="zákl. přenesená",J155,0)</f>
        <v>0</v>
      </c>
      <c r="BH155" s="190">
        <f>IF(N155="sníž. přenesená",J155,0)</f>
        <v>0</v>
      </c>
      <c r="BI155" s="190">
        <f>IF(N155="nulová",J155,0)</f>
        <v>0</v>
      </c>
      <c r="BJ155" s="17" t="s">
        <v>79</v>
      </c>
      <c r="BK155" s="190">
        <f>ROUND(I155*H155,2)</f>
        <v>0</v>
      </c>
      <c r="BL155" s="17" t="s">
        <v>250</v>
      </c>
      <c r="BM155" s="189" t="s">
        <v>1215</v>
      </c>
    </row>
    <row r="156" spans="1:65" s="2" customFormat="1" ht="11.25">
      <c r="A156" s="34"/>
      <c r="B156" s="35"/>
      <c r="C156" s="36"/>
      <c r="D156" s="191" t="s">
        <v>173</v>
      </c>
      <c r="E156" s="36"/>
      <c r="F156" s="192" t="s">
        <v>322</v>
      </c>
      <c r="G156" s="36"/>
      <c r="H156" s="36"/>
      <c r="I156" s="193"/>
      <c r="J156" s="36"/>
      <c r="K156" s="36"/>
      <c r="L156" s="39"/>
      <c r="M156" s="194"/>
      <c r="N156" s="195"/>
      <c r="O156" s="64"/>
      <c r="P156" s="64"/>
      <c r="Q156" s="64"/>
      <c r="R156" s="64"/>
      <c r="S156" s="64"/>
      <c r="T156" s="65"/>
      <c r="U156" s="34"/>
      <c r="V156" s="34"/>
      <c r="W156" s="34"/>
      <c r="X156" s="34"/>
      <c r="Y156" s="34"/>
      <c r="Z156" s="34"/>
      <c r="AA156" s="34"/>
      <c r="AB156" s="34"/>
      <c r="AC156" s="34"/>
      <c r="AD156" s="34"/>
      <c r="AE156" s="34"/>
      <c r="AT156" s="17" t="s">
        <v>173</v>
      </c>
      <c r="AU156" s="17" t="s">
        <v>83</v>
      </c>
    </row>
    <row r="157" spans="1:65" s="2" customFormat="1" ht="16.5" customHeight="1">
      <c r="A157" s="34"/>
      <c r="B157" s="35"/>
      <c r="C157" s="178" t="s">
        <v>292</v>
      </c>
      <c r="D157" s="178" t="s">
        <v>167</v>
      </c>
      <c r="E157" s="179" t="s">
        <v>324</v>
      </c>
      <c r="F157" s="180" t="s">
        <v>325</v>
      </c>
      <c r="G157" s="181" t="s">
        <v>310</v>
      </c>
      <c r="H157" s="182">
        <v>15</v>
      </c>
      <c r="I157" s="183"/>
      <c r="J157" s="184">
        <f>ROUND(I157*H157,2)</f>
        <v>0</v>
      </c>
      <c r="K157" s="180" t="s">
        <v>171</v>
      </c>
      <c r="L157" s="39"/>
      <c r="M157" s="185" t="s">
        <v>19</v>
      </c>
      <c r="N157" s="186" t="s">
        <v>46</v>
      </c>
      <c r="O157" s="64"/>
      <c r="P157" s="187">
        <f>O157*H157</f>
        <v>0</v>
      </c>
      <c r="Q157" s="187">
        <v>0</v>
      </c>
      <c r="R157" s="187">
        <f>Q157*H157</f>
        <v>0</v>
      </c>
      <c r="S157" s="187">
        <v>1.56E-3</v>
      </c>
      <c r="T157" s="188">
        <f>S157*H157</f>
        <v>2.3400000000000001E-2</v>
      </c>
      <c r="U157" s="34"/>
      <c r="V157" s="34"/>
      <c r="W157" s="34"/>
      <c r="X157" s="34"/>
      <c r="Y157" s="34"/>
      <c r="Z157" s="34"/>
      <c r="AA157" s="34"/>
      <c r="AB157" s="34"/>
      <c r="AC157" s="34"/>
      <c r="AD157" s="34"/>
      <c r="AE157" s="34"/>
      <c r="AR157" s="189" t="s">
        <v>250</v>
      </c>
      <c r="AT157" s="189" t="s">
        <v>167</v>
      </c>
      <c r="AU157" s="189" t="s">
        <v>83</v>
      </c>
      <c r="AY157" s="17" t="s">
        <v>164</v>
      </c>
      <c r="BE157" s="190">
        <f>IF(N157="základní",J157,0)</f>
        <v>0</v>
      </c>
      <c r="BF157" s="190">
        <f>IF(N157="snížená",J157,0)</f>
        <v>0</v>
      </c>
      <c r="BG157" s="190">
        <f>IF(N157="zákl. přenesená",J157,0)</f>
        <v>0</v>
      </c>
      <c r="BH157" s="190">
        <f>IF(N157="sníž. přenesená",J157,0)</f>
        <v>0</v>
      </c>
      <c r="BI157" s="190">
        <f>IF(N157="nulová",J157,0)</f>
        <v>0</v>
      </c>
      <c r="BJ157" s="17" t="s">
        <v>79</v>
      </c>
      <c r="BK157" s="190">
        <f>ROUND(I157*H157,2)</f>
        <v>0</v>
      </c>
      <c r="BL157" s="17" t="s">
        <v>250</v>
      </c>
      <c r="BM157" s="189" t="s">
        <v>1216</v>
      </c>
    </row>
    <row r="158" spans="1:65" s="2" customFormat="1" ht="11.25">
      <c r="A158" s="34"/>
      <c r="B158" s="35"/>
      <c r="C158" s="36"/>
      <c r="D158" s="191" t="s">
        <v>173</v>
      </c>
      <c r="E158" s="36"/>
      <c r="F158" s="192" t="s">
        <v>327</v>
      </c>
      <c r="G158" s="36"/>
      <c r="H158" s="36"/>
      <c r="I158" s="193"/>
      <c r="J158" s="36"/>
      <c r="K158" s="36"/>
      <c r="L158" s="39"/>
      <c r="M158" s="194"/>
      <c r="N158" s="195"/>
      <c r="O158" s="64"/>
      <c r="P158" s="64"/>
      <c r="Q158" s="64"/>
      <c r="R158" s="64"/>
      <c r="S158" s="64"/>
      <c r="T158" s="65"/>
      <c r="U158" s="34"/>
      <c r="V158" s="34"/>
      <c r="W158" s="34"/>
      <c r="X158" s="34"/>
      <c r="Y158" s="34"/>
      <c r="Z158" s="34"/>
      <c r="AA158" s="34"/>
      <c r="AB158" s="34"/>
      <c r="AC158" s="34"/>
      <c r="AD158" s="34"/>
      <c r="AE158" s="34"/>
      <c r="AT158" s="17" t="s">
        <v>173</v>
      </c>
      <c r="AU158" s="17" t="s">
        <v>83</v>
      </c>
    </row>
    <row r="159" spans="1:65" s="12" customFormat="1" ht="22.9" customHeight="1">
      <c r="B159" s="162"/>
      <c r="C159" s="163"/>
      <c r="D159" s="164" t="s">
        <v>74</v>
      </c>
      <c r="E159" s="176" t="s">
        <v>351</v>
      </c>
      <c r="F159" s="176" t="s">
        <v>352</v>
      </c>
      <c r="G159" s="163"/>
      <c r="H159" s="163"/>
      <c r="I159" s="166"/>
      <c r="J159" s="177">
        <f>BK159</f>
        <v>0</v>
      </c>
      <c r="K159" s="163"/>
      <c r="L159" s="168"/>
      <c r="M159" s="169"/>
      <c r="N159" s="170"/>
      <c r="O159" s="170"/>
      <c r="P159" s="171">
        <f>SUM(P160:P162)</f>
        <v>0</v>
      </c>
      <c r="Q159" s="170"/>
      <c r="R159" s="171">
        <f>SUM(R160:R162)</f>
        <v>0</v>
      </c>
      <c r="S159" s="170"/>
      <c r="T159" s="172">
        <f>SUM(T160:T162)</f>
        <v>0.192</v>
      </c>
      <c r="AR159" s="173" t="s">
        <v>83</v>
      </c>
      <c r="AT159" s="174" t="s">
        <v>74</v>
      </c>
      <c r="AU159" s="174" t="s">
        <v>79</v>
      </c>
      <c r="AY159" s="173" t="s">
        <v>164</v>
      </c>
      <c r="BK159" s="175">
        <f>SUM(BK160:BK162)</f>
        <v>0</v>
      </c>
    </row>
    <row r="160" spans="1:65" s="2" customFormat="1" ht="24.2" customHeight="1">
      <c r="A160" s="34"/>
      <c r="B160" s="35"/>
      <c r="C160" s="178" t="s">
        <v>298</v>
      </c>
      <c r="D160" s="178" t="s">
        <v>167</v>
      </c>
      <c r="E160" s="179" t="s">
        <v>360</v>
      </c>
      <c r="F160" s="180" t="s">
        <v>361</v>
      </c>
      <c r="G160" s="181" t="s">
        <v>362</v>
      </c>
      <c r="H160" s="182">
        <v>8</v>
      </c>
      <c r="I160" s="183"/>
      <c r="J160" s="184">
        <f>ROUND(I160*H160,2)</f>
        <v>0</v>
      </c>
      <c r="K160" s="180" t="s">
        <v>171</v>
      </c>
      <c r="L160" s="39"/>
      <c r="M160" s="185" t="s">
        <v>19</v>
      </c>
      <c r="N160" s="186" t="s">
        <v>46</v>
      </c>
      <c r="O160" s="64"/>
      <c r="P160" s="187">
        <f>O160*H160</f>
        <v>0</v>
      </c>
      <c r="Q160" s="187">
        <v>0</v>
      </c>
      <c r="R160" s="187">
        <f>Q160*H160</f>
        <v>0</v>
      </c>
      <c r="S160" s="187">
        <v>2.4E-2</v>
      </c>
      <c r="T160" s="188">
        <f>S160*H160</f>
        <v>0.192</v>
      </c>
      <c r="U160" s="34"/>
      <c r="V160" s="34"/>
      <c r="W160" s="34"/>
      <c r="X160" s="34"/>
      <c r="Y160" s="34"/>
      <c r="Z160" s="34"/>
      <c r="AA160" s="34"/>
      <c r="AB160" s="34"/>
      <c r="AC160" s="34"/>
      <c r="AD160" s="34"/>
      <c r="AE160" s="34"/>
      <c r="AR160" s="189" t="s">
        <v>250</v>
      </c>
      <c r="AT160" s="189" t="s">
        <v>167</v>
      </c>
      <c r="AU160" s="189" t="s">
        <v>83</v>
      </c>
      <c r="AY160" s="17" t="s">
        <v>164</v>
      </c>
      <c r="BE160" s="190">
        <f>IF(N160="základní",J160,0)</f>
        <v>0</v>
      </c>
      <c r="BF160" s="190">
        <f>IF(N160="snížená",J160,0)</f>
        <v>0</v>
      </c>
      <c r="BG160" s="190">
        <f>IF(N160="zákl. přenesená",J160,0)</f>
        <v>0</v>
      </c>
      <c r="BH160" s="190">
        <f>IF(N160="sníž. přenesená",J160,0)</f>
        <v>0</v>
      </c>
      <c r="BI160" s="190">
        <f>IF(N160="nulová",J160,0)</f>
        <v>0</v>
      </c>
      <c r="BJ160" s="17" t="s">
        <v>79</v>
      </c>
      <c r="BK160" s="190">
        <f>ROUND(I160*H160,2)</f>
        <v>0</v>
      </c>
      <c r="BL160" s="17" t="s">
        <v>250</v>
      </c>
      <c r="BM160" s="189" t="s">
        <v>1217</v>
      </c>
    </row>
    <row r="161" spans="1:65" s="2" customFormat="1" ht="11.25">
      <c r="A161" s="34"/>
      <c r="B161" s="35"/>
      <c r="C161" s="36"/>
      <c r="D161" s="191" t="s">
        <v>173</v>
      </c>
      <c r="E161" s="36"/>
      <c r="F161" s="192" t="s">
        <v>364</v>
      </c>
      <c r="G161" s="36"/>
      <c r="H161" s="36"/>
      <c r="I161" s="193"/>
      <c r="J161" s="36"/>
      <c r="K161" s="36"/>
      <c r="L161" s="39"/>
      <c r="M161" s="194"/>
      <c r="N161" s="195"/>
      <c r="O161" s="64"/>
      <c r="P161" s="64"/>
      <c r="Q161" s="64"/>
      <c r="R161" s="64"/>
      <c r="S161" s="64"/>
      <c r="T161" s="65"/>
      <c r="U161" s="34"/>
      <c r="V161" s="34"/>
      <c r="W161" s="34"/>
      <c r="X161" s="34"/>
      <c r="Y161" s="34"/>
      <c r="Z161" s="34"/>
      <c r="AA161" s="34"/>
      <c r="AB161" s="34"/>
      <c r="AC161" s="34"/>
      <c r="AD161" s="34"/>
      <c r="AE161" s="34"/>
      <c r="AT161" s="17" t="s">
        <v>173</v>
      </c>
      <c r="AU161" s="17" t="s">
        <v>83</v>
      </c>
    </row>
    <row r="162" spans="1:65" s="13" customFormat="1" ht="11.25">
      <c r="B162" s="196"/>
      <c r="C162" s="197"/>
      <c r="D162" s="198" t="s">
        <v>179</v>
      </c>
      <c r="E162" s="199" t="s">
        <v>19</v>
      </c>
      <c r="F162" s="200" t="s">
        <v>124</v>
      </c>
      <c r="G162" s="197"/>
      <c r="H162" s="201">
        <v>8</v>
      </c>
      <c r="I162" s="202"/>
      <c r="J162" s="197"/>
      <c r="K162" s="197"/>
      <c r="L162" s="203"/>
      <c r="M162" s="204"/>
      <c r="N162" s="205"/>
      <c r="O162" s="205"/>
      <c r="P162" s="205"/>
      <c r="Q162" s="205"/>
      <c r="R162" s="205"/>
      <c r="S162" s="205"/>
      <c r="T162" s="206"/>
      <c r="AT162" s="207" t="s">
        <v>179</v>
      </c>
      <c r="AU162" s="207" t="s">
        <v>83</v>
      </c>
      <c r="AV162" s="13" t="s">
        <v>83</v>
      </c>
      <c r="AW162" s="13" t="s">
        <v>36</v>
      </c>
      <c r="AX162" s="13" t="s">
        <v>79</v>
      </c>
      <c r="AY162" s="207" t="s">
        <v>164</v>
      </c>
    </row>
    <row r="163" spans="1:65" s="12" customFormat="1" ht="22.9" customHeight="1">
      <c r="B163" s="162"/>
      <c r="C163" s="163"/>
      <c r="D163" s="164" t="s">
        <v>74</v>
      </c>
      <c r="E163" s="176" t="s">
        <v>365</v>
      </c>
      <c r="F163" s="176" t="s">
        <v>366</v>
      </c>
      <c r="G163" s="163"/>
      <c r="H163" s="163"/>
      <c r="I163" s="166"/>
      <c r="J163" s="177">
        <f>BK163</f>
        <v>0</v>
      </c>
      <c r="K163" s="163"/>
      <c r="L163" s="168"/>
      <c r="M163" s="169"/>
      <c r="N163" s="170"/>
      <c r="O163" s="170"/>
      <c r="P163" s="171">
        <f>SUM(P164:P166)</f>
        <v>0</v>
      </c>
      <c r="Q163" s="170"/>
      <c r="R163" s="171">
        <f>SUM(R164:R166)</f>
        <v>0</v>
      </c>
      <c r="S163" s="170"/>
      <c r="T163" s="172">
        <f>SUM(T164:T166)</f>
        <v>0.18629999999999999</v>
      </c>
      <c r="AR163" s="173" t="s">
        <v>83</v>
      </c>
      <c r="AT163" s="174" t="s">
        <v>74</v>
      </c>
      <c r="AU163" s="174" t="s">
        <v>79</v>
      </c>
      <c r="AY163" s="173" t="s">
        <v>164</v>
      </c>
      <c r="BK163" s="175">
        <f>SUM(BK164:BK166)</f>
        <v>0</v>
      </c>
    </row>
    <row r="164" spans="1:65" s="2" customFormat="1" ht="21.75" customHeight="1">
      <c r="A164" s="34"/>
      <c r="B164" s="35"/>
      <c r="C164" s="178" t="s">
        <v>307</v>
      </c>
      <c r="D164" s="178" t="s">
        <v>167</v>
      </c>
      <c r="E164" s="179" t="s">
        <v>997</v>
      </c>
      <c r="F164" s="180" t="s">
        <v>998</v>
      </c>
      <c r="G164" s="181" t="s">
        <v>170</v>
      </c>
      <c r="H164" s="182">
        <v>10.35</v>
      </c>
      <c r="I164" s="183"/>
      <c r="J164" s="184">
        <f>ROUND(I164*H164,2)</f>
        <v>0</v>
      </c>
      <c r="K164" s="180" t="s">
        <v>171</v>
      </c>
      <c r="L164" s="39"/>
      <c r="M164" s="185" t="s">
        <v>19</v>
      </c>
      <c r="N164" s="186" t="s">
        <v>46</v>
      </c>
      <c r="O164" s="64"/>
      <c r="P164" s="187">
        <f>O164*H164</f>
        <v>0</v>
      </c>
      <c r="Q164" s="187">
        <v>0</v>
      </c>
      <c r="R164" s="187">
        <f>Q164*H164</f>
        <v>0</v>
      </c>
      <c r="S164" s="187">
        <v>1.7999999999999999E-2</v>
      </c>
      <c r="T164" s="188">
        <f>S164*H164</f>
        <v>0.18629999999999999</v>
      </c>
      <c r="U164" s="34"/>
      <c r="V164" s="34"/>
      <c r="W164" s="34"/>
      <c r="X164" s="34"/>
      <c r="Y164" s="34"/>
      <c r="Z164" s="34"/>
      <c r="AA164" s="34"/>
      <c r="AB164" s="34"/>
      <c r="AC164" s="34"/>
      <c r="AD164" s="34"/>
      <c r="AE164" s="34"/>
      <c r="AR164" s="189" t="s">
        <v>250</v>
      </c>
      <c r="AT164" s="189" t="s">
        <v>167</v>
      </c>
      <c r="AU164" s="189" t="s">
        <v>83</v>
      </c>
      <c r="AY164" s="17" t="s">
        <v>164</v>
      </c>
      <c r="BE164" s="190">
        <f>IF(N164="základní",J164,0)</f>
        <v>0</v>
      </c>
      <c r="BF164" s="190">
        <f>IF(N164="snížená",J164,0)</f>
        <v>0</v>
      </c>
      <c r="BG164" s="190">
        <f>IF(N164="zákl. přenesená",J164,0)</f>
        <v>0</v>
      </c>
      <c r="BH164" s="190">
        <f>IF(N164="sníž. přenesená",J164,0)</f>
        <v>0</v>
      </c>
      <c r="BI164" s="190">
        <f>IF(N164="nulová",J164,0)</f>
        <v>0</v>
      </c>
      <c r="BJ164" s="17" t="s">
        <v>79</v>
      </c>
      <c r="BK164" s="190">
        <f>ROUND(I164*H164,2)</f>
        <v>0</v>
      </c>
      <c r="BL164" s="17" t="s">
        <v>250</v>
      </c>
      <c r="BM164" s="189" t="s">
        <v>1218</v>
      </c>
    </row>
    <row r="165" spans="1:65" s="2" customFormat="1" ht="11.25">
      <c r="A165" s="34"/>
      <c r="B165" s="35"/>
      <c r="C165" s="36"/>
      <c r="D165" s="191" t="s">
        <v>173</v>
      </c>
      <c r="E165" s="36"/>
      <c r="F165" s="192" t="s">
        <v>1000</v>
      </c>
      <c r="G165" s="36"/>
      <c r="H165" s="36"/>
      <c r="I165" s="193"/>
      <c r="J165" s="36"/>
      <c r="K165" s="36"/>
      <c r="L165" s="39"/>
      <c r="M165" s="194"/>
      <c r="N165" s="195"/>
      <c r="O165" s="64"/>
      <c r="P165" s="64"/>
      <c r="Q165" s="64"/>
      <c r="R165" s="64"/>
      <c r="S165" s="64"/>
      <c r="T165" s="65"/>
      <c r="U165" s="34"/>
      <c r="V165" s="34"/>
      <c r="W165" s="34"/>
      <c r="X165" s="34"/>
      <c r="Y165" s="34"/>
      <c r="Z165" s="34"/>
      <c r="AA165" s="34"/>
      <c r="AB165" s="34"/>
      <c r="AC165" s="34"/>
      <c r="AD165" s="34"/>
      <c r="AE165" s="34"/>
      <c r="AT165" s="17" t="s">
        <v>173</v>
      </c>
      <c r="AU165" s="17" t="s">
        <v>83</v>
      </c>
    </row>
    <row r="166" spans="1:65" s="13" customFormat="1" ht="11.25">
      <c r="B166" s="196"/>
      <c r="C166" s="197"/>
      <c r="D166" s="198" t="s">
        <v>179</v>
      </c>
      <c r="E166" s="199" t="s">
        <v>19</v>
      </c>
      <c r="F166" s="200" t="s">
        <v>1219</v>
      </c>
      <c r="G166" s="197"/>
      <c r="H166" s="201">
        <v>10.35</v>
      </c>
      <c r="I166" s="202"/>
      <c r="J166" s="197"/>
      <c r="K166" s="197"/>
      <c r="L166" s="203"/>
      <c r="M166" s="204"/>
      <c r="N166" s="205"/>
      <c r="O166" s="205"/>
      <c r="P166" s="205"/>
      <c r="Q166" s="205"/>
      <c r="R166" s="205"/>
      <c r="S166" s="205"/>
      <c r="T166" s="206"/>
      <c r="AT166" s="207" t="s">
        <v>179</v>
      </c>
      <c r="AU166" s="207" t="s">
        <v>83</v>
      </c>
      <c r="AV166" s="13" t="s">
        <v>83</v>
      </c>
      <c r="AW166" s="13" t="s">
        <v>36</v>
      </c>
      <c r="AX166" s="13" t="s">
        <v>79</v>
      </c>
      <c r="AY166" s="207" t="s">
        <v>164</v>
      </c>
    </row>
    <row r="167" spans="1:65" s="12" customFormat="1" ht="22.9" customHeight="1">
      <c r="B167" s="162"/>
      <c r="C167" s="163"/>
      <c r="D167" s="164" t="s">
        <v>74</v>
      </c>
      <c r="E167" s="176" t="s">
        <v>372</v>
      </c>
      <c r="F167" s="176" t="s">
        <v>373</v>
      </c>
      <c r="G167" s="163"/>
      <c r="H167" s="163"/>
      <c r="I167" s="166"/>
      <c r="J167" s="177">
        <f>BK167</f>
        <v>0</v>
      </c>
      <c r="K167" s="163"/>
      <c r="L167" s="168"/>
      <c r="M167" s="169"/>
      <c r="N167" s="170"/>
      <c r="O167" s="170"/>
      <c r="P167" s="171">
        <f>SUM(P168:P170)</f>
        <v>0</v>
      </c>
      <c r="Q167" s="170"/>
      <c r="R167" s="171">
        <f>SUM(R168:R170)</f>
        <v>0</v>
      </c>
      <c r="S167" s="170"/>
      <c r="T167" s="172">
        <f>SUM(T168:T170)</f>
        <v>2.3366611499999999</v>
      </c>
      <c r="AR167" s="173" t="s">
        <v>83</v>
      </c>
      <c r="AT167" s="174" t="s">
        <v>74</v>
      </c>
      <c r="AU167" s="174" t="s">
        <v>79</v>
      </c>
      <c r="AY167" s="173" t="s">
        <v>164</v>
      </c>
      <c r="BK167" s="175">
        <f>SUM(BK168:BK170)</f>
        <v>0</v>
      </c>
    </row>
    <row r="168" spans="1:65" s="2" customFormat="1" ht="24.2" customHeight="1">
      <c r="A168" s="34"/>
      <c r="B168" s="35"/>
      <c r="C168" s="178" t="s">
        <v>313</v>
      </c>
      <c r="D168" s="178" t="s">
        <v>167</v>
      </c>
      <c r="E168" s="179" t="s">
        <v>375</v>
      </c>
      <c r="F168" s="180" t="s">
        <v>376</v>
      </c>
      <c r="G168" s="181" t="s">
        <v>170</v>
      </c>
      <c r="H168" s="182">
        <v>28.094999999999999</v>
      </c>
      <c r="I168" s="183"/>
      <c r="J168" s="184">
        <f>ROUND(I168*H168,2)</f>
        <v>0</v>
      </c>
      <c r="K168" s="180" t="s">
        <v>171</v>
      </c>
      <c r="L168" s="39"/>
      <c r="M168" s="185" t="s">
        <v>19</v>
      </c>
      <c r="N168" s="186" t="s">
        <v>46</v>
      </c>
      <c r="O168" s="64"/>
      <c r="P168" s="187">
        <f>O168*H168</f>
        <v>0</v>
      </c>
      <c r="Q168" s="187">
        <v>0</v>
      </c>
      <c r="R168" s="187">
        <f>Q168*H168</f>
        <v>0</v>
      </c>
      <c r="S168" s="187">
        <v>8.3169999999999994E-2</v>
      </c>
      <c r="T168" s="188">
        <f>S168*H168</f>
        <v>2.3366611499999999</v>
      </c>
      <c r="U168" s="34"/>
      <c r="V168" s="34"/>
      <c r="W168" s="34"/>
      <c r="X168" s="34"/>
      <c r="Y168" s="34"/>
      <c r="Z168" s="34"/>
      <c r="AA168" s="34"/>
      <c r="AB168" s="34"/>
      <c r="AC168" s="34"/>
      <c r="AD168" s="34"/>
      <c r="AE168" s="34"/>
      <c r="AR168" s="189" t="s">
        <v>250</v>
      </c>
      <c r="AT168" s="189" t="s">
        <v>167</v>
      </c>
      <c r="AU168" s="189" t="s">
        <v>83</v>
      </c>
      <c r="AY168" s="17" t="s">
        <v>164</v>
      </c>
      <c r="BE168" s="190">
        <f>IF(N168="základní",J168,0)</f>
        <v>0</v>
      </c>
      <c r="BF168" s="190">
        <f>IF(N168="snížená",J168,0)</f>
        <v>0</v>
      </c>
      <c r="BG168" s="190">
        <f>IF(N168="zákl. přenesená",J168,0)</f>
        <v>0</v>
      </c>
      <c r="BH168" s="190">
        <f>IF(N168="sníž. přenesená",J168,0)</f>
        <v>0</v>
      </c>
      <c r="BI168" s="190">
        <f>IF(N168="nulová",J168,0)</f>
        <v>0</v>
      </c>
      <c r="BJ168" s="17" t="s">
        <v>79</v>
      </c>
      <c r="BK168" s="190">
        <f>ROUND(I168*H168,2)</f>
        <v>0</v>
      </c>
      <c r="BL168" s="17" t="s">
        <v>250</v>
      </c>
      <c r="BM168" s="189" t="s">
        <v>1220</v>
      </c>
    </row>
    <row r="169" spans="1:65" s="2" customFormat="1" ht="11.25">
      <c r="A169" s="34"/>
      <c r="B169" s="35"/>
      <c r="C169" s="36"/>
      <c r="D169" s="191" t="s">
        <v>173</v>
      </c>
      <c r="E169" s="36"/>
      <c r="F169" s="192" t="s">
        <v>378</v>
      </c>
      <c r="G169" s="36"/>
      <c r="H169" s="36"/>
      <c r="I169" s="193"/>
      <c r="J169" s="36"/>
      <c r="K169" s="36"/>
      <c r="L169" s="39"/>
      <c r="M169" s="194"/>
      <c r="N169" s="195"/>
      <c r="O169" s="64"/>
      <c r="P169" s="64"/>
      <c r="Q169" s="64"/>
      <c r="R169" s="64"/>
      <c r="S169" s="64"/>
      <c r="T169" s="65"/>
      <c r="U169" s="34"/>
      <c r="V169" s="34"/>
      <c r="W169" s="34"/>
      <c r="X169" s="34"/>
      <c r="Y169" s="34"/>
      <c r="Z169" s="34"/>
      <c r="AA169" s="34"/>
      <c r="AB169" s="34"/>
      <c r="AC169" s="34"/>
      <c r="AD169" s="34"/>
      <c r="AE169" s="34"/>
      <c r="AT169" s="17" t="s">
        <v>173</v>
      </c>
      <c r="AU169" s="17" t="s">
        <v>83</v>
      </c>
    </row>
    <row r="170" spans="1:65" s="13" customFormat="1" ht="11.25">
      <c r="B170" s="196"/>
      <c r="C170" s="197"/>
      <c r="D170" s="198" t="s">
        <v>179</v>
      </c>
      <c r="E170" s="199" t="s">
        <v>19</v>
      </c>
      <c r="F170" s="200" t="s">
        <v>1221</v>
      </c>
      <c r="G170" s="197"/>
      <c r="H170" s="201">
        <v>28.094999999999999</v>
      </c>
      <c r="I170" s="202"/>
      <c r="J170" s="197"/>
      <c r="K170" s="197"/>
      <c r="L170" s="203"/>
      <c r="M170" s="233"/>
      <c r="N170" s="234"/>
      <c r="O170" s="234"/>
      <c r="P170" s="234"/>
      <c r="Q170" s="234"/>
      <c r="R170" s="234"/>
      <c r="S170" s="234"/>
      <c r="T170" s="235"/>
      <c r="AT170" s="207" t="s">
        <v>179</v>
      </c>
      <c r="AU170" s="207" t="s">
        <v>83</v>
      </c>
      <c r="AV170" s="13" t="s">
        <v>83</v>
      </c>
      <c r="AW170" s="13" t="s">
        <v>36</v>
      </c>
      <c r="AX170" s="13" t="s">
        <v>79</v>
      </c>
      <c r="AY170" s="207" t="s">
        <v>164</v>
      </c>
    </row>
    <row r="171" spans="1:65" s="2" customFormat="1" ht="6.95" customHeight="1">
      <c r="A171" s="34"/>
      <c r="B171" s="47"/>
      <c r="C171" s="48"/>
      <c r="D171" s="48"/>
      <c r="E171" s="48"/>
      <c r="F171" s="48"/>
      <c r="G171" s="48"/>
      <c r="H171" s="48"/>
      <c r="I171" s="48"/>
      <c r="J171" s="48"/>
      <c r="K171" s="48"/>
      <c r="L171" s="39"/>
      <c r="M171" s="34"/>
      <c r="O171" s="34"/>
      <c r="P171" s="34"/>
      <c r="Q171" s="34"/>
      <c r="R171" s="34"/>
      <c r="S171" s="34"/>
      <c r="T171" s="34"/>
      <c r="U171" s="34"/>
      <c r="V171" s="34"/>
      <c r="W171" s="34"/>
      <c r="X171" s="34"/>
      <c r="Y171" s="34"/>
      <c r="Z171" s="34"/>
      <c r="AA171" s="34"/>
      <c r="AB171" s="34"/>
      <c r="AC171" s="34"/>
      <c r="AD171" s="34"/>
      <c r="AE171" s="34"/>
    </row>
  </sheetData>
  <sheetProtection algorithmName="SHA-512" hashValue="Yl5h2xNpESHfRjPzBnKTzCOyGKbpQCIINBZ9LAw1B2wAwzkxTiLEn+k3frzCq6qQaEX/qWCLl5s+TSO13eeB9Q==" saltValue="+Big5v8SOO12f9nybIU0FGxzHgG1TtV63ossXiZ0FeVM/eXFyqOj+NjDTb9QUJ+Gl8TCL0hp/nFPOtpOFVM8Ew==" spinCount="100000" sheet="1" objects="1" scenarios="1" formatColumns="0" formatRows="0" autoFilter="0"/>
  <autoFilter ref="C92:K170" xr:uid="{00000000-0009-0000-0000-000007000000}"/>
  <mergeCells count="12">
    <mergeCell ref="E85:H85"/>
    <mergeCell ref="L2:V2"/>
    <mergeCell ref="E50:H50"/>
    <mergeCell ref="E52:H52"/>
    <mergeCell ref="E54:H54"/>
    <mergeCell ref="E81:H81"/>
    <mergeCell ref="E83:H83"/>
    <mergeCell ref="E7:H7"/>
    <mergeCell ref="E9:H9"/>
    <mergeCell ref="E11:H11"/>
    <mergeCell ref="E20:H20"/>
    <mergeCell ref="E29:H29"/>
  </mergeCells>
  <hyperlinks>
    <hyperlink ref="F97" r:id="rId1" xr:uid="{00000000-0004-0000-0700-000000000000}"/>
    <hyperlink ref="F100" r:id="rId2" xr:uid="{00000000-0004-0000-0700-000001000000}"/>
    <hyperlink ref="F103" r:id="rId3" xr:uid="{00000000-0004-0000-0700-000002000000}"/>
    <hyperlink ref="F106" r:id="rId4" xr:uid="{00000000-0004-0000-0700-000003000000}"/>
    <hyperlink ref="F109" r:id="rId5" xr:uid="{00000000-0004-0000-0700-000004000000}"/>
    <hyperlink ref="F112" r:id="rId6" xr:uid="{00000000-0004-0000-0700-000005000000}"/>
    <hyperlink ref="F115" r:id="rId7" xr:uid="{00000000-0004-0000-0700-000006000000}"/>
    <hyperlink ref="F122" r:id="rId8" xr:uid="{00000000-0004-0000-0700-000007000000}"/>
    <hyperlink ref="F124" r:id="rId9" xr:uid="{00000000-0004-0000-0700-000008000000}"/>
    <hyperlink ref="F126" r:id="rId10" xr:uid="{00000000-0004-0000-0700-000009000000}"/>
    <hyperlink ref="F129" r:id="rId11" xr:uid="{00000000-0004-0000-0700-00000A000000}"/>
    <hyperlink ref="F131" r:id="rId12" xr:uid="{00000000-0004-0000-0700-00000B000000}"/>
    <hyperlink ref="F134" r:id="rId13" xr:uid="{00000000-0004-0000-0700-00000C000000}"/>
    <hyperlink ref="F136" r:id="rId14" xr:uid="{00000000-0004-0000-0700-00000D000000}"/>
    <hyperlink ref="F139" r:id="rId15" xr:uid="{00000000-0004-0000-0700-00000E000000}"/>
    <hyperlink ref="F141" r:id="rId16" xr:uid="{00000000-0004-0000-0700-00000F000000}"/>
    <hyperlink ref="F143" r:id="rId17" xr:uid="{00000000-0004-0000-0700-000010000000}"/>
    <hyperlink ref="F145" r:id="rId18" xr:uid="{00000000-0004-0000-0700-000011000000}"/>
    <hyperlink ref="F147" r:id="rId19" xr:uid="{00000000-0004-0000-0700-000012000000}"/>
    <hyperlink ref="F152" r:id="rId20" xr:uid="{00000000-0004-0000-0700-000013000000}"/>
    <hyperlink ref="F154" r:id="rId21" xr:uid="{00000000-0004-0000-0700-000014000000}"/>
    <hyperlink ref="F156" r:id="rId22" xr:uid="{00000000-0004-0000-0700-000015000000}"/>
    <hyperlink ref="F158" r:id="rId23" xr:uid="{00000000-0004-0000-0700-000016000000}"/>
    <hyperlink ref="F161" r:id="rId24" xr:uid="{00000000-0004-0000-0700-000017000000}"/>
    <hyperlink ref="F165" r:id="rId25" xr:uid="{00000000-0004-0000-0700-000018000000}"/>
    <hyperlink ref="F169" r:id="rId26" xr:uid="{00000000-0004-0000-0700-000019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27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2:BM285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80"/>
      <c r="M2" s="280"/>
      <c r="N2" s="280"/>
      <c r="O2" s="280"/>
      <c r="P2" s="280"/>
      <c r="Q2" s="280"/>
      <c r="R2" s="280"/>
      <c r="S2" s="280"/>
      <c r="T2" s="280"/>
      <c r="U2" s="280"/>
      <c r="V2" s="280"/>
      <c r="AT2" s="17" t="s">
        <v>109</v>
      </c>
    </row>
    <row r="3" spans="1:46" s="1" customFormat="1" ht="6.95" customHeight="1">
      <c r="B3" s="108"/>
      <c r="C3" s="109"/>
      <c r="D3" s="109"/>
      <c r="E3" s="109"/>
      <c r="F3" s="109"/>
      <c r="G3" s="109"/>
      <c r="H3" s="109"/>
      <c r="I3" s="109"/>
      <c r="J3" s="109"/>
      <c r="K3" s="109"/>
      <c r="L3" s="20"/>
      <c r="AT3" s="17" t="s">
        <v>83</v>
      </c>
    </row>
    <row r="4" spans="1:46" s="1" customFormat="1" ht="24.95" customHeight="1">
      <c r="B4" s="20"/>
      <c r="D4" s="110" t="s">
        <v>127</v>
      </c>
      <c r="L4" s="20"/>
      <c r="M4" s="111" t="s">
        <v>10</v>
      </c>
      <c r="AT4" s="17" t="s">
        <v>4</v>
      </c>
    </row>
    <row r="5" spans="1:46" s="1" customFormat="1" ht="6.95" customHeight="1">
      <c r="B5" s="20"/>
      <c r="L5" s="20"/>
    </row>
    <row r="6" spans="1:46" s="1" customFormat="1" ht="12" customHeight="1">
      <c r="B6" s="20"/>
      <c r="D6" s="112" t="s">
        <v>16</v>
      </c>
      <c r="L6" s="20"/>
    </row>
    <row r="7" spans="1:46" s="1" customFormat="1" ht="16.5" customHeight="1">
      <c r="B7" s="20"/>
      <c r="E7" s="297" t="str">
        <f>'Rekapitulace stavby'!K6</f>
        <v>Domov mládeže, Čelakovského 789 1, Plzeň</v>
      </c>
      <c r="F7" s="298"/>
      <c r="G7" s="298"/>
      <c r="H7" s="298"/>
      <c r="L7" s="20"/>
    </row>
    <row r="8" spans="1:46" s="1" customFormat="1" ht="12" customHeight="1">
      <c r="B8" s="20"/>
      <c r="D8" s="112" t="s">
        <v>128</v>
      </c>
      <c r="L8" s="20"/>
    </row>
    <row r="9" spans="1:46" s="2" customFormat="1" ht="16.5" customHeight="1">
      <c r="A9" s="34"/>
      <c r="B9" s="39"/>
      <c r="C9" s="34"/>
      <c r="D9" s="34"/>
      <c r="E9" s="297" t="s">
        <v>1180</v>
      </c>
      <c r="F9" s="299"/>
      <c r="G9" s="299"/>
      <c r="H9" s="299"/>
      <c r="I9" s="34"/>
      <c r="J9" s="34"/>
      <c r="K9" s="34"/>
      <c r="L9" s="113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pans="1:46" s="2" customFormat="1" ht="12" customHeight="1">
      <c r="A10" s="34"/>
      <c r="B10" s="39"/>
      <c r="C10" s="34"/>
      <c r="D10" s="112" t="s">
        <v>130</v>
      </c>
      <c r="E10" s="34"/>
      <c r="F10" s="34"/>
      <c r="G10" s="34"/>
      <c r="H10" s="34"/>
      <c r="I10" s="34"/>
      <c r="J10" s="34"/>
      <c r="K10" s="34"/>
      <c r="L10" s="113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pans="1:46" s="2" customFormat="1" ht="16.5" customHeight="1">
      <c r="A11" s="34"/>
      <c r="B11" s="39"/>
      <c r="C11" s="34"/>
      <c r="D11" s="34"/>
      <c r="E11" s="300" t="s">
        <v>1222</v>
      </c>
      <c r="F11" s="299"/>
      <c r="G11" s="299"/>
      <c r="H11" s="299"/>
      <c r="I11" s="34"/>
      <c r="J11" s="34"/>
      <c r="K11" s="34"/>
      <c r="L11" s="113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pans="1:46" s="2" customFormat="1" ht="11.25">
      <c r="A12" s="34"/>
      <c r="B12" s="39"/>
      <c r="C12" s="34"/>
      <c r="D12" s="34"/>
      <c r="E12" s="34"/>
      <c r="F12" s="34"/>
      <c r="G12" s="34"/>
      <c r="H12" s="34"/>
      <c r="I12" s="34"/>
      <c r="J12" s="34"/>
      <c r="K12" s="34"/>
      <c r="L12" s="113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pans="1:46" s="2" customFormat="1" ht="12" customHeight="1">
      <c r="A13" s="34"/>
      <c r="B13" s="39"/>
      <c r="C13" s="34"/>
      <c r="D13" s="112" t="s">
        <v>18</v>
      </c>
      <c r="E13" s="34"/>
      <c r="F13" s="103" t="s">
        <v>19</v>
      </c>
      <c r="G13" s="34"/>
      <c r="H13" s="34"/>
      <c r="I13" s="112" t="s">
        <v>20</v>
      </c>
      <c r="J13" s="103" t="s">
        <v>19</v>
      </c>
      <c r="K13" s="34"/>
      <c r="L13" s="113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pans="1:46" s="2" customFormat="1" ht="12" customHeight="1">
      <c r="A14" s="34"/>
      <c r="B14" s="39"/>
      <c r="C14" s="34"/>
      <c r="D14" s="112" t="s">
        <v>21</v>
      </c>
      <c r="E14" s="34"/>
      <c r="F14" s="103" t="s">
        <v>22</v>
      </c>
      <c r="G14" s="34"/>
      <c r="H14" s="34"/>
      <c r="I14" s="112" t="s">
        <v>23</v>
      </c>
      <c r="J14" s="114" t="str">
        <f>'Rekapitulace stavby'!AN8</f>
        <v>20. 3. 2025</v>
      </c>
      <c r="K14" s="34"/>
      <c r="L14" s="113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pans="1:46" s="2" customFormat="1" ht="10.9" customHeight="1">
      <c r="A15" s="34"/>
      <c r="B15" s="39"/>
      <c r="C15" s="34"/>
      <c r="D15" s="34"/>
      <c r="E15" s="34"/>
      <c r="F15" s="34"/>
      <c r="G15" s="34"/>
      <c r="H15" s="34"/>
      <c r="I15" s="34"/>
      <c r="J15" s="34"/>
      <c r="K15" s="34"/>
      <c r="L15" s="113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pans="1:46" s="2" customFormat="1" ht="12" customHeight="1">
      <c r="A16" s="34"/>
      <c r="B16" s="39"/>
      <c r="C16" s="34"/>
      <c r="D16" s="112" t="s">
        <v>25</v>
      </c>
      <c r="E16" s="34"/>
      <c r="F16" s="34"/>
      <c r="G16" s="34"/>
      <c r="H16" s="34"/>
      <c r="I16" s="112" t="s">
        <v>26</v>
      </c>
      <c r="J16" s="103" t="s">
        <v>27</v>
      </c>
      <c r="K16" s="34"/>
      <c r="L16" s="113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pans="1:31" s="2" customFormat="1" ht="18" customHeight="1">
      <c r="A17" s="34"/>
      <c r="B17" s="39"/>
      <c r="C17" s="34"/>
      <c r="D17" s="34"/>
      <c r="E17" s="103" t="s">
        <v>28</v>
      </c>
      <c r="F17" s="34"/>
      <c r="G17" s="34"/>
      <c r="H17" s="34"/>
      <c r="I17" s="112" t="s">
        <v>29</v>
      </c>
      <c r="J17" s="103" t="s">
        <v>30</v>
      </c>
      <c r="K17" s="34"/>
      <c r="L17" s="113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pans="1:31" s="2" customFormat="1" ht="6.95" customHeight="1">
      <c r="A18" s="34"/>
      <c r="B18" s="39"/>
      <c r="C18" s="34"/>
      <c r="D18" s="34"/>
      <c r="E18" s="34"/>
      <c r="F18" s="34"/>
      <c r="G18" s="34"/>
      <c r="H18" s="34"/>
      <c r="I18" s="34"/>
      <c r="J18" s="34"/>
      <c r="K18" s="34"/>
      <c r="L18" s="113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pans="1:31" s="2" customFormat="1" ht="12" customHeight="1">
      <c r="A19" s="34"/>
      <c r="B19" s="39"/>
      <c r="C19" s="34"/>
      <c r="D19" s="112" t="s">
        <v>31</v>
      </c>
      <c r="E19" s="34"/>
      <c r="F19" s="34"/>
      <c r="G19" s="34"/>
      <c r="H19" s="34"/>
      <c r="I19" s="112" t="s">
        <v>26</v>
      </c>
      <c r="J19" s="30" t="str">
        <f>'Rekapitulace stavby'!AN13</f>
        <v>Vyplň údaj</v>
      </c>
      <c r="K19" s="34"/>
      <c r="L19" s="113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pans="1:31" s="2" customFormat="1" ht="18" customHeight="1">
      <c r="A20" s="34"/>
      <c r="B20" s="39"/>
      <c r="C20" s="34"/>
      <c r="D20" s="34"/>
      <c r="E20" s="301" t="str">
        <f>'Rekapitulace stavby'!E14</f>
        <v>Vyplň údaj</v>
      </c>
      <c r="F20" s="302"/>
      <c r="G20" s="302"/>
      <c r="H20" s="302"/>
      <c r="I20" s="112" t="s">
        <v>29</v>
      </c>
      <c r="J20" s="30" t="str">
        <f>'Rekapitulace stavby'!AN14</f>
        <v>Vyplň údaj</v>
      </c>
      <c r="K20" s="34"/>
      <c r="L20" s="113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pans="1:31" s="2" customFormat="1" ht="6.95" customHeight="1">
      <c r="A21" s="34"/>
      <c r="B21" s="39"/>
      <c r="C21" s="34"/>
      <c r="D21" s="34"/>
      <c r="E21" s="34"/>
      <c r="F21" s="34"/>
      <c r="G21" s="34"/>
      <c r="H21" s="34"/>
      <c r="I21" s="34"/>
      <c r="J21" s="34"/>
      <c r="K21" s="34"/>
      <c r="L21" s="113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pans="1:31" s="2" customFormat="1" ht="12" customHeight="1">
      <c r="A22" s="34"/>
      <c r="B22" s="39"/>
      <c r="C22" s="34"/>
      <c r="D22" s="112" t="s">
        <v>33</v>
      </c>
      <c r="E22" s="34"/>
      <c r="F22" s="34"/>
      <c r="G22" s="34"/>
      <c r="H22" s="34"/>
      <c r="I22" s="112" t="s">
        <v>26</v>
      </c>
      <c r="J22" s="103" t="s">
        <v>34</v>
      </c>
      <c r="K22" s="34"/>
      <c r="L22" s="113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pans="1:31" s="2" customFormat="1" ht="18" customHeight="1">
      <c r="A23" s="34"/>
      <c r="B23" s="39"/>
      <c r="C23" s="34"/>
      <c r="D23" s="34"/>
      <c r="E23" s="103" t="s">
        <v>35</v>
      </c>
      <c r="F23" s="34"/>
      <c r="G23" s="34"/>
      <c r="H23" s="34"/>
      <c r="I23" s="112" t="s">
        <v>29</v>
      </c>
      <c r="J23" s="103" t="s">
        <v>19</v>
      </c>
      <c r="K23" s="34"/>
      <c r="L23" s="113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pans="1:31" s="2" customFormat="1" ht="6.95" customHeight="1">
      <c r="A24" s="34"/>
      <c r="B24" s="39"/>
      <c r="C24" s="34"/>
      <c r="D24" s="34"/>
      <c r="E24" s="34"/>
      <c r="F24" s="34"/>
      <c r="G24" s="34"/>
      <c r="H24" s="34"/>
      <c r="I24" s="34"/>
      <c r="J24" s="34"/>
      <c r="K24" s="34"/>
      <c r="L24" s="113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pans="1:31" s="2" customFormat="1" ht="12" customHeight="1">
      <c r="A25" s="34"/>
      <c r="B25" s="39"/>
      <c r="C25" s="34"/>
      <c r="D25" s="112" t="s">
        <v>37</v>
      </c>
      <c r="E25" s="34"/>
      <c r="F25" s="34"/>
      <c r="G25" s="34"/>
      <c r="H25" s="34"/>
      <c r="I25" s="112" t="s">
        <v>26</v>
      </c>
      <c r="J25" s="103" t="s">
        <v>19</v>
      </c>
      <c r="K25" s="34"/>
      <c r="L25" s="113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pans="1:31" s="2" customFormat="1" ht="18" customHeight="1">
      <c r="A26" s="34"/>
      <c r="B26" s="39"/>
      <c r="C26" s="34"/>
      <c r="D26" s="34"/>
      <c r="E26" s="103" t="s">
        <v>38</v>
      </c>
      <c r="F26" s="34"/>
      <c r="G26" s="34"/>
      <c r="H26" s="34"/>
      <c r="I26" s="112" t="s">
        <v>29</v>
      </c>
      <c r="J26" s="103" t="s">
        <v>19</v>
      </c>
      <c r="K26" s="34"/>
      <c r="L26" s="113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pans="1:31" s="2" customFormat="1" ht="6.95" customHeight="1">
      <c r="A27" s="34"/>
      <c r="B27" s="39"/>
      <c r="C27" s="34"/>
      <c r="D27" s="34"/>
      <c r="E27" s="34"/>
      <c r="F27" s="34"/>
      <c r="G27" s="34"/>
      <c r="H27" s="34"/>
      <c r="I27" s="34"/>
      <c r="J27" s="34"/>
      <c r="K27" s="34"/>
      <c r="L27" s="113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</row>
    <row r="28" spans="1:31" s="2" customFormat="1" ht="12" customHeight="1">
      <c r="A28" s="34"/>
      <c r="B28" s="39"/>
      <c r="C28" s="34"/>
      <c r="D28" s="112" t="s">
        <v>39</v>
      </c>
      <c r="E28" s="34"/>
      <c r="F28" s="34"/>
      <c r="G28" s="34"/>
      <c r="H28" s="34"/>
      <c r="I28" s="34"/>
      <c r="J28" s="34"/>
      <c r="K28" s="34"/>
      <c r="L28" s="113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pans="1:31" s="8" customFormat="1" ht="71.25" customHeight="1">
      <c r="A29" s="115"/>
      <c r="B29" s="116"/>
      <c r="C29" s="115"/>
      <c r="D29" s="115"/>
      <c r="E29" s="303" t="s">
        <v>40</v>
      </c>
      <c r="F29" s="303"/>
      <c r="G29" s="303"/>
      <c r="H29" s="303"/>
      <c r="I29" s="115"/>
      <c r="J29" s="115"/>
      <c r="K29" s="115"/>
      <c r="L29" s="117"/>
      <c r="S29" s="115"/>
      <c r="T29" s="115"/>
      <c r="U29" s="115"/>
      <c r="V29" s="115"/>
      <c r="W29" s="115"/>
      <c r="X29" s="115"/>
      <c r="Y29" s="115"/>
      <c r="Z29" s="115"/>
      <c r="AA29" s="115"/>
      <c r="AB29" s="115"/>
      <c r="AC29" s="115"/>
      <c r="AD29" s="115"/>
      <c r="AE29" s="115"/>
    </row>
    <row r="30" spans="1:31" s="2" customFormat="1" ht="6.95" customHeight="1">
      <c r="A30" s="34"/>
      <c r="B30" s="39"/>
      <c r="C30" s="34"/>
      <c r="D30" s="34"/>
      <c r="E30" s="34"/>
      <c r="F30" s="34"/>
      <c r="G30" s="34"/>
      <c r="H30" s="34"/>
      <c r="I30" s="34"/>
      <c r="J30" s="34"/>
      <c r="K30" s="34"/>
      <c r="L30" s="113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pans="1:31" s="2" customFormat="1" ht="6.95" customHeight="1">
      <c r="A31" s="34"/>
      <c r="B31" s="39"/>
      <c r="C31" s="34"/>
      <c r="D31" s="118"/>
      <c r="E31" s="118"/>
      <c r="F31" s="118"/>
      <c r="G31" s="118"/>
      <c r="H31" s="118"/>
      <c r="I31" s="118"/>
      <c r="J31" s="118"/>
      <c r="K31" s="118"/>
      <c r="L31" s="113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pans="1:31" s="2" customFormat="1" ht="25.35" customHeight="1">
      <c r="A32" s="34"/>
      <c r="B32" s="39"/>
      <c r="C32" s="34"/>
      <c r="D32" s="119" t="s">
        <v>41</v>
      </c>
      <c r="E32" s="34"/>
      <c r="F32" s="34"/>
      <c r="G32" s="34"/>
      <c r="H32" s="34"/>
      <c r="I32" s="34"/>
      <c r="J32" s="120">
        <f>ROUND(J98, 2)</f>
        <v>0</v>
      </c>
      <c r="K32" s="34"/>
      <c r="L32" s="113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pans="1:31" s="2" customFormat="1" ht="6.95" customHeight="1">
      <c r="A33" s="34"/>
      <c r="B33" s="39"/>
      <c r="C33" s="34"/>
      <c r="D33" s="118"/>
      <c r="E33" s="118"/>
      <c r="F33" s="118"/>
      <c r="G33" s="118"/>
      <c r="H33" s="118"/>
      <c r="I33" s="118"/>
      <c r="J33" s="118"/>
      <c r="K33" s="118"/>
      <c r="L33" s="113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pans="1:31" s="2" customFormat="1" ht="14.45" customHeight="1">
      <c r="A34" s="34"/>
      <c r="B34" s="39"/>
      <c r="C34" s="34"/>
      <c r="D34" s="34"/>
      <c r="E34" s="34"/>
      <c r="F34" s="121" t="s">
        <v>43</v>
      </c>
      <c r="G34" s="34"/>
      <c r="H34" s="34"/>
      <c r="I34" s="121" t="s">
        <v>42</v>
      </c>
      <c r="J34" s="121" t="s">
        <v>44</v>
      </c>
      <c r="K34" s="34"/>
      <c r="L34" s="113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spans="1:31" s="2" customFormat="1" ht="14.45" customHeight="1">
      <c r="A35" s="34"/>
      <c r="B35" s="39"/>
      <c r="C35" s="34"/>
      <c r="D35" s="122" t="s">
        <v>45</v>
      </c>
      <c r="E35" s="112" t="s">
        <v>46</v>
      </c>
      <c r="F35" s="123">
        <f>ROUND((SUM(BE98:BE284)),  2)</f>
        <v>0</v>
      </c>
      <c r="G35" s="34"/>
      <c r="H35" s="34"/>
      <c r="I35" s="124">
        <v>0.21</v>
      </c>
      <c r="J35" s="123">
        <f>ROUND(((SUM(BE98:BE284))*I35),  2)</f>
        <v>0</v>
      </c>
      <c r="K35" s="34"/>
      <c r="L35" s="113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spans="1:31" s="2" customFormat="1" ht="14.45" customHeight="1">
      <c r="A36" s="34"/>
      <c r="B36" s="39"/>
      <c r="C36" s="34"/>
      <c r="D36" s="34"/>
      <c r="E36" s="112" t="s">
        <v>47</v>
      </c>
      <c r="F36" s="123">
        <f>ROUND((SUM(BF98:BF284)),  2)</f>
        <v>0</v>
      </c>
      <c r="G36" s="34"/>
      <c r="H36" s="34"/>
      <c r="I36" s="124">
        <v>0.12</v>
      </c>
      <c r="J36" s="123">
        <f>ROUND(((SUM(BF98:BF284))*I36),  2)</f>
        <v>0</v>
      </c>
      <c r="K36" s="34"/>
      <c r="L36" s="113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spans="1:31" s="2" customFormat="1" ht="14.45" hidden="1" customHeight="1">
      <c r="A37" s="34"/>
      <c r="B37" s="39"/>
      <c r="C37" s="34"/>
      <c r="D37" s="34"/>
      <c r="E37" s="112" t="s">
        <v>48</v>
      </c>
      <c r="F37" s="123">
        <f>ROUND((SUM(BG98:BG284)),  2)</f>
        <v>0</v>
      </c>
      <c r="G37" s="34"/>
      <c r="H37" s="34"/>
      <c r="I37" s="124">
        <v>0.21</v>
      </c>
      <c r="J37" s="123">
        <f>0</f>
        <v>0</v>
      </c>
      <c r="K37" s="34"/>
      <c r="L37" s="113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spans="1:31" s="2" customFormat="1" ht="14.45" hidden="1" customHeight="1">
      <c r="A38" s="34"/>
      <c r="B38" s="39"/>
      <c r="C38" s="34"/>
      <c r="D38" s="34"/>
      <c r="E38" s="112" t="s">
        <v>49</v>
      </c>
      <c r="F38" s="123">
        <f>ROUND((SUM(BH98:BH284)),  2)</f>
        <v>0</v>
      </c>
      <c r="G38" s="34"/>
      <c r="H38" s="34"/>
      <c r="I38" s="124">
        <v>0.12</v>
      </c>
      <c r="J38" s="123">
        <f>0</f>
        <v>0</v>
      </c>
      <c r="K38" s="34"/>
      <c r="L38" s="113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spans="1:31" s="2" customFormat="1" ht="14.45" hidden="1" customHeight="1">
      <c r="A39" s="34"/>
      <c r="B39" s="39"/>
      <c r="C39" s="34"/>
      <c r="D39" s="34"/>
      <c r="E39" s="112" t="s">
        <v>50</v>
      </c>
      <c r="F39" s="123">
        <f>ROUND((SUM(BI98:BI284)),  2)</f>
        <v>0</v>
      </c>
      <c r="G39" s="34"/>
      <c r="H39" s="34"/>
      <c r="I39" s="124">
        <v>0</v>
      </c>
      <c r="J39" s="123">
        <f>0</f>
        <v>0</v>
      </c>
      <c r="K39" s="34"/>
      <c r="L39" s="113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spans="1:31" s="2" customFormat="1" ht="6.95" customHeight="1">
      <c r="A40" s="34"/>
      <c r="B40" s="39"/>
      <c r="C40" s="34"/>
      <c r="D40" s="34"/>
      <c r="E40" s="34"/>
      <c r="F40" s="34"/>
      <c r="G40" s="34"/>
      <c r="H40" s="34"/>
      <c r="I40" s="34"/>
      <c r="J40" s="34"/>
      <c r="K40" s="34"/>
      <c r="L40" s="113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spans="1:31" s="2" customFormat="1" ht="25.35" customHeight="1">
      <c r="A41" s="34"/>
      <c r="B41" s="39"/>
      <c r="C41" s="125"/>
      <c r="D41" s="126" t="s">
        <v>51</v>
      </c>
      <c r="E41" s="127"/>
      <c r="F41" s="127"/>
      <c r="G41" s="128" t="s">
        <v>52</v>
      </c>
      <c r="H41" s="129" t="s">
        <v>53</v>
      </c>
      <c r="I41" s="127"/>
      <c r="J41" s="130">
        <f>SUM(J32:J39)</f>
        <v>0</v>
      </c>
      <c r="K41" s="131"/>
      <c r="L41" s="113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</row>
    <row r="42" spans="1:31" s="2" customFormat="1" ht="14.45" customHeight="1">
      <c r="A42" s="34"/>
      <c r="B42" s="132"/>
      <c r="C42" s="133"/>
      <c r="D42" s="133"/>
      <c r="E42" s="133"/>
      <c r="F42" s="133"/>
      <c r="G42" s="133"/>
      <c r="H42" s="133"/>
      <c r="I42" s="133"/>
      <c r="J42" s="133"/>
      <c r="K42" s="133"/>
      <c r="L42" s="113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</row>
    <row r="46" spans="1:31" s="2" customFormat="1" ht="6.95" hidden="1" customHeight="1">
      <c r="A46" s="34"/>
      <c r="B46" s="134"/>
      <c r="C46" s="135"/>
      <c r="D46" s="135"/>
      <c r="E46" s="135"/>
      <c r="F46" s="135"/>
      <c r="G46" s="135"/>
      <c r="H46" s="135"/>
      <c r="I46" s="135"/>
      <c r="J46" s="135"/>
      <c r="K46" s="135"/>
      <c r="L46" s="113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</row>
    <row r="47" spans="1:31" s="2" customFormat="1" ht="24.95" hidden="1" customHeight="1">
      <c r="A47" s="34"/>
      <c r="B47" s="35"/>
      <c r="C47" s="23" t="s">
        <v>132</v>
      </c>
      <c r="D47" s="36"/>
      <c r="E47" s="36"/>
      <c r="F47" s="36"/>
      <c r="G47" s="36"/>
      <c r="H47" s="36"/>
      <c r="I47" s="36"/>
      <c r="J47" s="36"/>
      <c r="K47" s="36"/>
      <c r="L47" s="113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</row>
    <row r="48" spans="1:31" s="2" customFormat="1" ht="6.95" hidden="1" customHeight="1">
      <c r="A48" s="34"/>
      <c r="B48" s="35"/>
      <c r="C48" s="36"/>
      <c r="D48" s="36"/>
      <c r="E48" s="36"/>
      <c r="F48" s="36"/>
      <c r="G48" s="36"/>
      <c r="H48" s="36"/>
      <c r="I48" s="36"/>
      <c r="J48" s="36"/>
      <c r="K48" s="36"/>
      <c r="L48" s="113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</row>
    <row r="49" spans="1:47" s="2" customFormat="1" ht="12" hidden="1" customHeight="1">
      <c r="A49" s="34"/>
      <c r="B49" s="35"/>
      <c r="C49" s="29" t="s">
        <v>16</v>
      </c>
      <c r="D49" s="36"/>
      <c r="E49" s="36"/>
      <c r="F49" s="36"/>
      <c r="G49" s="36"/>
      <c r="H49" s="36"/>
      <c r="I49" s="36"/>
      <c r="J49" s="36"/>
      <c r="K49" s="36"/>
      <c r="L49" s="113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</row>
    <row r="50" spans="1:47" s="2" customFormat="1" ht="16.5" hidden="1" customHeight="1">
      <c r="A50" s="34"/>
      <c r="B50" s="35"/>
      <c r="C50" s="36"/>
      <c r="D50" s="36"/>
      <c r="E50" s="304" t="str">
        <f>E7</f>
        <v>Domov mládeže, Čelakovského 789 1, Plzeň</v>
      </c>
      <c r="F50" s="305"/>
      <c r="G50" s="305"/>
      <c r="H50" s="305"/>
      <c r="I50" s="36"/>
      <c r="J50" s="36"/>
      <c r="K50" s="36"/>
      <c r="L50" s="113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</row>
    <row r="51" spans="1:47" s="1" customFormat="1" ht="12" hidden="1" customHeight="1">
      <c r="B51" s="21"/>
      <c r="C51" s="29" t="s">
        <v>128</v>
      </c>
      <c r="D51" s="22"/>
      <c r="E51" s="22"/>
      <c r="F51" s="22"/>
      <c r="G51" s="22"/>
      <c r="H51" s="22"/>
      <c r="I51" s="22"/>
      <c r="J51" s="22"/>
      <c r="K51" s="22"/>
      <c r="L51" s="20"/>
    </row>
    <row r="52" spans="1:47" s="2" customFormat="1" ht="16.5" hidden="1" customHeight="1">
      <c r="A52" s="34"/>
      <c r="B52" s="35"/>
      <c r="C52" s="36"/>
      <c r="D52" s="36"/>
      <c r="E52" s="304" t="s">
        <v>1180</v>
      </c>
      <c r="F52" s="306"/>
      <c r="G52" s="306"/>
      <c r="H52" s="306"/>
      <c r="I52" s="36"/>
      <c r="J52" s="36"/>
      <c r="K52" s="36"/>
      <c r="L52" s="113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</row>
    <row r="53" spans="1:47" s="2" customFormat="1" ht="12" hidden="1" customHeight="1">
      <c r="A53" s="34"/>
      <c r="B53" s="35"/>
      <c r="C53" s="29" t="s">
        <v>130</v>
      </c>
      <c r="D53" s="36"/>
      <c r="E53" s="36"/>
      <c r="F53" s="36"/>
      <c r="G53" s="36"/>
      <c r="H53" s="36"/>
      <c r="I53" s="36"/>
      <c r="J53" s="36"/>
      <c r="K53" s="36"/>
      <c r="L53" s="113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</row>
    <row r="54" spans="1:47" s="2" customFormat="1" ht="16.5" hidden="1" customHeight="1">
      <c r="A54" s="34"/>
      <c r="B54" s="35"/>
      <c r="C54" s="36"/>
      <c r="D54" s="36"/>
      <c r="E54" s="258" t="str">
        <f>E11</f>
        <v>B3 - Stavební práce</v>
      </c>
      <c r="F54" s="306"/>
      <c r="G54" s="306"/>
      <c r="H54" s="306"/>
      <c r="I54" s="36"/>
      <c r="J54" s="36"/>
      <c r="K54" s="36"/>
      <c r="L54" s="113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</row>
    <row r="55" spans="1:47" s="2" customFormat="1" ht="6.95" hidden="1" customHeight="1">
      <c r="A55" s="34"/>
      <c r="B55" s="35"/>
      <c r="C55" s="36"/>
      <c r="D55" s="36"/>
      <c r="E55" s="36"/>
      <c r="F55" s="36"/>
      <c r="G55" s="36"/>
      <c r="H55" s="36"/>
      <c r="I55" s="36"/>
      <c r="J55" s="36"/>
      <c r="K55" s="36"/>
      <c r="L55" s="113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</row>
    <row r="56" spans="1:47" s="2" customFormat="1" ht="12" hidden="1" customHeight="1">
      <c r="A56" s="34"/>
      <c r="B56" s="35"/>
      <c r="C56" s="29" t="s">
        <v>21</v>
      </c>
      <c r="D56" s="36"/>
      <c r="E56" s="36"/>
      <c r="F56" s="27" t="str">
        <f>F14</f>
        <v>Čelakovského 789/1, Plzeň</v>
      </c>
      <c r="G56" s="36"/>
      <c r="H56" s="36"/>
      <c r="I56" s="29" t="s">
        <v>23</v>
      </c>
      <c r="J56" s="59" t="str">
        <f>IF(J14="","",J14)</f>
        <v>20. 3. 2025</v>
      </c>
      <c r="K56" s="36"/>
      <c r="L56" s="113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</row>
    <row r="57" spans="1:47" s="2" customFormat="1" ht="6.95" hidden="1" customHeight="1">
      <c r="A57" s="34"/>
      <c r="B57" s="35"/>
      <c r="C57" s="36"/>
      <c r="D57" s="36"/>
      <c r="E57" s="36"/>
      <c r="F57" s="36"/>
      <c r="G57" s="36"/>
      <c r="H57" s="36"/>
      <c r="I57" s="36"/>
      <c r="J57" s="36"/>
      <c r="K57" s="36"/>
      <c r="L57" s="113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</row>
    <row r="58" spans="1:47" s="2" customFormat="1" ht="25.7" hidden="1" customHeight="1">
      <c r="A58" s="34"/>
      <c r="B58" s="35"/>
      <c r="C58" s="29" t="s">
        <v>25</v>
      </c>
      <c r="D58" s="36"/>
      <c r="E58" s="36"/>
      <c r="F58" s="27" t="str">
        <f>E17</f>
        <v>Střední škola informatiky a finančních služeb</v>
      </c>
      <c r="G58" s="36"/>
      <c r="H58" s="36"/>
      <c r="I58" s="29" t="s">
        <v>33</v>
      </c>
      <c r="J58" s="32" t="str">
        <f>E23</f>
        <v>Planteam, Na Výsluní 630, Líně - Sulkov</v>
      </c>
      <c r="K58" s="36"/>
      <c r="L58" s="113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</row>
    <row r="59" spans="1:47" s="2" customFormat="1" ht="15.2" hidden="1" customHeight="1">
      <c r="A59" s="34"/>
      <c r="B59" s="35"/>
      <c r="C59" s="29" t="s">
        <v>31</v>
      </c>
      <c r="D59" s="36"/>
      <c r="E59" s="36"/>
      <c r="F59" s="27" t="str">
        <f>IF(E20="","",E20)</f>
        <v>Vyplň údaj</v>
      </c>
      <c r="G59" s="36"/>
      <c r="H59" s="36"/>
      <c r="I59" s="29" t="s">
        <v>37</v>
      </c>
      <c r="J59" s="32" t="str">
        <f>E26</f>
        <v>Ing. Irena Potužáková</v>
      </c>
      <c r="K59" s="36"/>
      <c r="L59" s="113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</row>
    <row r="60" spans="1:47" s="2" customFormat="1" ht="10.35" hidden="1" customHeight="1">
      <c r="A60" s="34"/>
      <c r="B60" s="35"/>
      <c r="C60" s="36"/>
      <c r="D60" s="36"/>
      <c r="E60" s="36"/>
      <c r="F60" s="36"/>
      <c r="G60" s="36"/>
      <c r="H60" s="36"/>
      <c r="I60" s="36"/>
      <c r="J60" s="36"/>
      <c r="K60" s="36"/>
      <c r="L60" s="113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</row>
    <row r="61" spans="1:47" s="2" customFormat="1" ht="29.25" hidden="1" customHeight="1">
      <c r="A61" s="34"/>
      <c r="B61" s="35"/>
      <c r="C61" s="136" t="s">
        <v>133</v>
      </c>
      <c r="D61" s="137"/>
      <c r="E61" s="137"/>
      <c r="F61" s="137"/>
      <c r="G61" s="137"/>
      <c r="H61" s="137"/>
      <c r="I61" s="137"/>
      <c r="J61" s="138" t="s">
        <v>134</v>
      </c>
      <c r="K61" s="137"/>
      <c r="L61" s="113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 spans="1:47" s="2" customFormat="1" ht="10.35" hidden="1" customHeight="1">
      <c r="A62" s="34"/>
      <c r="B62" s="35"/>
      <c r="C62" s="36"/>
      <c r="D62" s="36"/>
      <c r="E62" s="36"/>
      <c r="F62" s="36"/>
      <c r="G62" s="36"/>
      <c r="H62" s="36"/>
      <c r="I62" s="36"/>
      <c r="J62" s="36"/>
      <c r="K62" s="36"/>
      <c r="L62" s="113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</row>
    <row r="63" spans="1:47" s="2" customFormat="1" ht="22.9" hidden="1" customHeight="1">
      <c r="A63" s="34"/>
      <c r="B63" s="35"/>
      <c r="C63" s="139" t="s">
        <v>73</v>
      </c>
      <c r="D63" s="36"/>
      <c r="E63" s="36"/>
      <c r="F63" s="36"/>
      <c r="G63" s="36"/>
      <c r="H63" s="36"/>
      <c r="I63" s="36"/>
      <c r="J63" s="77">
        <f>J98</f>
        <v>0</v>
      </c>
      <c r="K63" s="36"/>
      <c r="L63" s="113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U63" s="17" t="s">
        <v>135</v>
      </c>
    </row>
    <row r="64" spans="1:47" s="9" customFormat="1" ht="24.95" hidden="1" customHeight="1">
      <c r="B64" s="140"/>
      <c r="C64" s="141"/>
      <c r="D64" s="142" t="s">
        <v>136</v>
      </c>
      <c r="E64" s="143"/>
      <c r="F64" s="143"/>
      <c r="G64" s="143"/>
      <c r="H64" s="143"/>
      <c r="I64" s="143"/>
      <c r="J64" s="144">
        <f>J99</f>
        <v>0</v>
      </c>
      <c r="K64" s="141"/>
      <c r="L64" s="145"/>
    </row>
    <row r="65" spans="1:31" s="10" customFormat="1" ht="19.899999999999999" hidden="1" customHeight="1">
      <c r="B65" s="146"/>
      <c r="C65" s="97"/>
      <c r="D65" s="147" t="s">
        <v>399</v>
      </c>
      <c r="E65" s="148"/>
      <c r="F65" s="148"/>
      <c r="G65" s="148"/>
      <c r="H65" s="148"/>
      <c r="I65" s="148"/>
      <c r="J65" s="149">
        <f>J100</f>
        <v>0</v>
      </c>
      <c r="K65" s="97"/>
      <c r="L65" s="150"/>
    </row>
    <row r="66" spans="1:31" s="10" customFormat="1" ht="19.899999999999999" hidden="1" customHeight="1">
      <c r="B66" s="146"/>
      <c r="C66" s="97"/>
      <c r="D66" s="147" t="s">
        <v>400</v>
      </c>
      <c r="E66" s="148"/>
      <c r="F66" s="148"/>
      <c r="G66" s="148"/>
      <c r="H66" s="148"/>
      <c r="I66" s="148"/>
      <c r="J66" s="149">
        <f>J106</f>
        <v>0</v>
      </c>
      <c r="K66" s="97"/>
      <c r="L66" s="150"/>
    </row>
    <row r="67" spans="1:31" s="10" customFormat="1" ht="19.899999999999999" hidden="1" customHeight="1">
      <c r="B67" s="146"/>
      <c r="C67" s="97"/>
      <c r="D67" s="147" t="s">
        <v>1005</v>
      </c>
      <c r="E67" s="148"/>
      <c r="F67" s="148"/>
      <c r="G67" s="148"/>
      <c r="H67" s="148"/>
      <c r="I67" s="148"/>
      <c r="J67" s="149">
        <f>J132</f>
        <v>0</v>
      </c>
      <c r="K67" s="97"/>
      <c r="L67" s="150"/>
    </row>
    <row r="68" spans="1:31" s="10" customFormat="1" ht="19.899999999999999" hidden="1" customHeight="1">
      <c r="B68" s="146"/>
      <c r="C68" s="97"/>
      <c r="D68" s="147" t="s">
        <v>137</v>
      </c>
      <c r="E68" s="148"/>
      <c r="F68" s="148"/>
      <c r="G68" s="148"/>
      <c r="H68" s="148"/>
      <c r="I68" s="148"/>
      <c r="J68" s="149">
        <f>J168</f>
        <v>0</v>
      </c>
      <c r="K68" s="97"/>
      <c r="L68" s="150"/>
    </row>
    <row r="69" spans="1:31" s="10" customFormat="1" ht="19.899999999999999" hidden="1" customHeight="1">
      <c r="B69" s="146"/>
      <c r="C69" s="97"/>
      <c r="D69" s="147" t="s">
        <v>402</v>
      </c>
      <c r="E69" s="148"/>
      <c r="F69" s="148"/>
      <c r="G69" s="148"/>
      <c r="H69" s="148"/>
      <c r="I69" s="148"/>
      <c r="J69" s="149">
        <f>J175</f>
        <v>0</v>
      </c>
      <c r="K69" s="97"/>
      <c r="L69" s="150"/>
    </row>
    <row r="70" spans="1:31" s="9" customFormat="1" ht="24.95" hidden="1" customHeight="1">
      <c r="B70" s="140"/>
      <c r="C70" s="141"/>
      <c r="D70" s="142" t="s">
        <v>139</v>
      </c>
      <c r="E70" s="143"/>
      <c r="F70" s="143"/>
      <c r="G70" s="143"/>
      <c r="H70" s="143"/>
      <c r="I70" s="143"/>
      <c r="J70" s="144">
        <f>J178</f>
        <v>0</v>
      </c>
      <c r="K70" s="141"/>
      <c r="L70" s="145"/>
    </row>
    <row r="71" spans="1:31" s="10" customFormat="1" ht="19.899999999999999" hidden="1" customHeight="1">
      <c r="B71" s="146"/>
      <c r="C71" s="97"/>
      <c r="D71" s="147" t="s">
        <v>142</v>
      </c>
      <c r="E71" s="148"/>
      <c r="F71" s="148"/>
      <c r="G71" s="148"/>
      <c r="H71" s="148"/>
      <c r="I71" s="148"/>
      <c r="J71" s="149">
        <f>J179</f>
        <v>0</v>
      </c>
      <c r="K71" s="97"/>
      <c r="L71" s="150"/>
    </row>
    <row r="72" spans="1:31" s="10" customFormat="1" ht="19.899999999999999" hidden="1" customHeight="1">
      <c r="B72" s="146"/>
      <c r="C72" s="97"/>
      <c r="D72" s="147" t="s">
        <v>144</v>
      </c>
      <c r="E72" s="148"/>
      <c r="F72" s="148"/>
      <c r="G72" s="148"/>
      <c r="H72" s="148"/>
      <c r="I72" s="148"/>
      <c r="J72" s="149">
        <f>J192</f>
        <v>0</v>
      </c>
      <c r="K72" s="97"/>
      <c r="L72" s="150"/>
    </row>
    <row r="73" spans="1:31" s="10" customFormat="1" ht="19.899999999999999" hidden="1" customHeight="1">
      <c r="B73" s="146"/>
      <c r="C73" s="97"/>
      <c r="D73" s="147" t="s">
        <v>146</v>
      </c>
      <c r="E73" s="148"/>
      <c r="F73" s="148"/>
      <c r="G73" s="148"/>
      <c r="H73" s="148"/>
      <c r="I73" s="148"/>
      <c r="J73" s="149">
        <f>J204</f>
        <v>0</v>
      </c>
      <c r="K73" s="97"/>
      <c r="L73" s="150"/>
    </row>
    <row r="74" spans="1:31" s="10" customFormat="1" ht="19.899999999999999" hidden="1" customHeight="1">
      <c r="B74" s="146"/>
      <c r="C74" s="97"/>
      <c r="D74" s="147" t="s">
        <v>403</v>
      </c>
      <c r="E74" s="148"/>
      <c r="F74" s="148"/>
      <c r="G74" s="148"/>
      <c r="H74" s="148"/>
      <c r="I74" s="148"/>
      <c r="J74" s="149">
        <f>J228</f>
        <v>0</v>
      </c>
      <c r="K74" s="97"/>
      <c r="L74" s="150"/>
    </row>
    <row r="75" spans="1:31" s="10" customFormat="1" ht="19.899999999999999" hidden="1" customHeight="1">
      <c r="B75" s="146"/>
      <c r="C75" s="97"/>
      <c r="D75" s="147" t="s">
        <v>404</v>
      </c>
      <c r="E75" s="148"/>
      <c r="F75" s="148"/>
      <c r="G75" s="148"/>
      <c r="H75" s="148"/>
      <c r="I75" s="148"/>
      <c r="J75" s="149">
        <f>J252</f>
        <v>0</v>
      </c>
      <c r="K75" s="97"/>
      <c r="L75" s="150"/>
    </row>
    <row r="76" spans="1:31" s="10" customFormat="1" ht="19.899999999999999" hidden="1" customHeight="1">
      <c r="B76" s="146"/>
      <c r="C76" s="97"/>
      <c r="D76" s="147" t="s">
        <v>405</v>
      </c>
      <c r="E76" s="148"/>
      <c r="F76" s="148"/>
      <c r="G76" s="148"/>
      <c r="H76" s="148"/>
      <c r="I76" s="148"/>
      <c r="J76" s="149">
        <f>J263</f>
        <v>0</v>
      </c>
      <c r="K76" s="97"/>
      <c r="L76" s="150"/>
    </row>
    <row r="77" spans="1:31" s="2" customFormat="1" ht="21.75" hidden="1" customHeight="1">
      <c r="A77" s="34"/>
      <c r="B77" s="35"/>
      <c r="C77" s="36"/>
      <c r="D77" s="36"/>
      <c r="E77" s="36"/>
      <c r="F77" s="36"/>
      <c r="G77" s="36"/>
      <c r="H77" s="36"/>
      <c r="I77" s="36"/>
      <c r="J77" s="36"/>
      <c r="K77" s="36"/>
      <c r="L77" s="113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78" spans="1:31" s="2" customFormat="1" ht="6.95" hidden="1" customHeight="1">
      <c r="A78" s="34"/>
      <c r="B78" s="47"/>
      <c r="C78" s="48"/>
      <c r="D78" s="48"/>
      <c r="E78" s="48"/>
      <c r="F78" s="48"/>
      <c r="G78" s="48"/>
      <c r="H78" s="48"/>
      <c r="I78" s="48"/>
      <c r="J78" s="48"/>
      <c r="K78" s="48"/>
      <c r="L78" s="113"/>
      <c r="S78" s="34"/>
      <c r="T78" s="34"/>
      <c r="U78" s="34"/>
      <c r="V78" s="34"/>
      <c r="W78" s="34"/>
      <c r="X78" s="34"/>
      <c r="Y78" s="34"/>
      <c r="Z78" s="34"/>
      <c r="AA78" s="34"/>
      <c r="AB78" s="34"/>
      <c r="AC78" s="34"/>
      <c r="AD78" s="34"/>
      <c r="AE78" s="34"/>
    </row>
    <row r="79" spans="1:31" ht="11.25" hidden="1"/>
    <row r="80" spans="1:31" ht="11.25" hidden="1"/>
    <row r="81" spans="1:31" ht="11.25" hidden="1"/>
    <row r="82" spans="1:31" s="2" customFormat="1" ht="6.95" customHeight="1">
      <c r="A82" s="34"/>
      <c r="B82" s="49"/>
      <c r="C82" s="50"/>
      <c r="D82" s="50"/>
      <c r="E82" s="50"/>
      <c r="F82" s="50"/>
      <c r="G82" s="50"/>
      <c r="H82" s="50"/>
      <c r="I82" s="50"/>
      <c r="J82" s="50"/>
      <c r="K82" s="50"/>
      <c r="L82" s="113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spans="1:31" s="2" customFormat="1" ht="24.95" customHeight="1">
      <c r="A83" s="34"/>
      <c r="B83" s="35"/>
      <c r="C83" s="23" t="s">
        <v>149</v>
      </c>
      <c r="D83" s="36"/>
      <c r="E83" s="36"/>
      <c r="F83" s="36"/>
      <c r="G83" s="36"/>
      <c r="H83" s="36"/>
      <c r="I83" s="36"/>
      <c r="J83" s="36"/>
      <c r="K83" s="36"/>
      <c r="L83" s="113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spans="1:31" s="2" customFormat="1" ht="6.95" customHeight="1">
      <c r="A84" s="34"/>
      <c r="B84" s="35"/>
      <c r="C84" s="36"/>
      <c r="D84" s="36"/>
      <c r="E84" s="36"/>
      <c r="F84" s="36"/>
      <c r="G84" s="36"/>
      <c r="H84" s="36"/>
      <c r="I84" s="36"/>
      <c r="J84" s="36"/>
      <c r="K84" s="36"/>
      <c r="L84" s="113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spans="1:31" s="2" customFormat="1" ht="12" customHeight="1">
      <c r="A85" s="34"/>
      <c r="B85" s="35"/>
      <c r="C85" s="29" t="s">
        <v>16</v>
      </c>
      <c r="D85" s="36"/>
      <c r="E85" s="36"/>
      <c r="F85" s="36"/>
      <c r="G85" s="36"/>
      <c r="H85" s="36"/>
      <c r="I85" s="36"/>
      <c r="J85" s="36"/>
      <c r="K85" s="36"/>
      <c r="L85" s="113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spans="1:31" s="2" customFormat="1" ht="16.5" customHeight="1">
      <c r="A86" s="34"/>
      <c r="B86" s="35"/>
      <c r="C86" s="36"/>
      <c r="D86" s="36"/>
      <c r="E86" s="304" t="str">
        <f>E7</f>
        <v>Domov mládeže, Čelakovského 789 1, Plzeň</v>
      </c>
      <c r="F86" s="305"/>
      <c r="G86" s="305"/>
      <c r="H86" s="305"/>
      <c r="I86" s="36"/>
      <c r="J86" s="36"/>
      <c r="K86" s="36"/>
      <c r="L86" s="113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</row>
    <row r="87" spans="1:31" s="1" customFormat="1" ht="12" customHeight="1">
      <c r="B87" s="21"/>
      <c r="C87" s="29" t="s">
        <v>128</v>
      </c>
      <c r="D87" s="22"/>
      <c r="E87" s="22"/>
      <c r="F87" s="22"/>
      <c r="G87" s="22"/>
      <c r="H87" s="22"/>
      <c r="I87" s="22"/>
      <c r="J87" s="22"/>
      <c r="K87" s="22"/>
      <c r="L87" s="20"/>
    </row>
    <row r="88" spans="1:31" s="2" customFormat="1" ht="16.5" customHeight="1">
      <c r="A88" s="34"/>
      <c r="B88" s="35"/>
      <c r="C88" s="36"/>
      <c r="D88" s="36"/>
      <c r="E88" s="304" t="s">
        <v>1180</v>
      </c>
      <c r="F88" s="306"/>
      <c r="G88" s="306"/>
      <c r="H88" s="306"/>
      <c r="I88" s="36"/>
      <c r="J88" s="36"/>
      <c r="K88" s="36"/>
      <c r="L88" s="113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spans="1:31" s="2" customFormat="1" ht="12" customHeight="1">
      <c r="A89" s="34"/>
      <c r="B89" s="35"/>
      <c r="C89" s="29" t="s">
        <v>130</v>
      </c>
      <c r="D89" s="36"/>
      <c r="E89" s="36"/>
      <c r="F89" s="36"/>
      <c r="G89" s="36"/>
      <c r="H89" s="36"/>
      <c r="I89" s="36"/>
      <c r="J89" s="36"/>
      <c r="K89" s="36"/>
      <c r="L89" s="113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spans="1:31" s="2" customFormat="1" ht="16.5" customHeight="1">
      <c r="A90" s="34"/>
      <c r="B90" s="35"/>
      <c r="C90" s="36"/>
      <c r="D90" s="36"/>
      <c r="E90" s="258" t="str">
        <f>E11</f>
        <v>B3 - Stavební práce</v>
      </c>
      <c r="F90" s="306"/>
      <c r="G90" s="306"/>
      <c r="H90" s="306"/>
      <c r="I90" s="36"/>
      <c r="J90" s="36"/>
      <c r="K90" s="36"/>
      <c r="L90" s="113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spans="1:31" s="2" customFormat="1" ht="6.95" customHeight="1">
      <c r="A91" s="34"/>
      <c r="B91" s="35"/>
      <c r="C91" s="36"/>
      <c r="D91" s="36"/>
      <c r="E91" s="36"/>
      <c r="F91" s="36"/>
      <c r="G91" s="36"/>
      <c r="H91" s="36"/>
      <c r="I91" s="36"/>
      <c r="J91" s="36"/>
      <c r="K91" s="36"/>
      <c r="L91" s="113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spans="1:31" s="2" customFormat="1" ht="12" customHeight="1">
      <c r="A92" s="34"/>
      <c r="B92" s="35"/>
      <c r="C92" s="29" t="s">
        <v>21</v>
      </c>
      <c r="D92" s="36"/>
      <c r="E92" s="36"/>
      <c r="F92" s="27" t="str">
        <f>F14</f>
        <v>Čelakovského 789/1, Plzeň</v>
      </c>
      <c r="G92" s="36"/>
      <c r="H92" s="36"/>
      <c r="I92" s="29" t="s">
        <v>23</v>
      </c>
      <c r="J92" s="59" t="str">
        <f>IF(J14="","",J14)</f>
        <v>20. 3. 2025</v>
      </c>
      <c r="K92" s="36"/>
      <c r="L92" s="113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spans="1:31" s="2" customFormat="1" ht="6.95" customHeight="1">
      <c r="A93" s="34"/>
      <c r="B93" s="35"/>
      <c r="C93" s="36"/>
      <c r="D93" s="36"/>
      <c r="E93" s="36"/>
      <c r="F93" s="36"/>
      <c r="G93" s="36"/>
      <c r="H93" s="36"/>
      <c r="I93" s="36"/>
      <c r="J93" s="36"/>
      <c r="K93" s="36"/>
      <c r="L93" s="113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spans="1:31" s="2" customFormat="1" ht="25.7" customHeight="1">
      <c r="A94" s="34"/>
      <c r="B94" s="35"/>
      <c r="C94" s="29" t="s">
        <v>25</v>
      </c>
      <c r="D94" s="36"/>
      <c r="E94" s="36"/>
      <c r="F94" s="27" t="str">
        <f>E17</f>
        <v>Střední škola informatiky a finančních služeb</v>
      </c>
      <c r="G94" s="36"/>
      <c r="H94" s="36"/>
      <c r="I94" s="29" t="s">
        <v>33</v>
      </c>
      <c r="J94" s="32" t="str">
        <f>E23</f>
        <v>Planteam, Na Výsluní 630, Líně - Sulkov</v>
      </c>
      <c r="K94" s="36"/>
      <c r="L94" s="113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spans="1:31" s="2" customFormat="1" ht="15.2" customHeight="1">
      <c r="A95" s="34"/>
      <c r="B95" s="35"/>
      <c r="C95" s="29" t="s">
        <v>31</v>
      </c>
      <c r="D95" s="36"/>
      <c r="E95" s="36"/>
      <c r="F95" s="27" t="str">
        <f>IF(E20="","",E20)</f>
        <v>Vyplň údaj</v>
      </c>
      <c r="G95" s="36"/>
      <c r="H95" s="36"/>
      <c r="I95" s="29" t="s">
        <v>37</v>
      </c>
      <c r="J95" s="32" t="str">
        <f>E26</f>
        <v>Ing. Irena Potužáková</v>
      </c>
      <c r="K95" s="36"/>
      <c r="L95" s="113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</row>
    <row r="96" spans="1:31" s="2" customFormat="1" ht="10.35" customHeight="1">
      <c r="A96" s="34"/>
      <c r="B96" s="35"/>
      <c r="C96" s="36"/>
      <c r="D96" s="36"/>
      <c r="E96" s="36"/>
      <c r="F96" s="36"/>
      <c r="G96" s="36"/>
      <c r="H96" s="36"/>
      <c r="I96" s="36"/>
      <c r="J96" s="36"/>
      <c r="K96" s="36"/>
      <c r="L96" s="113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</row>
    <row r="97" spans="1:65" s="11" customFormat="1" ht="29.25" customHeight="1">
      <c r="A97" s="151"/>
      <c r="B97" s="152"/>
      <c r="C97" s="153" t="s">
        <v>150</v>
      </c>
      <c r="D97" s="154" t="s">
        <v>60</v>
      </c>
      <c r="E97" s="154" t="s">
        <v>56</v>
      </c>
      <c r="F97" s="154" t="s">
        <v>57</v>
      </c>
      <c r="G97" s="154" t="s">
        <v>151</v>
      </c>
      <c r="H97" s="154" t="s">
        <v>152</v>
      </c>
      <c r="I97" s="154" t="s">
        <v>153</v>
      </c>
      <c r="J97" s="154" t="s">
        <v>134</v>
      </c>
      <c r="K97" s="155" t="s">
        <v>154</v>
      </c>
      <c r="L97" s="156"/>
      <c r="M97" s="68" t="s">
        <v>19</v>
      </c>
      <c r="N97" s="69" t="s">
        <v>45</v>
      </c>
      <c r="O97" s="69" t="s">
        <v>155</v>
      </c>
      <c r="P97" s="69" t="s">
        <v>156</v>
      </c>
      <c r="Q97" s="69" t="s">
        <v>157</v>
      </c>
      <c r="R97" s="69" t="s">
        <v>158</v>
      </c>
      <c r="S97" s="69" t="s">
        <v>159</v>
      </c>
      <c r="T97" s="70" t="s">
        <v>160</v>
      </c>
      <c r="U97" s="151"/>
      <c r="V97" s="151"/>
      <c r="W97" s="151"/>
      <c r="X97" s="151"/>
      <c r="Y97" s="151"/>
      <c r="Z97" s="151"/>
      <c r="AA97" s="151"/>
      <c r="AB97" s="151"/>
      <c r="AC97" s="151"/>
      <c r="AD97" s="151"/>
      <c r="AE97" s="151"/>
    </row>
    <row r="98" spans="1:65" s="2" customFormat="1" ht="22.9" customHeight="1">
      <c r="A98" s="34"/>
      <c r="B98" s="35"/>
      <c r="C98" s="75" t="s">
        <v>161</v>
      </c>
      <c r="D98" s="36"/>
      <c r="E98" s="36"/>
      <c r="F98" s="36"/>
      <c r="G98" s="36"/>
      <c r="H98" s="36"/>
      <c r="I98" s="36"/>
      <c r="J98" s="157">
        <f>BK98</f>
        <v>0</v>
      </c>
      <c r="K98" s="36"/>
      <c r="L98" s="39"/>
      <c r="M98" s="71"/>
      <c r="N98" s="158"/>
      <c r="O98" s="72"/>
      <c r="P98" s="159">
        <f>P99+P178</f>
        <v>0</v>
      </c>
      <c r="Q98" s="72"/>
      <c r="R98" s="159">
        <f>R99+R178</f>
        <v>26.214791469999998</v>
      </c>
      <c r="S98" s="72"/>
      <c r="T98" s="160">
        <f>T99+T178</f>
        <v>4.633679999999999E-2</v>
      </c>
      <c r="U98" s="34"/>
      <c r="V98" s="34"/>
      <c r="W98" s="34"/>
      <c r="X98" s="34"/>
      <c r="Y98" s="34"/>
      <c r="Z98" s="34"/>
      <c r="AA98" s="34"/>
      <c r="AB98" s="34"/>
      <c r="AC98" s="34"/>
      <c r="AD98" s="34"/>
      <c r="AE98" s="34"/>
      <c r="AT98" s="17" t="s">
        <v>74</v>
      </c>
      <c r="AU98" s="17" t="s">
        <v>135</v>
      </c>
      <c r="BK98" s="161">
        <f>BK99+BK178</f>
        <v>0</v>
      </c>
    </row>
    <row r="99" spans="1:65" s="12" customFormat="1" ht="25.9" customHeight="1">
      <c r="B99" s="162"/>
      <c r="C99" s="163"/>
      <c r="D99" s="164" t="s">
        <v>74</v>
      </c>
      <c r="E99" s="165" t="s">
        <v>162</v>
      </c>
      <c r="F99" s="165" t="s">
        <v>163</v>
      </c>
      <c r="G99" s="163"/>
      <c r="H99" s="163"/>
      <c r="I99" s="166"/>
      <c r="J99" s="167">
        <f>BK99</f>
        <v>0</v>
      </c>
      <c r="K99" s="163"/>
      <c r="L99" s="168"/>
      <c r="M99" s="169"/>
      <c r="N99" s="170"/>
      <c r="O99" s="170"/>
      <c r="P99" s="171">
        <f>P100+P106+P132+P168+P175</f>
        <v>0</v>
      </c>
      <c r="Q99" s="170"/>
      <c r="R99" s="171">
        <f>R100+R106+R132+R168+R175</f>
        <v>21.925374739999999</v>
      </c>
      <c r="S99" s="170"/>
      <c r="T99" s="172">
        <f>T100+T106+T132+T168+T175</f>
        <v>0</v>
      </c>
      <c r="AR99" s="173" t="s">
        <v>79</v>
      </c>
      <c r="AT99" s="174" t="s">
        <v>74</v>
      </c>
      <c r="AU99" s="174" t="s">
        <v>75</v>
      </c>
      <c r="AY99" s="173" t="s">
        <v>164</v>
      </c>
      <c r="BK99" s="175">
        <f>BK100+BK106+BK132+BK168+BK175</f>
        <v>0</v>
      </c>
    </row>
    <row r="100" spans="1:65" s="12" customFormat="1" ht="22.9" customHeight="1">
      <c r="B100" s="162"/>
      <c r="C100" s="163"/>
      <c r="D100" s="164" t="s">
        <v>74</v>
      </c>
      <c r="E100" s="176" t="s">
        <v>103</v>
      </c>
      <c r="F100" s="176" t="s">
        <v>406</v>
      </c>
      <c r="G100" s="163"/>
      <c r="H100" s="163"/>
      <c r="I100" s="166"/>
      <c r="J100" s="177">
        <f>BK100</f>
        <v>0</v>
      </c>
      <c r="K100" s="163"/>
      <c r="L100" s="168"/>
      <c r="M100" s="169"/>
      <c r="N100" s="170"/>
      <c r="O100" s="170"/>
      <c r="P100" s="171">
        <f>SUM(P101:P105)</f>
        <v>0</v>
      </c>
      <c r="Q100" s="170"/>
      <c r="R100" s="171">
        <f>SUM(R101:R105)</f>
        <v>0.19009760000000001</v>
      </c>
      <c r="S100" s="170"/>
      <c r="T100" s="172">
        <f>SUM(T101:T105)</f>
        <v>0</v>
      </c>
      <c r="AR100" s="173" t="s">
        <v>79</v>
      </c>
      <c r="AT100" s="174" t="s">
        <v>74</v>
      </c>
      <c r="AU100" s="174" t="s">
        <v>79</v>
      </c>
      <c r="AY100" s="173" t="s">
        <v>164</v>
      </c>
      <c r="BK100" s="175">
        <f>SUM(BK101:BK105)</f>
        <v>0</v>
      </c>
    </row>
    <row r="101" spans="1:65" s="2" customFormat="1" ht="37.9" customHeight="1">
      <c r="A101" s="34"/>
      <c r="B101" s="35"/>
      <c r="C101" s="178" t="s">
        <v>79</v>
      </c>
      <c r="D101" s="178" t="s">
        <v>167</v>
      </c>
      <c r="E101" s="179" t="s">
        <v>411</v>
      </c>
      <c r="F101" s="180" t="s">
        <v>412</v>
      </c>
      <c r="G101" s="181" t="s">
        <v>170</v>
      </c>
      <c r="H101" s="182">
        <v>3.08</v>
      </c>
      <c r="I101" s="183"/>
      <c r="J101" s="184">
        <f>ROUND(I101*H101,2)</f>
        <v>0</v>
      </c>
      <c r="K101" s="180" t="s">
        <v>171</v>
      </c>
      <c r="L101" s="39"/>
      <c r="M101" s="185" t="s">
        <v>19</v>
      </c>
      <c r="N101" s="186" t="s">
        <v>46</v>
      </c>
      <c r="O101" s="64"/>
      <c r="P101" s="187">
        <f>O101*H101</f>
        <v>0</v>
      </c>
      <c r="Q101" s="187">
        <v>6.1719999999999997E-2</v>
      </c>
      <c r="R101" s="187">
        <f>Q101*H101</f>
        <v>0.19009760000000001</v>
      </c>
      <c r="S101" s="187">
        <v>0</v>
      </c>
      <c r="T101" s="188">
        <f>S101*H101</f>
        <v>0</v>
      </c>
      <c r="U101" s="34"/>
      <c r="V101" s="34"/>
      <c r="W101" s="34"/>
      <c r="X101" s="34"/>
      <c r="Y101" s="34"/>
      <c r="Z101" s="34"/>
      <c r="AA101" s="34"/>
      <c r="AB101" s="34"/>
      <c r="AC101" s="34"/>
      <c r="AD101" s="34"/>
      <c r="AE101" s="34"/>
      <c r="AR101" s="189" t="s">
        <v>112</v>
      </c>
      <c r="AT101" s="189" t="s">
        <v>167</v>
      </c>
      <c r="AU101" s="189" t="s">
        <v>83</v>
      </c>
      <c r="AY101" s="17" t="s">
        <v>164</v>
      </c>
      <c r="BE101" s="190">
        <f>IF(N101="základní",J101,0)</f>
        <v>0</v>
      </c>
      <c r="BF101" s="190">
        <f>IF(N101="snížená",J101,0)</f>
        <v>0</v>
      </c>
      <c r="BG101" s="190">
        <f>IF(N101="zákl. přenesená",J101,0)</f>
        <v>0</v>
      </c>
      <c r="BH101" s="190">
        <f>IF(N101="sníž. přenesená",J101,0)</f>
        <v>0</v>
      </c>
      <c r="BI101" s="190">
        <f>IF(N101="nulová",J101,0)</f>
        <v>0</v>
      </c>
      <c r="BJ101" s="17" t="s">
        <v>79</v>
      </c>
      <c r="BK101" s="190">
        <f>ROUND(I101*H101,2)</f>
        <v>0</v>
      </c>
      <c r="BL101" s="17" t="s">
        <v>112</v>
      </c>
      <c r="BM101" s="189" t="s">
        <v>1223</v>
      </c>
    </row>
    <row r="102" spans="1:65" s="2" customFormat="1" ht="11.25">
      <c r="A102" s="34"/>
      <c r="B102" s="35"/>
      <c r="C102" s="36"/>
      <c r="D102" s="191" t="s">
        <v>173</v>
      </c>
      <c r="E102" s="36"/>
      <c r="F102" s="192" t="s">
        <v>414</v>
      </c>
      <c r="G102" s="36"/>
      <c r="H102" s="36"/>
      <c r="I102" s="193"/>
      <c r="J102" s="36"/>
      <c r="K102" s="36"/>
      <c r="L102" s="39"/>
      <c r="M102" s="194"/>
      <c r="N102" s="195"/>
      <c r="O102" s="64"/>
      <c r="P102" s="64"/>
      <c r="Q102" s="64"/>
      <c r="R102" s="64"/>
      <c r="S102" s="64"/>
      <c r="T102" s="65"/>
      <c r="U102" s="34"/>
      <c r="V102" s="34"/>
      <c r="W102" s="34"/>
      <c r="X102" s="34"/>
      <c r="Y102" s="34"/>
      <c r="Z102" s="34"/>
      <c r="AA102" s="34"/>
      <c r="AB102" s="34"/>
      <c r="AC102" s="34"/>
      <c r="AD102" s="34"/>
      <c r="AE102" s="34"/>
      <c r="AT102" s="17" t="s">
        <v>173</v>
      </c>
      <c r="AU102" s="17" t="s">
        <v>83</v>
      </c>
    </row>
    <row r="103" spans="1:65" s="13" customFormat="1" ht="11.25">
      <c r="B103" s="196"/>
      <c r="C103" s="197"/>
      <c r="D103" s="198" t="s">
        <v>179</v>
      </c>
      <c r="E103" s="199" t="s">
        <v>19</v>
      </c>
      <c r="F103" s="200" t="s">
        <v>1224</v>
      </c>
      <c r="G103" s="197"/>
      <c r="H103" s="201">
        <v>1.8</v>
      </c>
      <c r="I103" s="202"/>
      <c r="J103" s="197"/>
      <c r="K103" s="197"/>
      <c r="L103" s="203"/>
      <c r="M103" s="204"/>
      <c r="N103" s="205"/>
      <c r="O103" s="205"/>
      <c r="P103" s="205"/>
      <c r="Q103" s="205"/>
      <c r="R103" s="205"/>
      <c r="S103" s="205"/>
      <c r="T103" s="206"/>
      <c r="AT103" s="207" t="s">
        <v>179</v>
      </c>
      <c r="AU103" s="207" t="s">
        <v>83</v>
      </c>
      <c r="AV103" s="13" t="s">
        <v>83</v>
      </c>
      <c r="AW103" s="13" t="s">
        <v>36</v>
      </c>
      <c r="AX103" s="13" t="s">
        <v>75</v>
      </c>
      <c r="AY103" s="207" t="s">
        <v>164</v>
      </c>
    </row>
    <row r="104" spans="1:65" s="13" customFormat="1" ht="11.25">
      <c r="B104" s="196"/>
      <c r="C104" s="197"/>
      <c r="D104" s="198" t="s">
        <v>179</v>
      </c>
      <c r="E104" s="199" t="s">
        <v>19</v>
      </c>
      <c r="F104" s="200" t="s">
        <v>1022</v>
      </c>
      <c r="G104" s="197"/>
      <c r="H104" s="201">
        <v>1.28</v>
      </c>
      <c r="I104" s="202"/>
      <c r="J104" s="197"/>
      <c r="K104" s="197"/>
      <c r="L104" s="203"/>
      <c r="M104" s="204"/>
      <c r="N104" s="205"/>
      <c r="O104" s="205"/>
      <c r="P104" s="205"/>
      <c r="Q104" s="205"/>
      <c r="R104" s="205"/>
      <c r="S104" s="205"/>
      <c r="T104" s="206"/>
      <c r="AT104" s="207" t="s">
        <v>179</v>
      </c>
      <c r="AU104" s="207" t="s">
        <v>83</v>
      </c>
      <c r="AV104" s="13" t="s">
        <v>83</v>
      </c>
      <c r="AW104" s="13" t="s">
        <v>36</v>
      </c>
      <c r="AX104" s="13" t="s">
        <v>75</v>
      </c>
      <c r="AY104" s="207" t="s">
        <v>164</v>
      </c>
    </row>
    <row r="105" spans="1:65" s="14" customFormat="1" ht="11.25">
      <c r="B105" s="212"/>
      <c r="C105" s="213"/>
      <c r="D105" s="198" t="s">
        <v>179</v>
      </c>
      <c r="E105" s="214" t="s">
        <v>19</v>
      </c>
      <c r="F105" s="215" t="s">
        <v>438</v>
      </c>
      <c r="G105" s="213"/>
      <c r="H105" s="216">
        <v>3.08</v>
      </c>
      <c r="I105" s="217"/>
      <c r="J105" s="213"/>
      <c r="K105" s="213"/>
      <c r="L105" s="218"/>
      <c r="M105" s="219"/>
      <c r="N105" s="220"/>
      <c r="O105" s="220"/>
      <c r="P105" s="220"/>
      <c r="Q105" s="220"/>
      <c r="R105" s="220"/>
      <c r="S105" s="220"/>
      <c r="T105" s="221"/>
      <c r="AT105" s="222" t="s">
        <v>179</v>
      </c>
      <c r="AU105" s="222" t="s">
        <v>83</v>
      </c>
      <c r="AV105" s="14" t="s">
        <v>112</v>
      </c>
      <c r="AW105" s="14" t="s">
        <v>36</v>
      </c>
      <c r="AX105" s="14" t="s">
        <v>79</v>
      </c>
      <c r="AY105" s="222" t="s">
        <v>164</v>
      </c>
    </row>
    <row r="106" spans="1:65" s="12" customFormat="1" ht="22.9" customHeight="1">
      <c r="B106" s="162"/>
      <c r="C106" s="163"/>
      <c r="D106" s="164" t="s">
        <v>74</v>
      </c>
      <c r="E106" s="176" t="s">
        <v>118</v>
      </c>
      <c r="F106" s="176" t="s">
        <v>416</v>
      </c>
      <c r="G106" s="163"/>
      <c r="H106" s="163"/>
      <c r="I106" s="166"/>
      <c r="J106" s="177">
        <f>BK106</f>
        <v>0</v>
      </c>
      <c r="K106" s="163"/>
      <c r="L106" s="168"/>
      <c r="M106" s="169"/>
      <c r="N106" s="170"/>
      <c r="O106" s="170"/>
      <c r="P106" s="171">
        <f>SUM(P107:P131)</f>
        <v>0</v>
      </c>
      <c r="Q106" s="170"/>
      <c r="R106" s="171">
        <f>SUM(R107:R131)</f>
        <v>11.54407144</v>
      </c>
      <c r="S106" s="170"/>
      <c r="T106" s="172">
        <f>SUM(T107:T131)</f>
        <v>0</v>
      </c>
      <c r="AR106" s="173" t="s">
        <v>79</v>
      </c>
      <c r="AT106" s="174" t="s">
        <v>74</v>
      </c>
      <c r="AU106" s="174" t="s">
        <v>79</v>
      </c>
      <c r="AY106" s="173" t="s">
        <v>164</v>
      </c>
      <c r="BK106" s="175">
        <f>SUM(BK107:BK131)</f>
        <v>0</v>
      </c>
    </row>
    <row r="107" spans="1:65" s="2" customFormat="1" ht="24.2" customHeight="1">
      <c r="A107" s="34"/>
      <c r="B107" s="35"/>
      <c r="C107" s="178" t="s">
        <v>83</v>
      </c>
      <c r="D107" s="178" t="s">
        <v>167</v>
      </c>
      <c r="E107" s="179" t="s">
        <v>417</v>
      </c>
      <c r="F107" s="180" t="s">
        <v>418</v>
      </c>
      <c r="G107" s="181" t="s">
        <v>170</v>
      </c>
      <c r="H107" s="182">
        <v>92.831999999999994</v>
      </c>
      <c r="I107" s="183"/>
      <c r="J107" s="184">
        <f>ROUND(I107*H107,2)</f>
        <v>0</v>
      </c>
      <c r="K107" s="180" t="s">
        <v>171</v>
      </c>
      <c r="L107" s="39"/>
      <c r="M107" s="185" t="s">
        <v>19</v>
      </c>
      <c r="N107" s="186" t="s">
        <v>46</v>
      </c>
      <c r="O107" s="64"/>
      <c r="P107" s="187">
        <f>O107*H107</f>
        <v>0</v>
      </c>
      <c r="Q107" s="187">
        <v>2.7300000000000001E-2</v>
      </c>
      <c r="R107" s="187">
        <f>Q107*H107</f>
        <v>2.5343135999999999</v>
      </c>
      <c r="S107" s="187">
        <v>0</v>
      </c>
      <c r="T107" s="188">
        <f>S107*H107</f>
        <v>0</v>
      </c>
      <c r="U107" s="34"/>
      <c r="V107" s="34"/>
      <c r="W107" s="34"/>
      <c r="X107" s="34"/>
      <c r="Y107" s="34"/>
      <c r="Z107" s="34"/>
      <c r="AA107" s="34"/>
      <c r="AB107" s="34"/>
      <c r="AC107" s="34"/>
      <c r="AD107" s="34"/>
      <c r="AE107" s="34"/>
      <c r="AR107" s="189" t="s">
        <v>112</v>
      </c>
      <c r="AT107" s="189" t="s">
        <v>167</v>
      </c>
      <c r="AU107" s="189" t="s">
        <v>83</v>
      </c>
      <c r="AY107" s="17" t="s">
        <v>164</v>
      </c>
      <c r="BE107" s="190">
        <f>IF(N107="základní",J107,0)</f>
        <v>0</v>
      </c>
      <c r="BF107" s="190">
        <f>IF(N107="snížená",J107,0)</f>
        <v>0</v>
      </c>
      <c r="BG107" s="190">
        <f>IF(N107="zákl. přenesená",J107,0)</f>
        <v>0</v>
      </c>
      <c r="BH107" s="190">
        <f>IF(N107="sníž. přenesená",J107,0)</f>
        <v>0</v>
      </c>
      <c r="BI107" s="190">
        <f>IF(N107="nulová",J107,0)</f>
        <v>0</v>
      </c>
      <c r="BJ107" s="17" t="s">
        <v>79</v>
      </c>
      <c r="BK107" s="190">
        <f>ROUND(I107*H107,2)</f>
        <v>0</v>
      </c>
      <c r="BL107" s="17" t="s">
        <v>112</v>
      </c>
      <c r="BM107" s="189" t="s">
        <v>1225</v>
      </c>
    </row>
    <row r="108" spans="1:65" s="2" customFormat="1" ht="11.25">
      <c r="A108" s="34"/>
      <c r="B108" s="35"/>
      <c r="C108" s="36"/>
      <c r="D108" s="191" t="s">
        <v>173</v>
      </c>
      <c r="E108" s="36"/>
      <c r="F108" s="192" t="s">
        <v>420</v>
      </c>
      <c r="G108" s="36"/>
      <c r="H108" s="36"/>
      <c r="I108" s="193"/>
      <c r="J108" s="36"/>
      <c r="K108" s="36"/>
      <c r="L108" s="39"/>
      <c r="M108" s="194"/>
      <c r="N108" s="195"/>
      <c r="O108" s="64"/>
      <c r="P108" s="64"/>
      <c r="Q108" s="64"/>
      <c r="R108" s="64"/>
      <c r="S108" s="64"/>
      <c r="T108" s="65"/>
      <c r="U108" s="34"/>
      <c r="V108" s="34"/>
      <c r="W108" s="34"/>
      <c r="X108" s="34"/>
      <c r="Y108" s="34"/>
      <c r="Z108" s="34"/>
      <c r="AA108" s="34"/>
      <c r="AB108" s="34"/>
      <c r="AC108" s="34"/>
      <c r="AD108" s="34"/>
      <c r="AE108" s="34"/>
      <c r="AT108" s="17" t="s">
        <v>173</v>
      </c>
      <c r="AU108" s="17" t="s">
        <v>83</v>
      </c>
    </row>
    <row r="109" spans="1:65" s="13" customFormat="1" ht="11.25">
      <c r="B109" s="196"/>
      <c r="C109" s="197"/>
      <c r="D109" s="198" t="s">
        <v>179</v>
      </c>
      <c r="E109" s="199" t="s">
        <v>19</v>
      </c>
      <c r="F109" s="200" t="s">
        <v>1194</v>
      </c>
      <c r="G109" s="197"/>
      <c r="H109" s="201">
        <v>41.792000000000002</v>
      </c>
      <c r="I109" s="202"/>
      <c r="J109" s="197"/>
      <c r="K109" s="197"/>
      <c r="L109" s="203"/>
      <c r="M109" s="204"/>
      <c r="N109" s="205"/>
      <c r="O109" s="205"/>
      <c r="P109" s="205"/>
      <c r="Q109" s="205"/>
      <c r="R109" s="205"/>
      <c r="S109" s="205"/>
      <c r="T109" s="206"/>
      <c r="AT109" s="207" t="s">
        <v>179</v>
      </c>
      <c r="AU109" s="207" t="s">
        <v>83</v>
      </c>
      <c r="AV109" s="13" t="s">
        <v>83</v>
      </c>
      <c r="AW109" s="13" t="s">
        <v>36</v>
      </c>
      <c r="AX109" s="13" t="s">
        <v>75</v>
      </c>
      <c r="AY109" s="207" t="s">
        <v>164</v>
      </c>
    </row>
    <row r="110" spans="1:65" s="13" customFormat="1" ht="11.25">
      <c r="B110" s="196"/>
      <c r="C110" s="197"/>
      <c r="D110" s="198" t="s">
        <v>179</v>
      </c>
      <c r="E110" s="199" t="s">
        <v>19</v>
      </c>
      <c r="F110" s="200" t="s">
        <v>1195</v>
      </c>
      <c r="G110" s="197"/>
      <c r="H110" s="201">
        <v>35</v>
      </c>
      <c r="I110" s="202"/>
      <c r="J110" s="197"/>
      <c r="K110" s="197"/>
      <c r="L110" s="203"/>
      <c r="M110" s="204"/>
      <c r="N110" s="205"/>
      <c r="O110" s="205"/>
      <c r="P110" s="205"/>
      <c r="Q110" s="205"/>
      <c r="R110" s="205"/>
      <c r="S110" s="205"/>
      <c r="T110" s="206"/>
      <c r="AT110" s="207" t="s">
        <v>179</v>
      </c>
      <c r="AU110" s="207" t="s">
        <v>83</v>
      </c>
      <c r="AV110" s="13" t="s">
        <v>83</v>
      </c>
      <c r="AW110" s="13" t="s">
        <v>36</v>
      </c>
      <c r="AX110" s="13" t="s">
        <v>75</v>
      </c>
      <c r="AY110" s="207" t="s">
        <v>164</v>
      </c>
    </row>
    <row r="111" spans="1:65" s="13" customFormat="1" ht="11.25">
      <c r="B111" s="196"/>
      <c r="C111" s="197"/>
      <c r="D111" s="198" t="s">
        <v>179</v>
      </c>
      <c r="E111" s="199" t="s">
        <v>19</v>
      </c>
      <c r="F111" s="200" t="s">
        <v>1196</v>
      </c>
      <c r="G111" s="197"/>
      <c r="H111" s="201">
        <v>16.04</v>
      </c>
      <c r="I111" s="202"/>
      <c r="J111" s="197"/>
      <c r="K111" s="197"/>
      <c r="L111" s="203"/>
      <c r="M111" s="204"/>
      <c r="N111" s="205"/>
      <c r="O111" s="205"/>
      <c r="P111" s="205"/>
      <c r="Q111" s="205"/>
      <c r="R111" s="205"/>
      <c r="S111" s="205"/>
      <c r="T111" s="206"/>
      <c r="AT111" s="207" t="s">
        <v>179</v>
      </c>
      <c r="AU111" s="207" t="s">
        <v>83</v>
      </c>
      <c r="AV111" s="13" t="s">
        <v>83</v>
      </c>
      <c r="AW111" s="13" t="s">
        <v>36</v>
      </c>
      <c r="AX111" s="13" t="s">
        <v>75</v>
      </c>
      <c r="AY111" s="207" t="s">
        <v>164</v>
      </c>
    </row>
    <row r="112" spans="1:65" s="14" customFormat="1" ht="11.25">
      <c r="B112" s="212"/>
      <c r="C112" s="213"/>
      <c r="D112" s="198" t="s">
        <v>179</v>
      </c>
      <c r="E112" s="214" t="s">
        <v>19</v>
      </c>
      <c r="F112" s="215" t="s">
        <v>438</v>
      </c>
      <c r="G112" s="213"/>
      <c r="H112" s="216">
        <v>92.831999999999994</v>
      </c>
      <c r="I112" s="217"/>
      <c r="J112" s="213"/>
      <c r="K112" s="213"/>
      <c r="L112" s="218"/>
      <c r="M112" s="219"/>
      <c r="N112" s="220"/>
      <c r="O112" s="220"/>
      <c r="P112" s="220"/>
      <c r="Q112" s="220"/>
      <c r="R112" s="220"/>
      <c r="S112" s="220"/>
      <c r="T112" s="221"/>
      <c r="AT112" s="222" t="s">
        <v>179</v>
      </c>
      <c r="AU112" s="222" t="s">
        <v>83</v>
      </c>
      <c r="AV112" s="14" t="s">
        <v>112</v>
      </c>
      <c r="AW112" s="14" t="s">
        <v>36</v>
      </c>
      <c r="AX112" s="14" t="s">
        <v>79</v>
      </c>
      <c r="AY112" s="222" t="s">
        <v>164</v>
      </c>
    </row>
    <row r="113" spans="1:65" s="2" customFormat="1" ht="44.25" customHeight="1">
      <c r="A113" s="34"/>
      <c r="B113" s="35"/>
      <c r="C113" s="178" t="s">
        <v>103</v>
      </c>
      <c r="D113" s="178" t="s">
        <v>167</v>
      </c>
      <c r="E113" s="179" t="s">
        <v>439</v>
      </c>
      <c r="F113" s="180" t="s">
        <v>440</v>
      </c>
      <c r="G113" s="181" t="s">
        <v>170</v>
      </c>
      <c r="H113" s="182">
        <v>95.488</v>
      </c>
      <c r="I113" s="183"/>
      <c r="J113" s="184">
        <f>ROUND(I113*H113,2)</f>
        <v>0</v>
      </c>
      <c r="K113" s="180" t="s">
        <v>171</v>
      </c>
      <c r="L113" s="39"/>
      <c r="M113" s="185" t="s">
        <v>19</v>
      </c>
      <c r="N113" s="186" t="s">
        <v>46</v>
      </c>
      <c r="O113" s="64"/>
      <c r="P113" s="187">
        <f>O113*H113</f>
        <v>0</v>
      </c>
      <c r="Q113" s="187">
        <v>1.8380000000000001E-2</v>
      </c>
      <c r="R113" s="187">
        <f>Q113*H113</f>
        <v>1.75506944</v>
      </c>
      <c r="S113" s="187">
        <v>0</v>
      </c>
      <c r="T113" s="188">
        <f>S113*H113</f>
        <v>0</v>
      </c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  <c r="AR113" s="189" t="s">
        <v>112</v>
      </c>
      <c r="AT113" s="189" t="s">
        <v>167</v>
      </c>
      <c r="AU113" s="189" t="s">
        <v>83</v>
      </c>
      <c r="AY113" s="17" t="s">
        <v>164</v>
      </c>
      <c r="BE113" s="190">
        <f>IF(N113="základní",J113,0)</f>
        <v>0</v>
      </c>
      <c r="BF113" s="190">
        <f>IF(N113="snížená",J113,0)</f>
        <v>0</v>
      </c>
      <c r="BG113" s="190">
        <f>IF(N113="zákl. přenesená",J113,0)</f>
        <v>0</v>
      </c>
      <c r="BH113" s="190">
        <f>IF(N113="sníž. přenesená",J113,0)</f>
        <v>0</v>
      </c>
      <c r="BI113" s="190">
        <f>IF(N113="nulová",J113,0)</f>
        <v>0</v>
      </c>
      <c r="BJ113" s="17" t="s">
        <v>79</v>
      </c>
      <c r="BK113" s="190">
        <f>ROUND(I113*H113,2)</f>
        <v>0</v>
      </c>
      <c r="BL113" s="17" t="s">
        <v>112</v>
      </c>
      <c r="BM113" s="189" t="s">
        <v>1226</v>
      </c>
    </row>
    <row r="114" spans="1:65" s="2" customFormat="1" ht="11.25">
      <c r="A114" s="34"/>
      <c r="B114" s="35"/>
      <c r="C114" s="36"/>
      <c r="D114" s="191" t="s">
        <v>173</v>
      </c>
      <c r="E114" s="36"/>
      <c r="F114" s="192" t="s">
        <v>442</v>
      </c>
      <c r="G114" s="36"/>
      <c r="H114" s="36"/>
      <c r="I114" s="193"/>
      <c r="J114" s="36"/>
      <c r="K114" s="36"/>
      <c r="L114" s="39"/>
      <c r="M114" s="194"/>
      <c r="N114" s="195"/>
      <c r="O114" s="64"/>
      <c r="P114" s="64"/>
      <c r="Q114" s="64"/>
      <c r="R114" s="64"/>
      <c r="S114" s="64"/>
      <c r="T114" s="65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  <c r="AT114" s="17" t="s">
        <v>173</v>
      </c>
      <c r="AU114" s="17" t="s">
        <v>83</v>
      </c>
    </row>
    <row r="115" spans="1:65" s="13" customFormat="1" ht="11.25">
      <c r="B115" s="196"/>
      <c r="C115" s="197"/>
      <c r="D115" s="198" t="s">
        <v>179</v>
      </c>
      <c r="E115" s="199" t="s">
        <v>19</v>
      </c>
      <c r="F115" s="200" t="s">
        <v>1192</v>
      </c>
      <c r="G115" s="197"/>
      <c r="H115" s="201">
        <v>95.488</v>
      </c>
      <c r="I115" s="202"/>
      <c r="J115" s="197"/>
      <c r="K115" s="197"/>
      <c r="L115" s="203"/>
      <c r="M115" s="204"/>
      <c r="N115" s="205"/>
      <c r="O115" s="205"/>
      <c r="P115" s="205"/>
      <c r="Q115" s="205"/>
      <c r="R115" s="205"/>
      <c r="S115" s="205"/>
      <c r="T115" s="206"/>
      <c r="AT115" s="207" t="s">
        <v>179</v>
      </c>
      <c r="AU115" s="207" t="s">
        <v>83</v>
      </c>
      <c r="AV115" s="13" t="s">
        <v>83</v>
      </c>
      <c r="AW115" s="13" t="s">
        <v>36</v>
      </c>
      <c r="AX115" s="13" t="s">
        <v>79</v>
      </c>
      <c r="AY115" s="207" t="s">
        <v>164</v>
      </c>
    </row>
    <row r="116" spans="1:65" s="2" customFormat="1" ht="37.9" customHeight="1">
      <c r="A116" s="34"/>
      <c r="B116" s="35"/>
      <c r="C116" s="178" t="s">
        <v>112</v>
      </c>
      <c r="D116" s="178" t="s">
        <v>167</v>
      </c>
      <c r="E116" s="179" t="s">
        <v>1017</v>
      </c>
      <c r="F116" s="180" t="s">
        <v>1018</v>
      </c>
      <c r="G116" s="181" t="s">
        <v>170</v>
      </c>
      <c r="H116" s="182">
        <v>5.28</v>
      </c>
      <c r="I116" s="183"/>
      <c r="J116" s="184">
        <f>ROUND(I116*H116,2)</f>
        <v>0</v>
      </c>
      <c r="K116" s="180" t="s">
        <v>171</v>
      </c>
      <c r="L116" s="39"/>
      <c r="M116" s="185" t="s">
        <v>19</v>
      </c>
      <c r="N116" s="186" t="s">
        <v>46</v>
      </c>
      <c r="O116" s="64"/>
      <c r="P116" s="187">
        <f>O116*H116</f>
        <v>0</v>
      </c>
      <c r="Q116" s="187">
        <v>1.103E-2</v>
      </c>
      <c r="R116" s="187">
        <f>Q116*H116</f>
        <v>5.8238400000000003E-2</v>
      </c>
      <c r="S116" s="187">
        <v>0</v>
      </c>
      <c r="T116" s="188">
        <f>S116*H116</f>
        <v>0</v>
      </c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  <c r="AR116" s="189" t="s">
        <v>112</v>
      </c>
      <c r="AT116" s="189" t="s">
        <v>167</v>
      </c>
      <c r="AU116" s="189" t="s">
        <v>83</v>
      </c>
      <c r="AY116" s="17" t="s">
        <v>164</v>
      </c>
      <c r="BE116" s="190">
        <f>IF(N116="základní",J116,0)</f>
        <v>0</v>
      </c>
      <c r="BF116" s="190">
        <f>IF(N116="snížená",J116,0)</f>
        <v>0</v>
      </c>
      <c r="BG116" s="190">
        <f>IF(N116="zákl. přenesená",J116,0)</f>
        <v>0</v>
      </c>
      <c r="BH116" s="190">
        <f>IF(N116="sníž. přenesená",J116,0)</f>
        <v>0</v>
      </c>
      <c r="BI116" s="190">
        <f>IF(N116="nulová",J116,0)</f>
        <v>0</v>
      </c>
      <c r="BJ116" s="17" t="s">
        <v>79</v>
      </c>
      <c r="BK116" s="190">
        <f>ROUND(I116*H116,2)</f>
        <v>0</v>
      </c>
      <c r="BL116" s="17" t="s">
        <v>112</v>
      </c>
      <c r="BM116" s="189" t="s">
        <v>1227</v>
      </c>
    </row>
    <row r="117" spans="1:65" s="2" customFormat="1" ht="11.25">
      <c r="A117" s="34"/>
      <c r="B117" s="35"/>
      <c r="C117" s="36"/>
      <c r="D117" s="191" t="s">
        <v>173</v>
      </c>
      <c r="E117" s="36"/>
      <c r="F117" s="192" t="s">
        <v>1020</v>
      </c>
      <c r="G117" s="36"/>
      <c r="H117" s="36"/>
      <c r="I117" s="193"/>
      <c r="J117" s="36"/>
      <c r="K117" s="36"/>
      <c r="L117" s="39"/>
      <c r="M117" s="194"/>
      <c r="N117" s="195"/>
      <c r="O117" s="64"/>
      <c r="P117" s="64"/>
      <c r="Q117" s="64"/>
      <c r="R117" s="64"/>
      <c r="S117" s="64"/>
      <c r="T117" s="65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  <c r="AT117" s="17" t="s">
        <v>173</v>
      </c>
      <c r="AU117" s="17" t="s">
        <v>83</v>
      </c>
    </row>
    <row r="118" spans="1:65" s="13" customFormat="1" ht="11.25">
      <c r="B118" s="196"/>
      <c r="C118" s="197"/>
      <c r="D118" s="198" t="s">
        <v>179</v>
      </c>
      <c r="E118" s="199" t="s">
        <v>19</v>
      </c>
      <c r="F118" s="200" t="s">
        <v>1228</v>
      </c>
      <c r="G118" s="197"/>
      <c r="H118" s="201">
        <v>4</v>
      </c>
      <c r="I118" s="202"/>
      <c r="J118" s="197"/>
      <c r="K118" s="197"/>
      <c r="L118" s="203"/>
      <c r="M118" s="204"/>
      <c r="N118" s="205"/>
      <c r="O118" s="205"/>
      <c r="P118" s="205"/>
      <c r="Q118" s="205"/>
      <c r="R118" s="205"/>
      <c r="S118" s="205"/>
      <c r="T118" s="206"/>
      <c r="AT118" s="207" t="s">
        <v>179</v>
      </c>
      <c r="AU118" s="207" t="s">
        <v>83</v>
      </c>
      <c r="AV118" s="13" t="s">
        <v>83</v>
      </c>
      <c r="AW118" s="13" t="s">
        <v>36</v>
      </c>
      <c r="AX118" s="13" t="s">
        <v>75</v>
      </c>
      <c r="AY118" s="207" t="s">
        <v>164</v>
      </c>
    </row>
    <row r="119" spans="1:65" s="13" customFormat="1" ht="11.25">
      <c r="B119" s="196"/>
      <c r="C119" s="197"/>
      <c r="D119" s="198" t="s">
        <v>179</v>
      </c>
      <c r="E119" s="199" t="s">
        <v>19</v>
      </c>
      <c r="F119" s="200" t="s">
        <v>1229</v>
      </c>
      <c r="G119" s="197"/>
      <c r="H119" s="201">
        <v>1.28</v>
      </c>
      <c r="I119" s="202"/>
      <c r="J119" s="197"/>
      <c r="K119" s="197"/>
      <c r="L119" s="203"/>
      <c r="M119" s="204"/>
      <c r="N119" s="205"/>
      <c r="O119" s="205"/>
      <c r="P119" s="205"/>
      <c r="Q119" s="205"/>
      <c r="R119" s="205"/>
      <c r="S119" s="205"/>
      <c r="T119" s="206"/>
      <c r="AT119" s="207" t="s">
        <v>179</v>
      </c>
      <c r="AU119" s="207" t="s">
        <v>83</v>
      </c>
      <c r="AV119" s="13" t="s">
        <v>83</v>
      </c>
      <c r="AW119" s="13" t="s">
        <v>36</v>
      </c>
      <c r="AX119" s="13" t="s">
        <v>75</v>
      </c>
      <c r="AY119" s="207" t="s">
        <v>164</v>
      </c>
    </row>
    <row r="120" spans="1:65" s="14" customFormat="1" ht="11.25">
      <c r="B120" s="212"/>
      <c r="C120" s="213"/>
      <c r="D120" s="198" t="s">
        <v>179</v>
      </c>
      <c r="E120" s="214" t="s">
        <v>19</v>
      </c>
      <c r="F120" s="215" t="s">
        <v>438</v>
      </c>
      <c r="G120" s="213"/>
      <c r="H120" s="216">
        <v>5.28</v>
      </c>
      <c r="I120" s="217"/>
      <c r="J120" s="213"/>
      <c r="K120" s="213"/>
      <c r="L120" s="218"/>
      <c r="M120" s="219"/>
      <c r="N120" s="220"/>
      <c r="O120" s="220"/>
      <c r="P120" s="220"/>
      <c r="Q120" s="220"/>
      <c r="R120" s="220"/>
      <c r="S120" s="220"/>
      <c r="T120" s="221"/>
      <c r="AT120" s="222" t="s">
        <v>179</v>
      </c>
      <c r="AU120" s="222" t="s">
        <v>83</v>
      </c>
      <c r="AV120" s="14" t="s">
        <v>112</v>
      </c>
      <c r="AW120" s="14" t="s">
        <v>36</v>
      </c>
      <c r="AX120" s="14" t="s">
        <v>79</v>
      </c>
      <c r="AY120" s="222" t="s">
        <v>164</v>
      </c>
    </row>
    <row r="121" spans="1:65" s="2" customFormat="1" ht="33" customHeight="1">
      <c r="A121" s="34"/>
      <c r="B121" s="35"/>
      <c r="C121" s="178" t="s">
        <v>115</v>
      </c>
      <c r="D121" s="178" t="s">
        <v>167</v>
      </c>
      <c r="E121" s="179" t="s">
        <v>1230</v>
      </c>
      <c r="F121" s="180" t="s">
        <v>1231</v>
      </c>
      <c r="G121" s="181" t="s">
        <v>170</v>
      </c>
      <c r="H121" s="182">
        <v>28.25</v>
      </c>
      <c r="I121" s="183"/>
      <c r="J121" s="184">
        <f>ROUND(I121*H121,2)</f>
        <v>0</v>
      </c>
      <c r="K121" s="180" t="s">
        <v>171</v>
      </c>
      <c r="L121" s="39"/>
      <c r="M121" s="185" t="s">
        <v>19</v>
      </c>
      <c r="N121" s="186" t="s">
        <v>46</v>
      </c>
      <c r="O121" s="64"/>
      <c r="P121" s="187">
        <f>O121*H121</f>
        <v>0</v>
      </c>
      <c r="Q121" s="187">
        <v>6.3E-2</v>
      </c>
      <c r="R121" s="187">
        <f>Q121*H121</f>
        <v>1.7797499999999999</v>
      </c>
      <c r="S121" s="187">
        <v>0</v>
      </c>
      <c r="T121" s="188">
        <f>S121*H121</f>
        <v>0</v>
      </c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  <c r="AR121" s="189" t="s">
        <v>112</v>
      </c>
      <c r="AT121" s="189" t="s">
        <v>167</v>
      </c>
      <c r="AU121" s="189" t="s">
        <v>83</v>
      </c>
      <c r="AY121" s="17" t="s">
        <v>164</v>
      </c>
      <c r="BE121" s="190">
        <f>IF(N121="základní",J121,0)</f>
        <v>0</v>
      </c>
      <c r="BF121" s="190">
        <f>IF(N121="snížená",J121,0)</f>
        <v>0</v>
      </c>
      <c r="BG121" s="190">
        <f>IF(N121="zákl. přenesená",J121,0)</f>
        <v>0</v>
      </c>
      <c r="BH121" s="190">
        <f>IF(N121="sníž. přenesená",J121,0)</f>
        <v>0</v>
      </c>
      <c r="BI121" s="190">
        <f>IF(N121="nulová",J121,0)</f>
        <v>0</v>
      </c>
      <c r="BJ121" s="17" t="s">
        <v>79</v>
      </c>
      <c r="BK121" s="190">
        <f>ROUND(I121*H121,2)</f>
        <v>0</v>
      </c>
      <c r="BL121" s="17" t="s">
        <v>112</v>
      </c>
      <c r="BM121" s="189" t="s">
        <v>1232</v>
      </c>
    </row>
    <row r="122" spans="1:65" s="2" customFormat="1" ht="11.25">
      <c r="A122" s="34"/>
      <c r="B122" s="35"/>
      <c r="C122" s="36"/>
      <c r="D122" s="191" t="s">
        <v>173</v>
      </c>
      <c r="E122" s="36"/>
      <c r="F122" s="192" t="s">
        <v>1233</v>
      </c>
      <c r="G122" s="36"/>
      <c r="H122" s="36"/>
      <c r="I122" s="193"/>
      <c r="J122" s="36"/>
      <c r="K122" s="36"/>
      <c r="L122" s="39"/>
      <c r="M122" s="194"/>
      <c r="N122" s="195"/>
      <c r="O122" s="64"/>
      <c r="P122" s="64"/>
      <c r="Q122" s="64"/>
      <c r="R122" s="64"/>
      <c r="S122" s="64"/>
      <c r="T122" s="65"/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  <c r="AT122" s="17" t="s">
        <v>173</v>
      </c>
      <c r="AU122" s="17" t="s">
        <v>83</v>
      </c>
    </row>
    <row r="123" spans="1:65" s="13" customFormat="1" ht="11.25">
      <c r="B123" s="196"/>
      <c r="C123" s="197"/>
      <c r="D123" s="198" t="s">
        <v>179</v>
      </c>
      <c r="E123" s="199" t="s">
        <v>19</v>
      </c>
      <c r="F123" s="200" t="s">
        <v>1082</v>
      </c>
      <c r="G123" s="197"/>
      <c r="H123" s="201">
        <v>12.64</v>
      </c>
      <c r="I123" s="202"/>
      <c r="J123" s="197"/>
      <c r="K123" s="197"/>
      <c r="L123" s="203"/>
      <c r="M123" s="204"/>
      <c r="N123" s="205"/>
      <c r="O123" s="205"/>
      <c r="P123" s="205"/>
      <c r="Q123" s="205"/>
      <c r="R123" s="205"/>
      <c r="S123" s="205"/>
      <c r="T123" s="206"/>
      <c r="AT123" s="207" t="s">
        <v>179</v>
      </c>
      <c r="AU123" s="207" t="s">
        <v>83</v>
      </c>
      <c r="AV123" s="13" t="s">
        <v>83</v>
      </c>
      <c r="AW123" s="13" t="s">
        <v>36</v>
      </c>
      <c r="AX123" s="13" t="s">
        <v>75</v>
      </c>
      <c r="AY123" s="207" t="s">
        <v>164</v>
      </c>
    </row>
    <row r="124" spans="1:65" s="13" customFormat="1" ht="11.25">
      <c r="B124" s="196"/>
      <c r="C124" s="197"/>
      <c r="D124" s="198" t="s">
        <v>179</v>
      </c>
      <c r="E124" s="199" t="s">
        <v>19</v>
      </c>
      <c r="F124" s="200" t="s">
        <v>1083</v>
      </c>
      <c r="G124" s="197"/>
      <c r="H124" s="201">
        <v>15.61</v>
      </c>
      <c r="I124" s="202"/>
      <c r="J124" s="197"/>
      <c r="K124" s="197"/>
      <c r="L124" s="203"/>
      <c r="M124" s="204"/>
      <c r="N124" s="205"/>
      <c r="O124" s="205"/>
      <c r="P124" s="205"/>
      <c r="Q124" s="205"/>
      <c r="R124" s="205"/>
      <c r="S124" s="205"/>
      <c r="T124" s="206"/>
      <c r="AT124" s="207" t="s">
        <v>179</v>
      </c>
      <c r="AU124" s="207" t="s">
        <v>83</v>
      </c>
      <c r="AV124" s="13" t="s">
        <v>83</v>
      </c>
      <c r="AW124" s="13" t="s">
        <v>36</v>
      </c>
      <c r="AX124" s="13" t="s">
        <v>75</v>
      </c>
      <c r="AY124" s="207" t="s">
        <v>164</v>
      </c>
    </row>
    <row r="125" spans="1:65" s="14" customFormat="1" ht="11.25">
      <c r="B125" s="212"/>
      <c r="C125" s="213"/>
      <c r="D125" s="198" t="s">
        <v>179</v>
      </c>
      <c r="E125" s="214" t="s">
        <v>19</v>
      </c>
      <c r="F125" s="215" t="s">
        <v>438</v>
      </c>
      <c r="G125" s="213"/>
      <c r="H125" s="216">
        <v>28.25</v>
      </c>
      <c r="I125" s="217"/>
      <c r="J125" s="213"/>
      <c r="K125" s="213"/>
      <c r="L125" s="218"/>
      <c r="M125" s="219"/>
      <c r="N125" s="220"/>
      <c r="O125" s="220"/>
      <c r="P125" s="220"/>
      <c r="Q125" s="220"/>
      <c r="R125" s="220"/>
      <c r="S125" s="220"/>
      <c r="T125" s="221"/>
      <c r="AT125" s="222" t="s">
        <v>179</v>
      </c>
      <c r="AU125" s="222" t="s">
        <v>83</v>
      </c>
      <c r="AV125" s="14" t="s">
        <v>112</v>
      </c>
      <c r="AW125" s="14" t="s">
        <v>36</v>
      </c>
      <c r="AX125" s="14" t="s">
        <v>79</v>
      </c>
      <c r="AY125" s="222" t="s">
        <v>164</v>
      </c>
    </row>
    <row r="126" spans="1:65" s="2" customFormat="1" ht="37.9" customHeight="1">
      <c r="A126" s="34"/>
      <c r="B126" s="35"/>
      <c r="C126" s="178" t="s">
        <v>118</v>
      </c>
      <c r="D126" s="178" t="s">
        <v>167</v>
      </c>
      <c r="E126" s="179" t="s">
        <v>467</v>
      </c>
      <c r="F126" s="180" t="s">
        <v>468</v>
      </c>
      <c r="G126" s="181" t="s">
        <v>362</v>
      </c>
      <c r="H126" s="182">
        <v>7</v>
      </c>
      <c r="I126" s="183"/>
      <c r="J126" s="184">
        <f>ROUND(I126*H126,2)</f>
        <v>0</v>
      </c>
      <c r="K126" s="180" t="s">
        <v>171</v>
      </c>
      <c r="L126" s="39"/>
      <c r="M126" s="185" t="s">
        <v>19</v>
      </c>
      <c r="N126" s="186" t="s">
        <v>46</v>
      </c>
      <c r="O126" s="64"/>
      <c r="P126" s="187">
        <f>O126*H126</f>
        <v>0</v>
      </c>
      <c r="Q126" s="187">
        <v>1.7770000000000001E-2</v>
      </c>
      <c r="R126" s="187">
        <f>Q126*H126</f>
        <v>0.12439</v>
      </c>
      <c r="S126" s="187">
        <v>0</v>
      </c>
      <c r="T126" s="188">
        <f>S126*H126</f>
        <v>0</v>
      </c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  <c r="AR126" s="189" t="s">
        <v>112</v>
      </c>
      <c r="AT126" s="189" t="s">
        <v>167</v>
      </c>
      <c r="AU126" s="189" t="s">
        <v>83</v>
      </c>
      <c r="AY126" s="17" t="s">
        <v>164</v>
      </c>
      <c r="BE126" s="190">
        <f>IF(N126="základní",J126,0)</f>
        <v>0</v>
      </c>
      <c r="BF126" s="190">
        <f>IF(N126="snížená",J126,0)</f>
        <v>0</v>
      </c>
      <c r="BG126" s="190">
        <f>IF(N126="zákl. přenesená",J126,0)</f>
        <v>0</v>
      </c>
      <c r="BH126" s="190">
        <f>IF(N126="sníž. přenesená",J126,0)</f>
        <v>0</v>
      </c>
      <c r="BI126" s="190">
        <f>IF(N126="nulová",J126,0)</f>
        <v>0</v>
      </c>
      <c r="BJ126" s="17" t="s">
        <v>79</v>
      </c>
      <c r="BK126" s="190">
        <f>ROUND(I126*H126,2)</f>
        <v>0</v>
      </c>
      <c r="BL126" s="17" t="s">
        <v>112</v>
      </c>
      <c r="BM126" s="189" t="s">
        <v>1234</v>
      </c>
    </row>
    <row r="127" spans="1:65" s="2" customFormat="1" ht="11.25">
      <c r="A127" s="34"/>
      <c r="B127" s="35"/>
      <c r="C127" s="36"/>
      <c r="D127" s="191" t="s">
        <v>173</v>
      </c>
      <c r="E127" s="36"/>
      <c r="F127" s="192" t="s">
        <v>470</v>
      </c>
      <c r="G127" s="36"/>
      <c r="H127" s="36"/>
      <c r="I127" s="193"/>
      <c r="J127" s="36"/>
      <c r="K127" s="36"/>
      <c r="L127" s="39"/>
      <c r="M127" s="194"/>
      <c r="N127" s="195"/>
      <c r="O127" s="64"/>
      <c r="P127" s="64"/>
      <c r="Q127" s="64"/>
      <c r="R127" s="64"/>
      <c r="S127" s="64"/>
      <c r="T127" s="65"/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  <c r="AT127" s="17" t="s">
        <v>173</v>
      </c>
      <c r="AU127" s="17" t="s">
        <v>83</v>
      </c>
    </row>
    <row r="128" spans="1:65" s="2" customFormat="1" ht="24.2" customHeight="1">
      <c r="A128" s="34"/>
      <c r="B128" s="35"/>
      <c r="C128" s="223" t="s">
        <v>121</v>
      </c>
      <c r="D128" s="223" t="s">
        <v>457</v>
      </c>
      <c r="E128" s="224" t="s">
        <v>472</v>
      </c>
      <c r="F128" s="225" t="s">
        <v>473</v>
      </c>
      <c r="G128" s="226" t="s">
        <v>362</v>
      </c>
      <c r="H128" s="227">
        <v>7</v>
      </c>
      <c r="I128" s="228"/>
      <c r="J128" s="229">
        <f>ROUND(I128*H128,2)</f>
        <v>0</v>
      </c>
      <c r="K128" s="225" t="s">
        <v>171</v>
      </c>
      <c r="L128" s="230"/>
      <c r="M128" s="231" t="s">
        <v>19</v>
      </c>
      <c r="N128" s="232" t="s">
        <v>46</v>
      </c>
      <c r="O128" s="64"/>
      <c r="P128" s="187">
        <f>O128*H128</f>
        <v>0</v>
      </c>
      <c r="Q128" s="187">
        <v>1.201E-2</v>
      </c>
      <c r="R128" s="187">
        <f>Q128*H128</f>
        <v>8.4070000000000006E-2</v>
      </c>
      <c r="S128" s="187">
        <v>0</v>
      </c>
      <c r="T128" s="188">
        <f>S128*H128</f>
        <v>0</v>
      </c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  <c r="AR128" s="189" t="s">
        <v>124</v>
      </c>
      <c r="AT128" s="189" t="s">
        <v>457</v>
      </c>
      <c r="AU128" s="189" t="s">
        <v>83</v>
      </c>
      <c r="AY128" s="17" t="s">
        <v>164</v>
      </c>
      <c r="BE128" s="190">
        <f>IF(N128="základní",J128,0)</f>
        <v>0</v>
      </c>
      <c r="BF128" s="190">
        <f>IF(N128="snížená",J128,0)</f>
        <v>0</v>
      </c>
      <c r="BG128" s="190">
        <f>IF(N128="zákl. přenesená",J128,0)</f>
        <v>0</v>
      </c>
      <c r="BH128" s="190">
        <f>IF(N128="sníž. přenesená",J128,0)</f>
        <v>0</v>
      </c>
      <c r="BI128" s="190">
        <f>IF(N128="nulová",J128,0)</f>
        <v>0</v>
      </c>
      <c r="BJ128" s="17" t="s">
        <v>79</v>
      </c>
      <c r="BK128" s="190">
        <f>ROUND(I128*H128,2)</f>
        <v>0</v>
      </c>
      <c r="BL128" s="17" t="s">
        <v>112</v>
      </c>
      <c r="BM128" s="189" t="s">
        <v>1235</v>
      </c>
    </row>
    <row r="129" spans="1:65" s="2" customFormat="1" ht="37.9" customHeight="1">
      <c r="A129" s="34"/>
      <c r="B129" s="35"/>
      <c r="C129" s="178" t="s">
        <v>124</v>
      </c>
      <c r="D129" s="178" t="s">
        <v>167</v>
      </c>
      <c r="E129" s="179" t="s">
        <v>476</v>
      </c>
      <c r="F129" s="180" t="s">
        <v>477</v>
      </c>
      <c r="G129" s="181" t="s">
        <v>362</v>
      </c>
      <c r="H129" s="182">
        <v>12</v>
      </c>
      <c r="I129" s="183"/>
      <c r="J129" s="184">
        <f>ROUND(I129*H129,2)</f>
        <v>0</v>
      </c>
      <c r="K129" s="180" t="s">
        <v>171</v>
      </c>
      <c r="L129" s="39"/>
      <c r="M129" s="185" t="s">
        <v>19</v>
      </c>
      <c r="N129" s="186" t="s">
        <v>46</v>
      </c>
      <c r="O129" s="64"/>
      <c r="P129" s="187">
        <f>O129*H129</f>
        <v>0</v>
      </c>
      <c r="Q129" s="187">
        <v>0.42153000000000002</v>
      </c>
      <c r="R129" s="187">
        <f>Q129*H129</f>
        <v>5.0583600000000004</v>
      </c>
      <c r="S129" s="187">
        <v>0</v>
      </c>
      <c r="T129" s="188">
        <f>S129*H129</f>
        <v>0</v>
      </c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  <c r="AR129" s="189" t="s">
        <v>112</v>
      </c>
      <c r="AT129" s="189" t="s">
        <v>167</v>
      </c>
      <c r="AU129" s="189" t="s">
        <v>83</v>
      </c>
      <c r="AY129" s="17" t="s">
        <v>164</v>
      </c>
      <c r="BE129" s="190">
        <f>IF(N129="základní",J129,0)</f>
        <v>0</v>
      </c>
      <c r="BF129" s="190">
        <f>IF(N129="snížená",J129,0)</f>
        <v>0</v>
      </c>
      <c r="BG129" s="190">
        <f>IF(N129="zákl. přenesená",J129,0)</f>
        <v>0</v>
      </c>
      <c r="BH129" s="190">
        <f>IF(N129="sníž. přenesená",J129,0)</f>
        <v>0</v>
      </c>
      <c r="BI129" s="190">
        <f>IF(N129="nulová",J129,0)</f>
        <v>0</v>
      </c>
      <c r="BJ129" s="17" t="s">
        <v>79</v>
      </c>
      <c r="BK129" s="190">
        <f>ROUND(I129*H129,2)</f>
        <v>0</v>
      </c>
      <c r="BL129" s="17" t="s">
        <v>112</v>
      </c>
      <c r="BM129" s="189" t="s">
        <v>1236</v>
      </c>
    </row>
    <row r="130" spans="1:65" s="2" customFormat="1" ht="11.25">
      <c r="A130" s="34"/>
      <c r="B130" s="35"/>
      <c r="C130" s="36"/>
      <c r="D130" s="191" t="s">
        <v>173</v>
      </c>
      <c r="E130" s="36"/>
      <c r="F130" s="192" t="s">
        <v>479</v>
      </c>
      <c r="G130" s="36"/>
      <c r="H130" s="36"/>
      <c r="I130" s="193"/>
      <c r="J130" s="36"/>
      <c r="K130" s="36"/>
      <c r="L130" s="39"/>
      <c r="M130" s="194"/>
      <c r="N130" s="195"/>
      <c r="O130" s="64"/>
      <c r="P130" s="64"/>
      <c r="Q130" s="64"/>
      <c r="R130" s="64"/>
      <c r="S130" s="64"/>
      <c r="T130" s="65"/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  <c r="AT130" s="17" t="s">
        <v>173</v>
      </c>
      <c r="AU130" s="17" t="s">
        <v>83</v>
      </c>
    </row>
    <row r="131" spans="1:65" s="2" customFormat="1" ht="37.9" customHeight="1">
      <c r="A131" s="34"/>
      <c r="B131" s="35"/>
      <c r="C131" s="223" t="s">
        <v>165</v>
      </c>
      <c r="D131" s="223" t="s">
        <v>457</v>
      </c>
      <c r="E131" s="224" t="s">
        <v>481</v>
      </c>
      <c r="F131" s="225" t="s">
        <v>482</v>
      </c>
      <c r="G131" s="226" t="s">
        <v>362</v>
      </c>
      <c r="H131" s="227">
        <v>12</v>
      </c>
      <c r="I131" s="228"/>
      <c r="J131" s="229">
        <f>ROUND(I131*H131,2)</f>
        <v>0</v>
      </c>
      <c r="K131" s="225" t="s">
        <v>171</v>
      </c>
      <c r="L131" s="230"/>
      <c r="M131" s="231" t="s">
        <v>19</v>
      </c>
      <c r="N131" s="232" t="s">
        <v>46</v>
      </c>
      <c r="O131" s="64"/>
      <c r="P131" s="187">
        <f>O131*H131</f>
        <v>0</v>
      </c>
      <c r="Q131" s="187">
        <v>1.2489999999999999E-2</v>
      </c>
      <c r="R131" s="187">
        <f>Q131*H131</f>
        <v>0.14987999999999999</v>
      </c>
      <c r="S131" s="187">
        <v>0</v>
      </c>
      <c r="T131" s="188">
        <f>S131*H131</f>
        <v>0</v>
      </c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  <c r="AR131" s="189" t="s">
        <v>124</v>
      </c>
      <c r="AT131" s="189" t="s">
        <v>457</v>
      </c>
      <c r="AU131" s="189" t="s">
        <v>83</v>
      </c>
      <c r="AY131" s="17" t="s">
        <v>164</v>
      </c>
      <c r="BE131" s="190">
        <f>IF(N131="základní",J131,0)</f>
        <v>0</v>
      </c>
      <c r="BF131" s="190">
        <f>IF(N131="snížená",J131,0)</f>
        <v>0</v>
      </c>
      <c r="BG131" s="190">
        <f>IF(N131="zákl. přenesená",J131,0)</f>
        <v>0</v>
      </c>
      <c r="BH131" s="190">
        <f>IF(N131="sníž. přenesená",J131,0)</f>
        <v>0</v>
      </c>
      <c r="BI131" s="190">
        <f>IF(N131="nulová",J131,0)</f>
        <v>0</v>
      </c>
      <c r="BJ131" s="17" t="s">
        <v>79</v>
      </c>
      <c r="BK131" s="190">
        <f>ROUND(I131*H131,2)</f>
        <v>0</v>
      </c>
      <c r="BL131" s="17" t="s">
        <v>112</v>
      </c>
      <c r="BM131" s="189" t="s">
        <v>1237</v>
      </c>
    </row>
    <row r="132" spans="1:65" s="12" customFormat="1" ht="22.9" customHeight="1">
      <c r="B132" s="162"/>
      <c r="C132" s="163"/>
      <c r="D132" s="164" t="s">
        <v>74</v>
      </c>
      <c r="E132" s="176" t="s">
        <v>1027</v>
      </c>
      <c r="F132" s="176" t="s">
        <v>1028</v>
      </c>
      <c r="G132" s="163"/>
      <c r="H132" s="163"/>
      <c r="I132" s="166"/>
      <c r="J132" s="177">
        <f>BK132</f>
        <v>0</v>
      </c>
      <c r="K132" s="163"/>
      <c r="L132" s="168"/>
      <c r="M132" s="169"/>
      <c r="N132" s="170"/>
      <c r="O132" s="170"/>
      <c r="P132" s="171">
        <f>SUM(P133:P167)</f>
        <v>0</v>
      </c>
      <c r="Q132" s="170"/>
      <c r="R132" s="171">
        <f>SUM(R133:R167)</f>
        <v>10.179205699999999</v>
      </c>
      <c r="S132" s="170"/>
      <c r="T132" s="172">
        <f>SUM(T133:T167)</f>
        <v>0</v>
      </c>
      <c r="AR132" s="173" t="s">
        <v>79</v>
      </c>
      <c r="AT132" s="174" t="s">
        <v>74</v>
      </c>
      <c r="AU132" s="174" t="s">
        <v>79</v>
      </c>
      <c r="AY132" s="173" t="s">
        <v>164</v>
      </c>
      <c r="BK132" s="175">
        <f>SUM(BK133:BK167)</f>
        <v>0</v>
      </c>
    </row>
    <row r="133" spans="1:65" s="2" customFormat="1" ht="37.9" customHeight="1">
      <c r="A133" s="34"/>
      <c r="B133" s="35"/>
      <c r="C133" s="178" t="s">
        <v>218</v>
      </c>
      <c r="D133" s="178" t="s">
        <v>167</v>
      </c>
      <c r="E133" s="179" t="s">
        <v>497</v>
      </c>
      <c r="F133" s="180" t="s">
        <v>498</v>
      </c>
      <c r="G133" s="181" t="s">
        <v>170</v>
      </c>
      <c r="H133" s="182">
        <v>52.21</v>
      </c>
      <c r="I133" s="183"/>
      <c r="J133" s="184">
        <f>ROUND(I133*H133,2)</f>
        <v>0</v>
      </c>
      <c r="K133" s="180" t="s">
        <v>171</v>
      </c>
      <c r="L133" s="39"/>
      <c r="M133" s="185" t="s">
        <v>19</v>
      </c>
      <c r="N133" s="186" t="s">
        <v>46</v>
      </c>
      <c r="O133" s="64"/>
      <c r="P133" s="187">
        <f>O133*H133</f>
        <v>0</v>
      </c>
      <c r="Q133" s="187">
        <v>0</v>
      </c>
      <c r="R133" s="187">
        <f>Q133*H133</f>
        <v>0</v>
      </c>
      <c r="S133" s="187">
        <v>0</v>
      </c>
      <c r="T133" s="188">
        <f>S133*H133</f>
        <v>0</v>
      </c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  <c r="AR133" s="189" t="s">
        <v>250</v>
      </c>
      <c r="AT133" s="189" t="s">
        <v>167</v>
      </c>
      <c r="AU133" s="189" t="s">
        <v>83</v>
      </c>
      <c r="AY133" s="17" t="s">
        <v>164</v>
      </c>
      <c r="BE133" s="190">
        <f>IF(N133="základní",J133,0)</f>
        <v>0</v>
      </c>
      <c r="BF133" s="190">
        <f>IF(N133="snížená",J133,0)</f>
        <v>0</v>
      </c>
      <c r="BG133" s="190">
        <f>IF(N133="zákl. přenesená",J133,0)</f>
        <v>0</v>
      </c>
      <c r="BH133" s="190">
        <f>IF(N133="sníž. přenesená",J133,0)</f>
        <v>0</v>
      </c>
      <c r="BI133" s="190">
        <f>IF(N133="nulová",J133,0)</f>
        <v>0</v>
      </c>
      <c r="BJ133" s="17" t="s">
        <v>79</v>
      </c>
      <c r="BK133" s="190">
        <f>ROUND(I133*H133,2)</f>
        <v>0</v>
      </c>
      <c r="BL133" s="17" t="s">
        <v>250</v>
      </c>
      <c r="BM133" s="189" t="s">
        <v>1238</v>
      </c>
    </row>
    <row r="134" spans="1:65" s="2" customFormat="1" ht="11.25">
      <c r="A134" s="34"/>
      <c r="B134" s="35"/>
      <c r="C134" s="36"/>
      <c r="D134" s="191" t="s">
        <v>173</v>
      </c>
      <c r="E134" s="36"/>
      <c r="F134" s="192" t="s">
        <v>500</v>
      </c>
      <c r="G134" s="36"/>
      <c r="H134" s="36"/>
      <c r="I134" s="193"/>
      <c r="J134" s="36"/>
      <c r="K134" s="36"/>
      <c r="L134" s="39"/>
      <c r="M134" s="194"/>
      <c r="N134" s="195"/>
      <c r="O134" s="64"/>
      <c r="P134" s="64"/>
      <c r="Q134" s="64"/>
      <c r="R134" s="64"/>
      <c r="S134" s="64"/>
      <c r="T134" s="65"/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  <c r="AT134" s="17" t="s">
        <v>173</v>
      </c>
      <c r="AU134" s="17" t="s">
        <v>83</v>
      </c>
    </row>
    <row r="135" spans="1:65" s="13" customFormat="1" ht="11.25">
      <c r="B135" s="196"/>
      <c r="C135" s="197"/>
      <c r="D135" s="198" t="s">
        <v>179</v>
      </c>
      <c r="E135" s="199" t="s">
        <v>19</v>
      </c>
      <c r="F135" s="200" t="s">
        <v>501</v>
      </c>
      <c r="G135" s="197"/>
      <c r="H135" s="201">
        <v>52.21</v>
      </c>
      <c r="I135" s="202"/>
      <c r="J135" s="197"/>
      <c r="K135" s="197"/>
      <c r="L135" s="203"/>
      <c r="M135" s="204"/>
      <c r="N135" s="205"/>
      <c r="O135" s="205"/>
      <c r="P135" s="205"/>
      <c r="Q135" s="205"/>
      <c r="R135" s="205"/>
      <c r="S135" s="205"/>
      <c r="T135" s="206"/>
      <c r="AT135" s="207" t="s">
        <v>179</v>
      </c>
      <c r="AU135" s="207" t="s">
        <v>83</v>
      </c>
      <c r="AV135" s="13" t="s">
        <v>83</v>
      </c>
      <c r="AW135" s="13" t="s">
        <v>36</v>
      </c>
      <c r="AX135" s="13" t="s">
        <v>79</v>
      </c>
      <c r="AY135" s="207" t="s">
        <v>164</v>
      </c>
    </row>
    <row r="136" spans="1:65" s="2" customFormat="1" ht="24.2" customHeight="1">
      <c r="A136" s="34"/>
      <c r="B136" s="35"/>
      <c r="C136" s="223" t="s">
        <v>224</v>
      </c>
      <c r="D136" s="223" t="s">
        <v>457</v>
      </c>
      <c r="E136" s="224" t="s">
        <v>502</v>
      </c>
      <c r="F136" s="225" t="s">
        <v>503</v>
      </c>
      <c r="G136" s="226" t="s">
        <v>170</v>
      </c>
      <c r="H136" s="227">
        <v>109.64100000000001</v>
      </c>
      <c r="I136" s="228"/>
      <c r="J136" s="229">
        <f>ROUND(I136*H136,2)</f>
        <v>0</v>
      </c>
      <c r="K136" s="225" t="s">
        <v>171</v>
      </c>
      <c r="L136" s="230"/>
      <c r="M136" s="231" t="s">
        <v>19</v>
      </c>
      <c r="N136" s="232" t="s">
        <v>46</v>
      </c>
      <c r="O136" s="64"/>
      <c r="P136" s="187">
        <f>O136*H136</f>
        <v>0</v>
      </c>
      <c r="Q136" s="187">
        <v>1.5E-3</v>
      </c>
      <c r="R136" s="187">
        <f>Q136*H136</f>
        <v>0.16446150000000001</v>
      </c>
      <c r="S136" s="187">
        <v>0</v>
      </c>
      <c r="T136" s="188">
        <f>S136*H136</f>
        <v>0</v>
      </c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R136" s="189" t="s">
        <v>344</v>
      </c>
      <c r="AT136" s="189" t="s">
        <v>457</v>
      </c>
      <c r="AU136" s="189" t="s">
        <v>83</v>
      </c>
      <c r="AY136" s="17" t="s">
        <v>164</v>
      </c>
      <c r="BE136" s="190">
        <f>IF(N136="základní",J136,0)</f>
        <v>0</v>
      </c>
      <c r="BF136" s="190">
        <f>IF(N136="snížená",J136,0)</f>
        <v>0</v>
      </c>
      <c r="BG136" s="190">
        <f>IF(N136="zákl. přenesená",J136,0)</f>
        <v>0</v>
      </c>
      <c r="BH136" s="190">
        <f>IF(N136="sníž. přenesená",J136,0)</f>
        <v>0</v>
      </c>
      <c r="BI136" s="190">
        <f>IF(N136="nulová",J136,0)</f>
        <v>0</v>
      </c>
      <c r="BJ136" s="17" t="s">
        <v>79</v>
      </c>
      <c r="BK136" s="190">
        <f>ROUND(I136*H136,2)</f>
        <v>0</v>
      </c>
      <c r="BL136" s="17" t="s">
        <v>250</v>
      </c>
      <c r="BM136" s="189" t="s">
        <v>1239</v>
      </c>
    </row>
    <row r="137" spans="1:65" s="13" customFormat="1" ht="11.25">
      <c r="B137" s="196"/>
      <c r="C137" s="197"/>
      <c r="D137" s="198" t="s">
        <v>179</v>
      </c>
      <c r="E137" s="199" t="s">
        <v>19</v>
      </c>
      <c r="F137" s="200" t="s">
        <v>505</v>
      </c>
      <c r="G137" s="197"/>
      <c r="H137" s="201">
        <v>109.64100000000001</v>
      </c>
      <c r="I137" s="202"/>
      <c r="J137" s="197"/>
      <c r="K137" s="197"/>
      <c r="L137" s="203"/>
      <c r="M137" s="204"/>
      <c r="N137" s="205"/>
      <c r="O137" s="205"/>
      <c r="P137" s="205"/>
      <c r="Q137" s="205"/>
      <c r="R137" s="205"/>
      <c r="S137" s="205"/>
      <c r="T137" s="206"/>
      <c r="AT137" s="207" t="s">
        <v>179</v>
      </c>
      <c r="AU137" s="207" t="s">
        <v>83</v>
      </c>
      <c r="AV137" s="13" t="s">
        <v>83</v>
      </c>
      <c r="AW137" s="13" t="s">
        <v>36</v>
      </c>
      <c r="AX137" s="13" t="s">
        <v>79</v>
      </c>
      <c r="AY137" s="207" t="s">
        <v>164</v>
      </c>
    </row>
    <row r="138" spans="1:65" s="2" customFormat="1" ht="37.9" customHeight="1">
      <c r="A138" s="34"/>
      <c r="B138" s="35"/>
      <c r="C138" s="178" t="s">
        <v>8</v>
      </c>
      <c r="D138" s="178" t="s">
        <v>167</v>
      </c>
      <c r="E138" s="179" t="s">
        <v>506</v>
      </c>
      <c r="F138" s="180" t="s">
        <v>507</v>
      </c>
      <c r="G138" s="181" t="s">
        <v>170</v>
      </c>
      <c r="H138" s="182">
        <v>52.21</v>
      </c>
      <c r="I138" s="183"/>
      <c r="J138" s="184">
        <f>ROUND(I138*H138,2)</f>
        <v>0</v>
      </c>
      <c r="K138" s="180" t="s">
        <v>171</v>
      </c>
      <c r="L138" s="39"/>
      <c r="M138" s="185" t="s">
        <v>19</v>
      </c>
      <c r="N138" s="186" t="s">
        <v>46</v>
      </c>
      <c r="O138" s="64"/>
      <c r="P138" s="187">
        <f>O138*H138</f>
        <v>0</v>
      </c>
      <c r="Q138" s="187">
        <v>0</v>
      </c>
      <c r="R138" s="187">
        <f>Q138*H138</f>
        <v>0</v>
      </c>
      <c r="S138" s="187">
        <v>0</v>
      </c>
      <c r="T138" s="188">
        <f>S138*H138</f>
        <v>0</v>
      </c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  <c r="AR138" s="189" t="s">
        <v>250</v>
      </c>
      <c r="AT138" s="189" t="s">
        <v>167</v>
      </c>
      <c r="AU138" s="189" t="s">
        <v>83</v>
      </c>
      <c r="AY138" s="17" t="s">
        <v>164</v>
      </c>
      <c r="BE138" s="190">
        <f>IF(N138="základní",J138,0)</f>
        <v>0</v>
      </c>
      <c r="BF138" s="190">
        <f>IF(N138="snížená",J138,0)</f>
        <v>0</v>
      </c>
      <c r="BG138" s="190">
        <f>IF(N138="zákl. přenesená",J138,0)</f>
        <v>0</v>
      </c>
      <c r="BH138" s="190">
        <f>IF(N138="sníž. přenesená",J138,0)</f>
        <v>0</v>
      </c>
      <c r="BI138" s="190">
        <f>IF(N138="nulová",J138,0)</f>
        <v>0</v>
      </c>
      <c r="BJ138" s="17" t="s">
        <v>79</v>
      </c>
      <c r="BK138" s="190">
        <f>ROUND(I138*H138,2)</f>
        <v>0</v>
      </c>
      <c r="BL138" s="17" t="s">
        <v>250</v>
      </c>
      <c r="BM138" s="189" t="s">
        <v>1240</v>
      </c>
    </row>
    <row r="139" spans="1:65" s="2" customFormat="1" ht="11.25">
      <c r="A139" s="34"/>
      <c r="B139" s="35"/>
      <c r="C139" s="36"/>
      <c r="D139" s="191" t="s">
        <v>173</v>
      </c>
      <c r="E139" s="36"/>
      <c r="F139" s="192" t="s">
        <v>509</v>
      </c>
      <c r="G139" s="36"/>
      <c r="H139" s="36"/>
      <c r="I139" s="193"/>
      <c r="J139" s="36"/>
      <c r="K139" s="36"/>
      <c r="L139" s="39"/>
      <c r="M139" s="194"/>
      <c r="N139" s="195"/>
      <c r="O139" s="64"/>
      <c r="P139" s="64"/>
      <c r="Q139" s="64"/>
      <c r="R139" s="64"/>
      <c r="S139" s="64"/>
      <c r="T139" s="65"/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  <c r="AT139" s="17" t="s">
        <v>173</v>
      </c>
      <c r="AU139" s="17" t="s">
        <v>83</v>
      </c>
    </row>
    <row r="140" spans="1:65" s="2" customFormat="1" ht="24.2" customHeight="1">
      <c r="A140" s="34"/>
      <c r="B140" s="35"/>
      <c r="C140" s="223" t="s">
        <v>233</v>
      </c>
      <c r="D140" s="223" t="s">
        <v>457</v>
      </c>
      <c r="E140" s="224" t="s">
        <v>510</v>
      </c>
      <c r="F140" s="225" t="s">
        <v>511</v>
      </c>
      <c r="G140" s="226" t="s">
        <v>170</v>
      </c>
      <c r="H140" s="227">
        <v>60.850999999999999</v>
      </c>
      <c r="I140" s="228"/>
      <c r="J140" s="229">
        <f>ROUND(I140*H140,2)</f>
        <v>0</v>
      </c>
      <c r="K140" s="225" t="s">
        <v>171</v>
      </c>
      <c r="L140" s="230"/>
      <c r="M140" s="231" t="s">
        <v>19</v>
      </c>
      <c r="N140" s="232" t="s">
        <v>46</v>
      </c>
      <c r="O140" s="64"/>
      <c r="P140" s="187">
        <f>O140*H140</f>
        <v>0</v>
      </c>
      <c r="Q140" s="187">
        <v>8.9999999999999998E-4</v>
      </c>
      <c r="R140" s="187">
        <f>Q140*H140</f>
        <v>5.4765899999999999E-2</v>
      </c>
      <c r="S140" s="187">
        <v>0</v>
      </c>
      <c r="T140" s="188">
        <f>S140*H140</f>
        <v>0</v>
      </c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  <c r="AR140" s="189" t="s">
        <v>344</v>
      </c>
      <c r="AT140" s="189" t="s">
        <v>457</v>
      </c>
      <c r="AU140" s="189" t="s">
        <v>83</v>
      </c>
      <c r="AY140" s="17" t="s">
        <v>164</v>
      </c>
      <c r="BE140" s="190">
        <f>IF(N140="základní",J140,0)</f>
        <v>0</v>
      </c>
      <c r="BF140" s="190">
        <f>IF(N140="snížená",J140,0)</f>
        <v>0</v>
      </c>
      <c r="BG140" s="190">
        <f>IF(N140="zákl. přenesená",J140,0)</f>
        <v>0</v>
      </c>
      <c r="BH140" s="190">
        <f>IF(N140="sníž. přenesená",J140,0)</f>
        <v>0</v>
      </c>
      <c r="BI140" s="190">
        <f>IF(N140="nulová",J140,0)</f>
        <v>0</v>
      </c>
      <c r="BJ140" s="17" t="s">
        <v>79</v>
      </c>
      <c r="BK140" s="190">
        <f>ROUND(I140*H140,2)</f>
        <v>0</v>
      </c>
      <c r="BL140" s="17" t="s">
        <v>250</v>
      </c>
      <c r="BM140" s="189" t="s">
        <v>1241</v>
      </c>
    </row>
    <row r="141" spans="1:65" s="13" customFormat="1" ht="11.25">
      <c r="B141" s="196"/>
      <c r="C141" s="197"/>
      <c r="D141" s="198" t="s">
        <v>179</v>
      </c>
      <c r="E141" s="199" t="s">
        <v>19</v>
      </c>
      <c r="F141" s="200" t="s">
        <v>513</v>
      </c>
      <c r="G141" s="197"/>
      <c r="H141" s="201">
        <v>60.850999999999999</v>
      </c>
      <c r="I141" s="202"/>
      <c r="J141" s="197"/>
      <c r="K141" s="197"/>
      <c r="L141" s="203"/>
      <c r="M141" s="204"/>
      <c r="N141" s="205"/>
      <c r="O141" s="205"/>
      <c r="P141" s="205"/>
      <c r="Q141" s="205"/>
      <c r="R141" s="205"/>
      <c r="S141" s="205"/>
      <c r="T141" s="206"/>
      <c r="AT141" s="207" t="s">
        <v>179</v>
      </c>
      <c r="AU141" s="207" t="s">
        <v>83</v>
      </c>
      <c r="AV141" s="13" t="s">
        <v>83</v>
      </c>
      <c r="AW141" s="13" t="s">
        <v>36</v>
      </c>
      <c r="AX141" s="13" t="s">
        <v>79</v>
      </c>
      <c r="AY141" s="207" t="s">
        <v>164</v>
      </c>
    </row>
    <row r="142" spans="1:65" s="2" customFormat="1" ht="33" customHeight="1">
      <c r="A142" s="34"/>
      <c r="B142" s="35"/>
      <c r="C142" s="178" t="s">
        <v>239</v>
      </c>
      <c r="D142" s="178" t="s">
        <v>167</v>
      </c>
      <c r="E142" s="179" t="s">
        <v>486</v>
      </c>
      <c r="F142" s="180" t="s">
        <v>487</v>
      </c>
      <c r="G142" s="181" t="s">
        <v>183</v>
      </c>
      <c r="H142" s="182">
        <v>3.133</v>
      </c>
      <c r="I142" s="183"/>
      <c r="J142" s="184">
        <f>ROUND(I142*H142,2)</f>
        <v>0</v>
      </c>
      <c r="K142" s="180" t="s">
        <v>171</v>
      </c>
      <c r="L142" s="39"/>
      <c r="M142" s="185" t="s">
        <v>19</v>
      </c>
      <c r="N142" s="186" t="s">
        <v>46</v>
      </c>
      <c r="O142" s="64"/>
      <c r="P142" s="187">
        <f>O142*H142</f>
        <v>0</v>
      </c>
      <c r="Q142" s="187">
        <v>2.5018699999999998</v>
      </c>
      <c r="R142" s="187">
        <f>Q142*H142</f>
        <v>7.8383587099999996</v>
      </c>
      <c r="S142" s="187">
        <v>0</v>
      </c>
      <c r="T142" s="188">
        <f>S142*H142</f>
        <v>0</v>
      </c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R142" s="189" t="s">
        <v>112</v>
      </c>
      <c r="AT142" s="189" t="s">
        <v>167</v>
      </c>
      <c r="AU142" s="189" t="s">
        <v>83</v>
      </c>
      <c r="AY142" s="17" t="s">
        <v>164</v>
      </c>
      <c r="BE142" s="190">
        <f>IF(N142="základní",J142,0)</f>
        <v>0</v>
      </c>
      <c r="BF142" s="190">
        <f>IF(N142="snížená",J142,0)</f>
        <v>0</v>
      </c>
      <c r="BG142" s="190">
        <f>IF(N142="zákl. přenesená",J142,0)</f>
        <v>0</v>
      </c>
      <c r="BH142" s="190">
        <f>IF(N142="sníž. přenesená",J142,0)</f>
        <v>0</v>
      </c>
      <c r="BI142" s="190">
        <f>IF(N142="nulová",J142,0)</f>
        <v>0</v>
      </c>
      <c r="BJ142" s="17" t="s">
        <v>79</v>
      </c>
      <c r="BK142" s="190">
        <f>ROUND(I142*H142,2)</f>
        <v>0</v>
      </c>
      <c r="BL142" s="17" t="s">
        <v>112</v>
      </c>
      <c r="BM142" s="189" t="s">
        <v>1242</v>
      </c>
    </row>
    <row r="143" spans="1:65" s="2" customFormat="1" ht="11.25">
      <c r="A143" s="34"/>
      <c r="B143" s="35"/>
      <c r="C143" s="36"/>
      <c r="D143" s="191" t="s">
        <v>173</v>
      </c>
      <c r="E143" s="36"/>
      <c r="F143" s="192" t="s">
        <v>489</v>
      </c>
      <c r="G143" s="36"/>
      <c r="H143" s="36"/>
      <c r="I143" s="193"/>
      <c r="J143" s="36"/>
      <c r="K143" s="36"/>
      <c r="L143" s="39"/>
      <c r="M143" s="194"/>
      <c r="N143" s="195"/>
      <c r="O143" s="64"/>
      <c r="P143" s="64"/>
      <c r="Q143" s="64"/>
      <c r="R143" s="64"/>
      <c r="S143" s="64"/>
      <c r="T143" s="65"/>
      <c r="U143" s="34"/>
      <c r="V143" s="34"/>
      <c r="W143" s="34"/>
      <c r="X143" s="34"/>
      <c r="Y143" s="34"/>
      <c r="Z143" s="34"/>
      <c r="AA143" s="34"/>
      <c r="AB143" s="34"/>
      <c r="AC143" s="34"/>
      <c r="AD143" s="34"/>
      <c r="AE143" s="34"/>
      <c r="AT143" s="17" t="s">
        <v>173</v>
      </c>
      <c r="AU143" s="17" t="s">
        <v>83</v>
      </c>
    </row>
    <row r="144" spans="1:65" s="13" customFormat="1" ht="11.25">
      <c r="B144" s="196"/>
      <c r="C144" s="197"/>
      <c r="D144" s="198" t="s">
        <v>179</v>
      </c>
      <c r="E144" s="199" t="s">
        <v>19</v>
      </c>
      <c r="F144" s="200" t="s">
        <v>490</v>
      </c>
      <c r="G144" s="197"/>
      <c r="H144" s="201">
        <v>3.133</v>
      </c>
      <c r="I144" s="202"/>
      <c r="J144" s="197"/>
      <c r="K144" s="197"/>
      <c r="L144" s="203"/>
      <c r="M144" s="204"/>
      <c r="N144" s="205"/>
      <c r="O144" s="205"/>
      <c r="P144" s="205"/>
      <c r="Q144" s="205"/>
      <c r="R144" s="205"/>
      <c r="S144" s="205"/>
      <c r="T144" s="206"/>
      <c r="AT144" s="207" t="s">
        <v>179</v>
      </c>
      <c r="AU144" s="207" t="s">
        <v>83</v>
      </c>
      <c r="AV144" s="13" t="s">
        <v>83</v>
      </c>
      <c r="AW144" s="13" t="s">
        <v>36</v>
      </c>
      <c r="AX144" s="13" t="s">
        <v>79</v>
      </c>
      <c r="AY144" s="207" t="s">
        <v>164</v>
      </c>
    </row>
    <row r="145" spans="1:65" s="2" customFormat="1" ht="21.75" customHeight="1">
      <c r="A145" s="34"/>
      <c r="B145" s="35"/>
      <c r="C145" s="178" t="s">
        <v>244</v>
      </c>
      <c r="D145" s="178" t="s">
        <v>167</v>
      </c>
      <c r="E145" s="179" t="s">
        <v>491</v>
      </c>
      <c r="F145" s="180" t="s">
        <v>492</v>
      </c>
      <c r="G145" s="181" t="s">
        <v>221</v>
      </c>
      <c r="H145" s="182">
        <v>0.30499999999999999</v>
      </c>
      <c r="I145" s="183"/>
      <c r="J145" s="184">
        <f>ROUND(I145*H145,2)</f>
        <v>0</v>
      </c>
      <c r="K145" s="180" t="s">
        <v>171</v>
      </c>
      <c r="L145" s="39"/>
      <c r="M145" s="185" t="s">
        <v>19</v>
      </c>
      <c r="N145" s="186" t="s">
        <v>46</v>
      </c>
      <c r="O145" s="64"/>
      <c r="P145" s="187">
        <f>O145*H145</f>
        <v>0</v>
      </c>
      <c r="Q145" s="187">
        <v>1.06277</v>
      </c>
      <c r="R145" s="187">
        <f>Q145*H145</f>
        <v>0.32414484999999998</v>
      </c>
      <c r="S145" s="187">
        <v>0</v>
      </c>
      <c r="T145" s="188">
        <f>S145*H145</f>
        <v>0</v>
      </c>
      <c r="U145" s="34"/>
      <c r="V145" s="34"/>
      <c r="W145" s="34"/>
      <c r="X145" s="34"/>
      <c r="Y145" s="34"/>
      <c r="Z145" s="34"/>
      <c r="AA145" s="34"/>
      <c r="AB145" s="34"/>
      <c r="AC145" s="34"/>
      <c r="AD145" s="34"/>
      <c r="AE145" s="34"/>
      <c r="AR145" s="189" t="s">
        <v>112</v>
      </c>
      <c r="AT145" s="189" t="s">
        <v>167</v>
      </c>
      <c r="AU145" s="189" t="s">
        <v>83</v>
      </c>
      <c r="AY145" s="17" t="s">
        <v>164</v>
      </c>
      <c r="BE145" s="190">
        <f>IF(N145="základní",J145,0)</f>
        <v>0</v>
      </c>
      <c r="BF145" s="190">
        <f>IF(N145="snížená",J145,0)</f>
        <v>0</v>
      </c>
      <c r="BG145" s="190">
        <f>IF(N145="zákl. přenesená",J145,0)</f>
        <v>0</v>
      </c>
      <c r="BH145" s="190">
        <f>IF(N145="sníž. přenesená",J145,0)</f>
        <v>0</v>
      </c>
      <c r="BI145" s="190">
        <f>IF(N145="nulová",J145,0)</f>
        <v>0</v>
      </c>
      <c r="BJ145" s="17" t="s">
        <v>79</v>
      </c>
      <c r="BK145" s="190">
        <f>ROUND(I145*H145,2)</f>
        <v>0</v>
      </c>
      <c r="BL145" s="17" t="s">
        <v>112</v>
      </c>
      <c r="BM145" s="189" t="s">
        <v>1243</v>
      </c>
    </row>
    <row r="146" spans="1:65" s="2" customFormat="1" ht="11.25">
      <c r="A146" s="34"/>
      <c r="B146" s="35"/>
      <c r="C146" s="36"/>
      <c r="D146" s="191" t="s">
        <v>173</v>
      </c>
      <c r="E146" s="36"/>
      <c r="F146" s="192" t="s">
        <v>494</v>
      </c>
      <c r="G146" s="36"/>
      <c r="H146" s="36"/>
      <c r="I146" s="193"/>
      <c r="J146" s="36"/>
      <c r="K146" s="36"/>
      <c r="L146" s="39"/>
      <c r="M146" s="194"/>
      <c r="N146" s="195"/>
      <c r="O146" s="64"/>
      <c r="P146" s="64"/>
      <c r="Q146" s="64"/>
      <c r="R146" s="64"/>
      <c r="S146" s="64"/>
      <c r="T146" s="65"/>
      <c r="U146" s="34"/>
      <c r="V146" s="34"/>
      <c r="W146" s="34"/>
      <c r="X146" s="34"/>
      <c r="Y146" s="34"/>
      <c r="Z146" s="34"/>
      <c r="AA146" s="34"/>
      <c r="AB146" s="34"/>
      <c r="AC146" s="34"/>
      <c r="AD146" s="34"/>
      <c r="AE146" s="34"/>
      <c r="AT146" s="17" t="s">
        <v>173</v>
      </c>
      <c r="AU146" s="17" t="s">
        <v>83</v>
      </c>
    </row>
    <row r="147" spans="1:65" s="13" customFormat="1" ht="11.25">
      <c r="B147" s="196"/>
      <c r="C147" s="197"/>
      <c r="D147" s="198" t="s">
        <v>179</v>
      </c>
      <c r="E147" s="199" t="s">
        <v>19</v>
      </c>
      <c r="F147" s="200" t="s">
        <v>495</v>
      </c>
      <c r="G147" s="197"/>
      <c r="H147" s="201">
        <v>0.28999999999999998</v>
      </c>
      <c r="I147" s="202"/>
      <c r="J147" s="197"/>
      <c r="K147" s="197"/>
      <c r="L147" s="203"/>
      <c r="M147" s="204"/>
      <c r="N147" s="205"/>
      <c r="O147" s="205"/>
      <c r="P147" s="205"/>
      <c r="Q147" s="205"/>
      <c r="R147" s="205"/>
      <c r="S147" s="205"/>
      <c r="T147" s="206"/>
      <c r="AT147" s="207" t="s">
        <v>179</v>
      </c>
      <c r="AU147" s="207" t="s">
        <v>83</v>
      </c>
      <c r="AV147" s="13" t="s">
        <v>83</v>
      </c>
      <c r="AW147" s="13" t="s">
        <v>36</v>
      </c>
      <c r="AX147" s="13" t="s">
        <v>75</v>
      </c>
      <c r="AY147" s="207" t="s">
        <v>164</v>
      </c>
    </row>
    <row r="148" spans="1:65" s="13" customFormat="1" ht="11.25">
      <c r="B148" s="196"/>
      <c r="C148" s="197"/>
      <c r="D148" s="198" t="s">
        <v>179</v>
      </c>
      <c r="E148" s="199" t="s">
        <v>19</v>
      </c>
      <c r="F148" s="200" t="s">
        <v>496</v>
      </c>
      <c r="G148" s="197"/>
      <c r="H148" s="201">
        <v>0.30499999999999999</v>
      </c>
      <c r="I148" s="202"/>
      <c r="J148" s="197"/>
      <c r="K148" s="197"/>
      <c r="L148" s="203"/>
      <c r="M148" s="204"/>
      <c r="N148" s="205"/>
      <c r="O148" s="205"/>
      <c r="P148" s="205"/>
      <c r="Q148" s="205"/>
      <c r="R148" s="205"/>
      <c r="S148" s="205"/>
      <c r="T148" s="206"/>
      <c r="AT148" s="207" t="s">
        <v>179</v>
      </c>
      <c r="AU148" s="207" t="s">
        <v>83</v>
      </c>
      <c r="AV148" s="13" t="s">
        <v>83</v>
      </c>
      <c r="AW148" s="13" t="s">
        <v>36</v>
      </c>
      <c r="AX148" s="13" t="s">
        <v>79</v>
      </c>
      <c r="AY148" s="207" t="s">
        <v>164</v>
      </c>
    </row>
    <row r="149" spans="1:65" s="2" customFormat="1" ht="24.2" customHeight="1">
      <c r="A149" s="34"/>
      <c r="B149" s="35"/>
      <c r="C149" s="178" t="s">
        <v>250</v>
      </c>
      <c r="D149" s="178" t="s">
        <v>167</v>
      </c>
      <c r="E149" s="179" t="s">
        <v>514</v>
      </c>
      <c r="F149" s="180" t="s">
        <v>515</v>
      </c>
      <c r="G149" s="181" t="s">
        <v>170</v>
      </c>
      <c r="H149" s="182">
        <v>52.21</v>
      </c>
      <c r="I149" s="183"/>
      <c r="J149" s="184">
        <f>ROUND(I149*H149,2)</f>
        <v>0</v>
      </c>
      <c r="K149" s="180" t="s">
        <v>171</v>
      </c>
      <c r="L149" s="39"/>
      <c r="M149" s="185" t="s">
        <v>19</v>
      </c>
      <c r="N149" s="186" t="s">
        <v>46</v>
      </c>
      <c r="O149" s="64"/>
      <c r="P149" s="187">
        <f>O149*H149</f>
        <v>0</v>
      </c>
      <c r="Q149" s="187">
        <v>2.9999999999999997E-4</v>
      </c>
      <c r="R149" s="187">
        <f>Q149*H149</f>
        <v>1.5663E-2</v>
      </c>
      <c r="S149" s="187">
        <v>0</v>
      </c>
      <c r="T149" s="188">
        <f>S149*H149</f>
        <v>0</v>
      </c>
      <c r="U149" s="34"/>
      <c r="V149" s="34"/>
      <c r="W149" s="34"/>
      <c r="X149" s="34"/>
      <c r="Y149" s="34"/>
      <c r="Z149" s="34"/>
      <c r="AA149" s="34"/>
      <c r="AB149" s="34"/>
      <c r="AC149" s="34"/>
      <c r="AD149" s="34"/>
      <c r="AE149" s="34"/>
      <c r="AR149" s="189" t="s">
        <v>112</v>
      </c>
      <c r="AT149" s="189" t="s">
        <v>167</v>
      </c>
      <c r="AU149" s="189" t="s">
        <v>83</v>
      </c>
      <c r="AY149" s="17" t="s">
        <v>164</v>
      </c>
      <c r="BE149" s="190">
        <f>IF(N149="základní",J149,0)</f>
        <v>0</v>
      </c>
      <c r="BF149" s="190">
        <f>IF(N149="snížená",J149,0)</f>
        <v>0</v>
      </c>
      <c r="BG149" s="190">
        <f>IF(N149="zákl. přenesená",J149,0)</f>
        <v>0</v>
      </c>
      <c r="BH149" s="190">
        <f>IF(N149="sníž. přenesená",J149,0)</f>
        <v>0</v>
      </c>
      <c r="BI149" s="190">
        <f>IF(N149="nulová",J149,0)</f>
        <v>0</v>
      </c>
      <c r="BJ149" s="17" t="s">
        <v>79</v>
      </c>
      <c r="BK149" s="190">
        <f>ROUND(I149*H149,2)</f>
        <v>0</v>
      </c>
      <c r="BL149" s="17" t="s">
        <v>112</v>
      </c>
      <c r="BM149" s="189" t="s">
        <v>1244</v>
      </c>
    </row>
    <row r="150" spans="1:65" s="2" customFormat="1" ht="11.25">
      <c r="A150" s="34"/>
      <c r="B150" s="35"/>
      <c r="C150" s="36"/>
      <c r="D150" s="191" t="s">
        <v>173</v>
      </c>
      <c r="E150" s="36"/>
      <c r="F150" s="192" t="s">
        <v>517</v>
      </c>
      <c r="G150" s="36"/>
      <c r="H150" s="36"/>
      <c r="I150" s="193"/>
      <c r="J150" s="36"/>
      <c r="K150" s="36"/>
      <c r="L150" s="39"/>
      <c r="M150" s="194"/>
      <c r="N150" s="195"/>
      <c r="O150" s="64"/>
      <c r="P150" s="64"/>
      <c r="Q150" s="64"/>
      <c r="R150" s="64"/>
      <c r="S150" s="64"/>
      <c r="T150" s="65"/>
      <c r="U150" s="34"/>
      <c r="V150" s="34"/>
      <c r="W150" s="34"/>
      <c r="X150" s="34"/>
      <c r="Y150" s="34"/>
      <c r="Z150" s="34"/>
      <c r="AA150" s="34"/>
      <c r="AB150" s="34"/>
      <c r="AC150" s="34"/>
      <c r="AD150" s="34"/>
      <c r="AE150" s="34"/>
      <c r="AT150" s="17" t="s">
        <v>173</v>
      </c>
      <c r="AU150" s="17" t="s">
        <v>83</v>
      </c>
    </row>
    <row r="151" spans="1:65" s="13" customFormat="1" ht="11.25">
      <c r="B151" s="196"/>
      <c r="C151" s="197"/>
      <c r="D151" s="198" t="s">
        <v>179</v>
      </c>
      <c r="E151" s="199" t="s">
        <v>19</v>
      </c>
      <c r="F151" s="200" t="s">
        <v>518</v>
      </c>
      <c r="G151" s="197"/>
      <c r="H151" s="201">
        <v>52.21</v>
      </c>
      <c r="I151" s="202"/>
      <c r="J151" s="197"/>
      <c r="K151" s="197"/>
      <c r="L151" s="203"/>
      <c r="M151" s="204"/>
      <c r="N151" s="205"/>
      <c r="O151" s="205"/>
      <c r="P151" s="205"/>
      <c r="Q151" s="205"/>
      <c r="R151" s="205"/>
      <c r="S151" s="205"/>
      <c r="T151" s="206"/>
      <c r="AT151" s="207" t="s">
        <v>179</v>
      </c>
      <c r="AU151" s="207" t="s">
        <v>83</v>
      </c>
      <c r="AV151" s="13" t="s">
        <v>83</v>
      </c>
      <c r="AW151" s="13" t="s">
        <v>36</v>
      </c>
      <c r="AX151" s="13" t="s">
        <v>75</v>
      </c>
      <c r="AY151" s="207" t="s">
        <v>164</v>
      </c>
    </row>
    <row r="152" spans="1:65" s="14" customFormat="1" ht="11.25">
      <c r="B152" s="212"/>
      <c r="C152" s="213"/>
      <c r="D152" s="198" t="s">
        <v>179</v>
      </c>
      <c r="E152" s="214" t="s">
        <v>19</v>
      </c>
      <c r="F152" s="215" t="s">
        <v>438</v>
      </c>
      <c r="G152" s="213"/>
      <c r="H152" s="216">
        <v>52.21</v>
      </c>
      <c r="I152" s="217"/>
      <c r="J152" s="213"/>
      <c r="K152" s="213"/>
      <c r="L152" s="218"/>
      <c r="M152" s="219"/>
      <c r="N152" s="220"/>
      <c r="O152" s="220"/>
      <c r="P152" s="220"/>
      <c r="Q152" s="220"/>
      <c r="R152" s="220"/>
      <c r="S152" s="220"/>
      <c r="T152" s="221"/>
      <c r="AT152" s="222" t="s">
        <v>179</v>
      </c>
      <c r="AU152" s="222" t="s">
        <v>83</v>
      </c>
      <c r="AV152" s="14" t="s">
        <v>112</v>
      </c>
      <c r="AW152" s="14" t="s">
        <v>36</v>
      </c>
      <c r="AX152" s="14" t="s">
        <v>79</v>
      </c>
      <c r="AY152" s="222" t="s">
        <v>164</v>
      </c>
    </row>
    <row r="153" spans="1:65" s="2" customFormat="1" ht="49.15" customHeight="1">
      <c r="A153" s="34"/>
      <c r="B153" s="35"/>
      <c r="C153" s="178" t="s">
        <v>255</v>
      </c>
      <c r="D153" s="178" t="s">
        <v>167</v>
      </c>
      <c r="E153" s="179" t="s">
        <v>537</v>
      </c>
      <c r="F153" s="180" t="s">
        <v>538</v>
      </c>
      <c r="G153" s="181" t="s">
        <v>170</v>
      </c>
      <c r="H153" s="182">
        <v>52.21</v>
      </c>
      <c r="I153" s="183"/>
      <c r="J153" s="184">
        <f>ROUND(I153*H153,2)</f>
        <v>0</v>
      </c>
      <c r="K153" s="180" t="s">
        <v>171</v>
      </c>
      <c r="L153" s="39"/>
      <c r="M153" s="185" t="s">
        <v>19</v>
      </c>
      <c r="N153" s="186" t="s">
        <v>46</v>
      </c>
      <c r="O153" s="64"/>
      <c r="P153" s="187">
        <f>O153*H153</f>
        <v>0</v>
      </c>
      <c r="Q153" s="187">
        <v>5.8300000000000001E-3</v>
      </c>
      <c r="R153" s="187">
        <f>Q153*H153</f>
        <v>0.3043843</v>
      </c>
      <c r="S153" s="187">
        <v>0</v>
      </c>
      <c r="T153" s="188">
        <f>S153*H153</f>
        <v>0</v>
      </c>
      <c r="U153" s="34"/>
      <c r="V153" s="34"/>
      <c r="W153" s="34"/>
      <c r="X153" s="34"/>
      <c r="Y153" s="34"/>
      <c r="Z153" s="34"/>
      <c r="AA153" s="34"/>
      <c r="AB153" s="34"/>
      <c r="AC153" s="34"/>
      <c r="AD153" s="34"/>
      <c r="AE153" s="34"/>
      <c r="AR153" s="189" t="s">
        <v>250</v>
      </c>
      <c r="AT153" s="189" t="s">
        <v>167</v>
      </c>
      <c r="AU153" s="189" t="s">
        <v>83</v>
      </c>
      <c r="AY153" s="17" t="s">
        <v>164</v>
      </c>
      <c r="BE153" s="190">
        <f>IF(N153="základní",J153,0)</f>
        <v>0</v>
      </c>
      <c r="BF153" s="190">
        <f>IF(N153="snížená",J153,0)</f>
        <v>0</v>
      </c>
      <c r="BG153" s="190">
        <f>IF(N153="zákl. přenesená",J153,0)</f>
        <v>0</v>
      </c>
      <c r="BH153" s="190">
        <f>IF(N153="sníž. přenesená",J153,0)</f>
        <v>0</v>
      </c>
      <c r="BI153" s="190">
        <f>IF(N153="nulová",J153,0)</f>
        <v>0</v>
      </c>
      <c r="BJ153" s="17" t="s">
        <v>79</v>
      </c>
      <c r="BK153" s="190">
        <f>ROUND(I153*H153,2)</f>
        <v>0</v>
      </c>
      <c r="BL153" s="17" t="s">
        <v>250</v>
      </c>
      <c r="BM153" s="189" t="s">
        <v>1245</v>
      </c>
    </row>
    <row r="154" spans="1:65" s="2" customFormat="1" ht="11.25">
      <c r="A154" s="34"/>
      <c r="B154" s="35"/>
      <c r="C154" s="36"/>
      <c r="D154" s="191" t="s">
        <v>173</v>
      </c>
      <c r="E154" s="36"/>
      <c r="F154" s="192" t="s">
        <v>540</v>
      </c>
      <c r="G154" s="36"/>
      <c r="H154" s="36"/>
      <c r="I154" s="193"/>
      <c r="J154" s="36"/>
      <c r="K154" s="36"/>
      <c r="L154" s="39"/>
      <c r="M154" s="194"/>
      <c r="N154" s="195"/>
      <c r="O154" s="64"/>
      <c r="P154" s="64"/>
      <c r="Q154" s="64"/>
      <c r="R154" s="64"/>
      <c r="S154" s="64"/>
      <c r="T154" s="65"/>
      <c r="U154" s="34"/>
      <c r="V154" s="34"/>
      <c r="W154" s="34"/>
      <c r="X154" s="34"/>
      <c r="Y154" s="34"/>
      <c r="Z154" s="34"/>
      <c r="AA154" s="34"/>
      <c r="AB154" s="34"/>
      <c r="AC154" s="34"/>
      <c r="AD154" s="34"/>
      <c r="AE154" s="34"/>
      <c r="AT154" s="17" t="s">
        <v>173</v>
      </c>
      <c r="AU154" s="17" t="s">
        <v>83</v>
      </c>
    </row>
    <row r="155" spans="1:65" s="13" customFormat="1" ht="11.25">
      <c r="B155" s="196"/>
      <c r="C155" s="197"/>
      <c r="D155" s="198" t="s">
        <v>179</v>
      </c>
      <c r="E155" s="199" t="s">
        <v>19</v>
      </c>
      <c r="F155" s="200" t="s">
        <v>501</v>
      </c>
      <c r="G155" s="197"/>
      <c r="H155" s="201">
        <v>52.21</v>
      </c>
      <c r="I155" s="202"/>
      <c r="J155" s="197"/>
      <c r="K155" s="197"/>
      <c r="L155" s="203"/>
      <c r="M155" s="204"/>
      <c r="N155" s="205"/>
      <c r="O155" s="205"/>
      <c r="P155" s="205"/>
      <c r="Q155" s="205"/>
      <c r="R155" s="205"/>
      <c r="S155" s="205"/>
      <c r="T155" s="206"/>
      <c r="AT155" s="207" t="s">
        <v>179</v>
      </c>
      <c r="AU155" s="207" t="s">
        <v>83</v>
      </c>
      <c r="AV155" s="13" t="s">
        <v>83</v>
      </c>
      <c r="AW155" s="13" t="s">
        <v>36</v>
      </c>
      <c r="AX155" s="13" t="s">
        <v>79</v>
      </c>
      <c r="AY155" s="207" t="s">
        <v>164</v>
      </c>
    </row>
    <row r="156" spans="1:65" s="2" customFormat="1" ht="33" customHeight="1">
      <c r="A156" s="34"/>
      <c r="B156" s="35"/>
      <c r="C156" s="223" t="s">
        <v>261</v>
      </c>
      <c r="D156" s="223" t="s">
        <v>457</v>
      </c>
      <c r="E156" s="224" t="s">
        <v>541</v>
      </c>
      <c r="F156" s="225" t="s">
        <v>542</v>
      </c>
      <c r="G156" s="226" t="s">
        <v>170</v>
      </c>
      <c r="H156" s="227">
        <v>60.042000000000002</v>
      </c>
      <c r="I156" s="228"/>
      <c r="J156" s="229">
        <f>ROUND(I156*H156,2)</f>
        <v>0</v>
      </c>
      <c r="K156" s="225" t="s">
        <v>171</v>
      </c>
      <c r="L156" s="230"/>
      <c r="M156" s="231" t="s">
        <v>19</v>
      </c>
      <c r="N156" s="232" t="s">
        <v>46</v>
      </c>
      <c r="O156" s="64"/>
      <c r="P156" s="187">
        <f>O156*H156</f>
        <v>0</v>
      </c>
      <c r="Q156" s="187">
        <v>2.1999999999999999E-2</v>
      </c>
      <c r="R156" s="187">
        <f>Q156*H156</f>
        <v>1.320924</v>
      </c>
      <c r="S156" s="187">
        <v>0</v>
      </c>
      <c r="T156" s="188">
        <f>S156*H156</f>
        <v>0</v>
      </c>
      <c r="U156" s="34"/>
      <c r="V156" s="34"/>
      <c r="W156" s="34"/>
      <c r="X156" s="34"/>
      <c r="Y156" s="34"/>
      <c r="Z156" s="34"/>
      <c r="AA156" s="34"/>
      <c r="AB156" s="34"/>
      <c r="AC156" s="34"/>
      <c r="AD156" s="34"/>
      <c r="AE156" s="34"/>
      <c r="AR156" s="189" t="s">
        <v>344</v>
      </c>
      <c r="AT156" s="189" t="s">
        <v>457</v>
      </c>
      <c r="AU156" s="189" t="s">
        <v>83</v>
      </c>
      <c r="AY156" s="17" t="s">
        <v>164</v>
      </c>
      <c r="BE156" s="190">
        <f>IF(N156="základní",J156,0)</f>
        <v>0</v>
      </c>
      <c r="BF156" s="190">
        <f>IF(N156="snížená",J156,0)</f>
        <v>0</v>
      </c>
      <c r="BG156" s="190">
        <f>IF(N156="zákl. přenesená",J156,0)</f>
        <v>0</v>
      </c>
      <c r="BH156" s="190">
        <f>IF(N156="sníž. přenesená",J156,0)</f>
        <v>0</v>
      </c>
      <c r="BI156" s="190">
        <f>IF(N156="nulová",J156,0)</f>
        <v>0</v>
      </c>
      <c r="BJ156" s="17" t="s">
        <v>79</v>
      </c>
      <c r="BK156" s="190">
        <f>ROUND(I156*H156,2)</f>
        <v>0</v>
      </c>
      <c r="BL156" s="17" t="s">
        <v>250</v>
      </c>
      <c r="BM156" s="189" t="s">
        <v>1246</v>
      </c>
    </row>
    <row r="157" spans="1:65" s="13" customFormat="1" ht="11.25">
      <c r="B157" s="196"/>
      <c r="C157" s="197"/>
      <c r="D157" s="198" t="s">
        <v>179</v>
      </c>
      <c r="E157" s="199" t="s">
        <v>19</v>
      </c>
      <c r="F157" s="200" t="s">
        <v>544</v>
      </c>
      <c r="G157" s="197"/>
      <c r="H157" s="201">
        <v>60.042000000000002</v>
      </c>
      <c r="I157" s="202"/>
      <c r="J157" s="197"/>
      <c r="K157" s="197"/>
      <c r="L157" s="203"/>
      <c r="M157" s="204"/>
      <c r="N157" s="205"/>
      <c r="O157" s="205"/>
      <c r="P157" s="205"/>
      <c r="Q157" s="205"/>
      <c r="R157" s="205"/>
      <c r="S157" s="205"/>
      <c r="T157" s="206"/>
      <c r="AT157" s="207" t="s">
        <v>179</v>
      </c>
      <c r="AU157" s="207" t="s">
        <v>83</v>
      </c>
      <c r="AV157" s="13" t="s">
        <v>83</v>
      </c>
      <c r="AW157" s="13" t="s">
        <v>36</v>
      </c>
      <c r="AX157" s="13" t="s">
        <v>79</v>
      </c>
      <c r="AY157" s="207" t="s">
        <v>164</v>
      </c>
    </row>
    <row r="158" spans="1:65" s="2" customFormat="1" ht="37.9" customHeight="1">
      <c r="A158" s="34"/>
      <c r="B158" s="35"/>
      <c r="C158" s="178" t="s">
        <v>267</v>
      </c>
      <c r="D158" s="178" t="s">
        <v>167</v>
      </c>
      <c r="E158" s="179" t="s">
        <v>528</v>
      </c>
      <c r="F158" s="180" t="s">
        <v>529</v>
      </c>
      <c r="G158" s="181" t="s">
        <v>347</v>
      </c>
      <c r="H158" s="182">
        <v>59.68</v>
      </c>
      <c r="I158" s="183"/>
      <c r="J158" s="184">
        <f>ROUND(I158*H158,2)</f>
        <v>0</v>
      </c>
      <c r="K158" s="180" t="s">
        <v>171</v>
      </c>
      <c r="L158" s="39"/>
      <c r="M158" s="185" t="s">
        <v>19</v>
      </c>
      <c r="N158" s="186" t="s">
        <v>46</v>
      </c>
      <c r="O158" s="64"/>
      <c r="P158" s="187">
        <f>O158*H158</f>
        <v>0</v>
      </c>
      <c r="Q158" s="187">
        <v>4.2999999999999999E-4</v>
      </c>
      <c r="R158" s="187">
        <f>Q158*H158</f>
        <v>2.5662399999999998E-2</v>
      </c>
      <c r="S158" s="187">
        <v>0</v>
      </c>
      <c r="T158" s="188">
        <f>S158*H158</f>
        <v>0</v>
      </c>
      <c r="U158" s="34"/>
      <c r="V158" s="34"/>
      <c r="W158" s="34"/>
      <c r="X158" s="34"/>
      <c r="Y158" s="34"/>
      <c r="Z158" s="34"/>
      <c r="AA158" s="34"/>
      <c r="AB158" s="34"/>
      <c r="AC158" s="34"/>
      <c r="AD158" s="34"/>
      <c r="AE158" s="34"/>
      <c r="AR158" s="189" t="s">
        <v>250</v>
      </c>
      <c r="AT158" s="189" t="s">
        <v>167</v>
      </c>
      <c r="AU158" s="189" t="s">
        <v>83</v>
      </c>
      <c r="AY158" s="17" t="s">
        <v>164</v>
      </c>
      <c r="BE158" s="190">
        <f>IF(N158="základní",J158,0)</f>
        <v>0</v>
      </c>
      <c r="BF158" s="190">
        <f>IF(N158="snížená",J158,0)</f>
        <v>0</v>
      </c>
      <c r="BG158" s="190">
        <f>IF(N158="zákl. přenesená",J158,0)</f>
        <v>0</v>
      </c>
      <c r="BH158" s="190">
        <f>IF(N158="sníž. přenesená",J158,0)</f>
        <v>0</v>
      </c>
      <c r="BI158" s="190">
        <f>IF(N158="nulová",J158,0)</f>
        <v>0</v>
      </c>
      <c r="BJ158" s="17" t="s">
        <v>79</v>
      </c>
      <c r="BK158" s="190">
        <f>ROUND(I158*H158,2)</f>
        <v>0</v>
      </c>
      <c r="BL158" s="17" t="s">
        <v>250</v>
      </c>
      <c r="BM158" s="189" t="s">
        <v>1247</v>
      </c>
    </row>
    <row r="159" spans="1:65" s="2" customFormat="1" ht="11.25">
      <c r="A159" s="34"/>
      <c r="B159" s="35"/>
      <c r="C159" s="36"/>
      <c r="D159" s="191" t="s">
        <v>173</v>
      </c>
      <c r="E159" s="36"/>
      <c r="F159" s="192" t="s">
        <v>531</v>
      </c>
      <c r="G159" s="36"/>
      <c r="H159" s="36"/>
      <c r="I159" s="193"/>
      <c r="J159" s="36"/>
      <c r="K159" s="36"/>
      <c r="L159" s="39"/>
      <c r="M159" s="194"/>
      <c r="N159" s="195"/>
      <c r="O159" s="64"/>
      <c r="P159" s="64"/>
      <c r="Q159" s="64"/>
      <c r="R159" s="64"/>
      <c r="S159" s="64"/>
      <c r="T159" s="65"/>
      <c r="U159" s="34"/>
      <c r="V159" s="34"/>
      <c r="W159" s="34"/>
      <c r="X159" s="34"/>
      <c r="Y159" s="34"/>
      <c r="Z159" s="34"/>
      <c r="AA159" s="34"/>
      <c r="AB159" s="34"/>
      <c r="AC159" s="34"/>
      <c r="AD159" s="34"/>
      <c r="AE159" s="34"/>
      <c r="AT159" s="17" t="s">
        <v>173</v>
      </c>
      <c r="AU159" s="17" t="s">
        <v>83</v>
      </c>
    </row>
    <row r="160" spans="1:65" s="13" customFormat="1" ht="11.25">
      <c r="B160" s="196"/>
      <c r="C160" s="197"/>
      <c r="D160" s="198" t="s">
        <v>179</v>
      </c>
      <c r="E160" s="199" t="s">
        <v>19</v>
      </c>
      <c r="F160" s="200" t="s">
        <v>1048</v>
      </c>
      <c r="G160" s="197"/>
      <c r="H160" s="201">
        <v>59.68</v>
      </c>
      <c r="I160" s="202"/>
      <c r="J160" s="197"/>
      <c r="K160" s="197"/>
      <c r="L160" s="203"/>
      <c r="M160" s="204"/>
      <c r="N160" s="205"/>
      <c r="O160" s="205"/>
      <c r="P160" s="205"/>
      <c r="Q160" s="205"/>
      <c r="R160" s="205"/>
      <c r="S160" s="205"/>
      <c r="T160" s="206"/>
      <c r="AT160" s="207" t="s">
        <v>179</v>
      </c>
      <c r="AU160" s="207" t="s">
        <v>83</v>
      </c>
      <c r="AV160" s="13" t="s">
        <v>83</v>
      </c>
      <c r="AW160" s="13" t="s">
        <v>36</v>
      </c>
      <c r="AX160" s="13" t="s">
        <v>79</v>
      </c>
      <c r="AY160" s="207" t="s">
        <v>164</v>
      </c>
    </row>
    <row r="161" spans="1:65" s="2" customFormat="1" ht="24.2" customHeight="1">
      <c r="A161" s="34"/>
      <c r="B161" s="35"/>
      <c r="C161" s="223" t="s">
        <v>273</v>
      </c>
      <c r="D161" s="223" t="s">
        <v>457</v>
      </c>
      <c r="E161" s="224" t="s">
        <v>533</v>
      </c>
      <c r="F161" s="225" t="s">
        <v>534</v>
      </c>
      <c r="G161" s="226" t="s">
        <v>347</v>
      </c>
      <c r="H161" s="227">
        <v>65.647999999999996</v>
      </c>
      <c r="I161" s="228"/>
      <c r="J161" s="229">
        <f>ROUND(I161*H161,2)</f>
        <v>0</v>
      </c>
      <c r="K161" s="225" t="s">
        <v>171</v>
      </c>
      <c r="L161" s="230"/>
      <c r="M161" s="231" t="s">
        <v>19</v>
      </c>
      <c r="N161" s="232" t="s">
        <v>46</v>
      </c>
      <c r="O161" s="64"/>
      <c r="P161" s="187">
        <f>O161*H161</f>
        <v>0</v>
      </c>
      <c r="Q161" s="187">
        <v>1.98E-3</v>
      </c>
      <c r="R161" s="187">
        <f>Q161*H161</f>
        <v>0.12998303999999999</v>
      </c>
      <c r="S161" s="187">
        <v>0</v>
      </c>
      <c r="T161" s="188">
        <f>S161*H161</f>
        <v>0</v>
      </c>
      <c r="U161" s="34"/>
      <c r="V161" s="34"/>
      <c r="W161" s="34"/>
      <c r="X161" s="34"/>
      <c r="Y161" s="34"/>
      <c r="Z161" s="34"/>
      <c r="AA161" s="34"/>
      <c r="AB161" s="34"/>
      <c r="AC161" s="34"/>
      <c r="AD161" s="34"/>
      <c r="AE161" s="34"/>
      <c r="AR161" s="189" t="s">
        <v>344</v>
      </c>
      <c r="AT161" s="189" t="s">
        <v>457</v>
      </c>
      <c r="AU161" s="189" t="s">
        <v>83</v>
      </c>
      <c r="AY161" s="17" t="s">
        <v>164</v>
      </c>
      <c r="BE161" s="190">
        <f>IF(N161="základní",J161,0)</f>
        <v>0</v>
      </c>
      <c r="BF161" s="190">
        <f>IF(N161="snížená",J161,0)</f>
        <v>0</v>
      </c>
      <c r="BG161" s="190">
        <f>IF(N161="zákl. přenesená",J161,0)</f>
        <v>0</v>
      </c>
      <c r="BH161" s="190">
        <f>IF(N161="sníž. přenesená",J161,0)</f>
        <v>0</v>
      </c>
      <c r="BI161" s="190">
        <f>IF(N161="nulová",J161,0)</f>
        <v>0</v>
      </c>
      <c r="BJ161" s="17" t="s">
        <v>79</v>
      </c>
      <c r="BK161" s="190">
        <f>ROUND(I161*H161,2)</f>
        <v>0</v>
      </c>
      <c r="BL161" s="17" t="s">
        <v>250</v>
      </c>
      <c r="BM161" s="189" t="s">
        <v>1248</v>
      </c>
    </row>
    <row r="162" spans="1:65" s="13" customFormat="1" ht="11.25">
      <c r="B162" s="196"/>
      <c r="C162" s="197"/>
      <c r="D162" s="198" t="s">
        <v>179</v>
      </c>
      <c r="E162" s="199" t="s">
        <v>19</v>
      </c>
      <c r="F162" s="200" t="s">
        <v>1050</v>
      </c>
      <c r="G162" s="197"/>
      <c r="H162" s="201">
        <v>65.647999999999996</v>
      </c>
      <c r="I162" s="202"/>
      <c r="J162" s="197"/>
      <c r="K162" s="197"/>
      <c r="L162" s="203"/>
      <c r="M162" s="204"/>
      <c r="N162" s="205"/>
      <c r="O162" s="205"/>
      <c r="P162" s="205"/>
      <c r="Q162" s="205"/>
      <c r="R162" s="205"/>
      <c r="S162" s="205"/>
      <c r="T162" s="206"/>
      <c r="AT162" s="207" t="s">
        <v>179</v>
      </c>
      <c r="AU162" s="207" t="s">
        <v>83</v>
      </c>
      <c r="AV162" s="13" t="s">
        <v>83</v>
      </c>
      <c r="AW162" s="13" t="s">
        <v>36</v>
      </c>
      <c r="AX162" s="13" t="s">
        <v>79</v>
      </c>
      <c r="AY162" s="207" t="s">
        <v>164</v>
      </c>
    </row>
    <row r="163" spans="1:65" s="2" customFormat="1" ht="24.2" customHeight="1">
      <c r="A163" s="34"/>
      <c r="B163" s="35"/>
      <c r="C163" s="178" t="s">
        <v>7</v>
      </c>
      <c r="D163" s="178" t="s">
        <v>167</v>
      </c>
      <c r="E163" s="179" t="s">
        <v>519</v>
      </c>
      <c r="F163" s="180" t="s">
        <v>520</v>
      </c>
      <c r="G163" s="181" t="s">
        <v>347</v>
      </c>
      <c r="H163" s="182">
        <v>6</v>
      </c>
      <c r="I163" s="183"/>
      <c r="J163" s="184">
        <f>ROUND(I163*H163,2)</f>
        <v>0</v>
      </c>
      <c r="K163" s="180" t="s">
        <v>171</v>
      </c>
      <c r="L163" s="39"/>
      <c r="M163" s="185" t="s">
        <v>19</v>
      </c>
      <c r="N163" s="186" t="s">
        <v>46</v>
      </c>
      <c r="O163" s="64"/>
      <c r="P163" s="187">
        <f>O163*H163</f>
        <v>0</v>
      </c>
      <c r="Q163" s="187">
        <v>0</v>
      </c>
      <c r="R163" s="187">
        <f>Q163*H163</f>
        <v>0</v>
      </c>
      <c r="S163" s="187">
        <v>0</v>
      </c>
      <c r="T163" s="188">
        <f>S163*H163</f>
        <v>0</v>
      </c>
      <c r="U163" s="34"/>
      <c r="V163" s="34"/>
      <c r="W163" s="34"/>
      <c r="X163" s="34"/>
      <c r="Y163" s="34"/>
      <c r="Z163" s="34"/>
      <c r="AA163" s="34"/>
      <c r="AB163" s="34"/>
      <c r="AC163" s="34"/>
      <c r="AD163" s="34"/>
      <c r="AE163" s="34"/>
      <c r="AR163" s="189" t="s">
        <v>250</v>
      </c>
      <c r="AT163" s="189" t="s">
        <v>167</v>
      </c>
      <c r="AU163" s="189" t="s">
        <v>83</v>
      </c>
      <c r="AY163" s="17" t="s">
        <v>164</v>
      </c>
      <c r="BE163" s="190">
        <f>IF(N163="základní",J163,0)</f>
        <v>0</v>
      </c>
      <c r="BF163" s="190">
        <f>IF(N163="snížená",J163,0)</f>
        <v>0</v>
      </c>
      <c r="BG163" s="190">
        <f>IF(N163="zákl. přenesená",J163,0)</f>
        <v>0</v>
      </c>
      <c r="BH163" s="190">
        <f>IF(N163="sníž. přenesená",J163,0)</f>
        <v>0</v>
      </c>
      <c r="BI163" s="190">
        <f>IF(N163="nulová",J163,0)</f>
        <v>0</v>
      </c>
      <c r="BJ163" s="17" t="s">
        <v>79</v>
      </c>
      <c r="BK163" s="190">
        <f>ROUND(I163*H163,2)</f>
        <v>0</v>
      </c>
      <c r="BL163" s="17" t="s">
        <v>250</v>
      </c>
      <c r="BM163" s="189" t="s">
        <v>1249</v>
      </c>
    </row>
    <row r="164" spans="1:65" s="2" customFormat="1" ht="11.25">
      <c r="A164" s="34"/>
      <c r="B164" s="35"/>
      <c r="C164" s="36"/>
      <c r="D164" s="191" t="s">
        <v>173</v>
      </c>
      <c r="E164" s="36"/>
      <c r="F164" s="192" t="s">
        <v>522</v>
      </c>
      <c r="G164" s="36"/>
      <c r="H164" s="36"/>
      <c r="I164" s="193"/>
      <c r="J164" s="36"/>
      <c r="K164" s="36"/>
      <c r="L164" s="39"/>
      <c r="M164" s="194"/>
      <c r="N164" s="195"/>
      <c r="O164" s="64"/>
      <c r="P164" s="64"/>
      <c r="Q164" s="64"/>
      <c r="R164" s="64"/>
      <c r="S164" s="64"/>
      <c r="T164" s="65"/>
      <c r="U164" s="34"/>
      <c r="V164" s="34"/>
      <c r="W164" s="34"/>
      <c r="X164" s="34"/>
      <c r="Y164" s="34"/>
      <c r="Z164" s="34"/>
      <c r="AA164" s="34"/>
      <c r="AB164" s="34"/>
      <c r="AC164" s="34"/>
      <c r="AD164" s="34"/>
      <c r="AE164" s="34"/>
      <c r="AT164" s="17" t="s">
        <v>173</v>
      </c>
      <c r="AU164" s="17" t="s">
        <v>83</v>
      </c>
    </row>
    <row r="165" spans="1:65" s="13" customFormat="1" ht="11.25">
      <c r="B165" s="196"/>
      <c r="C165" s="197"/>
      <c r="D165" s="198" t="s">
        <v>179</v>
      </c>
      <c r="E165" s="199" t="s">
        <v>19</v>
      </c>
      <c r="F165" s="200" t="s">
        <v>1044</v>
      </c>
      <c r="G165" s="197"/>
      <c r="H165" s="201">
        <v>6</v>
      </c>
      <c r="I165" s="202"/>
      <c r="J165" s="197"/>
      <c r="K165" s="197"/>
      <c r="L165" s="203"/>
      <c r="M165" s="204"/>
      <c r="N165" s="205"/>
      <c r="O165" s="205"/>
      <c r="P165" s="205"/>
      <c r="Q165" s="205"/>
      <c r="R165" s="205"/>
      <c r="S165" s="205"/>
      <c r="T165" s="206"/>
      <c r="AT165" s="207" t="s">
        <v>179</v>
      </c>
      <c r="AU165" s="207" t="s">
        <v>83</v>
      </c>
      <c r="AV165" s="13" t="s">
        <v>83</v>
      </c>
      <c r="AW165" s="13" t="s">
        <v>36</v>
      </c>
      <c r="AX165" s="13" t="s">
        <v>79</v>
      </c>
      <c r="AY165" s="207" t="s">
        <v>164</v>
      </c>
    </row>
    <row r="166" spans="1:65" s="2" customFormat="1" ht="21.75" customHeight="1">
      <c r="A166" s="34"/>
      <c r="B166" s="35"/>
      <c r="C166" s="223" t="s">
        <v>282</v>
      </c>
      <c r="D166" s="223" t="s">
        <v>457</v>
      </c>
      <c r="E166" s="224" t="s">
        <v>524</v>
      </c>
      <c r="F166" s="225" t="s">
        <v>525</v>
      </c>
      <c r="G166" s="226" t="s">
        <v>347</v>
      </c>
      <c r="H166" s="227">
        <v>6.6</v>
      </c>
      <c r="I166" s="228"/>
      <c r="J166" s="229">
        <f>ROUND(I166*H166,2)</f>
        <v>0</v>
      </c>
      <c r="K166" s="225" t="s">
        <v>171</v>
      </c>
      <c r="L166" s="230"/>
      <c r="M166" s="231" t="s">
        <v>19</v>
      </c>
      <c r="N166" s="232" t="s">
        <v>46</v>
      </c>
      <c r="O166" s="64"/>
      <c r="P166" s="187">
        <f>O166*H166</f>
        <v>0</v>
      </c>
      <c r="Q166" s="187">
        <v>1.2999999999999999E-4</v>
      </c>
      <c r="R166" s="187">
        <f>Q166*H166</f>
        <v>8.5799999999999993E-4</v>
      </c>
      <c r="S166" s="187">
        <v>0</v>
      </c>
      <c r="T166" s="188">
        <f>S166*H166</f>
        <v>0</v>
      </c>
      <c r="U166" s="34"/>
      <c r="V166" s="34"/>
      <c r="W166" s="34"/>
      <c r="X166" s="34"/>
      <c r="Y166" s="34"/>
      <c r="Z166" s="34"/>
      <c r="AA166" s="34"/>
      <c r="AB166" s="34"/>
      <c r="AC166" s="34"/>
      <c r="AD166" s="34"/>
      <c r="AE166" s="34"/>
      <c r="AR166" s="189" t="s">
        <v>344</v>
      </c>
      <c r="AT166" s="189" t="s">
        <v>457</v>
      </c>
      <c r="AU166" s="189" t="s">
        <v>83</v>
      </c>
      <c r="AY166" s="17" t="s">
        <v>164</v>
      </c>
      <c r="BE166" s="190">
        <f>IF(N166="základní",J166,0)</f>
        <v>0</v>
      </c>
      <c r="BF166" s="190">
        <f>IF(N166="snížená",J166,0)</f>
        <v>0</v>
      </c>
      <c r="BG166" s="190">
        <f>IF(N166="zákl. přenesená",J166,0)</f>
        <v>0</v>
      </c>
      <c r="BH166" s="190">
        <f>IF(N166="sníž. přenesená",J166,0)</f>
        <v>0</v>
      </c>
      <c r="BI166" s="190">
        <f>IF(N166="nulová",J166,0)</f>
        <v>0</v>
      </c>
      <c r="BJ166" s="17" t="s">
        <v>79</v>
      </c>
      <c r="BK166" s="190">
        <f>ROUND(I166*H166,2)</f>
        <v>0</v>
      </c>
      <c r="BL166" s="17" t="s">
        <v>250</v>
      </c>
      <c r="BM166" s="189" t="s">
        <v>1250</v>
      </c>
    </row>
    <row r="167" spans="1:65" s="13" customFormat="1" ht="11.25">
      <c r="B167" s="196"/>
      <c r="C167" s="197"/>
      <c r="D167" s="198" t="s">
        <v>179</v>
      </c>
      <c r="E167" s="199" t="s">
        <v>19</v>
      </c>
      <c r="F167" s="200" t="s">
        <v>1046</v>
      </c>
      <c r="G167" s="197"/>
      <c r="H167" s="201">
        <v>6.6</v>
      </c>
      <c r="I167" s="202"/>
      <c r="J167" s="197"/>
      <c r="K167" s="197"/>
      <c r="L167" s="203"/>
      <c r="M167" s="204"/>
      <c r="N167" s="205"/>
      <c r="O167" s="205"/>
      <c r="P167" s="205"/>
      <c r="Q167" s="205"/>
      <c r="R167" s="205"/>
      <c r="S167" s="205"/>
      <c r="T167" s="206"/>
      <c r="AT167" s="207" t="s">
        <v>179</v>
      </c>
      <c r="AU167" s="207" t="s">
        <v>83</v>
      </c>
      <c r="AV167" s="13" t="s">
        <v>83</v>
      </c>
      <c r="AW167" s="13" t="s">
        <v>36</v>
      </c>
      <c r="AX167" s="13" t="s">
        <v>79</v>
      </c>
      <c r="AY167" s="207" t="s">
        <v>164</v>
      </c>
    </row>
    <row r="168" spans="1:65" s="12" customFormat="1" ht="22.9" customHeight="1">
      <c r="B168" s="162"/>
      <c r="C168" s="163"/>
      <c r="D168" s="164" t="s">
        <v>74</v>
      </c>
      <c r="E168" s="176" t="s">
        <v>165</v>
      </c>
      <c r="F168" s="176" t="s">
        <v>166</v>
      </c>
      <c r="G168" s="163"/>
      <c r="H168" s="163"/>
      <c r="I168" s="166"/>
      <c r="J168" s="177">
        <f>BK168</f>
        <v>0</v>
      </c>
      <c r="K168" s="163"/>
      <c r="L168" s="168"/>
      <c r="M168" s="169"/>
      <c r="N168" s="170"/>
      <c r="O168" s="170"/>
      <c r="P168" s="171">
        <f>SUM(P169:P174)</f>
        <v>0</v>
      </c>
      <c r="Q168" s="170"/>
      <c r="R168" s="171">
        <f>SUM(R169:R174)</f>
        <v>1.2E-2</v>
      </c>
      <c r="S168" s="170"/>
      <c r="T168" s="172">
        <f>SUM(T169:T174)</f>
        <v>0</v>
      </c>
      <c r="AR168" s="173" t="s">
        <v>79</v>
      </c>
      <c r="AT168" s="174" t="s">
        <v>74</v>
      </c>
      <c r="AU168" s="174" t="s">
        <v>79</v>
      </c>
      <c r="AY168" s="173" t="s">
        <v>164</v>
      </c>
      <c r="BK168" s="175">
        <f>SUM(BK169:BK174)</f>
        <v>0</v>
      </c>
    </row>
    <row r="169" spans="1:65" s="2" customFormat="1" ht="37.9" customHeight="1">
      <c r="A169" s="34"/>
      <c r="B169" s="35"/>
      <c r="C169" s="178" t="s">
        <v>287</v>
      </c>
      <c r="D169" s="178" t="s">
        <v>167</v>
      </c>
      <c r="E169" s="179" t="s">
        <v>545</v>
      </c>
      <c r="F169" s="180" t="s">
        <v>546</v>
      </c>
      <c r="G169" s="181" t="s">
        <v>170</v>
      </c>
      <c r="H169" s="182">
        <v>100</v>
      </c>
      <c r="I169" s="183"/>
      <c r="J169" s="184">
        <f>ROUND(I169*H169,2)</f>
        <v>0</v>
      </c>
      <c r="K169" s="180" t="s">
        <v>171</v>
      </c>
      <c r="L169" s="39"/>
      <c r="M169" s="185" t="s">
        <v>19</v>
      </c>
      <c r="N169" s="186" t="s">
        <v>46</v>
      </c>
      <c r="O169" s="64"/>
      <c r="P169" s="187">
        <f>O169*H169</f>
        <v>0</v>
      </c>
      <c r="Q169" s="187">
        <v>0</v>
      </c>
      <c r="R169" s="187">
        <f>Q169*H169</f>
        <v>0</v>
      </c>
      <c r="S169" s="187">
        <v>0</v>
      </c>
      <c r="T169" s="188">
        <f>S169*H169</f>
        <v>0</v>
      </c>
      <c r="U169" s="34"/>
      <c r="V169" s="34"/>
      <c r="W169" s="34"/>
      <c r="X169" s="34"/>
      <c r="Y169" s="34"/>
      <c r="Z169" s="34"/>
      <c r="AA169" s="34"/>
      <c r="AB169" s="34"/>
      <c r="AC169" s="34"/>
      <c r="AD169" s="34"/>
      <c r="AE169" s="34"/>
      <c r="AR169" s="189" t="s">
        <v>112</v>
      </c>
      <c r="AT169" s="189" t="s">
        <v>167</v>
      </c>
      <c r="AU169" s="189" t="s">
        <v>83</v>
      </c>
      <c r="AY169" s="17" t="s">
        <v>164</v>
      </c>
      <c r="BE169" s="190">
        <f>IF(N169="základní",J169,0)</f>
        <v>0</v>
      </c>
      <c r="BF169" s="190">
        <f>IF(N169="snížená",J169,0)</f>
        <v>0</v>
      </c>
      <c r="BG169" s="190">
        <f>IF(N169="zákl. přenesená",J169,0)</f>
        <v>0</v>
      </c>
      <c r="BH169" s="190">
        <f>IF(N169="sníž. přenesená",J169,0)</f>
        <v>0</v>
      </c>
      <c r="BI169" s="190">
        <f>IF(N169="nulová",J169,0)</f>
        <v>0</v>
      </c>
      <c r="BJ169" s="17" t="s">
        <v>79</v>
      </c>
      <c r="BK169" s="190">
        <f>ROUND(I169*H169,2)</f>
        <v>0</v>
      </c>
      <c r="BL169" s="17" t="s">
        <v>112</v>
      </c>
      <c r="BM169" s="189" t="s">
        <v>1251</v>
      </c>
    </row>
    <row r="170" spans="1:65" s="2" customFormat="1" ht="11.25">
      <c r="A170" s="34"/>
      <c r="B170" s="35"/>
      <c r="C170" s="36"/>
      <c r="D170" s="191" t="s">
        <v>173</v>
      </c>
      <c r="E170" s="36"/>
      <c r="F170" s="192" t="s">
        <v>548</v>
      </c>
      <c r="G170" s="36"/>
      <c r="H170" s="36"/>
      <c r="I170" s="193"/>
      <c r="J170" s="36"/>
      <c r="K170" s="36"/>
      <c r="L170" s="39"/>
      <c r="M170" s="194"/>
      <c r="N170" s="195"/>
      <c r="O170" s="64"/>
      <c r="P170" s="64"/>
      <c r="Q170" s="64"/>
      <c r="R170" s="64"/>
      <c r="S170" s="64"/>
      <c r="T170" s="65"/>
      <c r="U170" s="34"/>
      <c r="V170" s="34"/>
      <c r="W170" s="34"/>
      <c r="X170" s="34"/>
      <c r="Y170" s="34"/>
      <c r="Z170" s="34"/>
      <c r="AA170" s="34"/>
      <c r="AB170" s="34"/>
      <c r="AC170" s="34"/>
      <c r="AD170" s="34"/>
      <c r="AE170" s="34"/>
      <c r="AT170" s="17" t="s">
        <v>173</v>
      </c>
      <c r="AU170" s="17" t="s">
        <v>83</v>
      </c>
    </row>
    <row r="171" spans="1:65" s="13" customFormat="1" ht="11.25">
      <c r="B171" s="196"/>
      <c r="C171" s="197"/>
      <c r="D171" s="198" t="s">
        <v>179</v>
      </c>
      <c r="E171" s="199" t="s">
        <v>19</v>
      </c>
      <c r="F171" s="200" t="s">
        <v>1252</v>
      </c>
      <c r="G171" s="197"/>
      <c r="H171" s="201">
        <v>80.459999999999994</v>
      </c>
      <c r="I171" s="202"/>
      <c r="J171" s="197"/>
      <c r="K171" s="197"/>
      <c r="L171" s="203"/>
      <c r="M171" s="204"/>
      <c r="N171" s="205"/>
      <c r="O171" s="205"/>
      <c r="P171" s="205"/>
      <c r="Q171" s="205"/>
      <c r="R171" s="205"/>
      <c r="S171" s="205"/>
      <c r="T171" s="206"/>
      <c r="AT171" s="207" t="s">
        <v>179</v>
      </c>
      <c r="AU171" s="207" t="s">
        <v>83</v>
      </c>
      <c r="AV171" s="13" t="s">
        <v>83</v>
      </c>
      <c r="AW171" s="13" t="s">
        <v>36</v>
      </c>
      <c r="AX171" s="13" t="s">
        <v>75</v>
      </c>
      <c r="AY171" s="207" t="s">
        <v>164</v>
      </c>
    </row>
    <row r="172" spans="1:65" s="13" customFormat="1" ht="11.25">
      <c r="B172" s="196"/>
      <c r="C172" s="197"/>
      <c r="D172" s="198" t="s">
        <v>179</v>
      </c>
      <c r="E172" s="199" t="s">
        <v>19</v>
      </c>
      <c r="F172" s="200" t="s">
        <v>550</v>
      </c>
      <c r="G172" s="197"/>
      <c r="H172" s="201">
        <v>19.54</v>
      </c>
      <c r="I172" s="202"/>
      <c r="J172" s="197"/>
      <c r="K172" s="197"/>
      <c r="L172" s="203"/>
      <c r="M172" s="204"/>
      <c r="N172" s="205"/>
      <c r="O172" s="205"/>
      <c r="P172" s="205"/>
      <c r="Q172" s="205"/>
      <c r="R172" s="205"/>
      <c r="S172" s="205"/>
      <c r="T172" s="206"/>
      <c r="AT172" s="207" t="s">
        <v>179</v>
      </c>
      <c r="AU172" s="207" t="s">
        <v>83</v>
      </c>
      <c r="AV172" s="13" t="s">
        <v>83</v>
      </c>
      <c r="AW172" s="13" t="s">
        <v>36</v>
      </c>
      <c r="AX172" s="13" t="s">
        <v>75</v>
      </c>
      <c r="AY172" s="207" t="s">
        <v>164</v>
      </c>
    </row>
    <row r="173" spans="1:65" s="14" customFormat="1" ht="11.25">
      <c r="B173" s="212"/>
      <c r="C173" s="213"/>
      <c r="D173" s="198" t="s">
        <v>179</v>
      </c>
      <c r="E173" s="214" t="s">
        <v>19</v>
      </c>
      <c r="F173" s="215" t="s">
        <v>438</v>
      </c>
      <c r="G173" s="213"/>
      <c r="H173" s="216">
        <v>100</v>
      </c>
      <c r="I173" s="217"/>
      <c r="J173" s="213"/>
      <c r="K173" s="213"/>
      <c r="L173" s="218"/>
      <c r="M173" s="219"/>
      <c r="N173" s="220"/>
      <c r="O173" s="220"/>
      <c r="P173" s="220"/>
      <c r="Q173" s="220"/>
      <c r="R173" s="220"/>
      <c r="S173" s="220"/>
      <c r="T173" s="221"/>
      <c r="AT173" s="222" t="s">
        <v>179</v>
      </c>
      <c r="AU173" s="222" t="s">
        <v>83</v>
      </c>
      <c r="AV173" s="14" t="s">
        <v>112</v>
      </c>
      <c r="AW173" s="14" t="s">
        <v>36</v>
      </c>
      <c r="AX173" s="14" t="s">
        <v>79</v>
      </c>
      <c r="AY173" s="222" t="s">
        <v>164</v>
      </c>
    </row>
    <row r="174" spans="1:65" s="2" customFormat="1" ht="37.9" customHeight="1">
      <c r="A174" s="34"/>
      <c r="B174" s="35"/>
      <c r="C174" s="178" t="s">
        <v>292</v>
      </c>
      <c r="D174" s="178" t="s">
        <v>167</v>
      </c>
      <c r="E174" s="179" t="s">
        <v>551</v>
      </c>
      <c r="F174" s="180" t="s">
        <v>552</v>
      </c>
      <c r="G174" s="181" t="s">
        <v>170</v>
      </c>
      <c r="H174" s="182">
        <v>300</v>
      </c>
      <c r="I174" s="183"/>
      <c r="J174" s="184">
        <f>ROUND(I174*H174,2)</f>
        <v>0</v>
      </c>
      <c r="K174" s="180" t="s">
        <v>19</v>
      </c>
      <c r="L174" s="39"/>
      <c r="M174" s="185" t="s">
        <v>19</v>
      </c>
      <c r="N174" s="186" t="s">
        <v>46</v>
      </c>
      <c r="O174" s="64"/>
      <c r="P174" s="187">
        <f>O174*H174</f>
        <v>0</v>
      </c>
      <c r="Q174" s="187">
        <v>4.0000000000000003E-5</v>
      </c>
      <c r="R174" s="187">
        <f>Q174*H174</f>
        <v>1.2E-2</v>
      </c>
      <c r="S174" s="187">
        <v>0</v>
      </c>
      <c r="T174" s="188">
        <f>S174*H174</f>
        <v>0</v>
      </c>
      <c r="U174" s="34"/>
      <c r="V174" s="34"/>
      <c r="W174" s="34"/>
      <c r="X174" s="34"/>
      <c r="Y174" s="34"/>
      <c r="Z174" s="34"/>
      <c r="AA174" s="34"/>
      <c r="AB174" s="34"/>
      <c r="AC174" s="34"/>
      <c r="AD174" s="34"/>
      <c r="AE174" s="34"/>
      <c r="AR174" s="189" t="s">
        <v>112</v>
      </c>
      <c r="AT174" s="189" t="s">
        <v>167</v>
      </c>
      <c r="AU174" s="189" t="s">
        <v>83</v>
      </c>
      <c r="AY174" s="17" t="s">
        <v>164</v>
      </c>
      <c r="BE174" s="190">
        <f>IF(N174="základní",J174,0)</f>
        <v>0</v>
      </c>
      <c r="BF174" s="190">
        <f>IF(N174="snížená",J174,0)</f>
        <v>0</v>
      </c>
      <c r="BG174" s="190">
        <f>IF(N174="zákl. přenesená",J174,0)</f>
        <v>0</v>
      </c>
      <c r="BH174" s="190">
        <f>IF(N174="sníž. přenesená",J174,0)</f>
        <v>0</v>
      </c>
      <c r="BI174" s="190">
        <f>IF(N174="nulová",J174,0)</f>
        <v>0</v>
      </c>
      <c r="BJ174" s="17" t="s">
        <v>79</v>
      </c>
      <c r="BK174" s="190">
        <f>ROUND(I174*H174,2)</f>
        <v>0</v>
      </c>
      <c r="BL174" s="17" t="s">
        <v>112</v>
      </c>
      <c r="BM174" s="189" t="s">
        <v>1253</v>
      </c>
    </row>
    <row r="175" spans="1:65" s="12" customFormat="1" ht="22.9" customHeight="1">
      <c r="B175" s="162"/>
      <c r="C175" s="163"/>
      <c r="D175" s="164" t="s">
        <v>74</v>
      </c>
      <c r="E175" s="176" t="s">
        <v>555</v>
      </c>
      <c r="F175" s="176" t="s">
        <v>556</v>
      </c>
      <c r="G175" s="163"/>
      <c r="H175" s="163"/>
      <c r="I175" s="166"/>
      <c r="J175" s="177">
        <f>BK175</f>
        <v>0</v>
      </c>
      <c r="K175" s="163"/>
      <c r="L175" s="168"/>
      <c r="M175" s="169"/>
      <c r="N175" s="170"/>
      <c r="O175" s="170"/>
      <c r="P175" s="171">
        <f>SUM(P176:P177)</f>
        <v>0</v>
      </c>
      <c r="Q175" s="170"/>
      <c r="R175" s="171">
        <f>SUM(R176:R177)</f>
        <v>0</v>
      </c>
      <c r="S175" s="170"/>
      <c r="T175" s="172">
        <f>SUM(T176:T177)</f>
        <v>0</v>
      </c>
      <c r="AR175" s="173" t="s">
        <v>79</v>
      </c>
      <c r="AT175" s="174" t="s">
        <v>74</v>
      </c>
      <c r="AU175" s="174" t="s">
        <v>79</v>
      </c>
      <c r="AY175" s="173" t="s">
        <v>164</v>
      </c>
      <c r="BK175" s="175">
        <f>SUM(BK176:BK177)</f>
        <v>0</v>
      </c>
    </row>
    <row r="176" spans="1:65" s="2" customFormat="1" ht="66.75" customHeight="1">
      <c r="A176" s="34"/>
      <c r="B176" s="35"/>
      <c r="C176" s="178" t="s">
        <v>298</v>
      </c>
      <c r="D176" s="178" t="s">
        <v>167</v>
      </c>
      <c r="E176" s="179" t="s">
        <v>557</v>
      </c>
      <c r="F176" s="180" t="s">
        <v>558</v>
      </c>
      <c r="G176" s="181" t="s">
        <v>221</v>
      </c>
      <c r="H176" s="182">
        <v>16.509</v>
      </c>
      <c r="I176" s="183"/>
      <c r="J176" s="184">
        <f>ROUND(I176*H176,2)</f>
        <v>0</v>
      </c>
      <c r="K176" s="180" t="s">
        <v>171</v>
      </c>
      <c r="L176" s="39"/>
      <c r="M176" s="185" t="s">
        <v>19</v>
      </c>
      <c r="N176" s="186" t="s">
        <v>46</v>
      </c>
      <c r="O176" s="64"/>
      <c r="P176" s="187">
        <f>O176*H176</f>
        <v>0</v>
      </c>
      <c r="Q176" s="187">
        <v>0</v>
      </c>
      <c r="R176" s="187">
        <f>Q176*H176</f>
        <v>0</v>
      </c>
      <c r="S176" s="187">
        <v>0</v>
      </c>
      <c r="T176" s="188">
        <f>S176*H176</f>
        <v>0</v>
      </c>
      <c r="U176" s="34"/>
      <c r="V176" s="34"/>
      <c r="W176" s="34"/>
      <c r="X176" s="34"/>
      <c r="Y176" s="34"/>
      <c r="Z176" s="34"/>
      <c r="AA176" s="34"/>
      <c r="AB176" s="34"/>
      <c r="AC176" s="34"/>
      <c r="AD176" s="34"/>
      <c r="AE176" s="34"/>
      <c r="AR176" s="189" t="s">
        <v>112</v>
      </c>
      <c r="AT176" s="189" t="s">
        <v>167</v>
      </c>
      <c r="AU176" s="189" t="s">
        <v>83</v>
      </c>
      <c r="AY176" s="17" t="s">
        <v>164</v>
      </c>
      <c r="BE176" s="190">
        <f>IF(N176="základní",J176,0)</f>
        <v>0</v>
      </c>
      <c r="BF176" s="190">
        <f>IF(N176="snížená",J176,0)</f>
        <v>0</v>
      </c>
      <c r="BG176" s="190">
        <f>IF(N176="zákl. přenesená",J176,0)</f>
        <v>0</v>
      </c>
      <c r="BH176" s="190">
        <f>IF(N176="sníž. přenesená",J176,0)</f>
        <v>0</v>
      </c>
      <c r="BI176" s="190">
        <f>IF(N176="nulová",J176,0)</f>
        <v>0</v>
      </c>
      <c r="BJ176" s="17" t="s">
        <v>79</v>
      </c>
      <c r="BK176" s="190">
        <f>ROUND(I176*H176,2)</f>
        <v>0</v>
      </c>
      <c r="BL176" s="17" t="s">
        <v>112</v>
      </c>
      <c r="BM176" s="189" t="s">
        <v>1254</v>
      </c>
    </row>
    <row r="177" spans="1:65" s="2" customFormat="1" ht="11.25">
      <c r="A177" s="34"/>
      <c r="B177" s="35"/>
      <c r="C177" s="36"/>
      <c r="D177" s="191" t="s">
        <v>173</v>
      </c>
      <c r="E177" s="36"/>
      <c r="F177" s="192" t="s">
        <v>560</v>
      </c>
      <c r="G177" s="36"/>
      <c r="H177" s="36"/>
      <c r="I177" s="193"/>
      <c r="J177" s="36"/>
      <c r="K177" s="36"/>
      <c r="L177" s="39"/>
      <c r="M177" s="194"/>
      <c r="N177" s="195"/>
      <c r="O177" s="64"/>
      <c r="P177" s="64"/>
      <c r="Q177" s="64"/>
      <c r="R177" s="64"/>
      <c r="S177" s="64"/>
      <c r="T177" s="65"/>
      <c r="U177" s="34"/>
      <c r="V177" s="34"/>
      <c r="W177" s="34"/>
      <c r="X177" s="34"/>
      <c r="Y177" s="34"/>
      <c r="Z177" s="34"/>
      <c r="AA177" s="34"/>
      <c r="AB177" s="34"/>
      <c r="AC177" s="34"/>
      <c r="AD177" s="34"/>
      <c r="AE177" s="34"/>
      <c r="AT177" s="17" t="s">
        <v>173</v>
      </c>
      <c r="AU177" s="17" t="s">
        <v>83</v>
      </c>
    </row>
    <row r="178" spans="1:65" s="12" customFormat="1" ht="25.9" customHeight="1">
      <c r="B178" s="162"/>
      <c r="C178" s="163"/>
      <c r="D178" s="164" t="s">
        <v>74</v>
      </c>
      <c r="E178" s="165" t="s">
        <v>303</v>
      </c>
      <c r="F178" s="165" t="s">
        <v>304</v>
      </c>
      <c r="G178" s="163"/>
      <c r="H178" s="163"/>
      <c r="I178" s="166"/>
      <c r="J178" s="167">
        <f>BK178</f>
        <v>0</v>
      </c>
      <c r="K178" s="163"/>
      <c r="L178" s="168"/>
      <c r="M178" s="169"/>
      <c r="N178" s="170"/>
      <c r="O178" s="170"/>
      <c r="P178" s="171">
        <f>P179+P192+P204+P228+P252+P263</f>
        <v>0</v>
      </c>
      <c r="Q178" s="170"/>
      <c r="R178" s="171">
        <f>R179+R192+R204+R228+R252+R263</f>
        <v>4.2894167300000001</v>
      </c>
      <c r="S178" s="170"/>
      <c r="T178" s="172">
        <f>T179+T192+T204+T228+T252+T263</f>
        <v>4.633679999999999E-2</v>
      </c>
      <c r="AR178" s="173" t="s">
        <v>83</v>
      </c>
      <c r="AT178" s="174" t="s">
        <v>74</v>
      </c>
      <c r="AU178" s="174" t="s">
        <v>75</v>
      </c>
      <c r="AY178" s="173" t="s">
        <v>164</v>
      </c>
      <c r="BK178" s="175">
        <f>BK179+BK192+BK204+BK228+BK252+BK263</f>
        <v>0</v>
      </c>
    </row>
    <row r="179" spans="1:65" s="12" customFormat="1" ht="22.9" customHeight="1">
      <c r="B179" s="162"/>
      <c r="C179" s="163"/>
      <c r="D179" s="164" t="s">
        <v>74</v>
      </c>
      <c r="E179" s="176" t="s">
        <v>335</v>
      </c>
      <c r="F179" s="176" t="s">
        <v>336</v>
      </c>
      <c r="G179" s="163"/>
      <c r="H179" s="163"/>
      <c r="I179" s="166"/>
      <c r="J179" s="177">
        <f>BK179</f>
        <v>0</v>
      </c>
      <c r="K179" s="163"/>
      <c r="L179" s="168"/>
      <c r="M179" s="169"/>
      <c r="N179" s="170"/>
      <c r="O179" s="170"/>
      <c r="P179" s="171">
        <f>SUM(P180:P191)</f>
        <v>0</v>
      </c>
      <c r="Q179" s="170"/>
      <c r="R179" s="171">
        <f>SUM(R180:R191)</f>
        <v>0.43103314999999998</v>
      </c>
      <c r="S179" s="170"/>
      <c r="T179" s="172">
        <f>SUM(T180:T191)</f>
        <v>0</v>
      </c>
      <c r="AR179" s="173" t="s">
        <v>83</v>
      </c>
      <c r="AT179" s="174" t="s">
        <v>74</v>
      </c>
      <c r="AU179" s="174" t="s">
        <v>79</v>
      </c>
      <c r="AY179" s="173" t="s">
        <v>164</v>
      </c>
      <c r="BK179" s="175">
        <f>SUM(BK180:BK191)</f>
        <v>0</v>
      </c>
    </row>
    <row r="180" spans="1:65" s="2" customFormat="1" ht="33" customHeight="1">
      <c r="A180" s="34"/>
      <c r="B180" s="35"/>
      <c r="C180" s="178" t="s">
        <v>307</v>
      </c>
      <c r="D180" s="178" t="s">
        <v>167</v>
      </c>
      <c r="E180" s="179" t="s">
        <v>1058</v>
      </c>
      <c r="F180" s="180" t="s">
        <v>1059</v>
      </c>
      <c r="G180" s="181" t="s">
        <v>170</v>
      </c>
      <c r="H180" s="182">
        <v>7.59</v>
      </c>
      <c r="I180" s="183"/>
      <c r="J180" s="184">
        <f>ROUND(I180*H180,2)</f>
        <v>0</v>
      </c>
      <c r="K180" s="180" t="s">
        <v>171</v>
      </c>
      <c r="L180" s="39"/>
      <c r="M180" s="185" t="s">
        <v>19</v>
      </c>
      <c r="N180" s="186" t="s">
        <v>46</v>
      </c>
      <c r="O180" s="64"/>
      <c r="P180" s="187">
        <f>O180*H180</f>
        <v>0</v>
      </c>
      <c r="Q180" s="187">
        <v>1.7100000000000001E-2</v>
      </c>
      <c r="R180" s="187">
        <f>Q180*H180</f>
        <v>0.12978900000000002</v>
      </c>
      <c r="S180" s="187">
        <v>0</v>
      </c>
      <c r="T180" s="188">
        <f>S180*H180</f>
        <v>0</v>
      </c>
      <c r="U180" s="34"/>
      <c r="V180" s="34"/>
      <c r="W180" s="34"/>
      <c r="X180" s="34"/>
      <c r="Y180" s="34"/>
      <c r="Z180" s="34"/>
      <c r="AA180" s="34"/>
      <c r="AB180" s="34"/>
      <c r="AC180" s="34"/>
      <c r="AD180" s="34"/>
      <c r="AE180" s="34"/>
      <c r="AR180" s="189" t="s">
        <v>250</v>
      </c>
      <c r="AT180" s="189" t="s">
        <v>167</v>
      </c>
      <c r="AU180" s="189" t="s">
        <v>83</v>
      </c>
      <c r="AY180" s="17" t="s">
        <v>164</v>
      </c>
      <c r="BE180" s="190">
        <f>IF(N180="základní",J180,0)</f>
        <v>0</v>
      </c>
      <c r="BF180" s="190">
        <f>IF(N180="snížená",J180,0)</f>
        <v>0</v>
      </c>
      <c r="BG180" s="190">
        <f>IF(N180="zákl. přenesená",J180,0)</f>
        <v>0</v>
      </c>
      <c r="BH180" s="190">
        <f>IF(N180="sníž. přenesená",J180,0)</f>
        <v>0</v>
      </c>
      <c r="BI180" s="190">
        <f>IF(N180="nulová",J180,0)</f>
        <v>0</v>
      </c>
      <c r="BJ180" s="17" t="s">
        <v>79</v>
      </c>
      <c r="BK180" s="190">
        <f>ROUND(I180*H180,2)</f>
        <v>0</v>
      </c>
      <c r="BL180" s="17" t="s">
        <v>250</v>
      </c>
      <c r="BM180" s="189" t="s">
        <v>1255</v>
      </c>
    </row>
    <row r="181" spans="1:65" s="2" customFormat="1" ht="11.25">
      <c r="A181" s="34"/>
      <c r="B181" s="35"/>
      <c r="C181" s="36"/>
      <c r="D181" s="191" t="s">
        <v>173</v>
      </c>
      <c r="E181" s="36"/>
      <c r="F181" s="192" t="s">
        <v>1256</v>
      </c>
      <c r="G181" s="36"/>
      <c r="H181" s="36"/>
      <c r="I181" s="193"/>
      <c r="J181" s="36"/>
      <c r="K181" s="36"/>
      <c r="L181" s="39"/>
      <c r="M181" s="194"/>
      <c r="N181" s="195"/>
      <c r="O181" s="64"/>
      <c r="P181" s="64"/>
      <c r="Q181" s="64"/>
      <c r="R181" s="64"/>
      <c r="S181" s="64"/>
      <c r="T181" s="65"/>
      <c r="U181" s="34"/>
      <c r="V181" s="34"/>
      <c r="W181" s="34"/>
      <c r="X181" s="34"/>
      <c r="Y181" s="34"/>
      <c r="Z181" s="34"/>
      <c r="AA181" s="34"/>
      <c r="AB181" s="34"/>
      <c r="AC181" s="34"/>
      <c r="AD181" s="34"/>
      <c r="AE181" s="34"/>
      <c r="AT181" s="17" t="s">
        <v>173</v>
      </c>
      <c r="AU181" s="17" t="s">
        <v>83</v>
      </c>
    </row>
    <row r="182" spans="1:65" s="13" customFormat="1" ht="11.25">
      <c r="B182" s="196"/>
      <c r="C182" s="197"/>
      <c r="D182" s="198" t="s">
        <v>179</v>
      </c>
      <c r="E182" s="199" t="s">
        <v>19</v>
      </c>
      <c r="F182" s="200" t="s">
        <v>1061</v>
      </c>
      <c r="G182" s="197"/>
      <c r="H182" s="201">
        <v>7.59</v>
      </c>
      <c r="I182" s="202"/>
      <c r="J182" s="197"/>
      <c r="K182" s="197"/>
      <c r="L182" s="203"/>
      <c r="M182" s="204"/>
      <c r="N182" s="205"/>
      <c r="O182" s="205"/>
      <c r="P182" s="205"/>
      <c r="Q182" s="205"/>
      <c r="R182" s="205"/>
      <c r="S182" s="205"/>
      <c r="T182" s="206"/>
      <c r="AT182" s="207" t="s">
        <v>179</v>
      </c>
      <c r="AU182" s="207" t="s">
        <v>83</v>
      </c>
      <c r="AV182" s="13" t="s">
        <v>83</v>
      </c>
      <c r="AW182" s="13" t="s">
        <v>36</v>
      </c>
      <c r="AX182" s="13" t="s">
        <v>79</v>
      </c>
      <c r="AY182" s="207" t="s">
        <v>164</v>
      </c>
    </row>
    <row r="183" spans="1:65" s="2" customFormat="1" ht="55.5" customHeight="1">
      <c r="A183" s="34"/>
      <c r="B183" s="35"/>
      <c r="C183" s="178" t="s">
        <v>313</v>
      </c>
      <c r="D183" s="178" t="s">
        <v>167</v>
      </c>
      <c r="E183" s="179" t="s">
        <v>1062</v>
      </c>
      <c r="F183" s="180" t="s">
        <v>1063</v>
      </c>
      <c r="G183" s="181" t="s">
        <v>362</v>
      </c>
      <c r="H183" s="182">
        <v>2</v>
      </c>
      <c r="I183" s="183"/>
      <c r="J183" s="184">
        <f>ROUND(I183*H183,2)</f>
        <v>0</v>
      </c>
      <c r="K183" s="180" t="s">
        <v>171</v>
      </c>
      <c r="L183" s="39"/>
      <c r="M183" s="185" t="s">
        <v>19</v>
      </c>
      <c r="N183" s="186" t="s">
        <v>46</v>
      </c>
      <c r="O183" s="64"/>
      <c r="P183" s="187">
        <f>O183*H183</f>
        <v>0</v>
      </c>
      <c r="Q183" s="187">
        <v>2.5739999999999999E-2</v>
      </c>
      <c r="R183" s="187">
        <f>Q183*H183</f>
        <v>5.1479999999999998E-2</v>
      </c>
      <c r="S183" s="187">
        <v>0</v>
      </c>
      <c r="T183" s="188">
        <f>S183*H183</f>
        <v>0</v>
      </c>
      <c r="U183" s="34"/>
      <c r="V183" s="34"/>
      <c r="W183" s="34"/>
      <c r="X183" s="34"/>
      <c r="Y183" s="34"/>
      <c r="Z183" s="34"/>
      <c r="AA183" s="34"/>
      <c r="AB183" s="34"/>
      <c r="AC183" s="34"/>
      <c r="AD183" s="34"/>
      <c r="AE183" s="34"/>
      <c r="AR183" s="189" t="s">
        <v>250</v>
      </c>
      <c r="AT183" s="189" t="s">
        <v>167</v>
      </c>
      <c r="AU183" s="189" t="s">
        <v>83</v>
      </c>
      <c r="AY183" s="17" t="s">
        <v>164</v>
      </c>
      <c r="BE183" s="190">
        <f>IF(N183="základní",J183,0)</f>
        <v>0</v>
      </c>
      <c r="BF183" s="190">
        <f>IF(N183="snížená",J183,0)</f>
        <v>0</v>
      </c>
      <c r="BG183" s="190">
        <f>IF(N183="zákl. přenesená",J183,0)</f>
        <v>0</v>
      </c>
      <c r="BH183" s="190">
        <f>IF(N183="sníž. přenesená",J183,0)</f>
        <v>0</v>
      </c>
      <c r="BI183" s="190">
        <f>IF(N183="nulová",J183,0)</f>
        <v>0</v>
      </c>
      <c r="BJ183" s="17" t="s">
        <v>79</v>
      </c>
      <c r="BK183" s="190">
        <f>ROUND(I183*H183,2)</f>
        <v>0</v>
      </c>
      <c r="BL183" s="17" t="s">
        <v>250</v>
      </c>
      <c r="BM183" s="189" t="s">
        <v>1257</v>
      </c>
    </row>
    <row r="184" spans="1:65" s="2" customFormat="1" ht="11.25">
      <c r="A184" s="34"/>
      <c r="B184" s="35"/>
      <c r="C184" s="36"/>
      <c r="D184" s="191" t="s">
        <v>173</v>
      </c>
      <c r="E184" s="36"/>
      <c r="F184" s="192" t="s">
        <v>1258</v>
      </c>
      <c r="G184" s="36"/>
      <c r="H184" s="36"/>
      <c r="I184" s="193"/>
      <c r="J184" s="36"/>
      <c r="K184" s="36"/>
      <c r="L184" s="39"/>
      <c r="M184" s="194"/>
      <c r="N184" s="195"/>
      <c r="O184" s="64"/>
      <c r="P184" s="64"/>
      <c r="Q184" s="64"/>
      <c r="R184" s="64"/>
      <c r="S184" s="64"/>
      <c r="T184" s="65"/>
      <c r="U184" s="34"/>
      <c r="V184" s="34"/>
      <c r="W184" s="34"/>
      <c r="X184" s="34"/>
      <c r="Y184" s="34"/>
      <c r="Z184" s="34"/>
      <c r="AA184" s="34"/>
      <c r="AB184" s="34"/>
      <c r="AC184" s="34"/>
      <c r="AD184" s="34"/>
      <c r="AE184" s="34"/>
      <c r="AT184" s="17" t="s">
        <v>173</v>
      </c>
      <c r="AU184" s="17" t="s">
        <v>83</v>
      </c>
    </row>
    <row r="185" spans="1:65" s="2" customFormat="1" ht="37.9" customHeight="1">
      <c r="A185" s="34"/>
      <c r="B185" s="35"/>
      <c r="C185" s="178" t="s">
        <v>318</v>
      </c>
      <c r="D185" s="178" t="s">
        <v>167</v>
      </c>
      <c r="E185" s="179" t="s">
        <v>561</v>
      </c>
      <c r="F185" s="180" t="s">
        <v>562</v>
      </c>
      <c r="G185" s="181" t="s">
        <v>170</v>
      </c>
      <c r="H185" s="182">
        <v>28.094999999999999</v>
      </c>
      <c r="I185" s="183"/>
      <c r="J185" s="184">
        <f>ROUND(I185*H185,2)</f>
        <v>0</v>
      </c>
      <c r="K185" s="180" t="s">
        <v>171</v>
      </c>
      <c r="L185" s="39"/>
      <c r="M185" s="185" t="s">
        <v>19</v>
      </c>
      <c r="N185" s="186" t="s">
        <v>46</v>
      </c>
      <c r="O185" s="64"/>
      <c r="P185" s="187">
        <f>O185*H185</f>
        <v>0</v>
      </c>
      <c r="Q185" s="187">
        <v>7.0499999999999998E-3</v>
      </c>
      <c r="R185" s="187">
        <f>Q185*H185</f>
        <v>0.19806974999999999</v>
      </c>
      <c r="S185" s="187">
        <v>0</v>
      </c>
      <c r="T185" s="188">
        <f>S185*H185</f>
        <v>0</v>
      </c>
      <c r="U185" s="34"/>
      <c r="V185" s="34"/>
      <c r="W185" s="34"/>
      <c r="X185" s="34"/>
      <c r="Y185" s="34"/>
      <c r="Z185" s="34"/>
      <c r="AA185" s="34"/>
      <c r="AB185" s="34"/>
      <c r="AC185" s="34"/>
      <c r="AD185" s="34"/>
      <c r="AE185" s="34"/>
      <c r="AR185" s="189" t="s">
        <v>250</v>
      </c>
      <c r="AT185" s="189" t="s">
        <v>167</v>
      </c>
      <c r="AU185" s="189" t="s">
        <v>83</v>
      </c>
      <c r="AY185" s="17" t="s">
        <v>164</v>
      </c>
      <c r="BE185" s="190">
        <f>IF(N185="základní",J185,0)</f>
        <v>0</v>
      </c>
      <c r="BF185" s="190">
        <f>IF(N185="snížená",J185,0)</f>
        <v>0</v>
      </c>
      <c r="BG185" s="190">
        <f>IF(N185="zákl. přenesená",J185,0)</f>
        <v>0</v>
      </c>
      <c r="BH185" s="190">
        <f>IF(N185="sníž. přenesená",J185,0)</f>
        <v>0</v>
      </c>
      <c r="BI185" s="190">
        <f>IF(N185="nulová",J185,0)</f>
        <v>0</v>
      </c>
      <c r="BJ185" s="17" t="s">
        <v>79</v>
      </c>
      <c r="BK185" s="190">
        <f>ROUND(I185*H185,2)</f>
        <v>0</v>
      </c>
      <c r="BL185" s="17" t="s">
        <v>250</v>
      </c>
      <c r="BM185" s="189" t="s">
        <v>1259</v>
      </c>
    </row>
    <row r="186" spans="1:65" s="2" customFormat="1" ht="11.25">
      <c r="A186" s="34"/>
      <c r="B186" s="35"/>
      <c r="C186" s="36"/>
      <c r="D186" s="191" t="s">
        <v>173</v>
      </c>
      <c r="E186" s="36"/>
      <c r="F186" s="192" t="s">
        <v>1260</v>
      </c>
      <c r="G186" s="36"/>
      <c r="H186" s="36"/>
      <c r="I186" s="193"/>
      <c r="J186" s="36"/>
      <c r="K186" s="36"/>
      <c r="L186" s="39"/>
      <c r="M186" s="194"/>
      <c r="N186" s="195"/>
      <c r="O186" s="64"/>
      <c r="P186" s="64"/>
      <c r="Q186" s="64"/>
      <c r="R186" s="64"/>
      <c r="S186" s="64"/>
      <c r="T186" s="65"/>
      <c r="U186" s="34"/>
      <c r="V186" s="34"/>
      <c r="W186" s="34"/>
      <c r="X186" s="34"/>
      <c r="Y186" s="34"/>
      <c r="Z186" s="34"/>
      <c r="AA186" s="34"/>
      <c r="AB186" s="34"/>
      <c r="AC186" s="34"/>
      <c r="AD186" s="34"/>
      <c r="AE186" s="34"/>
      <c r="AT186" s="17" t="s">
        <v>173</v>
      </c>
      <c r="AU186" s="17" t="s">
        <v>83</v>
      </c>
    </row>
    <row r="187" spans="1:65" s="13" customFormat="1" ht="11.25">
      <c r="B187" s="196"/>
      <c r="C187" s="197"/>
      <c r="D187" s="198" t="s">
        <v>179</v>
      </c>
      <c r="E187" s="199" t="s">
        <v>19</v>
      </c>
      <c r="F187" s="200" t="s">
        <v>1261</v>
      </c>
      <c r="G187" s="197"/>
      <c r="H187" s="201">
        <v>28.094999999999999</v>
      </c>
      <c r="I187" s="202"/>
      <c r="J187" s="197"/>
      <c r="K187" s="197"/>
      <c r="L187" s="203"/>
      <c r="M187" s="204"/>
      <c r="N187" s="205"/>
      <c r="O187" s="205"/>
      <c r="P187" s="205"/>
      <c r="Q187" s="205"/>
      <c r="R187" s="205"/>
      <c r="S187" s="205"/>
      <c r="T187" s="206"/>
      <c r="AT187" s="207" t="s">
        <v>179</v>
      </c>
      <c r="AU187" s="207" t="s">
        <v>83</v>
      </c>
      <c r="AV187" s="13" t="s">
        <v>83</v>
      </c>
      <c r="AW187" s="13" t="s">
        <v>36</v>
      </c>
      <c r="AX187" s="13" t="s">
        <v>79</v>
      </c>
      <c r="AY187" s="207" t="s">
        <v>164</v>
      </c>
    </row>
    <row r="188" spans="1:65" s="2" customFormat="1" ht="37.9" customHeight="1">
      <c r="A188" s="34"/>
      <c r="B188" s="35"/>
      <c r="C188" s="223" t="s">
        <v>323</v>
      </c>
      <c r="D188" s="223" t="s">
        <v>457</v>
      </c>
      <c r="E188" s="224" t="s">
        <v>566</v>
      </c>
      <c r="F188" s="225" t="s">
        <v>567</v>
      </c>
      <c r="G188" s="226" t="s">
        <v>170</v>
      </c>
      <c r="H188" s="227">
        <v>32.308999999999997</v>
      </c>
      <c r="I188" s="228"/>
      <c r="J188" s="229">
        <f>ROUND(I188*H188,2)</f>
        <v>0</v>
      </c>
      <c r="K188" s="225" t="s">
        <v>171</v>
      </c>
      <c r="L188" s="230"/>
      <c r="M188" s="231" t="s">
        <v>19</v>
      </c>
      <c r="N188" s="232" t="s">
        <v>46</v>
      </c>
      <c r="O188" s="64"/>
      <c r="P188" s="187">
        <f>O188*H188</f>
        <v>0</v>
      </c>
      <c r="Q188" s="187">
        <v>1.6000000000000001E-3</v>
      </c>
      <c r="R188" s="187">
        <f>Q188*H188</f>
        <v>5.1694400000000001E-2</v>
      </c>
      <c r="S188" s="187">
        <v>0</v>
      </c>
      <c r="T188" s="188">
        <f>S188*H188</f>
        <v>0</v>
      </c>
      <c r="U188" s="34"/>
      <c r="V188" s="34"/>
      <c r="W188" s="34"/>
      <c r="X188" s="34"/>
      <c r="Y188" s="34"/>
      <c r="Z188" s="34"/>
      <c r="AA188" s="34"/>
      <c r="AB188" s="34"/>
      <c r="AC188" s="34"/>
      <c r="AD188" s="34"/>
      <c r="AE188" s="34"/>
      <c r="AR188" s="189" t="s">
        <v>344</v>
      </c>
      <c r="AT188" s="189" t="s">
        <v>457</v>
      </c>
      <c r="AU188" s="189" t="s">
        <v>83</v>
      </c>
      <c r="AY188" s="17" t="s">
        <v>164</v>
      </c>
      <c r="BE188" s="190">
        <f>IF(N188="základní",J188,0)</f>
        <v>0</v>
      </c>
      <c r="BF188" s="190">
        <f>IF(N188="snížená",J188,0)</f>
        <v>0</v>
      </c>
      <c r="BG188" s="190">
        <f>IF(N188="zákl. přenesená",J188,0)</f>
        <v>0</v>
      </c>
      <c r="BH188" s="190">
        <f>IF(N188="sníž. přenesená",J188,0)</f>
        <v>0</v>
      </c>
      <c r="BI188" s="190">
        <f>IF(N188="nulová",J188,0)</f>
        <v>0</v>
      </c>
      <c r="BJ188" s="17" t="s">
        <v>79</v>
      </c>
      <c r="BK188" s="190">
        <f>ROUND(I188*H188,2)</f>
        <v>0</v>
      </c>
      <c r="BL188" s="17" t="s">
        <v>250</v>
      </c>
      <c r="BM188" s="189" t="s">
        <v>1262</v>
      </c>
    </row>
    <row r="189" spans="1:65" s="13" customFormat="1" ht="11.25">
      <c r="B189" s="196"/>
      <c r="C189" s="197"/>
      <c r="D189" s="198" t="s">
        <v>179</v>
      </c>
      <c r="E189" s="199" t="s">
        <v>19</v>
      </c>
      <c r="F189" s="200" t="s">
        <v>1263</v>
      </c>
      <c r="G189" s="197"/>
      <c r="H189" s="201">
        <v>32.308999999999997</v>
      </c>
      <c r="I189" s="202"/>
      <c r="J189" s="197"/>
      <c r="K189" s="197"/>
      <c r="L189" s="203"/>
      <c r="M189" s="204"/>
      <c r="N189" s="205"/>
      <c r="O189" s="205"/>
      <c r="P189" s="205"/>
      <c r="Q189" s="205"/>
      <c r="R189" s="205"/>
      <c r="S189" s="205"/>
      <c r="T189" s="206"/>
      <c r="AT189" s="207" t="s">
        <v>179</v>
      </c>
      <c r="AU189" s="207" t="s">
        <v>83</v>
      </c>
      <c r="AV189" s="13" t="s">
        <v>83</v>
      </c>
      <c r="AW189" s="13" t="s">
        <v>36</v>
      </c>
      <c r="AX189" s="13" t="s">
        <v>79</v>
      </c>
      <c r="AY189" s="207" t="s">
        <v>164</v>
      </c>
    </row>
    <row r="190" spans="1:65" s="2" customFormat="1" ht="55.5" customHeight="1">
      <c r="A190" s="34"/>
      <c r="B190" s="35"/>
      <c r="C190" s="178" t="s">
        <v>330</v>
      </c>
      <c r="D190" s="178" t="s">
        <v>167</v>
      </c>
      <c r="E190" s="179" t="s">
        <v>570</v>
      </c>
      <c r="F190" s="180" t="s">
        <v>571</v>
      </c>
      <c r="G190" s="181" t="s">
        <v>221</v>
      </c>
      <c r="H190" s="182">
        <v>0.43099999999999999</v>
      </c>
      <c r="I190" s="183"/>
      <c r="J190" s="184">
        <f>ROUND(I190*H190,2)</f>
        <v>0</v>
      </c>
      <c r="K190" s="180" t="s">
        <v>171</v>
      </c>
      <c r="L190" s="39"/>
      <c r="M190" s="185" t="s">
        <v>19</v>
      </c>
      <c r="N190" s="186" t="s">
        <v>46</v>
      </c>
      <c r="O190" s="64"/>
      <c r="P190" s="187">
        <f>O190*H190</f>
        <v>0</v>
      </c>
      <c r="Q190" s="187">
        <v>0</v>
      </c>
      <c r="R190" s="187">
        <f>Q190*H190</f>
        <v>0</v>
      </c>
      <c r="S190" s="187">
        <v>0</v>
      </c>
      <c r="T190" s="188">
        <f>S190*H190</f>
        <v>0</v>
      </c>
      <c r="U190" s="34"/>
      <c r="V190" s="34"/>
      <c r="W190" s="34"/>
      <c r="X190" s="34"/>
      <c r="Y190" s="34"/>
      <c r="Z190" s="34"/>
      <c r="AA190" s="34"/>
      <c r="AB190" s="34"/>
      <c r="AC190" s="34"/>
      <c r="AD190" s="34"/>
      <c r="AE190" s="34"/>
      <c r="AR190" s="189" t="s">
        <v>250</v>
      </c>
      <c r="AT190" s="189" t="s">
        <v>167</v>
      </c>
      <c r="AU190" s="189" t="s">
        <v>83</v>
      </c>
      <c r="AY190" s="17" t="s">
        <v>164</v>
      </c>
      <c r="BE190" s="190">
        <f>IF(N190="základní",J190,0)</f>
        <v>0</v>
      </c>
      <c r="BF190" s="190">
        <f>IF(N190="snížená",J190,0)</f>
        <v>0</v>
      </c>
      <c r="BG190" s="190">
        <f>IF(N190="zákl. přenesená",J190,0)</f>
        <v>0</v>
      </c>
      <c r="BH190" s="190">
        <f>IF(N190="sníž. přenesená",J190,0)</f>
        <v>0</v>
      </c>
      <c r="BI190" s="190">
        <f>IF(N190="nulová",J190,0)</f>
        <v>0</v>
      </c>
      <c r="BJ190" s="17" t="s">
        <v>79</v>
      </c>
      <c r="BK190" s="190">
        <f>ROUND(I190*H190,2)</f>
        <v>0</v>
      </c>
      <c r="BL190" s="17" t="s">
        <v>250</v>
      </c>
      <c r="BM190" s="189" t="s">
        <v>1264</v>
      </c>
    </row>
    <row r="191" spans="1:65" s="2" customFormat="1" ht="11.25">
      <c r="A191" s="34"/>
      <c r="B191" s="35"/>
      <c r="C191" s="36"/>
      <c r="D191" s="191" t="s">
        <v>173</v>
      </c>
      <c r="E191" s="36"/>
      <c r="F191" s="192" t="s">
        <v>573</v>
      </c>
      <c r="G191" s="36"/>
      <c r="H191" s="36"/>
      <c r="I191" s="193"/>
      <c r="J191" s="36"/>
      <c r="K191" s="36"/>
      <c r="L191" s="39"/>
      <c r="M191" s="194"/>
      <c r="N191" s="195"/>
      <c r="O191" s="64"/>
      <c r="P191" s="64"/>
      <c r="Q191" s="64"/>
      <c r="R191" s="64"/>
      <c r="S191" s="64"/>
      <c r="T191" s="65"/>
      <c r="U191" s="34"/>
      <c r="V191" s="34"/>
      <c r="W191" s="34"/>
      <c r="X191" s="34"/>
      <c r="Y191" s="34"/>
      <c r="Z191" s="34"/>
      <c r="AA191" s="34"/>
      <c r="AB191" s="34"/>
      <c r="AC191" s="34"/>
      <c r="AD191" s="34"/>
      <c r="AE191" s="34"/>
      <c r="AT191" s="17" t="s">
        <v>173</v>
      </c>
      <c r="AU191" s="17" t="s">
        <v>83</v>
      </c>
    </row>
    <row r="192" spans="1:65" s="12" customFormat="1" ht="22.9" customHeight="1">
      <c r="B192" s="162"/>
      <c r="C192" s="163"/>
      <c r="D192" s="164" t="s">
        <v>74</v>
      </c>
      <c r="E192" s="176" t="s">
        <v>351</v>
      </c>
      <c r="F192" s="176" t="s">
        <v>352</v>
      </c>
      <c r="G192" s="163"/>
      <c r="H192" s="163"/>
      <c r="I192" s="166"/>
      <c r="J192" s="177">
        <f>BK192</f>
        <v>0</v>
      </c>
      <c r="K192" s="163"/>
      <c r="L192" s="168"/>
      <c r="M192" s="169"/>
      <c r="N192" s="170"/>
      <c r="O192" s="170"/>
      <c r="P192" s="171">
        <f>SUM(P193:P203)</f>
        <v>0</v>
      </c>
      <c r="Q192" s="170"/>
      <c r="R192" s="171">
        <f>SUM(R193:R203)</f>
        <v>3.1649999999999998E-2</v>
      </c>
      <c r="S192" s="170"/>
      <c r="T192" s="172">
        <f>SUM(T193:T203)</f>
        <v>0</v>
      </c>
      <c r="AR192" s="173" t="s">
        <v>83</v>
      </c>
      <c r="AT192" s="174" t="s">
        <v>74</v>
      </c>
      <c r="AU192" s="174" t="s">
        <v>79</v>
      </c>
      <c r="AY192" s="173" t="s">
        <v>164</v>
      </c>
      <c r="BK192" s="175">
        <f>SUM(BK193:BK203)</f>
        <v>0</v>
      </c>
    </row>
    <row r="193" spans="1:65" s="2" customFormat="1" ht="24.2" customHeight="1">
      <c r="A193" s="34"/>
      <c r="B193" s="35"/>
      <c r="C193" s="178" t="s">
        <v>337</v>
      </c>
      <c r="D193" s="178" t="s">
        <v>167</v>
      </c>
      <c r="E193" s="179" t="s">
        <v>574</v>
      </c>
      <c r="F193" s="180" t="s">
        <v>575</v>
      </c>
      <c r="G193" s="181" t="s">
        <v>576</v>
      </c>
      <c r="H193" s="182">
        <v>3</v>
      </c>
      <c r="I193" s="183"/>
      <c r="J193" s="184">
        <f t="shared" ref="J193:J198" si="0">ROUND(I193*H193,2)</f>
        <v>0</v>
      </c>
      <c r="K193" s="180" t="s">
        <v>19</v>
      </c>
      <c r="L193" s="39"/>
      <c r="M193" s="185" t="s">
        <v>19</v>
      </c>
      <c r="N193" s="186" t="s">
        <v>46</v>
      </c>
      <c r="O193" s="64"/>
      <c r="P193" s="187">
        <f t="shared" ref="P193:P198" si="1">O193*H193</f>
        <v>0</v>
      </c>
      <c r="Q193" s="187">
        <v>0</v>
      </c>
      <c r="R193" s="187">
        <f t="shared" ref="R193:R198" si="2">Q193*H193</f>
        <v>0</v>
      </c>
      <c r="S193" s="187">
        <v>0</v>
      </c>
      <c r="T193" s="188">
        <f t="shared" ref="T193:T198" si="3">S193*H193</f>
        <v>0</v>
      </c>
      <c r="U193" s="34"/>
      <c r="V193" s="34"/>
      <c r="W193" s="34"/>
      <c r="X193" s="34"/>
      <c r="Y193" s="34"/>
      <c r="Z193" s="34"/>
      <c r="AA193" s="34"/>
      <c r="AB193" s="34"/>
      <c r="AC193" s="34"/>
      <c r="AD193" s="34"/>
      <c r="AE193" s="34"/>
      <c r="AR193" s="189" t="s">
        <v>250</v>
      </c>
      <c r="AT193" s="189" t="s">
        <v>167</v>
      </c>
      <c r="AU193" s="189" t="s">
        <v>83</v>
      </c>
      <c r="AY193" s="17" t="s">
        <v>164</v>
      </c>
      <c r="BE193" s="190">
        <f t="shared" ref="BE193:BE198" si="4">IF(N193="základní",J193,0)</f>
        <v>0</v>
      </c>
      <c r="BF193" s="190">
        <f t="shared" ref="BF193:BF198" si="5">IF(N193="snížená",J193,0)</f>
        <v>0</v>
      </c>
      <c r="BG193" s="190">
        <f t="shared" ref="BG193:BG198" si="6">IF(N193="zákl. přenesená",J193,0)</f>
        <v>0</v>
      </c>
      <c r="BH193" s="190">
        <f t="shared" ref="BH193:BH198" si="7">IF(N193="sníž. přenesená",J193,0)</f>
        <v>0</v>
      </c>
      <c r="BI193" s="190">
        <f t="shared" ref="BI193:BI198" si="8">IF(N193="nulová",J193,0)</f>
        <v>0</v>
      </c>
      <c r="BJ193" s="17" t="s">
        <v>79</v>
      </c>
      <c r="BK193" s="190">
        <f t="shared" ref="BK193:BK198" si="9">ROUND(I193*H193,2)</f>
        <v>0</v>
      </c>
      <c r="BL193" s="17" t="s">
        <v>250</v>
      </c>
      <c r="BM193" s="189" t="s">
        <v>1265</v>
      </c>
    </row>
    <row r="194" spans="1:65" s="2" customFormat="1" ht="24.2" customHeight="1">
      <c r="A194" s="34"/>
      <c r="B194" s="35"/>
      <c r="C194" s="178" t="s">
        <v>344</v>
      </c>
      <c r="D194" s="178" t="s">
        <v>167</v>
      </c>
      <c r="E194" s="179" t="s">
        <v>578</v>
      </c>
      <c r="F194" s="180" t="s">
        <v>575</v>
      </c>
      <c r="G194" s="181" t="s">
        <v>576</v>
      </c>
      <c r="H194" s="182">
        <v>2</v>
      </c>
      <c r="I194" s="183"/>
      <c r="J194" s="184">
        <f t="shared" si="0"/>
        <v>0</v>
      </c>
      <c r="K194" s="180" t="s">
        <v>19</v>
      </c>
      <c r="L194" s="39"/>
      <c r="M194" s="185" t="s">
        <v>19</v>
      </c>
      <c r="N194" s="186" t="s">
        <v>46</v>
      </c>
      <c r="O194" s="64"/>
      <c r="P194" s="187">
        <f t="shared" si="1"/>
        <v>0</v>
      </c>
      <c r="Q194" s="187">
        <v>0</v>
      </c>
      <c r="R194" s="187">
        <f t="shared" si="2"/>
        <v>0</v>
      </c>
      <c r="S194" s="187">
        <v>0</v>
      </c>
      <c r="T194" s="188">
        <f t="shared" si="3"/>
        <v>0</v>
      </c>
      <c r="U194" s="34"/>
      <c r="V194" s="34"/>
      <c r="W194" s="34"/>
      <c r="X194" s="34"/>
      <c r="Y194" s="34"/>
      <c r="Z194" s="34"/>
      <c r="AA194" s="34"/>
      <c r="AB194" s="34"/>
      <c r="AC194" s="34"/>
      <c r="AD194" s="34"/>
      <c r="AE194" s="34"/>
      <c r="AR194" s="189" t="s">
        <v>250</v>
      </c>
      <c r="AT194" s="189" t="s">
        <v>167</v>
      </c>
      <c r="AU194" s="189" t="s">
        <v>83</v>
      </c>
      <c r="AY194" s="17" t="s">
        <v>164</v>
      </c>
      <c r="BE194" s="190">
        <f t="shared" si="4"/>
        <v>0</v>
      </c>
      <c r="BF194" s="190">
        <f t="shared" si="5"/>
        <v>0</v>
      </c>
      <c r="BG194" s="190">
        <f t="shared" si="6"/>
        <v>0</v>
      </c>
      <c r="BH194" s="190">
        <f t="shared" si="7"/>
        <v>0</v>
      </c>
      <c r="BI194" s="190">
        <f t="shared" si="8"/>
        <v>0</v>
      </c>
      <c r="BJ194" s="17" t="s">
        <v>79</v>
      </c>
      <c r="BK194" s="190">
        <f t="shared" si="9"/>
        <v>0</v>
      </c>
      <c r="BL194" s="17" t="s">
        <v>250</v>
      </c>
      <c r="BM194" s="189" t="s">
        <v>1266</v>
      </c>
    </row>
    <row r="195" spans="1:65" s="2" customFormat="1" ht="24.2" customHeight="1">
      <c r="A195" s="34"/>
      <c r="B195" s="35"/>
      <c r="C195" s="178" t="s">
        <v>353</v>
      </c>
      <c r="D195" s="178" t="s">
        <v>167</v>
      </c>
      <c r="E195" s="179" t="s">
        <v>580</v>
      </c>
      <c r="F195" s="180" t="s">
        <v>581</v>
      </c>
      <c r="G195" s="181" t="s">
        <v>576</v>
      </c>
      <c r="H195" s="182">
        <v>2</v>
      </c>
      <c r="I195" s="183"/>
      <c r="J195" s="184">
        <f t="shared" si="0"/>
        <v>0</v>
      </c>
      <c r="K195" s="180" t="s">
        <v>19</v>
      </c>
      <c r="L195" s="39"/>
      <c r="M195" s="185" t="s">
        <v>19</v>
      </c>
      <c r="N195" s="186" t="s">
        <v>46</v>
      </c>
      <c r="O195" s="64"/>
      <c r="P195" s="187">
        <f t="shared" si="1"/>
        <v>0</v>
      </c>
      <c r="Q195" s="187">
        <v>0</v>
      </c>
      <c r="R195" s="187">
        <f t="shared" si="2"/>
        <v>0</v>
      </c>
      <c r="S195" s="187">
        <v>0</v>
      </c>
      <c r="T195" s="188">
        <f t="shared" si="3"/>
        <v>0</v>
      </c>
      <c r="U195" s="34"/>
      <c r="V195" s="34"/>
      <c r="W195" s="34"/>
      <c r="X195" s="34"/>
      <c r="Y195" s="34"/>
      <c r="Z195" s="34"/>
      <c r="AA195" s="34"/>
      <c r="AB195" s="34"/>
      <c r="AC195" s="34"/>
      <c r="AD195" s="34"/>
      <c r="AE195" s="34"/>
      <c r="AR195" s="189" t="s">
        <v>250</v>
      </c>
      <c r="AT195" s="189" t="s">
        <v>167</v>
      </c>
      <c r="AU195" s="189" t="s">
        <v>83</v>
      </c>
      <c r="AY195" s="17" t="s">
        <v>164</v>
      </c>
      <c r="BE195" s="190">
        <f t="shared" si="4"/>
        <v>0</v>
      </c>
      <c r="BF195" s="190">
        <f t="shared" si="5"/>
        <v>0</v>
      </c>
      <c r="BG195" s="190">
        <f t="shared" si="6"/>
        <v>0</v>
      </c>
      <c r="BH195" s="190">
        <f t="shared" si="7"/>
        <v>0</v>
      </c>
      <c r="BI195" s="190">
        <f t="shared" si="8"/>
        <v>0</v>
      </c>
      <c r="BJ195" s="17" t="s">
        <v>79</v>
      </c>
      <c r="BK195" s="190">
        <f t="shared" si="9"/>
        <v>0</v>
      </c>
      <c r="BL195" s="17" t="s">
        <v>250</v>
      </c>
      <c r="BM195" s="189" t="s">
        <v>1267</v>
      </c>
    </row>
    <row r="196" spans="1:65" s="2" customFormat="1" ht="37.9" customHeight="1">
      <c r="A196" s="34"/>
      <c r="B196" s="35"/>
      <c r="C196" s="178" t="s">
        <v>359</v>
      </c>
      <c r="D196" s="178" t="s">
        <v>167</v>
      </c>
      <c r="E196" s="179" t="s">
        <v>585</v>
      </c>
      <c r="F196" s="180" t="s">
        <v>586</v>
      </c>
      <c r="G196" s="181" t="s">
        <v>576</v>
      </c>
      <c r="H196" s="182">
        <v>8</v>
      </c>
      <c r="I196" s="183"/>
      <c r="J196" s="184">
        <f t="shared" si="0"/>
        <v>0</v>
      </c>
      <c r="K196" s="180" t="s">
        <v>19</v>
      </c>
      <c r="L196" s="39"/>
      <c r="M196" s="185" t="s">
        <v>19</v>
      </c>
      <c r="N196" s="186" t="s">
        <v>46</v>
      </c>
      <c r="O196" s="64"/>
      <c r="P196" s="187">
        <f t="shared" si="1"/>
        <v>0</v>
      </c>
      <c r="Q196" s="187">
        <v>0</v>
      </c>
      <c r="R196" s="187">
        <f t="shared" si="2"/>
        <v>0</v>
      </c>
      <c r="S196" s="187">
        <v>0</v>
      </c>
      <c r="T196" s="188">
        <f t="shared" si="3"/>
        <v>0</v>
      </c>
      <c r="U196" s="34"/>
      <c r="V196" s="34"/>
      <c r="W196" s="34"/>
      <c r="X196" s="34"/>
      <c r="Y196" s="34"/>
      <c r="Z196" s="34"/>
      <c r="AA196" s="34"/>
      <c r="AB196" s="34"/>
      <c r="AC196" s="34"/>
      <c r="AD196" s="34"/>
      <c r="AE196" s="34"/>
      <c r="AR196" s="189" t="s">
        <v>250</v>
      </c>
      <c r="AT196" s="189" t="s">
        <v>167</v>
      </c>
      <c r="AU196" s="189" t="s">
        <v>83</v>
      </c>
      <c r="AY196" s="17" t="s">
        <v>164</v>
      </c>
      <c r="BE196" s="190">
        <f t="shared" si="4"/>
        <v>0</v>
      </c>
      <c r="BF196" s="190">
        <f t="shared" si="5"/>
        <v>0</v>
      </c>
      <c r="BG196" s="190">
        <f t="shared" si="6"/>
        <v>0</v>
      </c>
      <c r="BH196" s="190">
        <f t="shared" si="7"/>
        <v>0</v>
      </c>
      <c r="BI196" s="190">
        <f t="shared" si="8"/>
        <v>0</v>
      </c>
      <c r="BJ196" s="17" t="s">
        <v>79</v>
      </c>
      <c r="BK196" s="190">
        <f t="shared" si="9"/>
        <v>0</v>
      </c>
      <c r="BL196" s="17" t="s">
        <v>250</v>
      </c>
      <c r="BM196" s="189" t="s">
        <v>1268</v>
      </c>
    </row>
    <row r="197" spans="1:65" s="2" customFormat="1" ht="37.9" customHeight="1">
      <c r="A197" s="34"/>
      <c r="B197" s="35"/>
      <c r="C197" s="178" t="s">
        <v>367</v>
      </c>
      <c r="D197" s="178" t="s">
        <v>167</v>
      </c>
      <c r="E197" s="179" t="s">
        <v>588</v>
      </c>
      <c r="F197" s="180" t="s">
        <v>589</v>
      </c>
      <c r="G197" s="181" t="s">
        <v>576</v>
      </c>
      <c r="H197" s="182">
        <v>4</v>
      </c>
      <c r="I197" s="183"/>
      <c r="J197" s="184">
        <f t="shared" si="0"/>
        <v>0</v>
      </c>
      <c r="K197" s="180" t="s">
        <v>19</v>
      </c>
      <c r="L197" s="39"/>
      <c r="M197" s="185" t="s">
        <v>19</v>
      </c>
      <c r="N197" s="186" t="s">
        <v>46</v>
      </c>
      <c r="O197" s="64"/>
      <c r="P197" s="187">
        <f t="shared" si="1"/>
        <v>0</v>
      </c>
      <c r="Q197" s="187">
        <v>0</v>
      </c>
      <c r="R197" s="187">
        <f t="shared" si="2"/>
        <v>0</v>
      </c>
      <c r="S197" s="187">
        <v>0</v>
      </c>
      <c r="T197" s="188">
        <f t="shared" si="3"/>
        <v>0</v>
      </c>
      <c r="U197" s="34"/>
      <c r="V197" s="34"/>
      <c r="W197" s="34"/>
      <c r="X197" s="34"/>
      <c r="Y197" s="34"/>
      <c r="Z197" s="34"/>
      <c r="AA197" s="34"/>
      <c r="AB197" s="34"/>
      <c r="AC197" s="34"/>
      <c r="AD197" s="34"/>
      <c r="AE197" s="34"/>
      <c r="AR197" s="189" t="s">
        <v>250</v>
      </c>
      <c r="AT197" s="189" t="s">
        <v>167</v>
      </c>
      <c r="AU197" s="189" t="s">
        <v>83</v>
      </c>
      <c r="AY197" s="17" t="s">
        <v>164</v>
      </c>
      <c r="BE197" s="190">
        <f t="shared" si="4"/>
        <v>0</v>
      </c>
      <c r="BF197" s="190">
        <f t="shared" si="5"/>
        <v>0</v>
      </c>
      <c r="BG197" s="190">
        <f t="shared" si="6"/>
        <v>0</v>
      </c>
      <c r="BH197" s="190">
        <f t="shared" si="7"/>
        <v>0</v>
      </c>
      <c r="BI197" s="190">
        <f t="shared" si="8"/>
        <v>0</v>
      </c>
      <c r="BJ197" s="17" t="s">
        <v>79</v>
      </c>
      <c r="BK197" s="190">
        <f t="shared" si="9"/>
        <v>0</v>
      </c>
      <c r="BL197" s="17" t="s">
        <v>250</v>
      </c>
      <c r="BM197" s="189" t="s">
        <v>1269</v>
      </c>
    </row>
    <row r="198" spans="1:65" s="2" customFormat="1" ht="24.2" customHeight="1">
      <c r="A198" s="34"/>
      <c r="B198" s="35"/>
      <c r="C198" s="178" t="s">
        <v>374</v>
      </c>
      <c r="D198" s="178" t="s">
        <v>167</v>
      </c>
      <c r="E198" s="179" t="s">
        <v>592</v>
      </c>
      <c r="F198" s="180" t="s">
        <v>593</v>
      </c>
      <c r="G198" s="181" t="s">
        <v>362</v>
      </c>
      <c r="H198" s="182">
        <v>12</v>
      </c>
      <c r="I198" s="183"/>
      <c r="J198" s="184">
        <f t="shared" si="0"/>
        <v>0</v>
      </c>
      <c r="K198" s="180" t="s">
        <v>171</v>
      </c>
      <c r="L198" s="39"/>
      <c r="M198" s="185" t="s">
        <v>19</v>
      </c>
      <c r="N198" s="186" t="s">
        <v>46</v>
      </c>
      <c r="O198" s="64"/>
      <c r="P198" s="187">
        <f t="shared" si="1"/>
        <v>0</v>
      </c>
      <c r="Q198" s="187">
        <v>0</v>
      </c>
      <c r="R198" s="187">
        <f t="shared" si="2"/>
        <v>0</v>
      </c>
      <c r="S198" s="187">
        <v>0</v>
      </c>
      <c r="T198" s="188">
        <f t="shared" si="3"/>
        <v>0</v>
      </c>
      <c r="U198" s="34"/>
      <c r="V198" s="34"/>
      <c r="W198" s="34"/>
      <c r="X198" s="34"/>
      <c r="Y198" s="34"/>
      <c r="Z198" s="34"/>
      <c r="AA198" s="34"/>
      <c r="AB198" s="34"/>
      <c r="AC198" s="34"/>
      <c r="AD198" s="34"/>
      <c r="AE198" s="34"/>
      <c r="AR198" s="189" t="s">
        <v>250</v>
      </c>
      <c r="AT198" s="189" t="s">
        <v>167</v>
      </c>
      <c r="AU198" s="189" t="s">
        <v>83</v>
      </c>
      <c r="AY198" s="17" t="s">
        <v>164</v>
      </c>
      <c r="BE198" s="190">
        <f t="shared" si="4"/>
        <v>0</v>
      </c>
      <c r="BF198" s="190">
        <f t="shared" si="5"/>
        <v>0</v>
      </c>
      <c r="BG198" s="190">
        <f t="shared" si="6"/>
        <v>0</v>
      </c>
      <c r="BH198" s="190">
        <f t="shared" si="7"/>
        <v>0</v>
      </c>
      <c r="BI198" s="190">
        <f t="shared" si="8"/>
        <v>0</v>
      </c>
      <c r="BJ198" s="17" t="s">
        <v>79</v>
      </c>
      <c r="BK198" s="190">
        <f t="shared" si="9"/>
        <v>0</v>
      </c>
      <c r="BL198" s="17" t="s">
        <v>250</v>
      </c>
      <c r="BM198" s="189" t="s">
        <v>1270</v>
      </c>
    </row>
    <row r="199" spans="1:65" s="2" customFormat="1" ht="11.25">
      <c r="A199" s="34"/>
      <c r="B199" s="35"/>
      <c r="C199" s="36"/>
      <c r="D199" s="191" t="s">
        <v>173</v>
      </c>
      <c r="E199" s="36"/>
      <c r="F199" s="192" t="s">
        <v>595</v>
      </c>
      <c r="G199" s="36"/>
      <c r="H199" s="36"/>
      <c r="I199" s="193"/>
      <c r="J199" s="36"/>
      <c r="K199" s="36"/>
      <c r="L199" s="39"/>
      <c r="M199" s="194"/>
      <c r="N199" s="195"/>
      <c r="O199" s="64"/>
      <c r="P199" s="64"/>
      <c r="Q199" s="64"/>
      <c r="R199" s="64"/>
      <c r="S199" s="64"/>
      <c r="T199" s="65"/>
      <c r="U199" s="34"/>
      <c r="V199" s="34"/>
      <c r="W199" s="34"/>
      <c r="X199" s="34"/>
      <c r="Y199" s="34"/>
      <c r="Z199" s="34"/>
      <c r="AA199" s="34"/>
      <c r="AB199" s="34"/>
      <c r="AC199" s="34"/>
      <c r="AD199" s="34"/>
      <c r="AE199" s="34"/>
      <c r="AT199" s="17" t="s">
        <v>173</v>
      </c>
      <c r="AU199" s="17" t="s">
        <v>83</v>
      </c>
    </row>
    <row r="200" spans="1:65" s="2" customFormat="1" ht="16.5" customHeight="1">
      <c r="A200" s="34"/>
      <c r="B200" s="35"/>
      <c r="C200" s="223" t="s">
        <v>381</v>
      </c>
      <c r="D200" s="223" t="s">
        <v>457</v>
      </c>
      <c r="E200" s="224" t="s">
        <v>597</v>
      </c>
      <c r="F200" s="225" t="s">
        <v>598</v>
      </c>
      <c r="G200" s="226" t="s">
        <v>362</v>
      </c>
      <c r="H200" s="227">
        <v>12</v>
      </c>
      <c r="I200" s="228"/>
      <c r="J200" s="229">
        <f>ROUND(I200*H200,2)</f>
        <v>0</v>
      </c>
      <c r="K200" s="225" t="s">
        <v>19</v>
      </c>
      <c r="L200" s="230"/>
      <c r="M200" s="231" t="s">
        <v>19</v>
      </c>
      <c r="N200" s="232" t="s">
        <v>46</v>
      </c>
      <c r="O200" s="64"/>
      <c r="P200" s="187">
        <f>O200*H200</f>
        <v>0</v>
      </c>
      <c r="Q200" s="187">
        <v>2.3999999999999998E-3</v>
      </c>
      <c r="R200" s="187">
        <f>Q200*H200</f>
        <v>2.8799999999999999E-2</v>
      </c>
      <c r="S200" s="187">
        <v>0</v>
      </c>
      <c r="T200" s="188">
        <f>S200*H200</f>
        <v>0</v>
      </c>
      <c r="U200" s="34"/>
      <c r="V200" s="34"/>
      <c r="W200" s="34"/>
      <c r="X200" s="34"/>
      <c r="Y200" s="34"/>
      <c r="Z200" s="34"/>
      <c r="AA200" s="34"/>
      <c r="AB200" s="34"/>
      <c r="AC200" s="34"/>
      <c r="AD200" s="34"/>
      <c r="AE200" s="34"/>
      <c r="AR200" s="189" t="s">
        <v>344</v>
      </c>
      <c r="AT200" s="189" t="s">
        <v>457</v>
      </c>
      <c r="AU200" s="189" t="s">
        <v>83</v>
      </c>
      <c r="AY200" s="17" t="s">
        <v>164</v>
      </c>
      <c r="BE200" s="190">
        <f>IF(N200="základní",J200,0)</f>
        <v>0</v>
      </c>
      <c r="BF200" s="190">
        <f>IF(N200="snížená",J200,0)</f>
        <v>0</v>
      </c>
      <c r="BG200" s="190">
        <f>IF(N200="zákl. přenesená",J200,0)</f>
        <v>0</v>
      </c>
      <c r="BH200" s="190">
        <f>IF(N200="sníž. přenesená",J200,0)</f>
        <v>0</v>
      </c>
      <c r="BI200" s="190">
        <f>IF(N200="nulová",J200,0)</f>
        <v>0</v>
      </c>
      <c r="BJ200" s="17" t="s">
        <v>79</v>
      </c>
      <c r="BK200" s="190">
        <f>ROUND(I200*H200,2)</f>
        <v>0</v>
      </c>
      <c r="BL200" s="17" t="s">
        <v>250</v>
      </c>
      <c r="BM200" s="189" t="s">
        <v>1271</v>
      </c>
    </row>
    <row r="201" spans="1:65" s="2" customFormat="1" ht="24.2" customHeight="1">
      <c r="A201" s="34"/>
      <c r="B201" s="35"/>
      <c r="C201" s="178" t="s">
        <v>388</v>
      </c>
      <c r="D201" s="178" t="s">
        <v>167</v>
      </c>
      <c r="E201" s="179" t="s">
        <v>601</v>
      </c>
      <c r="F201" s="180" t="s">
        <v>602</v>
      </c>
      <c r="G201" s="181" t="s">
        <v>362</v>
      </c>
      <c r="H201" s="182">
        <v>19</v>
      </c>
      <c r="I201" s="183"/>
      <c r="J201" s="184">
        <f>ROUND(I201*H201,2)</f>
        <v>0</v>
      </c>
      <c r="K201" s="180" t="s">
        <v>171</v>
      </c>
      <c r="L201" s="39"/>
      <c r="M201" s="185" t="s">
        <v>19</v>
      </c>
      <c r="N201" s="186" t="s">
        <v>46</v>
      </c>
      <c r="O201" s="64"/>
      <c r="P201" s="187">
        <f>O201*H201</f>
        <v>0</v>
      </c>
      <c r="Q201" s="187">
        <v>0</v>
      </c>
      <c r="R201" s="187">
        <f>Q201*H201</f>
        <v>0</v>
      </c>
      <c r="S201" s="187">
        <v>0</v>
      </c>
      <c r="T201" s="188">
        <f>S201*H201</f>
        <v>0</v>
      </c>
      <c r="U201" s="34"/>
      <c r="V201" s="34"/>
      <c r="W201" s="34"/>
      <c r="X201" s="34"/>
      <c r="Y201" s="34"/>
      <c r="Z201" s="34"/>
      <c r="AA201" s="34"/>
      <c r="AB201" s="34"/>
      <c r="AC201" s="34"/>
      <c r="AD201" s="34"/>
      <c r="AE201" s="34"/>
      <c r="AR201" s="189" t="s">
        <v>250</v>
      </c>
      <c r="AT201" s="189" t="s">
        <v>167</v>
      </c>
      <c r="AU201" s="189" t="s">
        <v>83</v>
      </c>
      <c r="AY201" s="17" t="s">
        <v>164</v>
      </c>
      <c r="BE201" s="190">
        <f>IF(N201="základní",J201,0)</f>
        <v>0</v>
      </c>
      <c r="BF201" s="190">
        <f>IF(N201="snížená",J201,0)</f>
        <v>0</v>
      </c>
      <c r="BG201" s="190">
        <f>IF(N201="zákl. přenesená",J201,0)</f>
        <v>0</v>
      </c>
      <c r="BH201" s="190">
        <f>IF(N201="sníž. přenesená",J201,0)</f>
        <v>0</v>
      </c>
      <c r="BI201" s="190">
        <f>IF(N201="nulová",J201,0)</f>
        <v>0</v>
      </c>
      <c r="BJ201" s="17" t="s">
        <v>79</v>
      </c>
      <c r="BK201" s="190">
        <f>ROUND(I201*H201,2)</f>
        <v>0</v>
      </c>
      <c r="BL201" s="17" t="s">
        <v>250</v>
      </c>
      <c r="BM201" s="189" t="s">
        <v>1272</v>
      </c>
    </row>
    <row r="202" spans="1:65" s="2" customFormat="1" ht="11.25">
      <c r="A202" s="34"/>
      <c r="B202" s="35"/>
      <c r="C202" s="36"/>
      <c r="D202" s="191" t="s">
        <v>173</v>
      </c>
      <c r="E202" s="36"/>
      <c r="F202" s="192" t="s">
        <v>604</v>
      </c>
      <c r="G202" s="36"/>
      <c r="H202" s="36"/>
      <c r="I202" s="193"/>
      <c r="J202" s="36"/>
      <c r="K202" s="36"/>
      <c r="L202" s="39"/>
      <c r="M202" s="194"/>
      <c r="N202" s="195"/>
      <c r="O202" s="64"/>
      <c r="P202" s="64"/>
      <c r="Q202" s="64"/>
      <c r="R202" s="64"/>
      <c r="S202" s="64"/>
      <c r="T202" s="65"/>
      <c r="U202" s="34"/>
      <c r="V202" s="34"/>
      <c r="W202" s="34"/>
      <c r="X202" s="34"/>
      <c r="Y202" s="34"/>
      <c r="Z202" s="34"/>
      <c r="AA202" s="34"/>
      <c r="AB202" s="34"/>
      <c r="AC202" s="34"/>
      <c r="AD202" s="34"/>
      <c r="AE202" s="34"/>
      <c r="AT202" s="17" t="s">
        <v>173</v>
      </c>
      <c r="AU202" s="17" t="s">
        <v>83</v>
      </c>
    </row>
    <row r="203" spans="1:65" s="2" customFormat="1" ht="24.2" customHeight="1">
      <c r="A203" s="34"/>
      <c r="B203" s="35"/>
      <c r="C203" s="223" t="s">
        <v>393</v>
      </c>
      <c r="D203" s="223" t="s">
        <v>457</v>
      </c>
      <c r="E203" s="224" t="s">
        <v>606</v>
      </c>
      <c r="F203" s="225" t="s">
        <v>607</v>
      </c>
      <c r="G203" s="226" t="s">
        <v>362</v>
      </c>
      <c r="H203" s="227">
        <v>19</v>
      </c>
      <c r="I203" s="228"/>
      <c r="J203" s="229">
        <f>ROUND(I203*H203,2)</f>
        <v>0</v>
      </c>
      <c r="K203" s="225" t="s">
        <v>19</v>
      </c>
      <c r="L203" s="230"/>
      <c r="M203" s="231" t="s">
        <v>19</v>
      </c>
      <c r="N203" s="232" t="s">
        <v>46</v>
      </c>
      <c r="O203" s="64"/>
      <c r="P203" s="187">
        <f>O203*H203</f>
        <v>0</v>
      </c>
      <c r="Q203" s="187">
        <v>1.4999999999999999E-4</v>
      </c>
      <c r="R203" s="187">
        <f>Q203*H203</f>
        <v>2.8499999999999997E-3</v>
      </c>
      <c r="S203" s="187">
        <v>0</v>
      </c>
      <c r="T203" s="188">
        <f>S203*H203</f>
        <v>0</v>
      </c>
      <c r="U203" s="34"/>
      <c r="V203" s="34"/>
      <c r="W203" s="34"/>
      <c r="X203" s="34"/>
      <c r="Y203" s="34"/>
      <c r="Z203" s="34"/>
      <c r="AA203" s="34"/>
      <c r="AB203" s="34"/>
      <c r="AC203" s="34"/>
      <c r="AD203" s="34"/>
      <c r="AE203" s="34"/>
      <c r="AR203" s="189" t="s">
        <v>344</v>
      </c>
      <c r="AT203" s="189" t="s">
        <v>457</v>
      </c>
      <c r="AU203" s="189" t="s">
        <v>83</v>
      </c>
      <c r="AY203" s="17" t="s">
        <v>164</v>
      </c>
      <c r="BE203" s="190">
        <f>IF(N203="základní",J203,0)</f>
        <v>0</v>
      </c>
      <c r="BF203" s="190">
        <f>IF(N203="snížená",J203,0)</f>
        <v>0</v>
      </c>
      <c r="BG203" s="190">
        <f>IF(N203="zákl. přenesená",J203,0)</f>
        <v>0</v>
      </c>
      <c r="BH203" s="190">
        <f>IF(N203="sníž. přenesená",J203,0)</f>
        <v>0</v>
      </c>
      <c r="BI203" s="190">
        <f>IF(N203="nulová",J203,0)</f>
        <v>0</v>
      </c>
      <c r="BJ203" s="17" t="s">
        <v>79</v>
      </c>
      <c r="BK203" s="190">
        <f>ROUND(I203*H203,2)</f>
        <v>0</v>
      </c>
      <c r="BL203" s="17" t="s">
        <v>250</v>
      </c>
      <c r="BM203" s="189" t="s">
        <v>1273</v>
      </c>
    </row>
    <row r="204" spans="1:65" s="12" customFormat="1" ht="22.9" customHeight="1">
      <c r="B204" s="162"/>
      <c r="C204" s="163"/>
      <c r="D204" s="164" t="s">
        <v>74</v>
      </c>
      <c r="E204" s="176" t="s">
        <v>372</v>
      </c>
      <c r="F204" s="176" t="s">
        <v>373</v>
      </c>
      <c r="G204" s="163"/>
      <c r="H204" s="163"/>
      <c r="I204" s="166"/>
      <c r="J204" s="177">
        <f>BK204</f>
        <v>0</v>
      </c>
      <c r="K204" s="163"/>
      <c r="L204" s="168"/>
      <c r="M204" s="169"/>
      <c r="N204" s="170"/>
      <c r="O204" s="170"/>
      <c r="P204" s="171">
        <f>SUM(P205:P227)</f>
        <v>0</v>
      </c>
      <c r="Q204" s="170"/>
      <c r="R204" s="171">
        <f>SUM(R205:R227)</f>
        <v>0.8934687</v>
      </c>
      <c r="S204" s="170"/>
      <c r="T204" s="172">
        <f>SUM(T205:T227)</f>
        <v>0</v>
      </c>
      <c r="AR204" s="173" t="s">
        <v>83</v>
      </c>
      <c r="AT204" s="174" t="s">
        <v>74</v>
      </c>
      <c r="AU204" s="174" t="s">
        <v>79</v>
      </c>
      <c r="AY204" s="173" t="s">
        <v>164</v>
      </c>
      <c r="BK204" s="175">
        <f>SUM(BK205:BK227)</f>
        <v>0</v>
      </c>
    </row>
    <row r="205" spans="1:65" s="2" customFormat="1" ht="24.2" customHeight="1">
      <c r="A205" s="34"/>
      <c r="B205" s="35"/>
      <c r="C205" s="178" t="s">
        <v>616</v>
      </c>
      <c r="D205" s="178" t="s">
        <v>167</v>
      </c>
      <c r="E205" s="179" t="s">
        <v>514</v>
      </c>
      <c r="F205" s="180" t="s">
        <v>515</v>
      </c>
      <c r="G205" s="181" t="s">
        <v>170</v>
      </c>
      <c r="H205" s="182">
        <v>28.25</v>
      </c>
      <c r="I205" s="183"/>
      <c r="J205" s="184">
        <f>ROUND(I205*H205,2)</f>
        <v>0</v>
      </c>
      <c r="K205" s="180" t="s">
        <v>171</v>
      </c>
      <c r="L205" s="39"/>
      <c r="M205" s="185" t="s">
        <v>19</v>
      </c>
      <c r="N205" s="186" t="s">
        <v>46</v>
      </c>
      <c r="O205" s="64"/>
      <c r="P205" s="187">
        <f>O205*H205</f>
        <v>0</v>
      </c>
      <c r="Q205" s="187">
        <v>2.9999999999999997E-4</v>
      </c>
      <c r="R205" s="187">
        <f>Q205*H205</f>
        <v>8.4749999999999999E-3</v>
      </c>
      <c r="S205" s="187">
        <v>0</v>
      </c>
      <c r="T205" s="188">
        <f>S205*H205</f>
        <v>0</v>
      </c>
      <c r="U205" s="34"/>
      <c r="V205" s="34"/>
      <c r="W205" s="34"/>
      <c r="X205" s="34"/>
      <c r="Y205" s="34"/>
      <c r="Z205" s="34"/>
      <c r="AA205" s="34"/>
      <c r="AB205" s="34"/>
      <c r="AC205" s="34"/>
      <c r="AD205" s="34"/>
      <c r="AE205" s="34"/>
      <c r="AR205" s="189" t="s">
        <v>250</v>
      </c>
      <c r="AT205" s="189" t="s">
        <v>167</v>
      </c>
      <c r="AU205" s="189" t="s">
        <v>83</v>
      </c>
      <c r="AY205" s="17" t="s">
        <v>164</v>
      </c>
      <c r="BE205" s="190">
        <f>IF(N205="základní",J205,0)</f>
        <v>0</v>
      </c>
      <c r="BF205" s="190">
        <f>IF(N205="snížená",J205,0)</f>
        <v>0</v>
      </c>
      <c r="BG205" s="190">
        <f>IF(N205="zákl. přenesená",J205,0)</f>
        <v>0</v>
      </c>
      <c r="BH205" s="190">
        <f>IF(N205="sníž. přenesená",J205,0)</f>
        <v>0</v>
      </c>
      <c r="BI205" s="190">
        <f>IF(N205="nulová",J205,0)</f>
        <v>0</v>
      </c>
      <c r="BJ205" s="17" t="s">
        <v>79</v>
      </c>
      <c r="BK205" s="190">
        <f>ROUND(I205*H205,2)</f>
        <v>0</v>
      </c>
      <c r="BL205" s="17" t="s">
        <v>250</v>
      </c>
      <c r="BM205" s="189" t="s">
        <v>1274</v>
      </c>
    </row>
    <row r="206" spans="1:65" s="2" customFormat="1" ht="11.25">
      <c r="A206" s="34"/>
      <c r="B206" s="35"/>
      <c r="C206" s="36"/>
      <c r="D206" s="191" t="s">
        <v>173</v>
      </c>
      <c r="E206" s="36"/>
      <c r="F206" s="192" t="s">
        <v>517</v>
      </c>
      <c r="G206" s="36"/>
      <c r="H206" s="36"/>
      <c r="I206" s="193"/>
      <c r="J206" s="36"/>
      <c r="K206" s="36"/>
      <c r="L206" s="39"/>
      <c r="M206" s="194"/>
      <c r="N206" s="195"/>
      <c r="O206" s="64"/>
      <c r="P206" s="64"/>
      <c r="Q206" s="64"/>
      <c r="R206" s="64"/>
      <c r="S206" s="64"/>
      <c r="T206" s="65"/>
      <c r="U206" s="34"/>
      <c r="V206" s="34"/>
      <c r="W206" s="34"/>
      <c r="X206" s="34"/>
      <c r="Y206" s="34"/>
      <c r="Z206" s="34"/>
      <c r="AA206" s="34"/>
      <c r="AB206" s="34"/>
      <c r="AC206" s="34"/>
      <c r="AD206" s="34"/>
      <c r="AE206" s="34"/>
      <c r="AT206" s="17" t="s">
        <v>173</v>
      </c>
      <c r="AU206" s="17" t="s">
        <v>83</v>
      </c>
    </row>
    <row r="207" spans="1:65" s="13" customFormat="1" ht="11.25">
      <c r="B207" s="196"/>
      <c r="C207" s="197"/>
      <c r="D207" s="198" t="s">
        <v>179</v>
      </c>
      <c r="E207" s="199" t="s">
        <v>19</v>
      </c>
      <c r="F207" s="200" t="s">
        <v>1082</v>
      </c>
      <c r="G207" s="197"/>
      <c r="H207" s="201">
        <v>12.64</v>
      </c>
      <c r="I207" s="202"/>
      <c r="J207" s="197"/>
      <c r="K207" s="197"/>
      <c r="L207" s="203"/>
      <c r="M207" s="204"/>
      <c r="N207" s="205"/>
      <c r="O207" s="205"/>
      <c r="P207" s="205"/>
      <c r="Q207" s="205"/>
      <c r="R207" s="205"/>
      <c r="S207" s="205"/>
      <c r="T207" s="206"/>
      <c r="AT207" s="207" t="s">
        <v>179</v>
      </c>
      <c r="AU207" s="207" t="s">
        <v>83</v>
      </c>
      <c r="AV207" s="13" t="s">
        <v>83</v>
      </c>
      <c r="AW207" s="13" t="s">
        <v>36</v>
      </c>
      <c r="AX207" s="13" t="s">
        <v>75</v>
      </c>
      <c r="AY207" s="207" t="s">
        <v>164</v>
      </c>
    </row>
    <row r="208" spans="1:65" s="13" customFormat="1" ht="11.25">
      <c r="B208" s="196"/>
      <c r="C208" s="197"/>
      <c r="D208" s="198" t="s">
        <v>179</v>
      </c>
      <c r="E208" s="199" t="s">
        <v>19</v>
      </c>
      <c r="F208" s="200" t="s">
        <v>1083</v>
      </c>
      <c r="G208" s="197"/>
      <c r="H208" s="201">
        <v>15.61</v>
      </c>
      <c r="I208" s="202"/>
      <c r="J208" s="197"/>
      <c r="K208" s="197"/>
      <c r="L208" s="203"/>
      <c r="M208" s="204"/>
      <c r="N208" s="205"/>
      <c r="O208" s="205"/>
      <c r="P208" s="205"/>
      <c r="Q208" s="205"/>
      <c r="R208" s="205"/>
      <c r="S208" s="205"/>
      <c r="T208" s="206"/>
      <c r="AT208" s="207" t="s">
        <v>179</v>
      </c>
      <c r="AU208" s="207" t="s">
        <v>83</v>
      </c>
      <c r="AV208" s="13" t="s">
        <v>83</v>
      </c>
      <c r="AW208" s="13" t="s">
        <v>36</v>
      </c>
      <c r="AX208" s="13" t="s">
        <v>75</v>
      </c>
      <c r="AY208" s="207" t="s">
        <v>164</v>
      </c>
    </row>
    <row r="209" spans="1:65" s="14" customFormat="1" ht="11.25">
      <c r="B209" s="212"/>
      <c r="C209" s="213"/>
      <c r="D209" s="198" t="s">
        <v>179</v>
      </c>
      <c r="E209" s="214" t="s">
        <v>19</v>
      </c>
      <c r="F209" s="215" t="s">
        <v>438</v>
      </c>
      <c r="G209" s="213"/>
      <c r="H209" s="216">
        <v>28.25</v>
      </c>
      <c r="I209" s="217"/>
      <c r="J209" s="213"/>
      <c r="K209" s="213"/>
      <c r="L209" s="218"/>
      <c r="M209" s="219"/>
      <c r="N209" s="220"/>
      <c r="O209" s="220"/>
      <c r="P209" s="220"/>
      <c r="Q209" s="220"/>
      <c r="R209" s="220"/>
      <c r="S209" s="220"/>
      <c r="T209" s="221"/>
      <c r="AT209" s="222" t="s">
        <v>179</v>
      </c>
      <c r="AU209" s="222" t="s">
        <v>83</v>
      </c>
      <c r="AV209" s="14" t="s">
        <v>112</v>
      </c>
      <c r="AW209" s="14" t="s">
        <v>36</v>
      </c>
      <c r="AX209" s="14" t="s">
        <v>79</v>
      </c>
      <c r="AY209" s="222" t="s">
        <v>164</v>
      </c>
    </row>
    <row r="210" spans="1:65" s="2" customFormat="1" ht="49.15" customHeight="1">
      <c r="A210" s="34"/>
      <c r="B210" s="35"/>
      <c r="C210" s="178" t="s">
        <v>626</v>
      </c>
      <c r="D210" s="178" t="s">
        <v>167</v>
      </c>
      <c r="E210" s="179" t="s">
        <v>611</v>
      </c>
      <c r="F210" s="180" t="s">
        <v>612</v>
      </c>
      <c r="G210" s="181" t="s">
        <v>170</v>
      </c>
      <c r="H210" s="182">
        <v>28.25</v>
      </c>
      <c r="I210" s="183"/>
      <c r="J210" s="184">
        <f>ROUND(I210*H210,2)</f>
        <v>0</v>
      </c>
      <c r="K210" s="180" t="s">
        <v>171</v>
      </c>
      <c r="L210" s="39"/>
      <c r="M210" s="185" t="s">
        <v>19</v>
      </c>
      <c r="N210" s="186" t="s">
        <v>46</v>
      </c>
      <c r="O210" s="64"/>
      <c r="P210" s="187">
        <f>O210*H210</f>
        <v>0</v>
      </c>
      <c r="Q210" s="187">
        <v>5.8300000000000001E-3</v>
      </c>
      <c r="R210" s="187">
        <f>Q210*H210</f>
        <v>0.1646975</v>
      </c>
      <c r="S210" s="187">
        <v>0</v>
      </c>
      <c r="T210" s="188">
        <f>S210*H210</f>
        <v>0</v>
      </c>
      <c r="U210" s="34"/>
      <c r="V210" s="34"/>
      <c r="W210" s="34"/>
      <c r="X210" s="34"/>
      <c r="Y210" s="34"/>
      <c r="Z210" s="34"/>
      <c r="AA210" s="34"/>
      <c r="AB210" s="34"/>
      <c r="AC210" s="34"/>
      <c r="AD210" s="34"/>
      <c r="AE210" s="34"/>
      <c r="AR210" s="189" t="s">
        <v>250</v>
      </c>
      <c r="AT210" s="189" t="s">
        <v>167</v>
      </c>
      <c r="AU210" s="189" t="s">
        <v>83</v>
      </c>
      <c r="AY210" s="17" t="s">
        <v>164</v>
      </c>
      <c r="BE210" s="190">
        <f>IF(N210="základní",J210,0)</f>
        <v>0</v>
      </c>
      <c r="BF210" s="190">
        <f>IF(N210="snížená",J210,0)</f>
        <v>0</v>
      </c>
      <c r="BG210" s="190">
        <f>IF(N210="zákl. přenesená",J210,0)</f>
        <v>0</v>
      </c>
      <c r="BH210" s="190">
        <f>IF(N210="sníž. přenesená",J210,0)</f>
        <v>0</v>
      </c>
      <c r="BI210" s="190">
        <f>IF(N210="nulová",J210,0)</f>
        <v>0</v>
      </c>
      <c r="BJ210" s="17" t="s">
        <v>79</v>
      </c>
      <c r="BK210" s="190">
        <f>ROUND(I210*H210,2)</f>
        <v>0</v>
      </c>
      <c r="BL210" s="17" t="s">
        <v>250</v>
      </c>
      <c r="BM210" s="189" t="s">
        <v>1275</v>
      </c>
    </row>
    <row r="211" spans="1:65" s="2" customFormat="1" ht="11.25">
      <c r="A211" s="34"/>
      <c r="B211" s="35"/>
      <c r="C211" s="36"/>
      <c r="D211" s="191" t="s">
        <v>173</v>
      </c>
      <c r="E211" s="36"/>
      <c r="F211" s="192" t="s">
        <v>1276</v>
      </c>
      <c r="G211" s="36"/>
      <c r="H211" s="36"/>
      <c r="I211" s="193"/>
      <c r="J211" s="36"/>
      <c r="K211" s="36"/>
      <c r="L211" s="39"/>
      <c r="M211" s="194"/>
      <c r="N211" s="195"/>
      <c r="O211" s="64"/>
      <c r="P211" s="64"/>
      <c r="Q211" s="64"/>
      <c r="R211" s="64"/>
      <c r="S211" s="64"/>
      <c r="T211" s="65"/>
      <c r="U211" s="34"/>
      <c r="V211" s="34"/>
      <c r="W211" s="34"/>
      <c r="X211" s="34"/>
      <c r="Y211" s="34"/>
      <c r="Z211" s="34"/>
      <c r="AA211" s="34"/>
      <c r="AB211" s="34"/>
      <c r="AC211" s="34"/>
      <c r="AD211" s="34"/>
      <c r="AE211" s="34"/>
      <c r="AT211" s="17" t="s">
        <v>173</v>
      </c>
      <c r="AU211" s="17" t="s">
        <v>83</v>
      </c>
    </row>
    <row r="212" spans="1:65" s="13" customFormat="1" ht="11.25">
      <c r="B212" s="196"/>
      <c r="C212" s="197"/>
      <c r="D212" s="198" t="s">
        <v>179</v>
      </c>
      <c r="E212" s="199" t="s">
        <v>19</v>
      </c>
      <c r="F212" s="200" t="s">
        <v>1082</v>
      </c>
      <c r="G212" s="197"/>
      <c r="H212" s="201">
        <v>12.64</v>
      </c>
      <c r="I212" s="202"/>
      <c r="J212" s="197"/>
      <c r="K212" s="197"/>
      <c r="L212" s="203"/>
      <c r="M212" s="204"/>
      <c r="N212" s="205"/>
      <c r="O212" s="205"/>
      <c r="P212" s="205"/>
      <c r="Q212" s="205"/>
      <c r="R212" s="205"/>
      <c r="S212" s="205"/>
      <c r="T212" s="206"/>
      <c r="AT212" s="207" t="s">
        <v>179</v>
      </c>
      <c r="AU212" s="207" t="s">
        <v>83</v>
      </c>
      <c r="AV212" s="13" t="s">
        <v>83</v>
      </c>
      <c r="AW212" s="13" t="s">
        <v>36</v>
      </c>
      <c r="AX212" s="13" t="s">
        <v>75</v>
      </c>
      <c r="AY212" s="207" t="s">
        <v>164</v>
      </c>
    </row>
    <row r="213" spans="1:65" s="13" customFormat="1" ht="11.25">
      <c r="B213" s="196"/>
      <c r="C213" s="197"/>
      <c r="D213" s="198" t="s">
        <v>179</v>
      </c>
      <c r="E213" s="199" t="s">
        <v>19</v>
      </c>
      <c r="F213" s="200" t="s">
        <v>1083</v>
      </c>
      <c r="G213" s="197"/>
      <c r="H213" s="201">
        <v>15.61</v>
      </c>
      <c r="I213" s="202"/>
      <c r="J213" s="197"/>
      <c r="K213" s="197"/>
      <c r="L213" s="203"/>
      <c r="M213" s="204"/>
      <c r="N213" s="205"/>
      <c r="O213" s="205"/>
      <c r="P213" s="205"/>
      <c r="Q213" s="205"/>
      <c r="R213" s="205"/>
      <c r="S213" s="205"/>
      <c r="T213" s="206"/>
      <c r="AT213" s="207" t="s">
        <v>179</v>
      </c>
      <c r="AU213" s="207" t="s">
        <v>83</v>
      </c>
      <c r="AV213" s="13" t="s">
        <v>83</v>
      </c>
      <c r="AW213" s="13" t="s">
        <v>36</v>
      </c>
      <c r="AX213" s="13" t="s">
        <v>75</v>
      </c>
      <c r="AY213" s="207" t="s">
        <v>164</v>
      </c>
    </row>
    <row r="214" spans="1:65" s="14" customFormat="1" ht="11.25">
      <c r="B214" s="212"/>
      <c r="C214" s="213"/>
      <c r="D214" s="198" t="s">
        <v>179</v>
      </c>
      <c r="E214" s="214" t="s">
        <v>19</v>
      </c>
      <c r="F214" s="215" t="s">
        <v>438</v>
      </c>
      <c r="G214" s="213"/>
      <c r="H214" s="216">
        <v>28.25</v>
      </c>
      <c r="I214" s="217"/>
      <c r="J214" s="213"/>
      <c r="K214" s="213"/>
      <c r="L214" s="218"/>
      <c r="M214" s="219"/>
      <c r="N214" s="220"/>
      <c r="O214" s="220"/>
      <c r="P214" s="220"/>
      <c r="Q214" s="220"/>
      <c r="R214" s="220"/>
      <c r="S214" s="220"/>
      <c r="T214" s="221"/>
      <c r="AT214" s="222" t="s">
        <v>179</v>
      </c>
      <c r="AU214" s="222" t="s">
        <v>83</v>
      </c>
      <c r="AV214" s="14" t="s">
        <v>112</v>
      </c>
      <c r="AW214" s="14" t="s">
        <v>36</v>
      </c>
      <c r="AX214" s="14" t="s">
        <v>79</v>
      </c>
      <c r="AY214" s="222" t="s">
        <v>164</v>
      </c>
    </row>
    <row r="215" spans="1:65" s="2" customFormat="1" ht="33" customHeight="1">
      <c r="A215" s="34"/>
      <c r="B215" s="35"/>
      <c r="C215" s="223" t="s">
        <v>631</v>
      </c>
      <c r="D215" s="223" t="s">
        <v>457</v>
      </c>
      <c r="E215" s="224" t="s">
        <v>541</v>
      </c>
      <c r="F215" s="225" t="s">
        <v>542</v>
      </c>
      <c r="G215" s="226" t="s">
        <v>170</v>
      </c>
      <c r="H215" s="227">
        <v>32.488</v>
      </c>
      <c r="I215" s="228"/>
      <c r="J215" s="229">
        <f>ROUND(I215*H215,2)</f>
        <v>0</v>
      </c>
      <c r="K215" s="225" t="s">
        <v>171</v>
      </c>
      <c r="L215" s="230"/>
      <c r="M215" s="231" t="s">
        <v>19</v>
      </c>
      <c r="N215" s="232" t="s">
        <v>46</v>
      </c>
      <c r="O215" s="64"/>
      <c r="P215" s="187">
        <f>O215*H215</f>
        <v>0</v>
      </c>
      <c r="Q215" s="187">
        <v>2.1999999999999999E-2</v>
      </c>
      <c r="R215" s="187">
        <f>Q215*H215</f>
        <v>0.71473599999999993</v>
      </c>
      <c r="S215" s="187">
        <v>0</v>
      </c>
      <c r="T215" s="188">
        <f>S215*H215</f>
        <v>0</v>
      </c>
      <c r="U215" s="34"/>
      <c r="V215" s="34"/>
      <c r="W215" s="34"/>
      <c r="X215" s="34"/>
      <c r="Y215" s="34"/>
      <c r="Z215" s="34"/>
      <c r="AA215" s="34"/>
      <c r="AB215" s="34"/>
      <c r="AC215" s="34"/>
      <c r="AD215" s="34"/>
      <c r="AE215" s="34"/>
      <c r="AR215" s="189" t="s">
        <v>344</v>
      </c>
      <c r="AT215" s="189" t="s">
        <v>457</v>
      </c>
      <c r="AU215" s="189" t="s">
        <v>83</v>
      </c>
      <c r="AY215" s="17" t="s">
        <v>164</v>
      </c>
      <c r="BE215" s="190">
        <f>IF(N215="základní",J215,0)</f>
        <v>0</v>
      </c>
      <c r="BF215" s="190">
        <f>IF(N215="snížená",J215,0)</f>
        <v>0</v>
      </c>
      <c r="BG215" s="190">
        <f>IF(N215="zákl. přenesená",J215,0)</f>
        <v>0</v>
      </c>
      <c r="BH215" s="190">
        <f>IF(N215="sníž. přenesená",J215,0)</f>
        <v>0</v>
      </c>
      <c r="BI215" s="190">
        <f>IF(N215="nulová",J215,0)</f>
        <v>0</v>
      </c>
      <c r="BJ215" s="17" t="s">
        <v>79</v>
      </c>
      <c r="BK215" s="190">
        <f>ROUND(I215*H215,2)</f>
        <v>0</v>
      </c>
      <c r="BL215" s="17" t="s">
        <v>250</v>
      </c>
      <c r="BM215" s="189" t="s">
        <v>1277</v>
      </c>
    </row>
    <row r="216" spans="1:65" s="13" customFormat="1" ht="11.25">
      <c r="B216" s="196"/>
      <c r="C216" s="197"/>
      <c r="D216" s="198" t="s">
        <v>179</v>
      </c>
      <c r="E216" s="199" t="s">
        <v>19</v>
      </c>
      <c r="F216" s="200" t="s">
        <v>1278</v>
      </c>
      <c r="G216" s="197"/>
      <c r="H216" s="201">
        <v>32.488</v>
      </c>
      <c r="I216" s="202"/>
      <c r="J216" s="197"/>
      <c r="K216" s="197"/>
      <c r="L216" s="203"/>
      <c r="M216" s="204"/>
      <c r="N216" s="205"/>
      <c r="O216" s="205"/>
      <c r="P216" s="205"/>
      <c r="Q216" s="205"/>
      <c r="R216" s="205"/>
      <c r="S216" s="205"/>
      <c r="T216" s="206"/>
      <c r="AT216" s="207" t="s">
        <v>179</v>
      </c>
      <c r="AU216" s="207" t="s">
        <v>83</v>
      </c>
      <c r="AV216" s="13" t="s">
        <v>83</v>
      </c>
      <c r="AW216" s="13" t="s">
        <v>36</v>
      </c>
      <c r="AX216" s="13" t="s">
        <v>79</v>
      </c>
      <c r="AY216" s="207" t="s">
        <v>164</v>
      </c>
    </row>
    <row r="217" spans="1:65" s="2" customFormat="1" ht="37.9" customHeight="1">
      <c r="A217" s="34"/>
      <c r="B217" s="35"/>
      <c r="C217" s="178" t="s">
        <v>636</v>
      </c>
      <c r="D217" s="178" t="s">
        <v>167</v>
      </c>
      <c r="E217" s="179" t="s">
        <v>617</v>
      </c>
      <c r="F217" s="180" t="s">
        <v>618</v>
      </c>
      <c r="G217" s="181" t="s">
        <v>170</v>
      </c>
      <c r="H217" s="182">
        <v>7.1</v>
      </c>
      <c r="I217" s="183"/>
      <c r="J217" s="184">
        <f>ROUND(I217*H217,2)</f>
        <v>0</v>
      </c>
      <c r="K217" s="180" t="s">
        <v>171</v>
      </c>
      <c r="L217" s="39"/>
      <c r="M217" s="185" t="s">
        <v>19</v>
      </c>
      <c r="N217" s="186" t="s">
        <v>46</v>
      </c>
      <c r="O217" s="64"/>
      <c r="P217" s="187">
        <f>O217*H217</f>
        <v>0</v>
      </c>
      <c r="Q217" s="187">
        <v>0</v>
      </c>
      <c r="R217" s="187">
        <f>Q217*H217</f>
        <v>0</v>
      </c>
      <c r="S217" s="187">
        <v>0</v>
      </c>
      <c r="T217" s="188">
        <f>S217*H217</f>
        <v>0</v>
      </c>
      <c r="U217" s="34"/>
      <c r="V217" s="34"/>
      <c r="W217" s="34"/>
      <c r="X217" s="34"/>
      <c r="Y217" s="34"/>
      <c r="Z217" s="34"/>
      <c r="AA217" s="34"/>
      <c r="AB217" s="34"/>
      <c r="AC217" s="34"/>
      <c r="AD217" s="34"/>
      <c r="AE217" s="34"/>
      <c r="AR217" s="189" t="s">
        <v>250</v>
      </c>
      <c r="AT217" s="189" t="s">
        <v>167</v>
      </c>
      <c r="AU217" s="189" t="s">
        <v>83</v>
      </c>
      <c r="AY217" s="17" t="s">
        <v>164</v>
      </c>
      <c r="BE217" s="190">
        <f>IF(N217="základní",J217,0)</f>
        <v>0</v>
      </c>
      <c r="BF217" s="190">
        <f>IF(N217="snížená",J217,0)</f>
        <v>0</v>
      </c>
      <c r="BG217" s="190">
        <f>IF(N217="zákl. přenesená",J217,0)</f>
        <v>0</v>
      </c>
      <c r="BH217" s="190">
        <f>IF(N217="sníž. přenesená",J217,0)</f>
        <v>0</v>
      </c>
      <c r="BI217" s="190">
        <f>IF(N217="nulová",J217,0)</f>
        <v>0</v>
      </c>
      <c r="BJ217" s="17" t="s">
        <v>79</v>
      </c>
      <c r="BK217" s="190">
        <f>ROUND(I217*H217,2)</f>
        <v>0</v>
      </c>
      <c r="BL217" s="17" t="s">
        <v>250</v>
      </c>
      <c r="BM217" s="189" t="s">
        <v>1279</v>
      </c>
    </row>
    <row r="218" spans="1:65" s="2" customFormat="1" ht="11.25">
      <c r="A218" s="34"/>
      <c r="B218" s="35"/>
      <c r="C218" s="36"/>
      <c r="D218" s="191" t="s">
        <v>173</v>
      </c>
      <c r="E218" s="36"/>
      <c r="F218" s="192" t="s">
        <v>1280</v>
      </c>
      <c r="G218" s="36"/>
      <c r="H218" s="36"/>
      <c r="I218" s="193"/>
      <c r="J218" s="36"/>
      <c r="K218" s="36"/>
      <c r="L218" s="39"/>
      <c r="M218" s="194"/>
      <c r="N218" s="195"/>
      <c r="O218" s="64"/>
      <c r="P218" s="64"/>
      <c r="Q218" s="64"/>
      <c r="R218" s="64"/>
      <c r="S218" s="64"/>
      <c r="T218" s="65"/>
      <c r="U218" s="34"/>
      <c r="V218" s="34"/>
      <c r="W218" s="34"/>
      <c r="X218" s="34"/>
      <c r="Y218" s="34"/>
      <c r="Z218" s="34"/>
      <c r="AA218" s="34"/>
      <c r="AB218" s="34"/>
      <c r="AC218" s="34"/>
      <c r="AD218" s="34"/>
      <c r="AE218" s="34"/>
      <c r="AT218" s="17" t="s">
        <v>173</v>
      </c>
      <c r="AU218" s="17" t="s">
        <v>83</v>
      </c>
    </row>
    <row r="219" spans="1:65" s="13" customFormat="1" ht="11.25">
      <c r="B219" s="196"/>
      <c r="C219" s="197"/>
      <c r="D219" s="198" t="s">
        <v>179</v>
      </c>
      <c r="E219" s="199" t="s">
        <v>19</v>
      </c>
      <c r="F219" s="200" t="s">
        <v>1086</v>
      </c>
      <c r="G219" s="197"/>
      <c r="H219" s="201">
        <v>7.1</v>
      </c>
      <c r="I219" s="202"/>
      <c r="J219" s="197"/>
      <c r="K219" s="197"/>
      <c r="L219" s="203"/>
      <c r="M219" s="204"/>
      <c r="N219" s="205"/>
      <c r="O219" s="205"/>
      <c r="P219" s="205"/>
      <c r="Q219" s="205"/>
      <c r="R219" s="205"/>
      <c r="S219" s="205"/>
      <c r="T219" s="206"/>
      <c r="AT219" s="207" t="s">
        <v>179</v>
      </c>
      <c r="AU219" s="207" t="s">
        <v>83</v>
      </c>
      <c r="AV219" s="13" t="s">
        <v>83</v>
      </c>
      <c r="AW219" s="13" t="s">
        <v>36</v>
      </c>
      <c r="AX219" s="13" t="s">
        <v>79</v>
      </c>
      <c r="AY219" s="207" t="s">
        <v>164</v>
      </c>
    </row>
    <row r="220" spans="1:65" s="2" customFormat="1" ht="16.5" customHeight="1">
      <c r="A220" s="34"/>
      <c r="B220" s="35"/>
      <c r="C220" s="178" t="s">
        <v>641</v>
      </c>
      <c r="D220" s="178" t="s">
        <v>167</v>
      </c>
      <c r="E220" s="179" t="s">
        <v>622</v>
      </c>
      <c r="F220" s="180" t="s">
        <v>623</v>
      </c>
      <c r="G220" s="181" t="s">
        <v>347</v>
      </c>
      <c r="H220" s="182">
        <v>56</v>
      </c>
      <c r="I220" s="183"/>
      <c r="J220" s="184">
        <f>ROUND(I220*H220,2)</f>
        <v>0</v>
      </c>
      <c r="K220" s="180" t="s">
        <v>171</v>
      </c>
      <c r="L220" s="39"/>
      <c r="M220" s="185" t="s">
        <v>19</v>
      </c>
      <c r="N220" s="186" t="s">
        <v>46</v>
      </c>
      <c r="O220" s="64"/>
      <c r="P220" s="187">
        <f>O220*H220</f>
        <v>0</v>
      </c>
      <c r="Q220" s="187">
        <v>9.0000000000000006E-5</v>
      </c>
      <c r="R220" s="187">
        <f>Q220*H220</f>
        <v>5.0400000000000002E-3</v>
      </c>
      <c r="S220" s="187">
        <v>0</v>
      </c>
      <c r="T220" s="188">
        <f>S220*H220</f>
        <v>0</v>
      </c>
      <c r="U220" s="34"/>
      <c r="V220" s="34"/>
      <c r="W220" s="34"/>
      <c r="X220" s="34"/>
      <c r="Y220" s="34"/>
      <c r="Z220" s="34"/>
      <c r="AA220" s="34"/>
      <c r="AB220" s="34"/>
      <c r="AC220" s="34"/>
      <c r="AD220" s="34"/>
      <c r="AE220" s="34"/>
      <c r="AR220" s="189" t="s">
        <v>112</v>
      </c>
      <c r="AT220" s="189" t="s">
        <v>167</v>
      </c>
      <c r="AU220" s="189" t="s">
        <v>83</v>
      </c>
      <c r="AY220" s="17" t="s">
        <v>164</v>
      </c>
      <c r="BE220" s="190">
        <f>IF(N220="základní",J220,0)</f>
        <v>0</v>
      </c>
      <c r="BF220" s="190">
        <f>IF(N220="snížená",J220,0)</f>
        <v>0</v>
      </c>
      <c r="BG220" s="190">
        <f>IF(N220="zákl. přenesená",J220,0)</f>
        <v>0</v>
      </c>
      <c r="BH220" s="190">
        <f>IF(N220="sníž. přenesená",J220,0)</f>
        <v>0</v>
      </c>
      <c r="BI220" s="190">
        <f>IF(N220="nulová",J220,0)</f>
        <v>0</v>
      </c>
      <c r="BJ220" s="17" t="s">
        <v>79</v>
      </c>
      <c r="BK220" s="190">
        <f>ROUND(I220*H220,2)</f>
        <v>0</v>
      </c>
      <c r="BL220" s="17" t="s">
        <v>112</v>
      </c>
      <c r="BM220" s="189" t="s">
        <v>1281</v>
      </c>
    </row>
    <row r="221" spans="1:65" s="2" customFormat="1" ht="11.25">
      <c r="A221" s="34"/>
      <c r="B221" s="35"/>
      <c r="C221" s="36"/>
      <c r="D221" s="191" t="s">
        <v>173</v>
      </c>
      <c r="E221" s="36"/>
      <c r="F221" s="192" t="s">
        <v>625</v>
      </c>
      <c r="G221" s="36"/>
      <c r="H221" s="36"/>
      <c r="I221" s="193"/>
      <c r="J221" s="36"/>
      <c r="K221" s="36"/>
      <c r="L221" s="39"/>
      <c r="M221" s="194"/>
      <c r="N221" s="195"/>
      <c r="O221" s="64"/>
      <c r="P221" s="64"/>
      <c r="Q221" s="64"/>
      <c r="R221" s="64"/>
      <c r="S221" s="64"/>
      <c r="T221" s="65"/>
      <c r="U221" s="34"/>
      <c r="V221" s="34"/>
      <c r="W221" s="34"/>
      <c r="X221" s="34"/>
      <c r="Y221" s="34"/>
      <c r="Z221" s="34"/>
      <c r="AA221" s="34"/>
      <c r="AB221" s="34"/>
      <c r="AC221" s="34"/>
      <c r="AD221" s="34"/>
      <c r="AE221" s="34"/>
      <c r="AT221" s="17" t="s">
        <v>173</v>
      </c>
      <c r="AU221" s="17" t="s">
        <v>83</v>
      </c>
    </row>
    <row r="222" spans="1:65" s="2" customFormat="1" ht="16.5" customHeight="1">
      <c r="A222" s="34"/>
      <c r="B222" s="35"/>
      <c r="C222" s="178" t="s">
        <v>647</v>
      </c>
      <c r="D222" s="178" t="s">
        <v>167</v>
      </c>
      <c r="E222" s="179" t="s">
        <v>627</v>
      </c>
      <c r="F222" s="180" t="s">
        <v>628</v>
      </c>
      <c r="G222" s="181" t="s">
        <v>347</v>
      </c>
      <c r="H222" s="182">
        <v>3</v>
      </c>
      <c r="I222" s="183"/>
      <c r="J222" s="184">
        <f>ROUND(I222*H222,2)</f>
        <v>0</v>
      </c>
      <c r="K222" s="180" t="s">
        <v>171</v>
      </c>
      <c r="L222" s="39"/>
      <c r="M222" s="185" t="s">
        <v>19</v>
      </c>
      <c r="N222" s="186" t="s">
        <v>46</v>
      </c>
      <c r="O222" s="64"/>
      <c r="P222" s="187">
        <f>O222*H222</f>
        <v>0</v>
      </c>
      <c r="Q222" s="187">
        <v>0</v>
      </c>
      <c r="R222" s="187">
        <f>Q222*H222</f>
        <v>0</v>
      </c>
      <c r="S222" s="187">
        <v>0</v>
      </c>
      <c r="T222" s="188">
        <f>S222*H222</f>
        <v>0</v>
      </c>
      <c r="U222" s="34"/>
      <c r="V222" s="34"/>
      <c r="W222" s="34"/>
      <c r="X222" s="34"/>
      <c r="Y222" s="34"/>
      <c r="Z222" s="34"/>
      <c r="AA222" s="34"/>
      <c r="AB222" s="34"/>
      <c r="AC222" s="34"/>
      <c r="AD222" s="34"/>
      <c r="AE222" s="34"/>
      <c r="AR222" s="189" t="s">
        <v>250</v>
      </c>
      <c r="AT222" s="189" t="s">
        <v>167</v>
      </c>
      <c r="AU222" s="189" t="s">
        <v>83</v>
      </c>
      <c r="AY222" s="17" t="s">
        <v>164</v>
      </c>
      <c r="BE222" s="190">
        <f>IF(N222="základní",J222,0)</f>
        <v>0</v>
      </c>
      <c r="BF222" s="190">
        <f>IF(N222="snížená",J222,0)</f>
        <v>0</v>
      </c>
      <c r="BG222" s="190">
        <f>IF(N222="zákl. přenesená",J222,0)</f>
        <v>0</v>
      </c>
      <c r="BH222" s="190">
        <f>IF(N222="sníž. přenesená",J222,0)</f>
        <v>0</v>
      </c>
      <c r="BI222" s="190">
        <f>IF(N222="nulová",J222,0)</f>
        <v>0</v>
      </c>
      <c r="BJ222" s="17" t="s">
        <v>79</v>
      </c>
      <c r="BK222" s="190">
        <f>ROUND(I222*H222,2)</f>
        <v>0</v>
      </c>
      <c r="BL222" s="17" t="s">
        <v>250</v>
      </c>
      <c r="BM222" s="189" t="s">
        <v>1282</v>
      </c>
    </row>
    <row r="223" spans="1:65" s="2" customFormat="1" ht="11.25">
      <c r="A223" s="34"/>
      <c r="B223" s="35"/>
      <c r="C223" s="36"/>
      <c r="D223" s="191" t="s">
        <v>173</v>
      </c>
      <c r="E223" s="36"/>
      <c r="F223" s="192" t="s">
        <v>630</v>
      </c>
      <c r="G223" s="36"/>
      <c r="H223" s="36"/>
      <c r="I223" s="193"/>
      <c r="J223" s="36"/>
      <c r="K223" s="36"/>
      <c r="L223" s="39"/>
      <c r="M223" s="194"/>
      <c r="N223" s="195"/>
      <c r="O223" s="64"/>
      <c r="P223" s="64"/>
      <c r="Q223" s="64"/>
      <c r="R223" s="64"/>
      <c r="S223" s="64"/>
      <c r="T223" s="65"/>
      <c r="U223" s="34"/>
      <c r="V223" s="34"/>
      <c r="W223" s="34"/>
      <c r="X223" s="34"/>
      <c r="Y223" s="34"/>
      <c r="Z223" s="34"/>
      <c r="AA223" s="34"/>
      <c r="AB223" s="34"/>
      <c r="AC223" s="34"/>
      <c r="AD223" s="34"/>
      <c r="AE223" s="34"/>
      <c r="AT223" s="17" t="s">
        <v>173</v>
      </c>
      <c r="AU223" s="17" t="s">
        <v>83</v>
      </c>
    </row>
    <row r="224" spans="1:65" s="2" customFormat="1" ht="16.5" customHeight="1">
      <c r="A224" s="34"/>
      <c r="B224" s="35"/>
      <c r="C224" s="223" t="s">
        <v>652</v>
      </c>
      <c r="D224" s="223" t="s">
        <v>457</v>
      </c>
      <c r="E224" s="224" t="s">
        <v>632</v>
      </c>
      <c r="F224" s="225" t="s">
        <v>633</v>
      </c>
      <c r="G224" s="226" t="s">
        <v>347</v>
      </c>
      <c r="H224" s="227">
        <v>3.06</v>
      </c>
      <c r="I224" s="228"/>
      <c r="J224" s="229">
        <f>ROUND(I224*H224,2)</f>
        <v>0</v>
      </c>
      <c r="K224" s="225" t="s">
        <v>171</v>
      </c>
      <c r="L224" s="230"/>
      <c r="M224" s="231" t="s">
        <v>19</v>
      </c>
      <c r="N224" s="232" t="s">
        <v>46</v>
      </c>
      <c r="O224" s="64"/>
      <c r="P224" s="187">
        <f>O224*H224</f>
        <v>0</v>
      </c>
      <c r="Q224" s="187">
        <v>1.7000000000000001E-4</v>
      </c>
      <c r="R224" s="187">
        <f>Q224*H224</f>
        <v>5.2020000000000007E-4</v>
      </c>
      <c r="S224" s="187">
        <v>0</v>
      </c>
      <c r="T224" s="188">
        <f>S224*H224</f>
        <v>0</v>
      </c>
      <c r="U224" s="34"/>
      <c r="V224" s="34"/>
      <c r="W224" s="34"/>
      <c r="X224" s="34"/>
      <c r="Y224" s="34"/>
      <c r="Z224" s="34"/>
      <c r="AA224" s="34"/>
      <c r="AB224" s="34"/>
      <c r="AC224" s="34"/>
      <c r="AD224" s="34"/>
      <c r="AE224" s="34"/>
      <c r="AR224" s="189" t="s">
        <v>344</v>
      </c>
      <c r="AT224" s="189" t="s">
        <v>457</v>
      </c>
      <c r="AU224" s="189" t="s">
        <v>83</v>
      </c>
      <c r="AY224" s="17" t="s">
        <v>164</v>
      </c>
      <c r="BE224" s="190">
        <f>IF(N224="základní",J224,0)</f>
        <v>0</v>
      </c>
      <c r="BF224" s="190">
        <f>IF(N224="snížená",J224,0)</f>
        <v>0</v>
      </c>
      <c r="BG224" s="190">
        <f>IF(N224="zákl. přenesená",J224,0)</f>
        <v>0</v>
      </c>
      <c r="BH224" s="190">
        <f>IF(N224="sníž. přenesená",J224,0)</f>
        <v>0</v>
      </c>
      <c r="BI224" s="190">
        <f>IF(N224="nulová",J224,0)</f>
        <v>0</v>
      </c>
      <c r="BJ224" s="17" t="s">
        <v>79</v>
      </c>
      <c r="BK224" s="190">
        <f>ROUND(I224*H224,2)</f>
        <v>0</v>
      </c>
      <c r="BL224" s="17" t="s">
        <v>250</v>
      </c>
      <c r="BM224" s="189" t="s">
        <v>1283</v>
      </c>
    </row>
    <row r="225" spans="1:65" s="13" customFormat="1" ht="11.25">
      <c r="B225" s="196"/>
      <c r="C225" s="197"/>
      <c r="D225" s="198" t="s">
        <v>179</v>
      </c>
      <c r="E225" s="199" t="s">
        <v>19</v>
      </c>
      <c r="F225" s="200" t="s">
        <v>635</v>
      </c>
      <c r="G225" s="197"/>
      <c r="H225" s="201">
        <v>3.06</v>
      </c>
      <c r="I225" s="202"/>
      <c r="J225" s="197"/>
      <c r="K225" s="197"/>
      <c r="L225" s="203"/>
      <c r="M225" s="204"/>
      <c r="N225" s="205"/>
      <c r="O225" s="205"/>
      <c r="P225" s="205"/>
      <c r="Q225" s="205"/>
      <c r="R225" s="205"/>
      <c r="S225" s="205"/>
      <c r="T225" s="206"/>
      <c r="AT225" s="207" t="s">
        <v>179</v>
      </c>
      <c r="AU225" s="207" t="s">
        <v>83</v>
      </c>
      <c r="AV225" s="13" t="s">
        <v>83</v>
      </c>
      <c r="AW225" s="13" t="s">
        <v>36</v>
      </c>
      <c r="AX225" s="13" t="s">
        <v>79</v>
      </c>
      <c r="AY225" s="207" t="s">
        <v>164</v>
      </c>
    </row>
    <row r="226" spans="1:65" s="2" customFormat="1" ht="55.5" customHeight="1">
      <c r="A226" s="34"/>
      <c r="B226" s="35"/>
      <c r="C226" s="178" t="s">
        <v>657</v>
      </c>
      <c r="D226" s="178" t="s">
        <v>167</v>
      </c>
      <c r="E226" s="179" t="s">
        <v>637</v>
      </c>
      <c r="F226" s="180" t="s">
        <v>638</v>
      </c>
      <c r="G226" s="181" t="s">
        <v>221</v>
      </c>
      <c r="H226" s="182">
        <v>0.88800000000000001</v>
      </c>
      <c r="I226" s="183"/>
      <c r="J226" s="184">
        <f>ROUND(I226*H226,2)</f>
        <v>0</v>
      </c>
      <c r="K226" s="180" t="s">
        <v>171</v>
      </c>
      <c r="L226" s="39"/>
      <c r="M226" s="185" t="s">
        <v>19</v>
      </c>
      <c r="N226" s="186" t="s">
        <v>46</v>
      </c>
      <c r="O226" s="64"/>
      <c r="P226" s="187">
        <f>O226*H226</f>
        <v>0</v>
      </c>
      <c r="Q226" s="187">
        <v>0</v>
      </c>
      <c r="R226" s="187">
        <f>Q226*H226</f>
        <v>0</v>
      </c>
      <c r="S226" s="187">
        <v>0</v>
      </c>
      <c r="T226" s="188">
        <f>S226*H226</f>
        <v>0</v>
      </c>
      <c r="U226" s="34"/>
      <c r="V226" s="34"/>
      <c r="W226" s="34"/>
      <c r="X226" s="34"/>
      <c r="Y226" s="34"/>
      <c r="Z226" s="34"/>
      <c r="AA226" s="34"/>
      <c r="AB226" s="34"/>
      <c r="AC226" s="34"/>
      <c r="AD226" s="34"/>
      <c r="AE226" s="34"/>
      <c r="AR226" s="189" t="s">
        <v>250</v>
      </c>
      <c r="AT226" s="189" t="s">
        <v>167</v>
      </c>
      <c r="AU226" s="189" t="s">
        <v>83</v>
      </c>
      <c r="AY226" s="17" t="s">
        <v>164</v>
      </c>
      <c r="BE226" s="190">
        <f>IF(N226="základní",J226,0)</f>
        <v>0</v>
      </c>
      <c r="BF226" s="190">
        <f>IF(N226="snížená",J226,0)</f>
        <v>0</v>
      </c>
      <c r="BG226" s="190">
        <f>IF(N226="zákl. přenesená",J226,0)</f>
        <v>0</v>
      </c>
      <c r="BH226" s="190">
        <f>IF(N226="sníž. přenesená",J226,0)</f>
        <v>0</v>
      </c>
      <c r="BI226" s="190">
        <f>IF(N226="nulová",J226,0)</f>
        <v>0</v>
      </c>
      <c r="BJ226" s="17" t="s">
        <v>79</v>
      </c>
      <c r="BK226" s="190">
        <f>ROUND(I226*H226,2)</f>
        <v>0</v>
      </c>
      <c r="BL226" s="17" t="s">
        <v>250</v>
      </c>
      <c r="BM226" s="189" t="s">
        <v>1284</v>
      </c>
    </row>
    <row r="227" spans="1:65" s="2" customFormat="1" ht="11.25">
      <c r="A227" s="34"/>
      <c r="B227" s="35"/>
      <c r="C227" s="36"/>
      <c r="D227" s="191" t="s">
        <v>173</v>
      </c>
      <c r="E227" s="36"/>
      <c r="F227" s="192" t="s">
        <v>640</v>
      </c>
      <c r="G227" s="36"/>
      <c r="H227" s="36"/>
      <c r="I227" s="193"/>
      <c r="J227" s="36"/>
      <c r="K227" s="36"/>
      <c r="L227" s="39"/>
      <c r="M227" s="194"/>
      <c r="N227" s="195"/>
      <c r="O227" s="64"/>
      <c r="P227" s="64"/>
      <c r="Q227" s="64"/>
      <c r="R227" s="64"/>
      <c r="S227" s="64"/>
      <c r="T227" s="65"/>
      <c r="U227" s="34"/>
      <c r="V227" s="34"/>
      <c r="W227" s="34"/>
      <c r="X227" s="34"/>
      <c r="Y227" s="34"/>
      <c r="Z227" s="34"/>
      <c r="AA227" s="34"/>
      <c r="AB227" s="34"/>
      <c r="AC227" s="34"/>
      <c r="AD227" s="34"/>
      <c r="AE227" s="34"/>
      <c r="AT227" s="17" t="s">
        <v>173</v>
      </c>
      <c r="AU227" s="17" t="s">
        <v>83</v>
      </c>
    </row>
    <row r="228" spans="1:65" s="12" customFormat="1" ht="22.9" customHeight="1">
      <c r="B228" s="162"/>
      <c r="C228" s="163"/>
      <c r="D228" s="164" t="s">
        <v>74</v>
      </c>
      <c r="E228" s="176" t="s">
        <v>686</v>
      </c>
      <c r="F228" s="176" t="s">
        <v>687</v>
      </c>
      <c r="G228" s="163"/>
      <c r="H228" s="163"/>
      <c r="I228" s="166"/>
      <c r="J228" s="177">
        <f>BK228</f>
        <v>0</v>
      </c>
      <c r="K228" s="163"/>
      <c r="L228" s="168"/>
      <c r="M228" s="169"/>
      <c r="N228" s="170"/>
      <c r="O228" s="170"/>
      <c r="P228" s="171">
        <f>SUM(P229:P251)</f>
        <v>0</v>
      </c>
      <c r="Q228" s="170"/>
      <c r="R228" s="171">
        <f>SUM(R229:R251)</f>
        <v>2.772427</v>
      </c>
      <c r="S228" s="170"/>
      <c r="T228" s="172">
        <f>SUM(T229:T251)</f>
        <v>0</v>
      </c>
      <c r="AR228" s="173" t="s">
        <v>83</v>
      </c>
      <c r="AT228" s="174" t="s">
        <v>74</v>
      </c>
      <c r="AU228" s="174" t="s">
        <v>79</v>
      </c>
      <c r="AY228" s="173" t="s">
        <v>164</v>
      </c>
      <c r="BK228" s="175">
        <f>SUM(BK229:BK251)</f>
        <v>0</v>
      </c>
    </row>
    <row r="229" spans="1:65" s="2" customFormat="1" ht="24.2" customHeight="1">
      <c r="A229" s="34"/>
      <c r="B229" s="35"/>
      <c r="C229" s="178" t="s">
        <v>662</v>
      </c>
      <c r="D229" s="178" t="s">
        <v>167</v>
      </c>
      <c r="E229" s="179" t="s">
        <v>689</v>
      </c>
      <c r="F229" s="180" t="s">
        <v>690</v>
      </c>
      <c r="G229" s="181" t="s">
        <v>170</v>
      </c>
      <c r="H229" s="182">
        <v>112</v>
      </c>
      <c r="I229" s="183"/>
      <c r="J229" s="184">
        <f>ROUND(I229*H229,2)</f>
        <v>0</v>
      </c>
      <c r="K229" s="180" t="s">
        <v>171</v>
      </c>
      <c r="L229" s="39"/>
      <c r="M229" s="185" t="s">
        <v>19</v>
      </c>
      <c r="N229" s="186" t="s">
        <v>46</v>
      </c>
      <c r="O229" s="64"/>
      <c r="P229" s="187">
        <f>O229*H229</f>
        <v>0</v>
      </c>
      <c r="Q229" s="187">
        <v>2.9999999999999997E-4</v>
      </c>
      <c r="R229" s="187">
        <f>Q229*H229</f>
        <v>3.3599999999999998E-2</v>
      </c>
      <c r="S229" s="187">
        <v>0</v>
      </c>
      <c r="T229" s="188">
        <f>S229*H229</f>
        <v>0</v>
      </c>
      <c r="U229" s="34"/>
      <c r="V229" s="34"/>
      <c r="W229" s="34"/>
      <c r="X229" s="34"/>
      <c r="Y229" s="34"/>
      <c r="Z229" s="34"/>
      <c r="AA229" s="34"/>
      <c r="AB229" s="34"/>
      <c r="AC229" s="34"/>
      <c r="AD229" s="34"/>
      <c r="AE229" s="34"/>
      <c r="AR229" s="189" t="s">
        <v>250</v>
      </c>
      <c r="AT229" s="189" t="s">
        <v>167</v>
      </c>
      <c r="AU229" s="189" t="s">
        <v>83</v>
      </c>
      <c r="AY229" s="17" t="s">
        <v>164</v>
      </c>
      <c r="BE229" s="190">
        <f>IF(N229="základní",J229,0)</f>
        <v>0</v>
      </c>
      <c r="BF229" s="190">
        <f>IF(N229="snížená",J229,0)</f>
        <v>0</v>
      </c>
      <c r="BG229" s="190">
        <f>IF(N229="zákl. přenesená",J229,0)</f>
        <v>0</v>
      </c>
      <c r="BH229" s="190">
        <f>IF(N229="sníž. přenesená",J229,0)</f>
        <v>0</v>
      </c>
      <c r="BI229" s="190">
        <f>IF(N229="nulová",J229,0)</f>
        <v>0</v>
      </c>
      <c r="BJ229" s="17" t="s">
        <v>79</v>
      </c>
      <c r="BK229" s="190">
        <f>ROUND(I229*H229,2)</f>
        <v>0</v>
      </c>
      <c r="BL229" s="17" t="s">
        <v>250</v>
      </c>
      <c r="BM229" s="189" t="s">
        <v>1285</v>
      </c>
    </row>
    <row r="230" spans="1:65" s="2" customFormat="1" ht="11.25">
      <c r="A230" s="34"/>
      <c r="B230" s="35"/>
      <c r="C230" s="36"/>
      <c r="D230" s="191" t="s">
        <v>173</v>
      </c>
      <c r="E230" s="36"/>
      <c r="F230" s="192" t="s">
        <v>692</v>
      </c>
      <c r="G230" s="36"/>
      <c r="H230" s="36"/>
      <c r="I230" s="193"/>
      <c r="J230" s="36"/>
      <c r="K230" s="36"/>
      <c r="L230" s="39"/>
      <c r="M230" s="194"/>
      <c r="N230" s="195"/>
      <c r="O230" s="64"/>
      <c r="P230" s="64"/>
      <c r="Q230" s="64"/>
      <c r="R230" s="64"/>
      <c r="S230" s="64"/>
      <c r="T230" s="65"/>
      <c r="U230" s="34"/>
      <c r="V230" s="34"/>
      <c r="W230" s="34"/>
      <c r="X230" s="34"/>
      <c r="Y230" s="34"/>
      <c r="Z230" s="34"/>
      <c r="AA230" s="34"/>
      <c r="AB230" s="34"/>
      <c r="AC230" s="34"/>
      <c r="AD230" s="34"/>
      <c r="AE230" s="34"/>
      <c r="AT230" s="17" t="s">
        <v>173</v>
      </c>
      <c r="AU230" s="17" t="s">
        <v>83</v>
      </c>
    </row>
    <row r="231" spans="1:65" s="13" customFormat="1" ht="22.5">
      <c r="B231" s="196"/>
      <c r="C231" s="197"/>
      <c r="D231" s="198" t="s">
        <v>179</v>
      </c>
      <c r="E231" s="199" t="s">
        <v>19</v>
      </c>
      <c r="F231" s="200" t="s">
        <v>1286</v>
      </c>
      <c r="G231" s="197"/>
      <c r="H231" s="201">
        <v>50.752000000000002</v>
      </c>
      <c r="I231" s="202"/>
      <c r="J231" s="197"/>
      <c r="K231" s="197"/>
      <c r="L231" s="203"/>
      <c r="M231" s="204"/>
      <c r="N231" s="205"/>
      <c r="O231" s="205"/>
      <c r="P231" s="205"/>
      <c r="Q231" s="205"/>
      <c r="R231" s="205"/>
      <c r="S231" s="205"/>
      <c r="T231" s="206"/>
      <c r="AT231" s="207" t="s">
        <v>179</v>
      </c>
      <c r="AU231" s="207" t="s">
        <v>83</v>
      </c>
      <c r="AV231" s="13" t="s">
        <v>83</v>
      </c>
      <c r="AW231" s="13" t="s">
        <v>36</v>
      </c>
      <c r="AX231" s="13" t="s">
        <v>75</v>
      </c>
      <c r="AY231" s="207" t="s">
        <v>164</v>
      </c>
    </row>
    <row r="232" spans="1:65" s="13" customFormat="1" ht="11.25">
      <c r="B232" s="196"/>
      <c r="C232" s="197"/>
      <c r="D232" s="198" t="s">
        <v>179</v>
      </c>
      <c r="E232" s="199" t="s">
        <v>19</v>
      </c>
      <c r="F232" s="200" t="s">
        <v>1287</v>
      </c>
      <c r="G232" s="197"/>
      <c r="H232" s="201">
        <v>42</v>
      </c>
      <c r="I232" s="202"/>
      <c r="J232" s="197"/>
      <c r="K232" s="197"/>
      <c r="L232" s="203"/>
      <c r="M232" s="204"/>
      <c r="N232" s="205"/>
      <c r="O232" s="205"/>
      <c r="P232" s="205"/>
      <c r="Q232" s="205"/>
      <c r="R232" s="205"/>
      <c r="S232" s="205"/>
      <c r="T232" s="206"/>
      <c r="AT232" s="207" t="s">
        <v>179</v>
      </c>
      <c r="AU232" s="207" t="s">
        <v>83</v>
      </c>
      <c r="AV232" s="13" t="s">
        <v>83</v>
      </c>
      <c r="AW232" s="13" t="s">
        <v>36</v>
      </c>
      <c r="AX232" s="13" t="s">
        <v>75</v>
      </c>
      <c r="AY232" s="207" t="s">
        <v>164</v>
      </c>
    </row>
    <row r="233" spans="1:65" s="13" customFormat="1" ht="11.25">
      <c r="B233" s="196"/>
      <c r="C233" s="197"/>
      <c r="D233" s="198" t="s">
        <v>179</v>
      </c>
      <c r="E233" s="199" t="s">
        <v>19</v>
      </c>
      <c r="F233" s="200" t="s">
        <v>1288</v>
      </c>
      <c r="G233" s="197"/>
      <c r="H233" s="201">
        <v>19.248000000000001</v>
      </c>
      <c r="I233" s="202"/>
      <c r="J233" s="197"/>
      <c r="K233" s="197"/>
      <c r="L233" s="203"/>
      <c r="M233" s="204"/>
      <c r="N233" s="205"/>
      <c r="O233" s="205"/>
      <c r="P233" s="205"/>
      <c r="Q233" s="205"/>
      <c r="R233" s="205"/>
      <c r="S233" s="205"/>
      <c r="T233" s="206"/>
      <c r="AT233" s="207" t="s">
        <v>179</v>
      </c>
      <c r="AU233" s="207" t="s">
        <v>83</v>
      </c>
      <c r="AV233" s="13" t="s">
        <v>83</v>
      </c>
      <c r="AW233" s="13" t="s">
        <v>36</v>
      </c>
      <c r="AX233" s="13" t="s">
        <v>75</v>
      </c>
      <c r="AY233" s="207" t="s">
        <v>164</v>
      </c>
    </row>
    <row r="234" spans="1:65" s="14" customFormat="1" ht="11.25">
      <c r="B234" s="212"/>
      <c r="C234" s="213"/>
      <c r="D234" s="198" t="s">
        <v>179</v>
      </c>
      <c r="E234" s="214" t="s">
        <v>19</v>
      </c>
      <c r="F234" s="215" t="s">
        <v>438</v>
      </c>
      <c r="G234" s="213"/>
      <c r="H234" s="216">
        <v>112.00000000000001</v>
      </c>
      <c r="I234" s="217"/>
      <c r="J234" s="213"/>
      <c r="K234" s="213"/>
      <c r="L234" s="218"/>
      <c r="M234" s="219"/>
      <c r="N234" s="220"/>
      <c r="O234" s="220"/>
      <c r="P234" s="220"/>
      <c r="Q234" s="220"/>
      <c r="R234" s="220"/>
      <c r="S234" s="220"/>
      <c r="T234" s="221"/>
      <c r="AT234" s="222" t="s">
        <v>179</v>
      </c>
      <c r="AU234" s="222" t="s">
        <v>83</v>
      </c>
      <c r="AV234" s="14" t="s">
        <v>112</v>
      </c>
      <c r="AW234" s="14" t="s">
        <v>36</v>
      </c>
      <c r="AX234" s="14" t="s">
        <v>79</v>
      </c>
      <c r="AY234" s="222" t="s">
        <v>164</v>
      </c>
    </row>
    <row r="235" spans="1:65" s="2" customFormat="1" ht="44.25" customHeight="1">
      <c r="A235" s="34"/>
      <c r="B235" s="35"/>
      <c r="C235" s="178" t="s">
        <v>667</v>
      </c>
      <c r="D235" s="178" t="s">
        <v>167</v>
      </c>
      <c r="E235" s="179" t="s">
        <v>698</v>
      </c>
      <c r="F235" s="180" t="s">
        <v>699</v>
      </c>
      <c r="G235" s="181" t="s">
        <v>170</v>
      </c>
      <c r="H235" s="182">
        <v>112</v>
      </c>
      <c r="I235" s="183"/>
      <c r="J235" s="184">
        <f>ROUND(I235*H235,2)</f>
        <v>0</v>
      </c>
      <c r="K235" s="180" t="s">
        <v>171</v>
      </c>
      <c r="L235" s="39"/>
      <c r="M235" s="185" t="s">
        <v>19</v>
      </c>
      <c r="N235" s="186" t="s">
        <v>46</v>
      </c>
      <c r="O235" s="64"/>
      <c r="P235" s="187">
        <f>O235*H235</f>
        <v>0</v>
      </c>
      <c r="Q235" s="187">
        <v>4.5999999999999999E-3</v>
      </c>
      <c r="R235" s="187">
        <f>Q235*H235</f>
        <v>0.51519999999999999</v>
      </c>
      <c r="S235" s="187">
        <v>0</v>
      </c>
      <c r="T235" s="188">
        <f>S235*H235</f>
        <v>0</v>
      </c>
      <c r="U235" s="34"/>
      <c r="V235" s="34"/>
      <c r="W235" s="34"/>
      <c r="X235" s="34"/>
      <c r="Y235" s="34"/>
      <c r="Z235" s="34"/>
      <c r="AA235" s="34"/>
      <c r="AB235" s="34"/>
      <c r="AC235" s="34"/>
      <c r="AD235" s="34"/>
      <c r="AE235" s="34"/>
      <c r="AR235" s="189" t="s">
        <v>250</v>
      </c>
      <c r="AT235" s="189" t="s">
        <v>167</v>
      </c>
      <c r="AU235" s="189" t="s">
        <v>83</v>
      </c>
      <c r="AY235" s="17" t="s">
        <v>164</v>
      </c>
      <c r="BE235" s="190">
        <f>IF(N235="základní",J235,0)</f>
        <v>0</v>
      </c>
      <c r="BF235" s="190">
        <f>IF(N235="snížená",J235,0)</f>
        <v>0</v>
      </c>
      <c r="BG235" s="190">
        <f>IF(N235="zákl. přenesená",J235,0)</f>
        <v>0</v>
      </c>
      <c r="BH235" s="190">
        <f>IF(N235="sníž. přenesená",J235,0)</f>
        <v>0</v>
      </c>
      <c r="BI235" s="190">
        <f>IF(N235="nulová",J235,0)</f>
        <v>0</v>
      </c>
      <c r="BJ235" s="17" t="s">
        <v>79</v>
      </c>
      <c r="BK235" s="190">
        <f>ROUND(I235*H235,2)</f>
        <v>0</v>
      </c>
      <c r="BL235" s="17" t="s">
        <v>250</v>
      </c>
      <c r="BM235" s="189" t="s">
        <v>1289</v>
      </c>
    </row>
    <row r="236" spans="1:65" s="2" customFormat="1" ht="11.25">
      <c r="A236" s="34"/>
      <c r="B236" s="35"/>
      <c r="C236" s="36"/>
      <c r="D236" s="191" t="s">
        <v>173</v>
      </c>
      <c r="E236" s="36"/>
      <c r="F236" s="192" t="s">
        <v>701</v>
      </c>
      <c r="G236" s="36"/>
      <c r="H236" s="36"/>
      <c r="I236" s="193"/>
      <c r="J236" s="36"/>
      <c r="K236" s="36"/>
      <c r="L236" s="39"/>
      <c r="M236" s="194"/>
      <c r="N236" s="195"/>
      <c r="O236" s="64"/>
      <c r="P236" s="64"/>
      <c r="Q236" s="64"/>
      <c r="R236" s="64"/>
      <c r="S236" s="64"/>
      <c r="T236" s="65"/>
      <c r="U236" s="34"/>
      <c r="V236" s="34"/>
      <c r="W236" s="34"/>
      <c r="X236" s="34"/>
      <c r="Y236" s="34"/>
      <c r="Z236" s="34"/>
      <c r="AA236" s="34"/>
      <c r="AB236" s="34"/>
      <c r="AC236" s="34"/>
      <c r="AD236" s="34"/>
      <c r="AE236" s="34"/>
      <c r="AT236" s="17" t="s">
        <v>173</v>
      </c>
      <c r="AU236" s="17" t="s">
        <v>83</v>
      </c>
    </row>
    <row r="237" spans="1:65" s="13" customFormat="1" ht="22.5">
      <c r="B237" s="196"/>
      <c r="C237" s="197"/>
      <c r="D237" s="198" t="s">
        <v>179</v>
      </c>
      <c r="E237" s="199" t="s">
        <v>19</v>
      </c>
      <c r="F237" s="200" t="s">
        <v>1286</v>
      </c>
      <c r="G237" s="197"/>
      <c r="H237" s="201">
        <v>50.752000000000002</v>
      </c>
      <c r="I237" s="202"/>
      <c r="J237" s="197"/>
      <c r="K237" s="197"/>
      <c r="L237" s="203"/>
      <c r="M237" s="204"/>
      <c r="N237" s="205"/>
      <c r="O237" s="205"/>
      <c r="P237" s="205"/>
      <c r="Q237" s="205"/>
      <c r="R237" s="205"/>
      <c r="S237" s="205"/>
      <c r="T237" s="206"/>
      <c r="AT237" s="207" t="s">
        <v>179</v>
      </c>
      <c r="AU237" s="207" t="s">
        <v>83</v>
      </c>
      <c r="AV237" s="13" t="s">
        <v>83</v>
      </c>
      <c r="AW237" s="13" t="s">
        <v>36</v>
      </c>
      <c r="AX237" s="13" t="s">
        <v>75</v>
      </c>
      <c r="AY237" s="207" t="s">
        <v>164</v>
      </c>
    </row>
    <row r="238" spans="1:65" s="13" customFormat="1" ht="11.25">
      <c r="B238" s="196"/>
      <c r="C238" s="197"/>
      <c r="D238" s="198" t="s">
        <v>179</v>
      </c>
      <c r="E238" s="199" t="s">
        <v>19</v>
      </c>
      <c r="F238" s="200" t="s">
        <v>1287</v>
      </c>
      <c r="G238" s="197"/>
      <c r="H238" s="201">
        <v>42</v>
      </c>
      <c r="I238" s="202"/>
      <c r="J238" s="197"/>
      <c r="K238" s="197"/>
      <c r="L238" s="203"/>
      <c r="M238" s="204"/>
      <c r="N238" s="205"/>
      <c r="O238" s="205"/>
      <c r="P238" s="205"/>
      <c r="Q238" s="205"/>
      <c r="R238" s="205"/>
      <c r="S238" s="205"/>
      <c r="T238" s="206"/>
      <c r="AT238" s="207" t="s">
        <v>179</v>
      </c>
      <c r="AU238" s="207" t="s">
        <v>83</v>
      </c>
      <c r="AV238" s="13" t="s">
        <v>83</v>
      </c>
      <c r="AW238" s="13" t="s">
        <v>36</v>
      </c>
      <c r="AX238" s="13" t="s">
        <v>75</v>
      </c>
      <c r="AY238" s="207" t="s">
        <v>164</v>
      </c>
    </row>
    <row r="239" spans="1:65" s="13" customFormat="1" ht="11.25">
      <c r="B239" s="196"/>
      <c r="C239" s="197"/>
      <c r="D239" s="198" t="s">
        <v>179</v>
      </c>
      <c r="E239" s="199" t="s">
        <v>19</v>
      </c>
      <c r="F239" s="200" t="s">
        <v>1288</v>
      </c>
      <c r="G239" s="197"/>
      <c r="H239" s="201">
        <v>19.248000000000001</v>
      </c>
      <c r="I239" s="202"/>
      <c r="J239" s="197"/>
      <c r="K239" s="197"/>
      <c r="L239" s="203"/>
      <c r="M239" s="204"/>
      <c r="N239" s="205"/>
      <c r="O239" s="205"/>
      <c r="P239" s="205"/>
      <c r="Q239" s="205"/>
      <c r="R239" s="205"/>
      <c r="S239" s="205"/>
      <c r="T239" s="206"/>
      <c r="AT239" s="207" t="s">
        <v>179</v>
      </c>
      <c r="AU239" s="207" t="s">
        <v>83</v>
      </c>
      <c r="AV239" s="13" t="s">
        <v>83</v>
      </c>
      <c r="AW239" s="13" t="s">
        <v>36</v>
      </c>
      <c r="AX239" s="13" t="s">
        <v>75</v>
      </c>
      <c r="AY239" s="207" t="s">
        <v>164</v>
      </c>
    </row>
    <row r="240" spans="1:65" s="14" customFormat="1" ht="11.25">
      <c r="B240" s="212"/>
      <c r="C240" s="213"/>
      <c r="D240" s="198" t="s">
        <v>179</v>
      </c>
      <c r="E240" s="214" t="s">
        <v>19</v>
      </c>
      <c r="F240" s="215" t="s">
        <v>438</v>
      </c>
      <c r="G240" s="213"/>
      <c r="H240" s="216">
        <v>112.00000000000001</v>
      </c>
      <c r="I240" s="217"/>
      <c r="J240" s="213"/>
      <c r="K240" s="213"/>
      <c r="L240" s="218"/>
      <c r="M240" s="219"/>
      <c r="N240" s="220"/>
      <c r="O240" s="220"/>
      <c r="P240" s="220"/>
      <c r="Q240" s="220"/>
      <c r="R240" s="220"/>
      <c r="S240" s="220"/>
      <c r="T240" s="221"/>
      <c r="AT240" s="222" t="s">
        <v>179</v>
      </c>
      <c r="AU240" s="222" t="s">
        <v>83</v>
      </c>
      <c r="AV240" s="14" t="s">
        <v>112</v>
      </c>
      <c r="AW240" s="14" t="s">
        <v>36</v>
      </c>
      <c r="AX240" s="14" t="s">
        <v>79</v>
      </c>
      <c r="AY240" s="222" t="s">
        <v>164</v>
      </c>
    </row>
    <row r="241" spans="1:65" s="2" customFormat="1" ht="24.2" customHeight="1">
      <c r="A241" s="34"/>
      <c r="B241" s="35"/>
      <c r="C241" s="223" t="s">
        <v>674</v>
      </c>
      <c r="D241" s="223" t="s">
        <v>457</v>
      </c>
      <c r="E241" s="224" t="s">
        <v>703</v>
      </c>
      <c r="F241" s="225" t="s">
        <v>704</v>
      </c>
      <c r="G241" s="226" t="s">
        <v>170</v>
      </c>
      <c r="H241" s="227">
        <v>123.2</v>
      </c>
      <c r="I241" s="228"/>
      <c r="J241" s="229">
        <f>ROUND(I241*H241,2)</f>
        <v>0</v>
      </c>
      <c r="K241" s="225" t="s">
        <v>171</v>
      </c>
      <c r="L241" s="230"/>
      <c r="M241" s="231" t="s">
        <v>19</v>
      </c>
      <c r="N241" s="232" t="s">
        <v>46</v>
      </c>
      <c r="O241" s="64"/>
      <c r="P241" s="187">
        <f>O241*H241</f>
        <v>0</v>
      </c>
      <c r="Q241" s="187">
        <v>1.771E-2</v>
      </c>
      <c r="R241" s="187">
        <f>Q241*H241</f>
        <v>2.1818720000000003</v>
      </c>
      <c r="S241" s="187">
        <v>0</v>
      </c>
      <c r="T241" s="188">
        <f>S241*H241</f>
        <v>0</v>
      </c>
      <c r="U241" s="34"/>
      <c r="V241" s="34"/>
      <c r="W241" s="34"/>
      <c r="X241" s="34"/>
      <c r="Y241" s="34"/>
      <c r="Z241" s="34"/>
      <c r="AA241" s="34"/>
      <c r="AB241" s="34"/>
      <c r="AC241" s="34"/>
      <c r="AD241" s="34"/>
      <c r="AE241" s="34"/>
      <c r="AR241" s="189" t="s">
        <v>344</v>
      </c>
      <c r="AT241" s="189" t="s">
        <v>457</v>
      </c>
      <c r="AU241" s="189" t="s">
        <v>83</v>
      </c>
      <c r="AY241" s="17" t="s">
        <v>164</v>
      </c>
      <c r="BE241" s="190">
        <f>IF(N241="základní",J241,0)</f>
        <v>0</v>
      </c>
      <c r="BF241" s="190">
        <f>IF(N241="snížená",J241,0)</f>
        <v>0</v>
      </c>
      <c r="BG241" s="190">
        <f>IF(N241="zákl. přenesená",J241,0)</f>
        <v>0</v>
      </c>
      <c r="BH241" s="190">
        <f>IF(N241="sníž. přenesená",J241,0)</f>
        <v>0</v>
      </c>
      <c r="BI241" s="190">
        <f>IF(N241="nulová",J241,0)</f>
        <v>0</v>
      </c>
      <c r="BJ241" s="17" t="s">
        <v>79</v>
      </c>
      <c r="BK241" s="190">
        <f>ROUND(I241*H241,2)</f>
        <v>0</v>
      </c>
      <c r="BL241" s="17" t="s">
        <v>250</v>
      </c>
      <c r="BM241" s="189" t="s">
        <v>1290</v>
      </c>
    </row>
    <row r="242" spans="1:65" s="13" customFormat="1" ht="11.25">
      <c r="B242" s="196"/>
      <c r="C242" s="197"/>
      <c r="D242" s="198" t="s">
        <v>179</v>
      </c>
      <c r="E242" s="199" t="s">
        <v>19</v>
      </c>
      <c r="F242" s="200" t="s">
        <v>1291</v>
      </c>
      <c r="G242" s="197"/>
      <c r="H242" s="201">
        <v>123.2</v>
      </c>
      <c r="I242" s="202"/>
      <c r="J242" s="197"/>
      <c r="K242" s="197"/>
      <c r="L242" s="203"/>
      <c r="M242" s="204"/>
      <c r="N242" s="205"/>
      <c r="O242" s="205"/>
      <c r="P242" s="205"/>
      <c r="Q242" s="205"/>
      <c r="R242" s="205"/>
      <c r="S242" s="205"/>
      <c r="T242" s="206"/>
      <c r="AT242" s="207" t="s">
        <v>179</v>
      </c>
      <c r="AU242" s="207" t="s">
        <v>83</v>
      </c>
      <c r="AV242" s="13" t="s">
        <v>83</v>
      </c>
      <c r="AW242" s="13" t="s">
        <v>36</v>
      </c>
      <c r="AX242" s="13" t="s">
        <v>79</v>
      </c>
      <c r="AY242" s="207" t="s">
        <v>164</v>
      </c>
    </row>
    <row r="243" spans="1:65" s="2" customFormat="1" ht="33" customHeight="1">
      <c r="A243" s="34"/>
      <c r="B243" s="35"/>
      <c r="C243" s="178" t="s">
        <v>681</v>
      </c>
      <c r="D243" s="178" t="s">
        <v>167</v>
      </c>
      <c r="E243" s="179" t="s">
        <v>708</v>
      </c>
      <c r="F243" s="180" t="s">
        <v>709</v>
      </c>
      <c r="G243" s="181" t="s">
        <v>347</v>
      </c>
      <c r="H243" s="182">
        <v>65</v>
      </c>
      <c r="I243" s="183"/>
      <c r="J243" s="184">
        <f>ROUND(I243*H243,2)</f>
        <v>0</v>
      </c>
      <c r="K243" s="180" t="s">
        <v>171</v>
      </c>
      <c r="L243" s="39"/>
      <c r="M243" s="185" t="s">
        <v>19</v>
      </c>
      <c r="N243" s="186" t="s">
        <v>46</v>
      </c>
      <c r="O243" s="64"/>
      <c r="P243" s="187">
        <f>O243*H243</f>
        <v>0</v>
      </c>
      <c r="Q243" s="187">
        <v>2.0000000000000001E-4</v>
      </c>
      <c r="R243" s="187">
        <f>Q243*H243</f>
        <v>1.3000000000000001E-2</v>
      </c>
      <c r="S243" s="187">
        <v>0</v>
      </c>
      <c r="T243" s="188">
        <f>S243*H243</f>
        <v>0</v>
      </c>
      <c r="U243" s="34"/>
      <c r="V243" s="34"/>
      <c r="W243" s="34"/>
      <c r="X243" s="34"/>
      <c r="Y243" s="34"/>
      <c r="Z243" s="34"/>
      <c r="AA243" s="34"/>
      <c r="AB243" s="34"/>
      <c r="AC243" s="34"/>
      <c r="AD243" s="34"/>
      <c r="AE243" s="34"/>
      <c r="AR243" s="189" t="s">
        <v>250</v>
      </c>
      <c r="AT243" s="189" t="s">
        <v>167</v>
      </c>
      <c r="AU243" s="189" t="s">
        <v>83</v>
      </c>
      <c r="AY243" s="17" t="s">
        <v>164</v>
      </c>
      <c r="BE243" s="190">
        <f>IF(N243="základní",J243,0)</f>
        <v>0</v>
      </c>
      <c r="BF243" s="190">
        <f>IF(N243="snížená",J243,0)</f>
        <v>0</v>
      </c>
      <c r="BG243" s="190">
        <f>IF(N243="zákl. přenesená",J243,0)</f>
        <v>0</v>
      </c>
      <c r="BH243" s="190">
        <f>IF(N243="sníž. přenesená",J243,0)</f>
        <v>0</v>
      </c>
      <c r="BI243" s="190">
        <f>IF(N243="nulová",J243,0)</f>
        <v>0</v>
      </c>
      <c r="BJ243" s="17" t="s">
        <v>79</v>
      </c>
      <c r="BK243" s="190">
        <f>ROUND(I243*H243,2)</f>
        <v>0</v>
      </c>
      <c r="BL243" s="17" t="s">
        <v>250</v>
      </c>
      <c r="BM243" s="189" t="s">
        <v>1292</v>
      </c>
    </row>
    <row r="244" spans="1:65" s="2" customFormat="1" ht="11.25">
      <c r="A244" s="34"/>
      <c r="B244" s="35"/>
      <c r="C244" s="36"/>
      <c r="D244" s="191" t="s">
        <v>173</v>
      </c>
      <c r="E244" s="36"/>
      <c r="F244" s="192" t="s">
        <v>711</v>
      </c>
      <c r="G244" s="36"/>
      <c r="H244" s="36"/>
      <c r="I244" s="193"/>
      <c r="J244" s="36"/>
      <c r="K244" s="36"/>
      <c r="L244" s="39"/>
      <c r="M244" s="194"/>
      <c r="N244" s="195"/>
      <c r="O244" s="64"/>
      <c r="P244" s="64"/>
      <c r="Q244" s="64"/>
      <c r="R244" s="64"/>
      <c r="S244" s="64"/>
      <c r="T244" s="65"/>
      <c r="U244" s="34"/>
      <c r="V244" s="34"/>
      <c r="W244" s="34"/>
      <c r="X244" s="34"/>
      <c r="Y244" s="34"/>
      <c r="Z244" s="34"/>
      <c r="AA244" s="34"/>
      <c r="AB244" s="34"/>
      <c r="AC244" s="34"/>
      <c r="AD244" s="34"/>
      <c r="AE244" s="34"/>
      <c r="AT244" s="17" t="s">
        <v>173</v>
      </c>
      <c r="AU244" s="17" t="s">
        <v>83</v>
      </c>
    </row>
    <row r="245" spans="1:65" s="13" customFormat="1" ht="11.25">
      <c r="B245" s="196"/>
      <c r="C245" s="197"/>
      <c r="D245" s="198" t="s">
        <v>179</v>
      </c>
      <c r="E245" s="199" t="s">
        <v>19</v>
      </c>
      <c r="F245" s="200" t="s">
        <v>1293</v>
      </c>
      <c r="G245" s="197"/>
      <c r="H245" s="201">
        <v>65</v>
      </c>
      <c r="I245" s="202"/>
      <c r="J245" s="197"/>
      <c r="K245" s="197"/>
      <c r="L245" s="203"/>
      <c r="M245" s="204"/>
      <c r="N245" s="205"/>
      <c r="O245" s="205"/>
      <c r="P245" s="205"/>
      <c r="Q245" s="205"/>
      <c r="R245" s="205"/>
      <c r="S245" s="205"/>
      <c r="T245" s="206"/>
      <c r="AT245" s="207" t="s">
        <v>179</v>
      </c>
      <c r="AU245" s="207" t="s">
        <v>83</v>
      </c>
      <c r="AV245" s="13" t="s">
        <v>83</v>
      </c>
      <c r="AW245" s="13" t="s">
        <v>36</v>
      </c>
      <c r="AX245" s="13" t="s">
        <v>79</v>
      </c>
      <c r="AY245" s="207" t="s">
        <v>164</v>
      </c>
    </row>
    <row r="246" spans="1:65" s="2" customFormat="1" ht="16.5" customHeight="1">
      <c r="A246" s="34"/>
      <c r="B246" s="35"/>
      <c r="C246" s="223" t="s">
        <v>688</v>
      </c>
      <c r="D246" s="223" t="s">
        <v>457</v>
      </c>
      <c r="E246" s="224" t="s">
        <v>714</v>
      </c>
      <c r="F246" s="225" t="s">
        <v>715</v>
      </c>
      <c r="G246" s="226" t="s">
        <v>347</v>
      </c>
      <c r="H246" s="227">
        <v>68.25</v>
      </c>
      <c r="I246" s="228"/>
      <c r="J246" s="229">
        <f>ROUND(I246*H246,2)</f>
        <v>0</v>
      </c>
      <c r="K246" s="225" t="s">
        <v>171</v>
      </c>
      <c r="L246" s="230"/>
      <c r="M246" s="231" t="s">
        <v>19</v>
      </c>
      <c r="N246" s="232" t="s">
        <v>46</v>
      </c>
      <c r="O246" s="64"/>
      <c r="P246" s="187">
        <f>O246*H246</f>
        <v>0</v>
      </c>
      <c r="Q246" s="187">
        <v>2.9999999999999997E-4</v>
      </c>
      <c r="R246" s="187">
        <f>Q246*H246</f>
        <v>2.0474999999999997E-2</v>
      </c>
      <c r="S246" s="187">
        <v>0</v>
      </c>
      <c r="T246" s="188">
        <f>S246*H246</f>
        <v>0</v>
      </c>
      <c r="U246" s="34"/>
      <c r="V246" s="34"/>
      <c r="W246" s="34"/>
      <c r="X246" s="34"/>
      <c r="Y246" s="34"/>
      <c r="Z246" s="34"/>
      <c r="AA246" s="34"/>
      <c r="AB246" s="34"/>
      <c r="AC246" s="34"/>
      <c r="AD246" s="34"/>
      <c r="AE246" s="34"/>
      <c r="AR246" s="189" t="s">
        <v>344</v>
      </c>
      <c r="AT246" s="189" t="s">
        <v>457</v>
      </c>
      <c r="AU246" s="189" t="s">
        <v>83</v>
      </c>
      <c r="AY246" s="17" t="s">
        <v>164</v>
      </c>
      <c r="BE246" s="190">
        <f>IF(N246="základní",J246,0)</f>
        <v>0</v>
      </c>
      <c r="BF246" s="190">
        <f>IF(N246="snížená",J246,0)</f>
        <v>0</v>
      </c>
      <c r="BG246" s="190">
        <f>IF(N246="zákl. přenesená",J246,0)</f>
        <v>0</v>
      </c>
      <c r="BH246" s="190">
        <f>IF(N246="sníž. přenesená",J246,0)</f>
        <v>0</v>
      </c>
      <c r="BI246" s="190">
        <f>IF(N246="nulová",J246,0)</f>
        <v>0</v>
      </c>
      <c r="BJ246" s="17" t="s">
        <v>79</v>
      </c>
      <c r="BK246" s="190">
        <f>ROUND(I246*H246,2)</f>
        <v>0</v>
      </c>
      <c r="BL246" s="17" t="s">
        <v>250</v>
      </c>
      <c r="BM246" s="189" t="s">
        <v>1294</v>
      </c>
    </row>
    <row r="247" spans="1:65" s="13" customFormat="1" ht="11.25">
      <c r="B247" s="196"/>
      <c r="C247" s="197"/>
      <c r="D247" s="198" t="s">
        <v>179</v>
      </c>
      <c r="E247" s="199" t="s">
        <v>19</v>
      </c>
      <c r="F247" s="200" t="s">
        <v>1295</v>
      </c>
      <c r="G247" s="197"/>
      <c r="H247" s="201">
        <v>68.25</v>
      </c>
      <c r="I247" s="202"/>
      <c r="J247" s="197"/>
      <c r="K247" s="197"/>
      <c r="L247" s="203"/>
      <c r="M247" s="204"/>
      <c r="N247" s="205"/>
      <c r="O247" s="205"/>
      <c r="P247" s="205"/>
      <c r="Q247" s="205"/>
      <c r="R247" s="205"/>
      <c r="S247" s="205"/>
      <c r="T247" s="206"/>
      <c r="AT247" s="207" t="s">
        <v>179</v>
      </c>
      <c r="AU247" s="207" t="s">
        <v>83</v>
      </c>
      <c r="AV247" s="13" t="s">
        <v>83</v>
      </c>
      <c r="AW247" s="13" t="s">
        <v>36</v>
      </c>
      <c r="AX247" s="13" t="s">
        <v>79</v>
      </c>
      <c r="AY247" s="207" t="s">
        <v>164</v>
      </c>
    </row>
    <row r="248" spans="1:65" s="2" customFormat="1" ht="24.2" customHeight="1">
      <c r="A248" s="34"/>
      <c r="B248" s="35"/>
      <c r="C248" s="178" t="s">
        <v>697</v>
      </c>
      <c r="D248" s="178" t="s">
        <v>167</v>
      </c>
      <c r="E248" s="179" t="s">
        <v>719</v>
      </c>
      <c r="F248" s="180" t="s">
        <v>720</v>
      </c>
      <c r="G248" s="181" t="s">
        <v>347</v>
      </c>
      <c r="H248" s="182">
        <v>92</v>
      </c>
      <c r="I248" s="183"/>
      <c r="J248" s="184">
        <f>ROUND(I248*H248,2)</f>
        <v>0</v>
      </c>
      <c r="K248" s="180" t="s">
        <v>171</v>
      </c>
      <c r="L248" s="39"/>
      <c r="M248" s="185" t="s">
        <v>19</v>
      </c>
      <c r="N248" s="186" t="s">
        <v>46</v>
      </c>
      <c r="O248" s="64"/>
      <c r="P248" s="187">
        <f>O248*H248</f>
        <v>0</v>
      </c>
      <c r="Q248" s="187">
        <v>9.0000000000000006E-5</v>
      </c>
      <c r="R248" s="187">
        <f>Q248*H248</f>
        <v>8.2800000000000009E-3</v>
      </c>
      <c r="S248" s="187">
        <v>0</v>
      </c>
      <c r="T248" s="188">
        <f>S248*H248</f>
        <v>0</v>
      </c>
      <c r="U248" s="34"/>
      <c r="V248" s="34"/>
      <c r="W248" s="34"/>
      <c r="X248" s="34"/>
      <c r="Y248" s="34"/>
      <c r="Z248" s="34"/>
      <c r="AA248" s="34"/>
      <c r="AB248" s="34"/>
      <c r="AC248" s="34"/>
      <c r="AD248" s="34"/>
      <c r="AE248" s="34"/>
      <c r="AR248" s="189" t="s">
        <v>250</v>
      </c>
      <c r="AT248" s="189" t="s">
        <v>167</v>
      </c>
      <c r="AU248" s="189" t="s">
        <v>83</v>
      </c>
      <c r="AY248" s="17" t="s">
        <v>164</v>
      </c>
      <c r="BE248" s="190">
        <f>IF(N248="základní",J248,0)</f>
        <v>0</v>
      </c>
      <c r="BF248" s="190">
        <f>IF(N248="snížená",J248,0)</f>
        <v>0</v>
      </c>
      <c r="BG248" s="190">
        <f>IF(N248="zákl. přenesená",J248,0)</f>
        <v>0</v>
      </c>
      <c r="BH248" s="190">
        <f>IF(N248="sníž. přenesená",J248,0)</f>
        <v>0</v>
      </c>
      <c r="BI248" s="190">
        <f>IF(N248="nulová",J248,0)</f>
        <v>0</v>
      </c>
      <c r="BJ248" s="17" t="s">
        <v>79</v>
      </c>
      <c r="BK248" s="190">
        <f>ROUND(I248*H248,2)</f>
        <v>0</v>
      </c>
      <c r="BL248" s="17" t="s">
        <v>250</v>
      </c>
      <c r="BM248" s="189" t="s">
        <v>1296</v>
      </c>
    </row>
    <row r="249" spans="1:65" s="2" customFormat="1" ht="11.25">
      <c r="A249" s="34"/>
      <c r="B249" s="35"/>
      <c r="C249" s="36"/>
      <c r="D249" s="191" t="s">
        <v>173</v>
      </c>
      <c r="E249" s="36"/>
      <c r="F249" s="192" t="s">
        <v>722</v>
      </c>
      <c r="G249" s="36"/>
      <c r="H249" s="36"/>
      <c r="I249" s="193"/>
      <c r="J249" s="36"/>
      <c r="K249" s="36"/>
      <c r="L249" s="39"/>
      <c r="M249" s="194"/>
      <c r="N249" s="195"/>
      <c r="O249" s="64"/>
      <c r="P249" s="64"/>
      <c r="Q249" s="64"/>
      <c r="R249" s="64"/>
      <c r="S249" s="64"/>
      <c r="T249" s="65"/>
      <c r="U249" s="34"/>
      <c r="V249" s="34"/>
      <c r="W249" s="34"/>
      <c r="X249" s="34"/>
      <c r="Y249" s="34"/>
      <c r="Z249" s="34"/>
      <c r="AA249" s="34"/>
      <c r="AB249" s="34"/>
      <c r="AC249" s="34"/>
      <c r="AD249" s="34"/>
      <c r="AE249" s="34"/>
      <c r="AT249" s="17" t="s">
        <v>173</v>
      </c>
      <c r="AU249" s="17" t="s">
        <v>83</v>
      </c>
    </row>
    <row r="250" spans="1:65" s="2" customFormat="1" ht="55.5" customHeight="1">
      <c r="A250" s="34"/>
      <c r="B250" s="35"/>
      <c r="C250" s="178" t="s">
        <v>702</v>
      </c>
      <c r="D250" s="178" t="s">
        <v>167</v>
      </c>
      <c r="E250" s="179" t="s">
        <v>724</v>
      </c>
      <c r="F250" s="180" t="s">
        <v>725</v>
      </c>
      <c r="G250" s="181" t="s">
        <v>221</v>
      </c>
      <c r="H250" s="182">
        <v>2.7639999999999998</v>
      </c>
      <c r="I250" s="183"/>
      <c r="J250" s="184">
        <f>ROUND(I250*H250,2)</f>
        <v>0</v>
      </c>
      <c r="K250" s="180" t="s">
        <v>171</v>
      </c>
      <c r="L250" s="39"/>
      <c r="M250" s="185" t="s">
        <v>19</v>
      </c>
      <c r="N250" s="186" t="s">
        <v>46</v>
      </c>
      <c r="O250" s="64"/>
      <c r="P250" s="187">
        <f>O250*H250</f>
        <v>0</v>
      </c>
      <c r="Q250" s="187">
        <v>0</v>
      </c>
      <c r="R250" s="187">
        <f>Q250*H250</f>
        <v>0</v>
      </c>
      <c r="S250" s="187">
        <v>0</v>
      </c>
      <c r="T250" s="188">
        <f>S250*H250</f>
        <v>0</v>
      </c>
      <c r="U250" s="34"/>
      <c r="V250" s="34"/>
      <c r="W250" s="34"/>
      <c r="X250" s="34"/>
      <c r="Y250" s="34"/>
      <c r="Z250" s="34"/>
      <c r="AA250" s="34"/>
      <c r="AB250" s="34"/>
      <c r="AC250" s="34"/>
      <c r="AD250" s="34"/>
      <c r="AE250" s="34"/>
      <c r="AR250" s="189" t="s">
        <v>250</v>
      </c>
      <c r="AT250" s="189" t="s">
        <v>167</v>
      </c>
      <c r="AU250" s="189" t="s">
        <v>83</v>
      </c>
      <c r="AY250" s="17" t="s">
        <v>164</v>
      </c>
      <c r="BE250" s="190">
        <f>IF(N250="základní",J250,0)</f>
        <v>0</v>
      </c>
      <c r="BF250" s="190">
        <f>IF(N250="snížená",J250,0)</f>
        <v>0</v>
      </c>
      <c r="BG250" s="190">
        <f>IF(N250="zákl. přenesená",J250,0)</f>
        <v>0</v>
      </c>
      <c r="BH250" s="190">
        <f>IF(N250="sníž. přenesená",J250,0)</f>
        <v>0</v>
      </c>
      <c r="BI250" s="190">
        <f>IF(N250="nulová",J250,0)</f>
        <v>0</v>
      </c>
      <c r="BJ250" s="17" t="s">
        <v>79</v>
      </c>
      <c r="BK250" s="190">
        <f>ROUND(I250*H250,2)</f>
        <v>0</v>
      </c>
      <c r="BL250" s="17" t="s">
        <v>250</v>
      </c>
      <c r="BM250" s="189" t="s">
        <v>1297</v>
      </c>
    </row>
    <row r="251" spans="1:65" s="2" customFormat="1" ht="11.25">
      <c r="A251" s="34"/>
      <c r="B251" s="35"/>
      <c r="C251" s="36"/>
      <c r="D251" s="191" t="s">
        <v>173</v>
      </c>
      <c r="E251" s="36"/>
      <c r="F251" s="192" t="s">
        <v>727</v>
      </c>
      <c r="G251" s="36"/>
      <c r="H251" s="36"/>
      <c r="I251" s="193"/>
      <c r="J251" s="36"/>
      <c r="K251" s="36"/>
      <c r="L251" s="39"/>
      <c r="M251" s="194"/>
      <c r="N251" s="195"/>
      <c r="O251" s="64"/>
      <c r="P251" s="64"/>
      <c r="Q251" s="64"/>
      <c r="R251" s="64"/>
      <c r="S251" s="64"/>
      <c r="T251" s="65"/>
      <c r="U251" s="34"/>
      <c r="V251" s="34"/>
      <c r="W251" s="34"/>
      <c r="X251" s="34"/>
      <c r="Y251" s="34"/>
      <c r="Z251" s="34"/>
      <c r="AA251" s="34"/>
      <c r="AB251" s="34"/>
      <c r="AC251" s="34"/>
      <c r="AD251" s="34"/>
      <c r="AE251" s="34"/>
      <c r="AT251" s="17" t="s">
        <v>173</v>
      </c>
      <c r="AU251" s="17" t="s">
        <v>83</v>
      </c>
    </row>
    <row r="252" spans="1:65" s="12" customFormat="1" ht="22.9" customHeight="1">
      <c r="B252" s="162"/>
      <c r="C252" s="163"/>
      <c r="D252" s="164" t="s">
        <v>74</v>
      </c>
      <c r="E252" s="176" t="s">
        <v>728</v>
      </c>
      <c r="F252" s="176" t="s">
        <v>729</v>
      </c>
      <c r="G252" s="163"/>
      <c r="H252" s="163"/>
      <c r="I252" s="166"/>
      <c r="J252" s="177">
        <f>BK252</f>
        <v>0</v>
      </c>
      <c r="K252" s="163"/>
      <c r="L252" s="168"/>
      <c r="M252" s="169"/>
      <c r="N252" s="170"/>
      <c r="O252" s="170"/>
      <c r="P252" s="171">
        <f>SUM(P253:P262)</f>
        <v>0</v>
      </c>
      <c r="Q252" s="170"/>
      <c r="R252" s="171">
        <f>SUM(R253:R262)</f>
        <v>9.4709999999999985E-3</v>
      </c>
      <c r="S252" s="170"/>
      <c r="T252" s="172">
        <f>SUM(T253:T262)</f>
        <v>0</v>
      </c>
      <c r="AR252" s="173" t="s">
        <v>83</v>
      </c>
      <c r="AT252" s="174" t="s">
        <v>74</v>
      </c>
      <c r="AU252" s="174" t="s">
        <v>79</v>
      </c>
      <c r="AY252" s="173" t="s">
        <v>164</v>
      </c>
      <c r="BK252" s="175">
        <f>SUM(BK253:BK262)</f>
        <v>0</v>
      </c>
    </row>
    <row r="253" spans="1:65" s="2" customFormat="1" ht="37.9" customHeight="1">
      <c r="A253" s="34"/>
      <c r="B253" s="35"/>
      <c r="C253" s="178" t="s">
        <v>707</v>
      </c>
      <c r="D253" s="178" t="s">
        <v>167</v>
      </c>
      <c r="E253" s="179" t="s">
        <v>731</v>
      </c>
      <c r="F253" s="180" t="s">
        <v>732</v>
      </c>
      <c r="G253" s="181" t="s">
        <v>170</v>
      </c>
      <c r="H253" s="182">
        <v>45.1</v>
      </c>
      <c r="I253" s="183"/>
      <c r="J253" s="184">
        <f>ROUND(I253*H253,2)</f>
        <v>0</v>
      </c>
      <c r="K253" s="180" t="s">
        <v>171</v>
      </c>
      <c r="L253" s="39"/>
      <c r="M253" s="185" t="s">
        <v>19</v>
      </c>
      <c r="N253" s="186" t="s">
        <v>46</v>
      </c>
      <c r="O253" s="64"/>
      <c r="P253" s="187">
        <f>O253*H253</f>
        <v>0</v>
      </c>
      <c r="Q253" s="187">
        <v>6.9999999999999994E-5</v>
      </c>
      <c r="R253" s="187">
        <f>Q253*H253</f>
        <v>3.1569999999999997E-3</v>
      </c>
      <c r="S253" s="187">
        <v>0</v>
      </c>
      <c r="T253" s="188">
        <f>S253*H253</f>
        <v>0</v>
      </c>
      <c r="U253" s="34"/>
      <c r="V253" s="34"/>
      <c r="W253" s="34"/>
      <c r="X253" s="34"/>
      <c r="Y253" s="34"/>
      <c r="Z253" s="34"/>
      <c r="AA253" s="34"/>
      <c r="AB253" s="34"/>
      <c r="AC253" s="34"/>
      <c r="AD253" s="34"/>
      <c r="AE253" s="34"/>
      <c r="AR253" s="189" t="s">
        <v>250</v>
      </c>
      <c r="AT253" s="189" t="s">
        <v>167</v>
      </c>
      <c r="AU253" s="189" t="s">
        <v>83</v>
      </c>
      <c r="AY253" s="17" t="s">
        <v>164</v>
      </c>
      <c r="BE253" s="190">
        <f>IF(N253="základní",J253,0)</f>
        <v>0</v>
      </c>
      <c r="BF253" s="190">
        <f>IF(N253="snížená",J253,0)</f>
        <v>0</v>
      </c>
      <c r="BG253" s="190">
        <f>IF(N253="zákl. přenesená",J253,0)</f>
        <v>0</v>
      </c>
      <c r="BH253" s="190">
        <f>IF(N253="sníž. přenesená",J253,0)</f>
        <v>0</v>
      </c>
      <c r="BI253" s="190">
        <f>IF(N253="nulová",J253,0)</f>
        <v>0</v>
      </c>
      <c r="BJ253" s="17" t="s">
        <v>79</v>
      </c>
      <c r="BK253" s="190">
        <f>ROUND(I253*H253,2)</f>
        <v>0</v>
      </c>
      <c r="BL253" s="17" t="s">
        <v>250</v>
      </c>
      <c r="BM253" s="189" t="s">
        <v>1298</v>
      </c>
    </row>
    <row r="254" spans="1:65" s="2" customFormat="1" ht="11.25">
      <c r="A254" s="34"/>
      <c r="B254" s="35"/>
      <c r="C254" s="36"/>
      <c r="D254" s="191" t="s">
        <v>173</v>
      </c>
      <c r="E254" s="36"/>
      <c r="F254" s="192" t="s">
        <v>734</v>
      </c>
      <c r="G254" s="36"/>
      <c r="H254" s="36"/>
      <c r="I254" s="193"/>
      <c r="J254" s="36"/>
      <c r="K254" s="36"/>
      <c r="L254" s="39"/>
      <c r="M254" s="194"/>
      <c r="N254" s="195"/>
      <c r="O254" s="64"/>
      <c r="P254" s="64"/>
      <c r="Q254" s="64"/>
      <c r="R254" s="64"/>
      <c r="S254" s="64"/>
      <c r="T254" s="65"/>
      <c r="U254" s="34"/>
      <c r="V254" s="34"/>
      <c r="W254" s="34"/>
      <c r="X254" s="34"/>
      <c r="Y254" s="34"/>
      <c r="Z254" s="34"/>
      <c r="AA254" s="34"/>
      <c r="AB254" s="34"/>
      <c r="AC254" s="34"/>
      <c r="AD254" s="34"/>
      <c r="AE254" s="34"/>
      <c r="AT254" s="17" t="s">
        <v>173</v>
      </c>
      <c r="AU254" s="17" t="s">
        <v>83</v>
      </c>
    </row>
    <row r="255" spans="1:65" s="13" customFormat="1" ht="11.25">
      <c r="B255" s="196"/>
      <c r="C255" s="197"/>
      <c r="D255" s="198" t="s">
        <v>179</v>
      </c>
      <c r="E255" s="199" t="s">
        <v>19</v>
      </c>
      <c r="F255" s="200" t="s">
        <v>743</v>
      </c>
      <c r="G255" s="197"/>
      <c r="H255" s="201">
        <v>32.6</v>
      </c>
      <c r="I255" s="202"/>
      <c r="J255" s="197"/>
      <c r="K255" s="197"/>
      <c r="L255" s="203"/>
      <c r="M255" s="204"/>
      <c r="N255" s="205"/>
      <c r="O255" s="205"/>
      <c r="P255" s="205"/>
      <c r="Q255" s="205"/>
      <c r="R255" s="205"/>
      <c r="S255" s="205"/>
      <c r="T255" s="206"/>
      <c r="AT255" s="207" t="s">
        <v>179</v>
      </c>
      <c r="AU255" s="207" t="s">
        <v>83</v>
      </c>
      <c r="AV255" s="13" t="s">
        <v>83</v>
      </c>
      <c r="AW255" s="13" t="s">
        <v>36</v>
      </c>
      <c r="AX255" s="13" t="s">
        <v>75</v>
      </c>
      <c r="AY255" s="207" t="s">
        <v>164</v>
      </c>
    </row>
    <row r="256" spans="1:65" s="13" customFormat="1" ht="11.25">
      <c r="B256" s="196"/>
      <c r="C256" s="197"/>
      <c r="D256" s="198" t="s">
        <v>179</v>
      </c>
      <c r="E256" s="199" t="s">
        <v>19</v>
      </c>
      <c r="F256" s="200" t="s">
        <v>744</v>
      </c>
      <c r="G256" s="197"/>
      <c r="H256" s="201">
        <v>57.6</v>
      </c>
      <c r="I256" s="202"/>
      <c r="J256" s="197"/>
      <c r="K256" s="197"/>
      <c r="L256" s="203"/>
      <c r="M256" s="204"/>
      <c r="N256" s="205"/>
      <c r="O256" s="205"/>
      <c r="P256" s="205"/>
      <c r="Q256" s="205"/>
      <c r="R256" s="205"/>
      <c r="S256" s="205"/>
      <c r="T256" s="206"/>
      <c r="AT256" s="207" t="s">
        <v>179</v>
      </c>
      <c r="AU256" s="207" t="s">
        <v>83</v>
      </c>
      <c r="AV256" s="13" t="s">
        <v>83</v>
      </c>
      <c r="AW256" s="13" t="s">
        <v>36</v>
      </c>
      <c r="AX256" s="13" t="s">
        <v>75</v>
      </c>
      <c r="AY256" s="207" t="s">
        <v>164</v>
      </c>
    </row>
    <row r="257" spans="1:65" s="13" customFormat="1" ht="11.25">
      <c r="B257" s="196"/>
      <c r="C257" s="197"/>
      <c r="D257" s="198" t="s">
        <v>179</v>
      </c>
      <c r="E257" s="199" t="s">
        <v>19</v>
      </c>
      <c r="F257" s="200" t="s">
        <v>745</v>
      </c>
      <c r="G257" s="197"/>
      <c r="H257" s="201">
        <v>45.1</v>
      </c>
      <c r="I257" s="202"/>
      <c r="J257" s="197"/>
      <c r="K257" s="197"/>
      <c r="L257" s="203"/>
      <c r="M257" s="204"/>
      <c r="N257" s="205"/>
      <c r="O257" s="205"/>
      <c r="P257" s="205"/>
      <c r="Q257" s="205"/>
      <c r="R257" s="205"/>
      <c r="S257" s="205"/>
      <c r="T257" s="206"/>
      <c r="AT257" s="207" t="s">
        <v>179</v>
      </c>
      <c r="AU257" s="207" t="s">
        <v>83</v>
      </c>
      <c r="AV257" s="13" t="s">
        <v>83</v>
      </c>
      <c r="AW257" s="13" t="s">
        <v>36</v>
      </c>
      <c r="AX257" s="13" t="s">
        <v>79</v>
      </c>
      <c r="AY257" s="207" t="s">
        <v>164</v>
      </c>
    </row>
    <row r="258" spans="1:65" s="2" customFormat="1" ht="24.2" customHeight="1">
      <c r="A258" s="34"/>
      <c r="B258" s="35"/>
      <c r="C258" s="178" t="s">
        <v>713</v>
      </c>
      <c r="D258" s="178" t="s">
        <v>167</v>
      </c>
      <c r="E258" s="179" t="s">
        <v>739</v>
      </c>
      <c r="F258" s="180" t="s">
        <v>740</v>
      </c>
      <c r="G258" s="181" t="s">
        <v>170</v>
      </c>
      <c r="H258" s="182">
        <v>45.1</v>
      </c>
      <c r="I258" s="183"/>
      <c r="J258" s="184">
        <f>ROUND(I258*H258,2)</f>
        <v>0</v>
      </c>
      <c r="K258" s="180" t="s">
        <v>171</v>
      </c>
      <c r="L258" s="39"/>
      <c r="M258" s="185" t="s">
        <v>19</v>
      </c>
      <c r="N258" s="186" t="s">
        <v>46</v>
      </c>
      <c r="O258" s="64"/>
      <c r="P258" s="187">
        <f>O258*H258</f>
        <v>0</v>
      </c>
      <c r="Q258" s="187">
        <v>1.3999999999999999E-4</v>
      </c>
      <c r="R258" s="187">
        <f>Q258*H258</f>
        <v>6.3139999999999993E-3</v>
      </c>
      <c r="S258" s="187">
        <v>0</v>
      </c>
      <c r="T258" s="188">
        <f>S258*H258</f>
        <v>0</v>
      </c>
      <c r="U258" s="34"/>
      <c r="V258" s="34"/>
      <c r="W258" s="34"/>
      <c r="X258" s="34"/>
      <c r="Y258" s="34"/>
      <c r="Z258" s="34"/>
      <c r="AA258" s="34"/>
      <c r="AB258" s="34"/>
      <c r="AC258" s="34"/>
      <c r="AD258" s="34"/>
      <c r="AE258" s="34"/>
      <c r="AR258" s="189" t="s">
        <v>250</v>
      </c>
      <c r="AT258" s="189" t="s">
        <v>167</v>
      </c>
      <c r="AU258" s="189" t="s">
        <v>83</v>
      </c>
      <c r="AY258" s="17" t="s">
        <v>164</v>
      </c>
      <c r="BE258" s="190">
        <f>IF(N258="základní",J258,0)</f>
        <v>0</v>
      </c>
      <c r="BF258" s="190">
        <f>IF(N258="snížená",J258,0)</f>
        <v>0</v>
      </c>
      <c r="BG258" s="190">
        <f>IF(N258="zákl. přenesená",J258,0)</f>
        <v>0</v>
      </c>
      <c r="BH258" s="190">
        <f>IF(N258="sníž. přenesená",J258,0)</f>
        <v>0</v>
      </c>
      <c r="BI258" s="190">
        <f>IF(N258="nulová",J258,0)</f>
        <v>0</v>
      </c>
      <c r="BJ258" s="17" t="s">
        <v>79</v>
      </c>
      <c r="BK258" s="190">
        <f>ROUND(I258*H258,2)</f>
        <v>0</v>
      </c>
      <c r="BL258" s="17" t="s">
        <v>250</v>
      </c>
      <c r="BM258" s="189" t="s">
        <v>1299</v>
      </c>
    </row>
    <row r="259" spans="1:65" s="2" customFormat="1" ht="11.25">
      <c r="A259" s="34"/>
      <c r="B259" s="35"/>
      <c r="C259" s="36"/>
      <c r="D259" s="191" t="s">
        <v>173</v>
      </c>
      <c r="E259" s="36"/>
      <c r="F259" s="192" t="s">
        <v>742</v>
      </c>
      <c r="G259" s="36"/>
      <c r="H259" s="36"/>
      <c r="I259" s="193"/>
      <c r="J259" s="36"/>
      <c r="K259" s="36"/>
      <c r="L259" s="39"/>
      <c r="M259" s="194"/>
      <c r="N259" s="195"/>
      <c r="O259" s="64"/>
      <c r="P259" s="64"/>
      <c r="Q259" s="64"/>
      <c r="R259" s="64"/>
      <c r="S259" s="64"/>
      <c r="T259" s="65"/>
      <c r="U259" s="34"/>
      <c r="V259" s="34"/>
      <c r="W259" s="34"/>
      <c r="X259" s="34"/>
      <c r="Y259" s="34"/>
      <c r="Z259" s="34"/>
      <c r="AA259" s="34"/>
      <c r="AB259" s="34"/>
      <c r="AC259" s="34"/>
      <c r="AD259" s="34"/>
      <c r="AE259" s="34"/>
      <c r="AT259" s="17" t="s">
        <v>173</v>
      </c>
      <c r="AU259" s="17" t="s">
        <v>83</v>
      </c>
    </row>
    <row r="260" spans="1:65" s="13" customFormat="1" ht="11.25">
      <c r="B260" s="196"/>
      <c r="C260" s="197"/>
      <c r="D260" s="198" t="s">
        <v>179</v>
      </c>
      <c r="E260" s="199" t="s">
        <v>19</v>
      </c>
      <c r="F260" s="200" t="s">
        <v>743</v>
      </c>
      <c r="G260" s="197"/>
      <c r="H260" s="201">
        <v>32.6</v>
      </c>
      <c r="I260" s="202"/>
      <c r="J260" s="197"/>
      <c r="K260" s="197"/>
      <c r="L260" s="203"/>
      <c r="M260" s="204"/>
      <c r="N260" s="205"/>
      <c r="O260" s="205"/>
      <c r="P260" s="205"/>
      <c r="Q260" s="205"/>
      <c r="R260" s="205"/>
      <c r="S260" s="205"/>
      <c r="T260" s="206"/>
      <c r="AT260" s="207" t="s">
        <v>179</v>
      </c>
      <c r="AU260" s="207" t="s">
        <v>83</v>
      </c>
      <c r="AV260" s="13" t="s">
        <v>83</v>
      </c>
      <c r="AW260" s="13" t="s">
        <v>36</v>
      </c>
      <c r="AX260" s="13" t="s">
        <v>75</v>
      </c>
      <c r="AY260" s="207" t="s">
        <v>164</v>
      </c>
    </row>
    <row r="261" spans="1:65" s="13" customFormat="1" ht="11.25">
      <c r="B261" s="196"/>
      <c r="C261" s="197"/>
      <c r="D261" s="198" t="s">
        <v>179</v>
      </c>
      <c r="E261" s="199" t="s">
        <v>19</v>
      </c>
      <c r="F261" s="200" t="s">
        <v>744</v>
      </c>
      <c r="G261" s="197"/>
      <c r="H261" s="201">
        <v>57.6</v>
      </c>
      <c r="I261" s="202"/>
      <c r="J261" s="197"/>
      <c r="K261" s="197"/>
      <c r="L261" s="203"/>
      <c r="M261" s="204"/>
      <c r="N261" s="205"/>
      <c r="O261" s="205"/>
      <c r="P261" s="205"/>
      <c r="Q261" s="205"/>
      <c r="R261" s="205"/>
      <c r="S261" s="205"/>
      <c r="T261" s="206"/>
      <c r="AT261" s="207" t="s">
        <v>179</v>
      </c>
      <c r="AU261" s="207" t="s">
        <v>83</v>
      </c>
      <c r="AV261" s="13" t="s">
        <v>83</v>
      </c>
      <c r="AW261" s="13" t="s">
        <v>36</v>
      </c>
      <c r="AX261" s="13" t="s">
        <v>75</v>
      </c>
      <c r="AY261" s="207" t="s">
        <v>164</v>
      </c>
    </row>
    <row r="262" spans="1:65" s="13" customFormat="1" ht="11.25">
      <c r="B262" s="196"/>
      <c r="C262" s="197"/>
      <c r="D262" s="198" t="s">
        <v>179</v>
      </c>
      <c r="E262" s="199" t="s">
        <v>19</v>
      </c>
      <c r="F262" s="200" t="s">
        <v>745</v>
      </c>
      <c r="G262" s="197"/>
      <c r="H262" s="201">
        <v>45.1</v>
      </c>
      <c r="I262" s="202"/>
      <c r="J262" s="197"/>
      <c r="K262" s="197"/>
      <c r="L262" s="203"/>
      <c r="M262" s="204"/>
      <c r="N262" s="205"/>
      <c r="O262" s="205"/>
      <c r="P262" s="205"/>
      <c r="Q262" s="205"/>
      <c r="R262" s="205"/>
      <c r="S262" s="205"/>
      <c r="T262" s="206"/>
      <c r="AT262" s="207" t="s">
        <v>179</v>
      </c>
      <c r="AU262" s="207" t="s">
        <v>83</v>
      </c>
      <c r="AV262" s="13" t="s">
        <v>83</v>
      </c>
      <c r="AW262" s="13" t="s">
        <v>36</v>
      </c>
      <c r="AX262" s="13" t="s">
        <v>79</v>
      </c>
      <c r="AY262" s="207" t="s">
        <v>164</v>
      </c>
    </row>
    <row r="263" spans="1:65" s="12" customFormat="1" ht="22.9" customHeight="1">
      <c r="B263" s="162"/>
      <c r="C263" s="163"/>
      <c r="D263" s="164" t="s">
        <v>74</v>
      </c>
      <c r="E263" s="176" t="s">
        <v>746</v>
      </c>
      <c r="F263" s="176" t="s">
        <v>747</v>
      </c>
      <c r="G263" s="163"/>
      <c r="H263" s="163"/>
      <c r="I263" s="166"/>
      <c r="J263" s="177">
        <f>BK263</f>
        <v>0</v>
      </c>
      <c r="K263" s="163"/>
      <c r="L263" s="168"/>
      <c r="M263" s="169"/>
      <c r="N263" s="170"/>
      <c r="O263" s="170"/>
      <c r="P263" s="171">
        <f>SUM(P264:P284)</f>
        <v>0</v>
      </c>
      <c r="Q263" s="170"/>
      <c r="R263" s="171">
        <f>SUM(R264:R284)</f>
        <v>0.15136687999999998</v>
      </c>
      <c r="S263" s="170"/>
      <c r="T263" s="172">
        <f>SUM(T264:T284)</f>
        <v>4.633679999999999E-2</v>
      </c>
      <c r="AR263" s="173" t="s">
        <v>83</v>
      </c>
      <c r="AT263" s="174" t="s">
        <v>74</v>
      </c>
      <c r="AU263" s="174" t="s">
        <v>79</v>
      </c>
      <c r="AY263" s="173" t="s">
        <v>164</v>
      </c>
      <c r="BK263" s="175">
        <f>SUM(BK264:BK284)</f>
        <v>0</v>
      </c>
    </row>
    <row r="264" spans="1:65" s="2" customFormat="1" ht="16.5" customHeight="1">
      <c r="A264" s="34"/>
      <c r="B264" s="35"/>
      <c r="C264" s="178" t="s">
        <v>723</v>
      </c>
      <c r="D264" s="178" t="s">
        <v>167</v>
      </c>
      <c r="E264" s="179" t="s">
        <v>764</v>
      </c>
      <c r="F264" s="180" t="s">
        <v>765</v>
      </c>
      <c r="G264" s="181" t="s">
        <v>170</v>
      </c>
      <c r="H264" s="182">
        <v>89.52</v>
      </c>
      <c r="I264" s="183"/>
      <c r="J264" s="184">
        <f>ROUND(I264*H264,2)</f>
        <v>0</v>
      </c>
      <c r="K264" s="180" t="s">
        <v>19</v>
      </c>
      <c r="L264" s="39"/>
      <c r="M264" s="185" t="s">
        <v>19</v>
      </c>
      <c r="N264" s="186" t="s">
        <v>46</v>
      </c>
      <c r="O264" s="64"/>
      <c r="P264" s="187">
        <f>O264*H264</f>
        <v>0</v>
      </c>
      <c r="Q264" s="187">
        <v>0</v>
      </c>
      <c r="R264" s="187">
        <f>Q264*H264</f>
        <v>0</v>
      </c>
      <c r="S264" s="187">
        <v>0</v>
      </c>
      <c r="T264" s="188">
        <f>S264*H264</f>
        <v>0</v>
      </c>
      <c r="U264" s="34"/>
      <c r="V264" s="34"/>
      <c r="W264" s="34"/>
      <c r="X264" s="34"/>
      <c r="Y264" s="34"/>
      <c r="Z264" s="34"/>
      <c r="AA264" s="34"/>
      <c r="AB264" s="34"/>
      <c r="AC264" s="34"/>
      <c r="AD264" s="34"/>
      <c r="AE264" s="34"/>
      <c r="AR264" s="189" t="s">
        <v>250</v>
      </c>
      <c r="AT264" s="189" t="s">
        <v>167</v>
      </c>
      <c r="AU264" s="189" t="s">
        <v>83</v>
      </c>
      <c r="AY264" s="17" t="s">
        <v>164</v>
      </c>
      <c r="BE264" s="190">
        <f>IF(N264="základní",J264,0)</f>
        <v>0</v>
      </c>
      <c r="BF264" s="190">
        <f>IF(N264="snížená",J264,0)</f>
        <v>0</v>
      </c>
      <c r="BG264" s="190">
        <f>IF(N264="zákl. přenesená",J264,0)</f>
        <v>0</v>
      </c>
      <c r="BH264" s="190">
        <f>IF(N264="sníž. přenesená",J264,0)</f>
        <v>0</v>
      </c>
      <c r="BI264" s="190">
        <f>IF(N264="nulová",J264,0)</f>
        <v>0</v>
      </c>
      <c r="BJ264" s="17" t="s">
        <v>79</v>
      </c>
      <c r="BK264" s="190">
        <f>ROUND(I264*H264,2)</f>
        <v>0</v>
      </c>
      <c r="BL264" s="17" t="s">
        <v>250</v>
      </c>
      <c r="BM264" s="189" t="s">
        <v>1300</v>
      </c>
    </row>
    <row r="265" spans="1:65" s="13" customFormat="1" ht="11.25">
      <c r="B265" s="196"/>
      <c r="C265" s="197"/>
      <c r="D265" s="198" t="s">
        <v>179</v>
      </c>
      <c r="E265" s="199" t="s">
        <v>19</v>
      </c>
      <c r="F265" s="200" t="s">
        <v>1106</v>
      </c>
      <c r="G265" s="197"/>
      <c r="H265" s="201">
        <v>89.52</v>
      </c>
      <c r="I265" s="202"/>
      <c r="J265" s="197"/>
      <c r="K265" s="197"/>
      <c r="L265" s="203"/>
      <c r="M265" s="204"/>
      <c r="N265" s="205"/>
      <c r="O265" s="205"/>
      <c r="P265" s="205"/>
      <c r="Q265" s="205"/>
      <c r="R265" s="205"/>
      <c r="S265" s="205"/>
      <c r="T265" s="206"/>
      <c r="AT265" s="207" t="s">
        <v>179</v>
      </c>
      <c r="AU265" s="207" t="s">
        <v>83</v>
      </c>
      <c r="AV265" s="13" t="s">
        <v>83</v>
      </c>
      <c r="AW265" s="13" t="s">
        <v>36</v>
      </c>
      <c r="AX265" s="13" t="s">
        <v>79</v>
      </c>
      <c r="AY265" s="207" t="s">
        <v>164</v>
      </c>
    </row>
    <row r="266" spans="1:65" s="2" customFormat="1" ht="24.2" customHeight="1">
      <c r="A266" s="34"/>
      <c r="B266" s="35"/>
      <c r="C266" s="178" t="s">
        <v>730</v>
      </c>
      <c r="D266" s="178" t="s">
        <v>167</v>
      </c>
      <c r="E266" s="179" t="s">
        <v>749</v>
      </c>
      <c r="F266" s="180" t="s">
        <v>750</v>
      </c>
      <c r="G266" s="181" t="s">
        <v>170</v>
      </c>
      <c r="H266" s="182">
        <v>308.91199999999998</v>
      </c>
      <c r="I266" s="183"/>
      <c r="J266" s="184">
        <f>ROUND(I266*H266,2)</f>
        <v>0</v>
      </c>
      <c r="K266" s="180" t="s">
        <v>171</v>
      </c>
      <c r="L266" s="39"/>
      <c r="M266" s="185" t="s">
        <v>19</v>
      </c>
      <c r="N266" s="186" t="s">
        <v>46</v>
      </c>
      <c r="O266" s="64"/>
      <c r="P266" s="187">
        <f>O266*H266</f>
        <v>0</v>
      </c>
      <c r="Q266" s="187">
        <v>0</v>
      </c>
      <c r="R266" s="187">
        <f>Q266*H266</f>
        <v>0</v>
      </c>
      <c r="S266" s="187">
        <v>1.4999999999999999E-4</v>
      </c>
      <c r="T266" s="188">
        <f>S266*H266</f>
        <v>4.633679999999999E-2</v>
      </c>
      <c r="U266" s="34"/>
      <c r="V266" s="34"/>
      <c r="W266" s="34"/>
      <c r="X266" s="34"/>
      <c r="Y266" s="34"/>
      <c r="Z266" s="34"/>
      <c r="AA266" s="34"/>
      <c r="AB266" s="34"/>
      <c r="AC266" s="34"/>
      <c r="AD266" s="34"/>
      <c r="AE266" s="34"/>
      <c r="AR266" s="189" t="s">
        <v>250</v>
      </c>
      <c r="AT266" s="189" t="s">
        <v>167</v>
      </c>
      <c r="AU266" s="189" t="s">
        <v>83</v>
      </c>
      <c r="AY266" s="17" t="s">
        <v>164</v>
      </c>
      <c r="BE266" s="190">
        <f>IF(N266="základní",J266,0)</f>
        <v>0</v>
      </c>
      <c r="BF266" s="190">
        <f>IF(N266="snížená",J266,0)</f>
        <v>0</v>
      </c>
      <c r="BG266" s="190">
        <f>IF(N266="zákl. přenesená",J266,0)</f>
        <v>0</v>
      </c>
      <c r="BH266" s="190">
        <f>IF(N266="sníž. přenesená",J266,0)</f>
        <v>0</v>
      </c>
      <c r="BI266" s="190">
        <f>IF(N266="nulová",J266,0)</f>
        <v>0</v>
      </c>
      <c r="BJ266" s="17" t="s">
        <v>79</v>
      </c>
      <c r="BK266" s="190">
        <f>ROUND(I266*H266,2)</f>
        <v>0</v>
      </c>
      <c r="BL266" s="17" t="s">
        <v>250</v>
      </c>
      <c r="BM266" s="189" t="s">
        <v>1301</v>
      </c>
    </row>
    <row r="267" spans="1:65" s="2" customFormat="1" ht="11.25">
      <c r="A267" s="34"/>
      <c r="B267" s="35"/>
      <c r="C267" s="36"/>
      <c r="D267" s="191" t="s">
        <v>173</v>
      </c>
      <c r="E267" s="36"/>
      <c r="F267" s="192" t="s">
        <v>752</v>
      </c>
      <c r="G267" s="36"/>
      <c r="H267" s="36"/>
      <c r="I267" s="193"/>
      <c r="J267" s="36"/>
      <c r="K267" s="36"/>
      <c r="L267" s="39"/>
      <c r="M267" s="194"/>
      <c r="N267" s="195"/>
      <c r="O267" s="64"/>
      <c r="P267" s="64"/>
      <c r="Q267" s="64"/>
      <c r="R267" s="64"/>
      <c r="S267" s="64"/>
      <c r="T267" s="65"/>
      <c r="U267" s="34"/>
      <c r="V267" s="34"/>
      <c r="W267" s="34"/>
      <c r="X267" s="34"/>
      <c r="Y267" s="34"/>
      <c r="Z267" s="34"/>
      <c r="AA267" s="34"/>
      <c r="AB267" s="34"/>
      <c r="AC267" s="34"/>
      <c r="AD267" s="34"/>
      <c r="AE267" s="34"/>
      <c r="AT267" s="17" t="s">
        <v>173</v>
      </c>
      <c r="AU267" s="17" t="s">
        <v>83</v>
      </c>
    </row>
    <row r="268" spans="1:65" s="13" customFormat="1" ht="22.5">
      <c r="B268" s="196"/>
      <c r="C268" s="197"/>
      <c r="D268" s="198" t="s">
        <v>179</v>
      </c>
      <c r="E268" s="199" t="s">
        <v>19</v>
      </c>
      <c r="F268" s="200" t="s">
        <v>1302</v>
      </c>
      <c r="G268" s="197"/>
      <c r="H268" s="201">
        <v>114.19199999999999</v>
      </c>
      <c r="I268" s="202"/>
      <c r="J268" s="197"/>
      <c r="K268" s="197"/>
      <c r="L268" s="203"/>
      <c r="M268" s="204"/>
      <c r="N268" s="205"/>
      <c r="O268" s="205"/>
      <c r="P268" s="205"/>
      <c r="Q268" s="205"/>
      <c r="R268" s="205"/>
      <c r="S268" s="205"/>
      <c r="T268" s="206"/>
      <c r="AT268" s="207" t="s">
        <v>179</v>
      </c>
      <c r="AU268" s="207" t="s">
        <v>83</v>
      </c>
      <c r="AV268" s="13" t="s">
        <v>83</v>
      </c>
      <c r="AW268" s="13" t="s">
        <v>36</v>
      </c>
      <c r="AX268" s="13" t="s">
        <v>75</v>
      </c>
      <c r="AY268" s="207" t="s">
        <v>164</v>
      </c>
    </row>
    <row r="269" spans="1:65" s="13" customFormat="1" ht="11.25">
      <c r="B269" s="196"/>
      <c r="C269" s="197"/>
      <c r="D269" s="198" t="s">
        <v>179</v>
      </c>
      <c r="E269" s="199" t="s">
        <v>19</v>
      </c>
      <c r="F269" s="200" t="s">
        <v>1303</v>
      </c>
      <c r="G269" s="197"/>
      <c r="H269" s="201">
        <v>63</v>
      </c>
      <c r="I269" s="202"/>
      <c r="J269" s="197"/>
      <c r="K269" s="197"/>
      <c r="L269" s="203"/>
      <c r="M269" s="204"/>
      <c r="N269" s="205"/>
      <c r="O269" s="205"/>
      <c r="P269" s="205"/>
      <c r="Q269" s="205"/>
      <c r="R269" s="205"/>
      <c r="S269" s="205"/>
      <c r="T269" s="206"/>
      <c r="AT269" s="207" t="s">
        <v>179</v>
      </c>
      <c r="AU269" s="207" t="s">
        <v>83</v>
      </c>
      <c r="AV269" s="13" t="s">
        <v>83</v>
      </c>
      <c r="AW269" s="13" t="s">
        <v>36</v>
      </c>
      <c r="AX269" s="13" t="s">
        <v>75</v>
      </c>
      <c r="AY269" s="207" t="s">
        <v>164</v>
      </c>
    </row>
    <row r="270" spans="1:65" s="13" customFormat="1" ht="11.25">
      <c r="B270" s="196"/>
      <c r="C270" s="197"/>
      <c r="D270" s="198" t="s">
        <v>179</v>
      </c>
      <c r="E270" s="199" t="s">
        <v>19</v>
      </c>
      <c r="F270" s="200" t="s">
        <v>1304</v>
      </c>
      <c r="G270" s="197"/>
      <c r="H270" s="201">
        <v>28.872</v>
      </c>
      <c r="I270" s="202"/>
      <c r="J270" s="197"/>
      <c r="K270" s="197"/>
      <c r="L270" s="203"/>
      <c r="M270" s="204"/>
      <c r="N270" s="205"/>
      <c r="O270" s="205"/>
      <c r="P270" s="205"/>
      <c r="Q270" s="205"/>
      <c r="R270" s="205"/>
      <c r="S270" s="205"/>
      <c r="T270" s="206"/>
      <c r="AT270" s="207" t="s">
        <v>179</v>
      </c>
      <c r="AU270" s="207" t="s">
        <v>83</v>
      </c>
      <c r="AV270" s="13" t="s">
        <v>83</v>
      </c>
      <c r="AW270" s="13" t="s">
        <v>36</v>
      </c>
      <c r="AX270" s="13" t="s">
        <v>75</v>
      </c>
      <c r="AY270" s="207" t="s">
        <v>164</v>
      </c>
    </row>
    <row r="271" spans="1:65" s="13" customFormat="1" ht="11.25">
      <c r="B271" s="196"/>
      <c r="C271" s="197"/>
      <c r="D271" s="198" t="s">
        <v>179</v>
      </c>
      <c r="E271" s="199" t="s">
        <v>19</v>
      </c>
      <c r="F271" s="200" t="s">
        <v>1305</v>
      </c>
      <c r="G271" s="197"/>
      <c r="H271" s="201">
        <v>-112</v>
      </c>
      <c r="I271" s="202"/>
      <c r="J271" s="197"/>
      <c r="K271" s="197"/>
      <c r="L271" s="203"/>
      <c r="M271" s="204"/>
      <c r="N271" s="205"/>
      <c r="O271" s="205"/>
      <c r="P271" s="205"/>
      <c r="Q271" s="205"/>
      <c r="R271" s="205"/>
      <c r="S271" s="205"/>
      <c r="T271" s="206"/>
      <c r="AT271" s="207" t="s">
        <v>179</v>
      </c>
      <c r="AU271" s="207" t="s">
        <v>83</v>
      </c>
      <c r="AV271" s="13" t="s">
        <v>83</v>
      </c>
      <c r="AW271" s="13" t="s">
        <v>36</v>
      </c>
      <c r="AX271" s="13" t="s">
        <v>75</v>
      </c>
      <c r="AY271" s="207" t="s">
        <v>164</v>
      </c>
    </row>
    <row r="272" spans="1:65" s="13" customFormat="1" ht="11.25">
      <c r="B272" s="196"/>
      <c r="C272" s="197"/>
      <c r="D272" s="198" t="s">
        <v>179</v>
      </c>
      <c r="E272" s="199" t="s">
        <v>19</v>
      </c>
      <c r="F272" s="200" t="s">
        <v>1014</v>
      </c>
      <c r="G272" s="197"/>
      <c r="H272" s="201">
        <v>214.84800000000001</v>
      </c>
      <c r="I272" s="202"/>
      <c r="J272" s="197"/>
      <c r="K272" s="197"/>
      <c r="L272" s="203"/>
      <c r="M272" s="204"/>
      <c r="N272" s="205"/>
      <c r="O272" s="205"/>
      <c r="P272" s="205"/>
      <c r="Q272" s="205"/>
      <c r="R272" s="205"/>
      <c r="S272" s="205"/>
      <c r="T272" s="206"/>
      <c r="AT272" s="207" t="s">
        <v>179</v>
      </c>
      <c r="AU272" s="207" t="s">
        <v>83</v>
      </c>
      <c r="AV272" s="13" t="s">
        <v>83</v>
      </c>
      <c r="AW272" s="13" t="s">
        <v>36</v>
      </c>
      <c r="AX272" s="13" t="s">
        <v>75</v>
      </c>
      <c r="AY272" s="207" t="s">
        <v>164</v>
      </c>
    </row>
    <row r="273" spans="1:65" s="14" customFormat="1" ht="11.25">
      <c r="B273" s="212"/>
      <c r="C273" s="213"/>
      <c r="D273" s="198" t="s">
        <v>179</v>
      </c>
      <c r="E273" s="214" t="s">
        <v>19</v>
      </c>
      <c r="F273" s="215" t="s">
        <v>438</v>
      </c>
      <c r="G273" s="213"/>
      <c r="H273" s="216">
        <v>308.91200000000003</v>
      </c>
      <c r="I273" s="217"/>
      <c r="J273" s="213"/>
      <c r="K273" s="213"/>
      <c r="L273" s="218"/>
      <c r="M273" s="219"/>
      <c r="N273" s="220"/>
      <c r="O273" s="220"/>
      <c r="P273" s="220"/>
      <c r="Q273" s="220"/>
      <c r="R273" s="220"/>
      <c r="S273" s="220"/>
      <c r="T273" s="221"/>
      <c r="AT273" s="222" t="s">
        <v>179</v>
      </c>
      <c r="AU273" s="222" t="s">
        <v>83</v>
      </c>
      <c r="AV273" s="14" t="s">
        <v>112</v>
      </c>
      <c r="AW273" s="14" t="s">
        <v>36</v>
      </c>
      <c r="AX273" s="14" t="s">
        <v>79</v>
      </c>
      <c r="AY273" s="222" t="s">
        <v>164</v>
      </c>
    </row>
    <row r="274" spans="1:65" s="2" customFormat="1" ht="33" customHeight="1">
      <c r="A274" s="34"/>
      <c r="B274" s="35"/>
      <c r="C274" s="178" t="s">
        <v>738</v>
      </c>
      <c r="D274" s="178" t="s">
        <v>167</v>
      </c>
      <c r="E274" s="179" t="s">
        <v>754</v>
      </c>
      <c r="F274" s="180" t="s">
        <v>755</v>
      </c>
      <c r="G274" s="181" t="s">
        <v>170</v>
      </c>
      <c r="H274" s="182">
        <v>308.91199999999998</v>
      </c>
      <c r="I274" s="183"/>
      <c r="J274" s="184">
        <f>ROUND(I274*H274,2)</f>
        <v>0</v>
      </c>
      <c r="K274" s="180" t="s">
        <v>171</v>
      </c>
      <c r="L274" s="39"/>
      <c r="M274" s="185" t="s">
        <v>19</v>
      </c>
      <c r="N274" s="186" t="s">
        <v>46</v>
      </c>
      <c r="O274" s="64"/>
      <c r="P274" s="187">
        <f>O274*H274</f>
        <v>0</v>
      </c>
      <c r="Q274" s="187">
        <v>2.0000000000000001E-4</v>
      </c>
      <c r="R274" s="187">
        <f>Q274*H274</f>
        <v>6.1782400000000001E-2</v>
      </c>
      <c r="S274" s="187">
        <v>0</v>
      </c>
      <c r="T274" s="188">
        <f>S274*H274</f>
        <v>0</v>
      </c>
      <c r="U274" s="34"/>
      <c r="V274" s="34"/>
      <c r="W274" s="34"/>
      <c r="X274" s="34"/>
      <c r="Y274" s="34"/>
      <c r="Z274" s="34"/>
      <c r="AA274" s="34"/>
      <c r="AB274" s="34"/>
      <c r="AC274" s="34"/>
      <c r="AD274" s="34"/>
      <c r="AE274" s="34"/>
      <c r="AR274" s="189" t="s">
        <v>250</v>
      </c>
      <c r="AT274" s="189" t="s">
        <v>167</v>
      </c>
      <c r="AU274" s="189" t="s">
        <v>83</v>
      </c>
      <c r="AY274" s="17" t="s">
        <v>164</v>
      </c>
      <c r="BE274" s="190">
        <f>IF(N274="základní",J274,0)</f>
        <v>0</v>
      </c>
      <c r="BF274" s="190">
        <f>IF(N274="snížená",J274,0)</f>
        <v>0</v>
      </c>
      <c r="BG274" s="190">
        <f>IF(N274="zákl. přenesená",J274,0)</f>
        <v>0</v>
      </c>
      <c r="BH274" s="190">
        <f>IF(N274="sníž. přenesená",J274,0)</f>
        <v>0</v>
      </c>
      <c r="BI274" s="190">
        <f>IF(N274="nulová",J274,0)</f>
        <v>0</v>
      </c>
      <c r="BJ274" s="17" t="s">
        <v>79</v>
      </c>
      <c r="BK274" s="190">
        <f>ROUND(I274*H274,2)</f>
        <v>0</v>
      </c>
      <c r="BL274" s="17" t="s">
        <v>250</v>
      </c>
      <c r="BM274" s="189" t="s">
        <v>1306</v>
      </c>
    </row>
    <row r="275" spans="1:65" s="2" customFormat="1" ht="11.25">
      <c r="A275" s="34"/>
      <c r="B275" s="35"/>
      <c r="C275" s="36"/>
      <c r="D275" s="191" t="s">
        <v>173</v>
      </c>
      <c r="E275" s="36"/>
      <c r="F275" s="192" t="s">
        <v>757</v>
      </c>
      <c r="G275" s="36"/>
      <c r="H275" s="36"/>
      <c r="I275" s="193"/>
      <c r="J275" s="36"/>
      <c r="K275" s="36"/>
      <c r="L275" s="39"/>
      <c r="M275" s="194"/>
      <c r="N275" s="195"/>
      <c r="O275" s="64"/>
      <c r="P275" s="64"/>
      <c r="Q275" s="64"/>
      <c r="R275" s="64"/>
      <c r="S275" s="64"/>
      <c r="T275" s="65"/>
      <c r="U275" s="34"/>
      <c r="V275" s="34"/>
      <c r="W275" s="34"/>
      <c r="X275" s="34"/>
      <c r="Y275" s="34"/>
      <c r="Z275" s="34"/>
      <c r="AA275" s="34"/>
      <c r="AB275" s="34"/>
      <c r="AC275" s="34"/>
      <c r="AD275" s="34"/>
      <c r="AE275" s="34"/>
      <c r="AT275" s="17" t="s">
        <v>173</v>
      </c>
      <c r="AU275" s="17" t="s">
        <v>83</v>
      </c>
    </row>
    <row r="276" spans="1:65" s="13" customFormat="1" ht="22.5">
      <c r="B276" s="196"/>
      <c r="C276" s="197"/>
      <c r="D276" s="198" t="s">
        <v>179</v>
      </c>
      <c r="E276" s="199" t="s">
        <v>19</v>
      </c>
      <c r="F276" s="200" t="s">
        <v>1302</v>
      </c>
      <c r="G276" s="197"/>
      <c r="H276" s="201">
        <v>114.19199999999999</v>
      </c>
      <c r="I276" s="202"/>
      <c r="J276" s="197"/>
      <c r="K276" s="197"/>
      <c r="L276" s="203"/>
      <c r="M276" s="204"/>
      <c r="N276" s="205"/>
      <c r="O276" s="205"/>
      <c r="P276" s="205"/>
      <c r="Q276" s="205"/>
      <c r="R276" s="205"/>
      <c r="S276" s="205"/>
      <c r="T276" s="206"/>
      <c r="AT276" s="207" t="s">
        <v>179</v>
      </c>
      <c r="AU276" s="207" t="s">
        <v>83</v>
      </c>
      <c r="AV276" s="13" t="s">
        <v>83</v>
      </c>
      <c r="AW276" s="13" t="s">
        <v>36</v>
      </c>
      <c r="AX276" s="13" t="s">
        <v>75</v>
      </c>
      <c r="AY276" s="207" t="s">
        <v>164</v>
      </c>
    </row>
    <row r="277" spans="1:65" s="13" customFormat="1" ht="11.25">
      <c r="B277" s="196"/>
      <c r="C277" s="197"/>
      <c r="D277" s="198" t="s">
        <v>179</v>
      </c>
      <c r="E277" s="199" t="s">
        <v>19</v>
      </c>
      <c r="F277" s="200" t="s">
        <v>1303</v>
      </c>
      <c r="G277" s="197"/>
      <c r="H277" s="201">
        <v>63</v>
      </c>
      <c r="I277" s="202"/>
      <c r="J277" s="197"/>
      <c r="K277" s="197"/>
      <c r="L277" s="203"/>
      <c r="M277" s="204"/>
      <c r="N277" s="205"/>
      <c r="O277" s="205"/>
      <c r="P277" s="205"/>
      <c r="Q277" s="205"/>
      <c r="R277" s="205"/>
      <c r="S277" s="205"/>
      <c r="T277" s="206"/>
      <c r="AT277" s="207" t="s">
        <v>179</v>
      </c>
      <c r="AU277" s="207" t="s">
        <v>83</v>
      </c>
      <c r="AV277" s="13" t="s">
        <v>83</v>
      </c>
      <c r="AW277" s="13" t="s">
        <v>36</v>
      </c>
      <c r="AX277" s="13" t="s">
        <v>75</v>
      </c>
      <c r="AY277" s="207" t="s">
        <v>164</v>
      </c>
    </row>
    <row r="278" spans="1:65" s="13" customFormat="1" ht="11.25">
      <c r="B278" s="196"/>
      <c r="C278" s="197"/>
      <c r="D278" s="198" t="s">
        <v>179</v>
      </c>
      <c r="E278" s="199" t="s">
        <v>19</v>
      </c>
      <c r="F278" s="200" t="s">
        <v>1304</v>
      </c>
      <c r="G278" s="197"/>
      <c r="H278" s="201">
        <v>28.872</v>
      </c>
      <c r="I278" s="202"/>
      <c r="J278" s="197"/>
      <c r="K278" s="197"/>
      <c r="L278" s="203"/>
      <c r="M278" s="204"/>
      <c r="N278" s="205"/>
      <c r="O278" s="205"/>
      <c r="P278" s="205"/>
      <c r="Q278" s="205"/>
      <c r="R278" s="205"/>
      <c r="S278" s="205"/>
      <c r="T278" s="206"/>
      <c r="AT278" s="207" t="s">
        <v>179</v>
      </c>
      <c r="AU278" s="207" t="s">
        <v>83</v>
      </c>
      <c r="AV278" s="13" t="s">
        <v>83</v>
      </c>
      <c r="AW278" s="13" t="s">
        <v>36</v>
      </c>
      <c r="AX278" s="13" t="s">
        <v>75</v>
      </c>
      <c r="AY278" s="207" t="s">
        <v>164</v>
      </c>
    </row>
    <row r="279" spans="1:65" s="13" customFormat="1" ht="11.25">
      <c r="B279" s="196"/>
      <c r="C279" s="197"/>
      <c r="D279" s="198" t="s">
        <v>179</v>
      </c>
      <c r="E279" s="199" t="s">
        <v>19</v>
      </c>
      <c r="F279" s="200" t="s">
        <v>1305</v>
      </c>
      <c r="G279" s="197"/>
      <c r="H279" s="201">
        <v>-112</v>
      </c>
      <c r="I279" s="202"/>
      <c r="J279" s="197"/>
      <c r="K279" s="197"/>
      <c r="L279" s="203"/>
      <c r="M279" s="204"/>
      <c r="N279" s="205"/>
      <c r="O279" s="205"/>
      <c r="P279" s="205"/>
      <c r="Q279" s="205"/>
      <c r="R279" s="205"/>
      <c r="S279" s="205"/>
      <c r="T279" s="206"/>
      <c r="AT279" s="207" t="s">
        <v>179</v>
      </c>
      <c r="AU279" s="207" t="s">
        <v>83</v>
      </c>
      <c r="AV279" s="13" t="s">
        <v>83</v>
      </c>
      <c r="AW279" s="13" t="s">
        <v>36</v>
      </c>
      <c r="AX279" s="13" t="s">
        <v>75</v>
      </c>
      <c r="AY279" s="207" t="s">
        <v>164</v>
      </c>
    </row>
    <row r="280" spans="1:65" s="13" customFormat="1" ht="11.25">
      <c r="B280" s="196"/>
      <c r="C280" s="197"/>
      <c r="D280" s="198" t="s">
        <v>179</v>
      </c>
      <c r="E280" s="199" t="s">
        <v>19</v>
      </c>
      <c r="F280" s="200" t="s">
        <v>1014</v>
      </c>
      <c r="G280" s="197"/>
      <c r="H280" s="201">
        <v>214.84800000000001</v>
      </c>
      <c r="I280" s="202"/>
      <c r="J280" s="197"/>
      <c r="K280" s="197"/>
      <c r="L280" s="203"/>
      <c r="M280" s="204"/>
      <c r="N280" s="205"/>
      <c r="O280" s="205"/>
      <c r="P280" s="205"/>
      <c r="Q280" s="205"/>
      <c r="R280" s="205"/>
      <c r="S280" s="205"/>
      <c r="T280" s="206"/>
      <c r="AT280" s="207" t="s">
        <v>179</v>
      </c>
      <c r="AU280" s="207" t="s">
        <v>83</v>
      </c>
      <c r="AV280" s="13" t="s">
        <v>83</v>
      </c>
      <c r="AW280" s="13" t="s">
        <v>36</v>
      </c>
      <c r="AX280" s="13" t="s">
        <v>75</v>
      </c>
      <c r="AY280" s="207" t="s">
        <v>164</v>
      </c>
    </row>
    <row r="281" spans="1:65" s="14" customFormat="1" ht="11.25">
      <c r="B281" s="212"/>
      <c r="C281" s="213"/>
      <c r="D281" s="198" t="s">
        <v>179</v>
      </c>
      <c r="E281" s="214" t="s">
        <v>19</v>
      </c>
      <c r="F281" s="215" t="s">
        <v>438</v>
      </c>
      <c r="G281" s="213"/>
      <c r="H281" s="216">
        <v>308.91200000000003</v>
      </c>
      <c r="I281" s="217"/>
      <c r="J281" s="213"/>
      <c r="K281" s="213"/>
      <c r="L281" s="218"/>
      <c r="M281" s="219"/>
      <c r="N281" s="220"/>
      <c r="O281" s="220"/>
      <c r="P281" s="220"/>
      <c r="Q281" s="220"/>
      <c r="R281" s="220"/>
      <c r="S281" s="220"/>
      <c r="T281" s="221"/>
      <c r="AT281" s="222" t="s">
        <v>179</v>
      </c>
      <c r="AU281" s="222" t="s">
        <v>83</v>
      </c>
      <c r="AV281" s="14" t="s">
        <v>112</v>
      </c>
      <c r="AW281" s="14" t="s">
        <v>36</v>
      </c>
      <c r="AX281" s="14" t="s">
        <v>79</v>
      </c>
      <c r="AY281" s="222" t="s">
        <v>164</v>
      </c>
    </row>
    <row r="282" spans="1:65" s="2" customFormat="1" ht="37.9" customHeight="1">
      <c r="A282" s="34"/>
      <c r="B282" s="35"/>
      <c r="C282" s="178" t="s">
        <v>748</v>
      </c>
      <c r="D282" s="178" t="s">
        <v>167</v>
      </c>
      <c r="E282" s="179" t="s">
        <v>759</v>
      </c>
      <c r="F282" s="180" t="s">
        <v>760</v>
      </c>
      <c r="G282" s="181" t="s">
        <v>170</v>
      </c>
      <c r="H282" s="182">
        <v>308.91199999999998</v>
      </c>
      <c r="I282" s="183"/>
      <c r="J282" s="184">
        <f>ROUND(I282*H282,2)</f>
        <v>0</v>
      </c>
      <c r="K282" s="180" t="s">
        <v>171</v>
      </c>
      <c r="L282" s="39"/>
      <c r="M282" s="185" t="s">
        <v>19</v>
      </c>
      <c r="N282" s="186" t="s">
        <v>46</v>
      </c>
      <c r="O282" s="64"/>
      <c r="P282" s="187">
        <f>O282*H282</f>
        <v>0</v>
      </c>
      <c r="Q282" s="187">
        <v>2.9E-4</v>
      </c>
      <c r="R282" s="187">
        <f>Q282*H282</f>
        <v>8.9584479999999994E-2</v>
      </c>
      <c r="S282" s="187">
        <v>0</v>
      </c>
      <c r="T282" s="188">
        <f>S282*H282</f>
        <v>0</v>
      </c>
      <c r="U282" s="34"/>
      <c r="V282" s="34"/>
      <c r="W282" s="34"/>
      <c r="X282" s="34"/>
      <c r="Y282" s="34"/>
      <c r="Z282" s="34"/>
      <c r="AA282" s="34"/>
      <c r="AB282" s="34"/>
      <c r="AC282" s="34"/>
      <c r="AD282" s="34"/>
      <c r="AE282" s="34"/>
      <c r="AR282" s="189" t="s">
        <v>250</v>
      </c>
      <c r="AT282" s="189" t="s">
        <v>167</v>
      </c>
      <c r="AU282" s="189" t="s">
        <v>83</v>
      </c>
      <c r="AY282" s="17" t="s">
        <v>164</v>
      </c>
      <c r="BE282" s="190">
        <f>IF(N282="základní",J282,0)</f>
        <v>0</v>
      </c>
      <c r="BF282" s="190">
        <f>IF(N282="snížená",J282,0)</f>
        <v>0</v>
      </c>
      <c r="BG282" s="190">
        <f>IF(N282="zákl. přenesená",J282,0)</f>
        <v>0</v>
      </c>
      <c r="BH282" s="190">
        <f>IF(N282="sníž. přenesená",J282,0)</f>
        <v>0</v>
      </c>
      <c r="BI282" s="190">
        <f>IF(N282="nulová",J282,0)</f>
        <v>0</v>
      </c>
      <c r="BJ282" s="17" t="s">
        <v>79</v>
      </c>
      <c r="BK282" s="190">
        <f>ROUND(I282*H282,2)</f>
        <v>0</v>
      </c>
      <c r="BL282" s="17" t="s">
        <v>250</v>
      </c>
      <c r="BM282" s="189" t="s">
        <v>1307</v>
      </c>
    </row>
    <row r="283" spans="1:65" s="2" customFormat="1" ht="11.25">
      <c r="A283" s="34"/>
      <c r="B283" s="35"/>
      <c r="C283" s="36"/>
      <c r="D283" s="191" t="s">
        <v>173</v>
      </c>
      <c r="E283" s="36"/>
      <c r="F283" s="192" t="s">
        <v>762</v>
      </c>
      <c r="G283" s="36"/>
      <c r="H283" s="36"/>
      <c r="I283" s="193"/>
      <c r="J283" s="36"/>
      <c r="K283" s="36"/>
      <c r="L283" s="39"/>
      <c r="M283" s="194"/>
      <c r="N283" s="195"/>
      <c r="O283" s="64"/>
      <c r="P283" s="64"/>
      <c r="Q283" s="64"/>
      <c r="R283" s="64"/>
      <c r="S283" s="64"/>
      <c r="T283" s="65"/>
      <c r="U283" s="34"/>
      <c r="V283" s="34"/>
      <c r="W283" s="34"/>
      <c r="X283" s="34"/>
      <c r="Y283" s="34"/>
      <c r="Z283" s="34"/>
      <c r="AA283" s="34"/>
      <c r="AB283" s="34"/>
      <c r="AC283" s="34"/>
      <c r="AD283" s="34"/>
      <c r="AE283" s="34"/>
      <c r="AT283" s="17" t="s">
        <v>173</v>
      </c>
      <c r="AU283" s="17" t="s">
        <v>83</v>
      </c>
    </row>
    <row r="284" spans="1:65" s="13" customFormat="1" ht="11.25">
      <c r="B284" s="196"/>
      <c r="C284" s="197"/>
      <c r="D284" s="198" t="s">
        <v>179</v>
      </c>
      <c r="E284" s="199" t="s">
        <v>19</v>
      </c>
      <c r="F284" s="200" t="s">
        <v>1308</v>
      </c>
      <c r="G284" s="197"/>
      <c r="H284" s="201">
        <v>308.91199999999998</v>
      </c>
      <c r="I284" s="202"/>
      <c r="J284" s="197"/>
      <c r="K284" s="197"/>
      <c r="L284" s="203"/>
      <c r="M284" s="233"/>
      <c r="N284" s="234"/>
      <c r="O284" s="234"/>
      <c r="P284" s="234"/>
      <c r="Q284" s="234"/>
      <c r="R284" s="234"/>
      <c r="S284" s="234"/>
      <c r="T284" s="235"/>
      <c r="AT284" s="207" t="s">
        <v>179</v>
      </c>
      <c r="AU284" s="207" t="s">
        <v>83</v>
      </c>
      <c r="AV284" s="13" t="s">
        <v>83</v>
      </c>
      <c r="AW284" s="13" t="s">
        <v>36</v>
      </c>
      <c r="AX284" s="13" t="s">
        <v>79</v>
      </c>
      <c r="AY284" s="207" t="s">
        <v>164</v>
      </c>
    </row>
    <row r="285" spans="1:65" s="2" customFormat="1" ht="6.95" customHeight="1">
      <c r="A285" s="34"/>
      <c r="B285" s="47"/>
      <c r="C285" s="48"/>
      <c r="D285" s="48"/>
      <c r="E285" s="48"/>
      <c r="F285" s="48"/>
      <c r="G285" s="48"/>
      <c r="H285" s="48"/>
      <c r="I285" s="48"/>
      <c r="J285" s="48"/>
      <c r="K285" s="48"/>
      <c r="L285" s="39"/>
      <c r="M285" s="34"/>
      <c r="O285" s="34"/>
      <c r="P285" s="34"/>
      <c r="Q285" s="34"/>
      <c r="R285" s="34"/>
      <c r="S285" s="34"/>
      <c r="T285" s="34"/>
      <c r="U285" s="34"/>
      <c r="V285" s="34"/>
      <c r="W285" s="34"/>
      <c r="X285" s="34"/>
      <c r="Y285" s="34"/>
      <c r="Z285" s="34"/>
      <c r="AA285" s="34"/>
      <c r="AB285" s="34"/>
      <c r="AC285" s="34"/>
      <c r="AD285" s="34"/>
      <c r="AE285" s="34"/>
    </row>
  </sheetData>
  <sheetProtection algorithmName="SHA-512" hashValue="t/0KwqjEj7sd+MgaJSlZ5GyGIR752HYceQ2mBJCjpoKdXpS6lvuW6U2bpWl3YABTLvVkAqA7H2Ld/lwR0av7Zg==" saltValue="qjhrnVXxRNFrYw7Ix7OlyqrLmM9T5qhsjvERc6nsaaUaoKOSv0FgFeCEgT5RyA5cOMMEDqAwS+XGD5rprFnYLg==" spinCount="100000" sheet="1" objects="1" scenarios="1" formatColumns="0" formatRows="0" autoFilter="0"/>
  <autoFilter ref="C97:K284" xr:uid="{00000000-0009-0000-0000-000008000000}"/>
  <mergeCells count="12">
    <mergeCell ref="E90:H90"/>
    <mergeCell ref="L2:V2"/>
    <mergeCell ref="E50:H50"/>
    <mergeCell ref="E52:H52"/>
    <mergeCell ref="E54:H54"/>
    <mergeCell ref="E86:H86"/>
    <mergeCell ref="E88:H88"/>
    <mergeCell ref="E7:H7"/>
    <mergeCell ref="E9:H9"/>
    <mergeCell ref="E11:H11"/>
    <mergeCell ref="E20:H20"/>
    <mergeCell ref="E29:H29"/>
  </mergeCells>
  <hyperlinks>
    <hyperlink ref="F102" r:id="rId1" xr:uid="{00000000-0004-0000-0800-000000000000}"/>
    <hyperlink ref="F108" r:id="rId2" xr:uid="{00000000-0004-0000-0800-000001000000}"/>
    <hyperlink ref="F114" r:id="rId3" xr:uid="{00000000-0004-0000-0800-000002000000}"/>
    <hyperlink ref="F117" r:id="rId4" xr:uid="{00000000-0004-0000-0800-000003000000}"/>
    <hyperlink ref="F122" r:id="rId5" xr:uid="{00000000-0004-0000-0800-000004000000}"/>
    <hyperlink ref="F127" r:id="rId6" xr:uid="{00000000-0004-0000-0800-000005000000}"/>
    <hyperlink ref="F130" r:id="rId7" xr:uid="{00000000-0004-0000-0800-000006000000}"/>
    <hyperlink ref="F134" r:id="rId8" xr:uid="{00000000-0004-0000-0800-000007000000}"/>
    <hyperlink ref="F139" r:id="rId9" xr:uid="{00000000-0004-0000-0800-000008000000}"/>
    <hyperlink ref="F143" r:id="rId10" xr:uid="{00000000-0004-0000-0800-000009000000}"/>
    <hyperlink ref="F146" r:id="rId11" xr:uid="{00000000-0004-0000-0800-00000A000000}"/>
    <hyperlink ref="F150" r:id="rId12" xr:uid="{00000000-0004-0000-0800-00000B000000}"/>
    <hyperlink ref="F154" r:id="rId13" xr:uid="{00000000-0004-0000-0800-00000C000000}"/>
    <hyperlink ref="F159" r:id="rId14" xr:uid="{00000000-0004-0000-0800-00000D000000}"/>
    <hyperlink ref="F164" r:id="rId15" xr:uid="{00000000-0004-0000-0800-00000E000000}"/>
    <hyperlink ref="F170" r:id="rId16" xr:uid="{00000000-0004-0000-0800-00000F000000}"/>
    <hyperlink ref="F177" r:id="rId17" xr:uid="{00000000-0004-0000-0800-000010000000}"/>
    <hyperlink ref="F181" r:id="rId18" xr:uid="{00000000-0004-0000-0800-000011000000}"/>
    <hyperlink ref="F184" r:id="rId19" xr:uid="{00000000-0004-0000-0800-000012000000}"/>
    <hyperlink ref="F186" r:id="rId20" xr:uid="{00000000-0004-0000-0800-000013000000}"/>
    <hyperlink ref="F191" r:id="rId21" xr:uid="{00000000-0004-0000-0800-000014000000}"/>
    <hyperlink ref="F199" r:id="rId22" xr:uid="{00000000-0004-0000-0800-000015000000}"/>
    <hyperlink ref="F202" r:id="rId23" xr:uid="{00000000-0004-0000-0800-000016000000}"/>
    <hyperlink ref="F206" r:id="rId24" xr:uid="{00000000-0004-0000-0800-000017000000}"/>
    <hyperlink ref="F211" r:id="rId25" xr:uid="{00000000-0004-0000-0800-000018000000}"/>
    <hyperlink ref="F218" r:id="rId26" xr:uid="{00000000-0004-0000-0800-000019000000}"/>
    <hyperlink ref="F221" r:id="rId27" xr:uid="{00000000-0004-0000-0800-00001A000000}"/>
    <hyperlink ref="F223" r:id="rId28" xr:uid="{00000000-0004-0000-0800-00001B000000}"/>
    <hyperlink ref="F227" r:id="rId29" xr:uid="{00000000-0004-0000-0800-00001C000000}"/>
    <hyperlink ref="F230" r:id="rId30" xr:uid="{00000000-0004-0000-0800-00001D000000}"/>
    <hyperlink ref="F236" r:id="rId31" xr:uid="{00000000-0004-0000-0800-00001E000000}"/>
    <hyperlink ref="F244" r:id="rId32" xr:uid="{00000000-0004-0000-0800-00001F000000}"/>
    <hyperlink ref="F249" r:id="rId33" xr:uid="{00000000-0004-0000-0800-000020000000}"/>
    <hyperlink ref="F251" r:id="rId34" xr:uid="{00000000-0004-0000-0800-000021000000}"/>
    <hyperlink ref="F254" r:id="rId35" xr:uid="{00000000-0004-0000-0800-000022000000}"/>
    <hyperlink ref="F259" r:id="rId36" xr:uid="{00000000-0004-0000-0800-000023000000}"/>
    <hyperlink ref="F267" r:id="rId37" xr:uid="{00000000-0004-0000-0800-000024000000}"/>
    <hyperlink ref="F275" r:id="rId38" xr:uid="{00000000-0004-0000-0800-000025000000}"/>
    <hyperlink ref="F283" r:id="rId39" xr:uid="{00000000-0004-0000-0800-000026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4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913C255CF68B642BB4E21745D759A49" ma:contentTypeVersion="35" ma:contentTypeDescription="Vytvoří nový dokument" ma:contentTypeScope="" ma:versionID="4d0be4d46062e29f8704c7b38a36db6e">
  <xsd:schema xmlns:xsd="http://www.w3.org/2001/XMLSchema" xmlns:xs="http://www.w3.org/2001/XMLSchema" xmlns:p="http://schemas.microsoft.com/office/2006/metadata/properties" xmlns:ns3="b936c800-56e0-4422-af01-52e1a0975456" xmlns:ns4="bcc0b828-da13-49d0-8a4f-74fa4551fbc8" targetNamespace="http://schemas.microsoft.com/office/2006/metadata/properties" ma:root="true" ma:fieldsID="72b802625284d0ec96eb73054e54b962" ns3:_="" ns4:_="">
    <xsd:import namespace="b936c800-56e0-4422-af01-52e1a0975456"/>
    <xsd:import namespace="bcc0b828-da13-49d0-8a4f-74fa4551fbc8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ingHintHash" minOccurs="0"/>
                <xsd:element ref="ns3:SharedWithDetails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Location" minOccurs="0"/>
                <xsd:element ref="ns4:NotebookType" minOccurs="0"/>
                <xsd:element ref="ns4:FolderType" minOccurs="0"/>
                <xsd:element ref="ns4:CultureName" minOccurs="0"/>
                <xsd:element ref="ns4:AppVersion" minOccurs="0"/>
                <xsd:element ref="ns4:TeamsChannelId" minOccurs="0"/>
                <xsd:element ref="ns4:Owner" minOccurs="0"/>
                <xsd:element ref="ns4:DefaultSectionNames" minOccurs="0"/>
                <xsd:element ref="ns4:Templates" minOccurs="0"/>
                <xsd:element ref="ns4:Teachers" minOccurs="0"/>
                <xsd:element ref="ns4:Students" minOccurs="0"/>
                <xsd:element ref="ns4:Student_Groups" minOccurs="0"/>
                <xsd:element ref="ns4:Invited_Teachers" minOccurs="0"/>
                <xsd:element ref="ns4:Invited_Students" minOccurs="0"/>
                <xsd:element ref="ns4:Self_Registration_Enabled" minOccurs="0"/>
                <xsd:element ref="ns4:Has_Teacher_Only_SectionGroup" minOccurs="0"/>
                <xsd:element ref="ns4:Is_Collaboration_Space_Locked" minOccurs="0"/>
                <xsd:element ref="ns4:IsNotebookLocked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LengthInSeconds" minOccurs="0"/>
                <xsd:element ref="ns4:_activity" minOccurs="0"/>
                <xsd:element ref="ns4:MediaServiceObjectDetectorVersions" minOccurs="0"/>
                <xsd:element ref="ns4:MediaServiceSystemTag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36c800-56e0-4422-af01-52e1a097545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ingHintHash" ma:index="9" nillable="true" ma:displayName="Hodnota hash upozornění na sdílení" ma:internalName="SharingHintHash" ma:readOnly="true">
      <xsd:simpleType>
        <xsd:restriction base="dms:Text"/>
      </xsd:simpleType>
    </xsd:element>
    <xsd:element name="SharedWithDetails" ma:index="10" nillable="true" ma:displayName="Sdílené s podrobnostmi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c0b828-da13-49d0-8a4f-74fa4551fbc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MediaServiceAutoTags" ma:internalName="MediaServiceAutoTags" ma:readOnly="true">
      <xsd:simpleType>
        <xsd:restriction base="dms:Text"/>
      </xsd:simpleType>
    </xsd:element>
    <xsd:element name="MediaServiceLocation" ma:index="15" nillable="true" ma:displayName="MediaServiceLocation" ma:internalName="MediaServiceLocation" ma:readOnly="true">
      <xsd:simpleType>
        <xsd:restriction base="dms:Text"/>
      </xsd:simpleType>
    </xsd:element>
    <xsd:element name="NotebookType" ma:index="16" nillable="true" ma:displayName="Notebook Type" ma:internalName="NotebookType">
      <xsd:simpleType>
        <xsd:restriction base="dms:Text"/>
      </xsd:simpleType>
    </xsd:element>
    <xsd:element name="FolderType" ma:index="17" nillable="true" ma:displayName="Folder Type" ma:internalName="FolderType">
      <xsd:simpleType>
        <xsd:restriction base="dms:Text"/>
      </xsd:simpleType>
    </xsd:element>
    <xsd:element name="CultureName" ma:index="18" nillable="true" ma:displayName="Culture Name" ma:internalName="CultureName">
      <xsd:simpleType>
        <xsd:restriction base="dms:Text"/>
      </xsd:simpleType>
    </xsd:element>
    <xsd:element name="AppVersion" ma:index="19" nillable="true" ma:displayName="App Version" ma:internalName="AppVersion">
      <xsd:simpleType>
        <xsd:restriction base="dms:Text"/>
      </xsd:simpleType>
    </xsd:element>
    <xsd:element name="TeamsChannelId" ma:index="20" nillable="true" ma:displayName="Teams Channel Id" ma:internalName="TeamsChannelId">
      <xsd:simpleType>
        <xsd:restriction base="dms:Text"/>
      </xsd:simpleType>
    </xsd:element>
    <xsd:element name="Owner" ma:index="21" nillable="true" ma:displayName="Owner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efaultSectionNames" ma:index="22" nillable="true" ma:displayName="Default Section Names" ma:internalName="DefaultSectionNames">
      <xsd:simpleType>
        <xsd:restriction base="dms:Note">
          <xsd:maxLength value="255"/>
        </xsd:restriction>
      </xsd:simpleType>
    </xsd:element>
    <xsd:element name="Templates" ma:index="23" nillable="true" ma:displayName="Templates" ma:internalName="Templates">
      <xsd:simpleType>
        <xsd:restriction base="dms:Note">
          <xsd:maxLength value="255"/>
        </xsd:restriction>
      </xsd:simpleType>
    </xsd:element>
    <xsd:element name="Teachers" ma:index="24" nillable="true" ma:displayName="Teachers" ma:internalName="Teacher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tudents" ma:index="25" nillable="true" ma:displayName="Students" ma:internalName="Student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tudent_Groups" ma:index="26" nillable="true" ma:displayName="Student Groups" ma:internalName="Student_Group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Invited_Teachers" ma:index="27" nillable="true" ma:displayName="Invited Teachers" ma:internalName="Invited_Teachers">
      <xsd:simpleType>
        <xsd:restriction base="dms:Note">
          <xsd:maxLength value="255"/>
        </xsd:restriction>
      </xsd:simpleType>
    </xsd:element>
    <xsd:element name="Invited_Students" ma:index="28" nillable="true" ma:displayName="Invited Students" ma:internalName="Invited_Students">
      <xsd:simpleType>
        <xsd:restriction base="dms:Note">
          <xsd:maxLength value="255"/>
        </xsd:restriction>
      </xsd:simpleType>
    </xsd:element>
    <xsd:element name="Self_Registration_Enabled" ma:index="29" nillable="true" ma:displayName="Self Registration Enabled" ma:internalName="Self_Registration_Enabled">
      <xsd:simpleType>
        <xsd:restriction base="dms:Boolean"/>
      </xsd:simpleType>
    </xsd:element>
    <xsd:element name="Has_Teacher_Only_SectionGroup" ma:index="30" nillable="true" ma:displayName="Has Teacher Only SectionGroup" ma:internalName="Has_Teacher_Only_SectionGroup">
      <xsd:simpleType>
        <xsd:restriction base="dms:Boolean"/>
      </xsd:simpleType>
    </xsd:element>
    <xsd:element name="Is_Collaboration_Space_Locked" ma:index="31" nillable="true" ma:displayName="Is Collaboration Space Locked" ma:internalName="Is_Collaboration_Space_Locked">
      <xsd:simpleType>
        <xsd:restriction base="dms:Boolean"/>
      </xsd:simpleType>
    </xsd:element>
    <xsd:element name="IsNotebookLocked" ma:index="32" nillable="true" ma:displayName="Is Notebook Locked" ma:internalName="IsNotebookLocked">
      <xsd:simpleType>
        <xsd:restriction base="dms:Boolean"/>
      </xsd:simpleType>
    </xsd:element>
    <xsd:element name="MediaServiceOCR" ma:index="3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3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3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3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38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39" nillable="true" ma:displayName="_activity" ma:hidden="true" ma:internalName="_activity">
      <xsd:simpleType>
        <xsd:restriction base="dms:Note"/>
      </xsd:simpleType>
    </xsd:element>
    <xsd:element name="MediaServiceObjectDetectorVersions" ma:index="4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41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4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nvited_Teachers xmlns="bcc0b828-da13-49d0-8a4f-74fa4551fbc8" xsi:nil="true"/>
    <DefaultSectionNames xmlns="bcc0b828-da13-49d0-8a4f-74fa4551fbc8" xsi:nil="true"/>
    <_activity xmlns="bcc0b828-da13-49d0-8a4f-74fa4551fbc8" xsi:nil="true"/>
    <Templates xmlns="bcc0b828-da13-49d0-8a4f-74fa4551fbc8" xsi:nil="true"/>
    <NotebookType xmlns="bcc0b828-da13-49d0-8a4f-74fa4551fbc8" xsi:nil="true"/>
    <FolderType xmlns="bcc0b828-da13-49d0-8a4f-74fa4551fbc8" xsi:nil="true"/>
    <CultureName xmlns="bcc0b828-da13-49d0-8a4f-74fa4551fbc8" xsi:nil="true"/>
    <Student_Groups xmlns="bcc0b828-da13-49d0-8a4f-74fa4551fbc8">
      <UserInfo>
        <DisplayName/>
        <AccountId xsi:nil="true"/>
        <AccountType/>
      </UserInfo>
    </Student_Groups>
    <TeamsChannelId xmlns="bcc0b828-da13-49d0-8a4f-74fa4551fbc8" xsi:nil="true"/>
    <Owner xmlns="bcc0b828-da13-49d0-8a4f-74fa4551fbc8">
      <UserInfo>
        <DisplayName/>
        <AccountId xsi:nil="true"/>
        <AccountType/>
      </UserInfo>
    </Owner>
    <Teachers xmlns="bcc0b828-da13-49d0-8a4f-74fa4551fbc8">
      <UserInfo>
        <DisplayName/>
        <AccountId xsi:nil="true"/>
        <AccountType/>
      </UserInfo>
    </Teachers>
    <Students xmlns="bcc0b828-da13-49d0-8a4f-74fa4551fbc8">
      <UserInfo>
        <DisplayName/>
        <AccountId xsi:nil="true"/>
        <AccountType/>
      </UserInfo>
    </Students>
    <AppVersion xmlns="bcc0b828-da13-49d0-8a4f-74fa4551fbc8" xsi:nil="true"/>
    <IsNotebookLocked xmlns="bcc0b828-da13-49d0-8a4f-74fa4551fbc8" xsi:nil="true"/>
    <Is_Collaboration_Space_Locked xmlns="bcc0b828-da13-49d0-8a4f-74fa4551fbc8" xsi:nil="true"/>
    <Has_Teacher_Only_SectionGroup xmlns="bcc0b828-da13-49d0-8a4f-74fa4551fbc8" xsi:nil="true"/>
    <Invited_Students xmlns="bcc0b828-da13-49d0-8a4f-74fa4551fbc8" xsi:nil="true"/>
    <Self_Registration_Enabled xmlns="bcc0b828-da13-49d0-8a4f-74fa4551fbc8" xsi:nil="true"/>
  </documentManagement>
</p:properties>
</file>

<file path=customXml/itemProps1.xml><?xml version="1.0" encoding="utf-8"?>
<ds:datastoreItem xmlns:ds="http://schemas.openxmlformats.org/officeDocument/2006/customXml" ds:itemID="{47E51B8C-8502-4C82-8E8C-BA1387D1E3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936c800-56e0-4422-af01-52e1a0975456"/>
    <ds:schemaRef ds:uri="bcc0b828-da13-49d0-8a4f-74fa4551fbc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6A49C70-7448-4B34-B83A-7AEF1A07FD3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11D7227-3B44-4642-8D02-BBA9473420C6}">
  <ds:schemaRefs>
    <ds:schemaRef ds:uri="http://schemas.microsoft.com/office/2006/documentManagement/types"/>
    <ds:schemaRef ds:uri="http://purl.org/dc/elements/1.1/"/>
    <ds:schemaRef ds:uri="http://purl.org/dc/terms/"/>
    <ds:schemaRef ds:uri="http://schemas.microsoft.com/office/infopath/2007/PartnerControls"/>
    <ds:schemaRef ds:uri="http://www.w3.org/XML/1998/namespace"/>
    <ds:schemaRef ds:uri="http://purl.org/dc/dcmitype/"/>
    <ds:schemaRef ds:uri="bcc0b828-da13-49d0-8a4f-74fa4551fbc8"/>
    <ds:schemaRef ds:uri="http://schemas.microsoft.com/office/2006/metadata/properties"/>
    <ds:schemaRef ds:uri="http://schemas.openxmlformats.org/package/2006/metadata/core-properties"/>
    <ds:schemaRef ds:uri="b936c800-56e0-4422-af01-52e1a097545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15</vt:i4>
      </vt:variant>
      <vt:variant>
        <vt:lpstr>Pojmenované oblasti</vt:lpstr>
      </vt:variant>
      <vt:variant>
        <vt:i4>30</vt:i4>
      </vt:variant>
    </vt:vector>
  </HeadingPairs>
  <TitlesOfParts>
    <vt:vector size="45" baseType="lpstr">
      <vt:lpstr>Rekapitulace stavby</vt:lpstr>
      <vt:lpstr>A1 - Bourací práce</vt:lpstr>
      <vt:lpstr>B1 - Stavební práce</vt:lpstr>
      <vt:lpstr>C1 - ZTI</vt:lpstr>
      <vt:lpstr>A2 - Bourací práce</vt:lpstr>
      <vt:lpstr>B2 - Stavební práce</vt:lpstr>
      <vt:lpstr>C2 - ZTI</vt:lpstr>
      <vt:lpstr>A3 - Bourací práce</vt:lpstr>
      <vt:lpstr>B3 - Stavební práce</vt:lpstr>
      <vt:lpstr>C3 - ZTI</vt:lpstr>
      <vt:lpstr>4 - Přístupový systém</vt:lpstr>
      <vt:lpstr>5 - Stoupačky 1.PP-3.NP +...</vt:lpstr>
      <vt:lpstr>6 - Sanace 1. PP</vt:lpstr>
      <vt:lpstr>7 - Vzduchotechnika</vt:lpstr>
      <vt:lpstr>8 - VRN</vt:lpstr>
      <vt:lpstr>'4 - Přístupový systém'!Názvy_tisku</vt:lpstr>
      <vt:lpstr>'5 - Stoupačky 1.PP-3.NP +...'!Názvy_tisku</vt:lpstr>
      <vt:lpstr>'6 - Sanace 1. PP'!Názvy_tisku</vt:lpstr>
      <vt:lpstr>'7 - Vzduchotechnika'!Názvy_tisku</vt:lpstr>
      <vt:lpstr>'8 - VRN'!Názvy_tisku</vt:lpstr>
      <vt:lpstr>'A1 - Bourací práce'!Názvy_tisku</vt:lpstr>
      <vt:lpstr>'A2 - Bourací práce'!Názvy_tisku</vt:lpstr>
      <vt:lpstr>'A3 - Bourací práce'!Názvy_tisku</vt:lpstr>
      <vt:lpstr>'B1 - Stavební práce'!Názvy_tisku</vt:lpstr>
      <vt:lpstr>'B2 - Stavební práce'!Názvy_tisku</vt:lpstr>
      <vt:lpstr>'B3 - Stavební práce'!Názvy_tisku</vt:lpstr>
      <vt:lpstr>'C1 - ZTI'!Názvy_tisku</vt:lpstr>
      <vt:lpstr>'C2 - ZTI'!Názvy_tisku</vt:lpstr>
      <vt:lpstr>'C3 - ZTI'!Názvy_tisku</vt:lpstr>
      <vt:lpstr>'Rekapitulace stavby'!Názvy_tisku</vt:lpstr>
      <vt:lpstr>'4 - Přístupový systém'!Oblast_tisku</vt:lpstr>
      <vt:lpstr>'5 - Stoupačky 1.PP-3.NP +...'!Oblast_tisku</vt:lpstr>
      <vt:lpstr>'6 - Sanace 1. PP'!Oblast_tisku</vt:lpstr>
      <vt:lpstr>'7 - Vzduchotechnika'!Oblast_tisku</vt:lpstr>
      <vt:lpstr>'8 - VRN'!Oblast_tisku</vt:lpstr>
      <vt:lpstr>'A1 - Bourací práce'!Oblast_tisku</vt:lpstr>
      <vt:lpstr>'A2 - Bourací práce'!Oblast_tisku</vt:lpstr>
      <vt:lpstr>'A3 - Bourací práce'!Oblast_tisku</vt:lpstr>
      <vt:lpstr>'B1 - Stavební práce'!Oblast_tisku</vt:lpstr>
      <vt:lpstr>'B2 - Stavební práce'!Oblast_tisku</vt:lpstr>
      <vt:lpstr>'B3 - Stavební práce'!Oblast_tisku</vt:lpstr>
      <vt:lpstr>'C1 - ZTI'!Oblast_tisku</vt:lpstr>
      <vt:lpstr>'C2 - ZTI'!Oblast_tisku</vt:lpstr>
      <vt:lpstr>'C3 - ZTI'!Oblast_tisku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Lada Franková</dc:creator>
  <cp:lastModifiedBy>Přemysl Šmídl</cp:lastModifiedBy>
  <dcterms:created xsi:type="dcterms:W3CDTF">2025-04-17T08:34:14Z</dcterms:created>
  <dcterms:modified xsi:type="dcterms:W3CDTF">2025-05-16T10:37:47Z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0x010100C913C255CF68B642BB4E21745D759A49</vt:lpwstr>
  </property>
</Properties>
</file>