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PROVOZNÍ AKCE\2025\"/>
    </mc:Choice>
  </mc:AlternateContent>
  <bookViews>
    <workbookView xWindow="0" yWindow="0" windowWidth="0" windowHeight="0"/>
  </bookViews>
  <sheets>
    <sheet name="Rekapitulace stavby" sheetId="1" r:id="rId1"/>
    <sheet name="1201 - III-18716 Mlázovy 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'1201 - III-18716 Mlázovy ...'!$C$80:$K$129</definedName>
    <definedName name="_xlnm.Print_Area" localSheetId="1">'1201 - III-18716 Mlázovy ...'!$C$4:$J$37,'1201 - III-18716 Mlázovy ...'!$C$43:$J$64,'1201 - III-18716 Mlázovy ...'!$C$70:$K$129</definedName>
    <definedName name="_xlnm.Print_Titles" localSheetId="1">'1201 - III-18716 Mlázovy ...'!$80:$80</definedName>
    <definedName name="_xlnm.Print_Area" localSheetId="2">'Seznam figur'!$C$4:$G$22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19"/>
  <c r="BH119"/>
  <c r="BG119"/>
  <c r="BF119"/>
  <c r="T119"/>
  <c r="T118"/>
  <c r="R119"/>
  <c r="R118"/>
  <c r="P119"/>
  <c r="P118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T83"/>
  <c r="R84"/>
  <c r="R83"/>
  <c r="P84"/>
  <c r="P83"/>
  <c r="J78"/>
  <c r="F77"/>
  <c r="F75"/>
  <c r="E73"/>
  <c r="J51"/>
  <c r="F50"/>
  <c r="F48"/>
  <c r="E46"/>
  <c r="J19"/>
  <c r="E19"/>
  <c r="J50"/>
  <c r="J18"/>
  <c r="J16"/>
  <c r="E16"/>
  <c r="F78"/>
  <c r="J15"/>
  <c r="J10"/>
  <c r="J75"/>
  <c i="1" r="L50"/>
  <c r="AM50"/>
  <c r="AM49"/>
  <c r="L49"/>
  <c r="AM47"/>
  <c r="L47"/>
  <c r="L45"/>
  <c r="L44"/>
  <c i="2" r="BK103"/>
  <c r="J93"/>
  <c r="J87"/>
  <c r="BK90"/>
  <c r="J123"/>
  <c i="1" r="AS54"/>
  <c i="2" r="BK127"/>
  <c r="J103"/>
  <c r="BK123"/>
  <c r="BK119"/>
  <c r="J84"/>
  <c r="BK112"/>
  <c r="J127"/>
  <c r="BK98"/>
  <c r="J112"/>
  <c r="J90"/>
  <c r="BK84"/>
  <c r="J119"/>
  <c r="BK93"/>
  <c r="J107"/>
  <c r="J98"/>
  <c r="BK107"/>
  <c r="BK87"/>
  <c l="1" r="P117"/>
  <c r="R117"/>
  <c r="T117"/>
  <c r="R86"/>
  <c r="R82"/>
  <c r="R81"/>
  <c r="BK106"/>
  <c r="J106"/>
  <c r="J59"/>
  <c r="BK86"/>
  <c r="J86"/>
  <c r="J58"/>
  <c r="P106"/>
  <c r="T86"/>
  <c r="T82"/>
  <c r="T81"/>
  <c r="T106"/>
  <c r="P86"/>
  <c r="P82"/>
  <c r="P81"/>
  <c i="1" r="AU55"/>
  <c i="2" r="R106"/>
  <c r="BK83"/>
  <c r="J83"/>
  <c r="J57"/>
  <c r="BK126"/>
  <c r="J126"/>
  <c r="J63"/>
  <c r="BK118"/>
  <c r="BK122"/>
  <c r="J122"/>
  <c r="J62"/>
  <c r="BE87"/>
  <c r="BE119"/>
  <c r="BE127"/>
  <c r="J48"/>
  <c r="BE84"/>
  <c r="J77"/>
  <c r="BE98"/>
  <c r="F51"/>
  <c r="BE103"/>
  <c r="BE112"/>
  <c r="BE93"/>
  <c r="BE107"/>
  <c r="BE123"/>
  <c r="BE90"/>
  <c r="J32"/>
  <c i="1" r="AW55"/>
  <c i="2" r="F34"/>
  <c i="1" r="BC55"/>
  <c r="BC54"/>
  <c r="AY54"/>
  <c i="2" r="F33"/>
  <c i="1" r="BB55"/>
  <c r="BB54"/>
  <c r="AX54"/>
  <c i="2" r="F35"/>
  <c i="1" r="BD55"/>
  <c r="BD54"/>
  <c r="W33"/>
  <c r="AU54"/>
  <c i="2" r="F32"/>
  <c i="1" r="BA55"/>
  <c r="BA54"/>
  <c r="W30"/>
  <c i="2" l="1" r="BK117"/>
  <c r="J117"/>
  <c r="J60"/>
  <c r="BK82"/>
  <c r="J82"/>
  <c r="J56"/>
  <c r="J118"/>
  <c r="J61"/>
  <c r="F31"/>
  <c i="1" r="AZ55"/>
  <c r="AZ54"/>
  <c r="W29"/>
  <c r="W32"/>
  <c r="AW54"/>
  <c r="AK30"/>
  <c r="W31"/>
  <c i="2" r="J31"/>
  <c i="1" r="AV55"/>
  <c r="AT55"/>
  <c i="2" l="1" r="BK81"/>
  <c r="J81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<sst xmlns="http://schemas.openxmlformats.org/spreadsheetml/2006/main">
  <si>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</si>
  <si>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</si>
  <si>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</si>
  <si>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</si>
  <si>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</si>
  <si>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{f81b4df2-b440-4d2c-a98e-1d6fba265ab8}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</si>
  <si>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</si>
  <si>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</si>
  <si>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</si>
  <si>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</si>
  <si>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</si>
  <si>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</si>
  <si>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</si>
  <si>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</si>
  <si>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</si>
  <si>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</si>
  <si>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</si>
  <si>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III/18716 Mlázovy - Hradiště, oprava</t>
  </si>
  <si>
    <t>KSO:</t>
  </si>
  <si>
    <t/>
  </si>
  <si>
    <t>CC-CZ:</t>
  </si>
  <si>
    <t>Místo:</t>
  </si>
  <si>
    <t>Mlázovy</t>
  </si>
  <si>
    <t>Datum:</t>
  </si>
  <si>
    <t>28. 4. 2025</t>
  </si>
  <si>
    <t>Zadavatel:</t>
  </si>
  <si>
    <t>IČ:</t>
  </si>
  <si>
    <t>SÚSPK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</si>
  <si>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</si>
  <si>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</si>
  <si>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</si>
  <si>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</si>
  <si>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</si>
  <si>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</si>
  <si>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</si>
  <si>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</si>
  <si>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</si>
  <si>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</si>
  <si>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</si>
  <si>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</si>
  <si>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</si>
  <si>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</si>
  <si>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</si>
  <si>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</si>
  <si>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</si>
  <si>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</si>
  <si>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</si>
  <si>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</si>
  <si>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</si>
  <si>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</si>
  <si>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</si>
  <si>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</si>
  <si>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</si>
  <si>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</si>
  <si>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</si>
  <si>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</si>
  <si>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</si>
  <si>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</si>
  <si>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</si>
  <si>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</si>
  <si>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</si>
  <si>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</si>
  <si>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</si>
  <si>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</si>
  <si>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</si>
  <si>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</si>
  <si>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</si>
  <si>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</si>
  <si>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</si>
  <si>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</si>
  <si>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</si>
  <si>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</si>
  <si>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</si>
  <si>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</si>
  <si>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</si>
  <si>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</si>
  <si>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</si>
  <si>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</si>
  <si>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P1</t>
  </si>
  <si>
    <t>Povrch</t>
  </si>
  <si>
    <t>14490</t>
  </si>
  <si>
    <t>2</t>
  </si>
  <si>
    <t>S1</t>
  </si>
  <si>
    <t>Řezaná spára</t>
  </si>
  <si>
    <t>60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</si>
  <si>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</si>
  <si>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</si>
  <si>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</si>
  <si>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</si>
  <si>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</si>
  <si>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</si>
  <si>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</si>
  <si>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</si>
  <si>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</si>
  <si>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</si>
  <si>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VRN1 - Průzkumné, zeměměřičské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</si>
  <si>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</si>
  <si>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</si>
  <si>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</si>
  <si>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</si>
  <si>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</si>
  <si>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</si>
  <si>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</si>
  <si>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</si>
  <si>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</si>
  <si>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</si>
  <si>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</si>
  <si>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</si>
  <si>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</si>
  <si>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</si>
  <si>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</si>
  <si>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</si>
  <si>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</si>
  <si>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</si>
  <si>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</si>
  <si>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</si>
  <si>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113107341R</t>
  </si>
  <si>
    <t>Odstranění podkladů nebo krytů strojně plochy jednotlivě do 50 m2 s přemístěním hmot na skládku na vzdálenost do 3 m nebo s naložením na dopravní prostředek živičných, o tl. vrstvy do 50 mm</t>
  </si>
  <si>
    <t>m2</t>
  </si>
  <si>
    <t>4</t>
  </si>
  <si>
    <t>1440737257</t>
  </si>
  <si>
    <t>VV</t>
  </si>
  <si>
    <t>120</t>
  </si>
  <si>
    <t>5</t>
  </si>
  <si>
    <t>Komunikace pozemní</t>
  </si>
  <si>
    <t>569931132</t>
  </si>
  <si>
    <t>Zpevnění krajnic nebo komunikací pro pěší s rozprostřením a zhutněním, po zhutnění asfaltovým recyklátem tl. 100 mm</t>
  </si>
  <si>
    <t>CS ÚRS 2025 01</t>
  </si>
  <si>
    <t>-295459747</t>
  </si>
  <si>
    <t>Online PSC</t>
  </si>
  <si>
    <t>https://podminky.urs.cz/item/CS_URS_2025_01/569931132</t>
  </si>
  <si>
    <t>2600</t>
  </si>
  <si>
    <t>3</t>
  </si>
  <si>
    <t>572141111</t>
  </si>
  <si>
    <t>Vyrovnání povrchu dosavadních krytů s rozprostřením hmot a zhutněním asfaltovým betonem ACO (AB) tl. od 20 do 40 mm</t>
  </si>
  <si>
    <t>876362092</t>
  </si>
  <si>
    <t>https://podminky.urs.cz/item/CS_URS_2025_01/572141111</t>
  </si>
  <si>
    <t>573231107</t>
  </si>
  <si>
    <t>Postřik spojovací PS bez posypu kamenivem ze silniční emulze, v množství 0,40 kg/m2</t>
  </si>
  <si>
    <t>-826401350</t>
  </si>
  <si>
    <t>https://podminky.urs.cz/item/CS_URS_2025_01/573231107</t>
  </si>
  <si>
    <t>P1*2</t>
  </si>
  <si>
    <t>FIG</t>
  </si>
  <si>
    <t>Rozpad figury: P1</t>
  </si>
  <si>
    <t>577144141</t>
  </si>
  <si>
    <t>Asfaltový beton vrstva obrusná ACO 11 (ABS) s rozprostřením a se zhutněním z modifikovaného asfaltu v pruhu šířky přes 3 m, po zhutnění tl. 50 mm</t>
  </si>
  <si>
    <t>-232861060</t>
  </si>
  <si>
    <t>https://podminky.urs.cz/item/CS_URS_2025_01/577144141</t>
  </si>
  <si>
    <t>6</t>
  </si>
  <si>
    <t>599142111</t>
  </si>
  <si>
    <t>Úprava zálivky dilatačních nebo pracovních spár v cementobetonovém krytu, hloubky do 40 mm, šířky přes 20 do 40 mm</t>
  </si>
  <si>
    <t>m</t>
  </si>
  <si>
    <t>451331413</t>
  </si>
  <si>
    <t>https://podminky.urs.cz/item/CS_URS_2025_01/599142111</t>
  </si>
  <si>
    <t>9</t>
  </si>
  <si>
    <t>Ostatní konstrukce a práce, bourání</t>
  </si>
  <si>
    <t>7</t>
  </si>
  <si>
    <t>919735111</t>
  </si>
  <si>
    <t>Řezání stávajícího živičného krytu nebo podkladu hloubky do 50 mm</t>
  </si>
  <si>
    <t>-1631666366</t>
  </si>
  <si>
    <t>https://podminky.urs.cz/item/CS_URS_2025_01/919735111</t>
  </si>
  <si>
    <t>Rozpad figury: S1</t>
  </si>
  <si>
    <t>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</si>
  <si>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</si>
  <si>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</si>
  <si>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-951361337</t>
  </si>
  <si>
    <t>https://podminky.urs.cz/item/CS_URS_2025_01/938909311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</si>
  <si>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</si>
  <si>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</si>
  <si>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</si>
  <si>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</si>
  <si>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</si>
  <si>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</si>
  <si>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</si>
  <si>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</si>
  <si>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1653142260</t>
  </si>
  <si>
    <t>https://podminky.urs.cz/item/CS_URS_2025_01/012444000</t>
  </si>
  <si>
    <t>VRN4</t>
  </si>
  <si>
    <t>Inženýrská činnost</t>
  </si>
  <si>
    <t>10</t>
  </si>
  <si>
    <t>043103000</t>
  </si>
  <si>
    <t>Zkoušky</t>
  </si>
  <si>
    <t>2036008194</t>
  </si>
  <si>
    <t>https://podminky.urs.cz/item/CS_URS_2025_01/043103000</t>
  </si>
  <si>
    <t>VRN7</t>
  </si>
  <si>
    <t>Provozní vlivy</t>
  </si>
  <si>
    <t>11</t>
  </si>
  <si>
    <t>072103000</t>
  </si>
  <si>
    <t>Silniční provoz - projednání DIO a zajištění DIR</t>
  </si>
  <si>
    <t>-47857959</t>
  </si>
  <si>
    <t>https://podminky.urs.cz/item/CS_URS_2025_01/072103000</t>
  </si>
  <si>
    <t>SEZNAM FIGUR</t>
  </si>
  <si>
    <t>Výměra</t>
  </si>
  <si>
    <t>Použití figury:</t>
  </si>
  <si>
    <t>Vyrovnání povrchu dosavadních krytů asfaltovým betonem ACO (AB) tl přes 20 do 40 mm</t>
  </si>
  <si>
    <t>Postřik živičný spojovací ze silniční emulze v množství 0,40 kg/m2</t>
  </si>
  <si>
    <t>Asfaltový beton vrstva obrusná ACO 11 (ABS) tl 50 mm š přes 3 m z modifikovaného asfaltu</t>
  </si>
  <si>
    <t>Čištění vozovek metením strojně podkladu nebo krytu betonového nebo živičného</t>
  </si>
  <si>
    <t>Úprava zálivky dilatačních nebo pracovních spár v cementobetonovém krytu hl do 40 mm š přes 20 do 40 mm</t>
  </si>
  <si>
    <t>Řezání stávajícího živičného krytu hl do 50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</si>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</sst>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Alignment="1" applyProtection="1">
      <alignment horizontal="left" vertical="center" indent="1"/>
    </xf>
    <xf numFmtId="0" fontId="19" fillId="0" borderId="0" xfId="0" applyFont="1" applyAlignment="1" applyProtection="1">
      <alignment horizontal="left" vertical="center" indent="1"/>
    </xf>
    <xf numFmtId="167" fontId="19" fillId="0" borderId="0" xfId="0" applyNumberFormat="1" applyFont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/>
    </xf>
    <xf numFmtId="167" fontId="35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569931132" TargetMode="External" /><Relationship Id="rId2" Type="http://schemas.openxmlformats.org/officeDocument/2006/relationships/hyperlink" Target="https://podminky.urs.cz/item/CS_URS_2025_01/572141111" TargetMode="External" /><Relationship Id="rId3" Type="http://schemas.openxmlformats.org/officeDocument/2006/relationships/hyperlink" Target="https://podminky.urs.cz/item/CS_URS_2025_01/573231107" TargetMode="External" /><Relationship Id="rId4" Type="http://schemas.openxmlformats.org/officeDocument/2006/relationships/hyperlink" Target="https://podminky.urs.cz/item/CS_URS_2025_01/577144141" TargetMode="External" /><Relationship Id="rId5" Type="http://schemas.openxmlformats.org/officeDocument/2006/relationships/hyperlink" Target="https://podminky.urs.cz/item/CS_URS_2025_01/599142111" TargetMode="External" /><Relationship Id="rId6" Type="http://schemas.openxmlformats.org/officeDocument/2006/relationships/hyperlink" Target="https://podminky.urs.cz/item/CS_URS_2025_01/919735111" TargetMode="External" /><Relationship Id="rId7" Type="http://schemas.openxmlformats.org/officeDocument/2006/relationships/hyperlink" Target="https://podminky.urs.cz/item/CS_URS_2025_01/938909311" TargetMode="External" /><Relationship Id="rId8" Type="http://schemas.openxmlformats.org/officeDocument/2006/relationships/hyperlink" Target="https://podminky.urs.cz/item/CS_URS_2025_01/012444000" TargetMode="External" /><Relationship Id="rId9" Type="http://schemas.openxmlformats.org/officeDocument/2006/relationships/hyperlink" Target="https://podminky.urs.cz/item/CS_URS_2025_01/043103000" TargetMode="External" /><Relationship Id="rId10" Type="http://schemas.openxmlformats.org/officeDocument/2006/relationships/hyperlink" Target="https://podminky.urs.cz/item/CS_URS_2025_01/072103000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1201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III/18716 Mlázovy - Hradiště,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Mlázovy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28. 4. 2025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SÚSPK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SÚSPK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6.5" customHeight="1">
      <c r="A55" s="110" t="s">
        <v>74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'1201 - III-18716 Mlázovy 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75</v>
      </c>
      <c r="AR55" s="117"/>
      <c r="AS55" s="118">
        <v>0</v>
      </c>
      <c r="AT55" s="119">
        <f>ROUND(SUM(AV55:AW55),2)</f>
        <v>0</v>
      </c>
      <c r="AU55" s="120">
        <f>'1201 - III-18716 Mlázovy ...'!P81</f>
        <v>0</v>
      </c>
      <c r="AV55" s="119">
        <f>'1201 - III-18716 Mlázovy ...'!J31</f>
        <v>0</v>
      </c>
      <c r="AW55" s="119">
        <f>'1201 - III-18716 Mlázovy ...'!J32</f>
        <v>0</v>
      </c>
      <c r="AX55" s="119">
        <f>'1201 - III-18716 Mlázovy ...'!J33</f>
        <v>0</v>
      </c>
      <c r="AY55" s="119">
        <f>'1201 - III-18716 Mlázovy ...'!J34</f>
        <v>0</v>
      </c>
      <c r="AZ55" s="119">
        <f>'1201 - III-18716 Mlázovy ...'!F31</f>
        <v>0</v>
      </c>
      <c r="BA55" s="119">
        <f>'1201 - III-18716 Mlázovy ...'!F32</f>
        <v>0</v>
      </c>
      <c r="BB55" s="119">
        <f>'1201 - III-18716 Mlázovy ...'!F33</f>
        <v>0</v>
      </c>
      <c r="BC55" s="119">
        <f>'1201 - III-18716 Mlázovy ...'!F34</f>
        <v>0</v>
      </c>
      <c r="BD55" s="121">
        <f>'1201 - III-18716 Mlázovy ...'!F35</f>
        <v>0</v>
      </c>
      <c r="BE55" s="7"/>
      <c r="BT55" s="122" t="s">
        <v>76</v>
      </c>
      <c r="BU55" s="122" t="s">
        <v>77</v>
      </c>
      <c r="BV55" s="122" t="s">
        <v>72</v>
      </c>
      <c r="BW55" s="122" t="s">
        <v>5</v>
      </c>
      <c r="BX55" s="122" t="s">
        <v>73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pn/UEnegNqDyd47RluvvKQGWOmoH61L9X8HQ2BSl1JkQwZ4WB3f2lZVTPxTtb/60CWwIbhcoNPbdaMGU42ow/A==" hashValue="svVdbVvPO7Gd6vrBId0h6q2luLjy1RulIxXh1lCzGeAhRGWO8VRA5pg+PP5lYEb0IvWSx/o0ey2gwxcu6GUIl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201 - III-18716 Mlázovy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23" t="s">
        <v>78</v>
      </c>
      <c r="BA2" s="123" t="s">
        <v>79</v>
      </c>
      <c r="BB2" s="123" t="s">
        <v>19</v>
      </c>
      <c r="BC2" s="123" t="s">
        <v>80</v>
      </c>
      <c r="BD2" s="123" t="s">
        <v>81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81</v>
      </c>
      <c r="AZ3" s="123" t="s">
        <v>82</v>
      </c>
      <c r="BA3" s="123" t="s">
        <v>83</v>
      </c>
      <c r="BB3" s="123" t="s">
        <v>19</v>
      </c>
      <c r="BC3" s="123" t="s">
        <v>84</v>
      </c>
      <c r="BD3" s="123" t="s">
        <v>81</v>
      </c>
    </row>
    <row r="4" s="1" customFormat="1" ht="24.96" customHeight="1">
      <c r="B4" s="20"/>
      <c r="D4" s="126" t="s">
        <v>85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8" t="s">
        <v>16</v>
      </c>
      <c r="E6" s="38"/>
      <c r="F6" s="38"/>
      <c r="G6" s="38"/>
      <c r="H6" s="38"/>
      <c r="I6" s="38"/>
      <c r="J6" s="38"/>
      <c r="K6" s="38"/>
      <c r="L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0" t="s">
        <v>17</v>
      </c>
      <c r="F7" s="38"/>
      <c r="G7" s="38"/>
      <c r="H7" s="38"/>
      <c r="I7" s="38"/>
      <c r="J7" s="38"/>
      <c r="K7" s="38"/>
      <c r="L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8" t="s">
        <v>18</v>
      </c>
      <c r="E9" s="38"/>
      <c r="F9" s="131" t="s">
        <v>19</v>
      </c>
      <c r="G9" s="38"/>
      <c r="H9" s="38"/>
      <c r="I9" s="128" t="s">
        <v>20</v>
      </c>
      <c r="J9" s="131" t="s">
        <v>19</v>
      </c>
      <c r="K9" s="38"/>
      <c r="L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8" t="s">
        <v>21</v>
      </c>
      <c r="E10" s="38"/>
      <c r="F10" s="131" t="s">
        <v>22</v>
      </c>
      <c r="G10" s="38"/>
      <c r="H10" s="38"/>
      <c r="I10" s="128" t="s">
        <v>23</v>
      </c>
      <c r="J10" s="132" t="str">
        <f>'Rekapitulace stavby'!AN8</f>
        <v>28. 4. 2025</v>
      </c>
      <c r="K10" s="38"/>
      <c r="L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25</v>
      </c>
      <c r="E12" s="38"/>
      <c r="F12" s="38"/>
      <c r="G12" s="38"/>
      <c r="H12" s="38"/>
      <c r="I12" s="128" t="s">
        <v>26</v>
      </c>
      <c r="J12" s="131" t="s">
        <v>19</v>
      </c>
      <c r="K12" s="38"/>
      <c r="L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1" t="s">
        <v>27</v>
      </c>
      <c r="F13" s="38"/>
      <c r="G13" s="38"/>
      <c r="H13" s="38"/>
      <c r="I13" s="128" t="s">
        <v>28</v>
      </c>
      <c r="J13" s="131" t="s">
        <v>19</v>
      </c>
      <c r="K13" s="38"/>
      <c r="L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8" t="s">
        <v>29</v>
      </c>
      <c r="E15" s="38"/>
      <c r="F15" s="38"/>
      <c r="G15" s="38"/>
      <c r="H15" s="38"/>
      <c r="I15" s="128" t="s">
        <v>26</v>
      </c>
      <c r="J15" s="33" t="str">
        <f>'Rekapitulace stavby'!AN13</f>
        <v>Vyplň údaj</v>
      </c>
      <c r="K15" s="38"/>
      <c r="L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28</v>
      </c>
      <c r="J16" s="33" t="str">
        <f>'Rekapitulace stavby'!AN14</f>
        <v>Vyplň údaj</v>
      </c>
      <c r="K16" s="38"/>
      <c r="L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8" t="s">
        <v>31</v>
      </c>
      <c r="E18" s="38"/>
      <c r="F18" s="38"/>
      <c r="G18" s="38"/>
      <c r="H18" s="38"/>
      <c r="I18" s="128" t="s">
        <v>26</v>
      </c>
      <c r="J18" s="131" t="str">
        <f>IF('Rekapitulace stavby'!AN16="","",'Rekapitulace stavby'!AN16)</f>
        <v/>
      </c>
      <c r="K18" s="38"/>
      <c r="L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tr">
        <f>IF('Rekapitulace stavby'!E17="","",'Rekapitulace stavby'!E17)</f>
        <v xml:space="preserve"> </v>
      </c>
      <c r="F19" s="38"/>
      <c r="G19" s="38"/>
      <c r="H19" s="38"/>
      <c r="I19" s="128" t="s">
        <v>28</v>
      </c>
      <c r="J19" s="131" t="str">
        <f>IF('Rekapitulace stavby'!AN17="","",'Rekapitulace stavby'!AN17)</f>
        <v/>
      </c>
      <c r="K19" s="38"/>
      <c r="L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34</v>
      </c>
      <c r="E21" s="38"/>
      <c r="F21" s="38"/>
      <c r="G21" s="38"/>
      <c r="H21" s="38"/>
      <c r="I21" s="128" t="s">
        <v>26</v>
      </c>
      <c r="J21" s="131" t="s">
        <v>19</v>
      </c>
      <c r="K21" s="38"/>
      <c r="L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">
        <v>27</v>
      </c>
      <c r="F22" s="38"/>
      <c r="G22" s="38"/>
      <c r="H22" s="38"/>
      <c r="I22" s="128" t="s">
        <v>28</v>
      </c>
      <c r="J22" s="131" t="s">
        <v>19</v>
      </c>
      <c r="K22" s="38"/>
      <c r="L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35</v>
      </c>
      <c r="E24" s="38"/>
      <c r="F24" s="38"/>
      <c r="G24" s="38"/>
      <c r="H24" s="38"/>
      <c r="I24" s="38"/>
      <c r="J24" s="38"/>
      <c r="K24" s="38"/>
      <c r="L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8" t="s">
        <v>37</v>
      </c>
      <c r="E28" s="38"/>
      <c r="F28" s="38"/>
      <c r="G28" s="38"/>
      <c r="H28" s="38"/>
      <c r="I28" s="38"/>
      <c r="J28" s="139">
        <f>ROUND(J81, 2)</f>
        <v>0</v>
      </c>
      <c r="K28" s="38"/>
      <c r="L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7"/>
      <c r="E29" s="137"/>
      <c r="F29" s="137"/>
      <c r="G29" s="137"/>
      <c r="H29" s="137"/>
      <c r="I29" s="137"/>
      <c r="J29" s="137"/>
      <c r="K29" s="137"/>
      <c r="L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0" t="s">
        <v>39</v>
      </c>
      <c r="G30" s="38"/>
      <c r="H30" s="38"/>
      <c r="I30" s="140" t="s">
        <v>38</v>
      </c>
      <c r="J30" s="140" t="s">
        <v>40</v>
      </c>
      <c r="K30" s="38"/>
      <c r="L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1" t="s">
        <v>41</v>
      </c>
      <c r="E31" s="128" t="s">
        <v>42</v>
      </c>
      <c r="F31" s="142">
        <f>ROUND((SUM(BE81:BE129)),  2)</f>
        <v>0</v>
      </c>
      <c r="G31" s="38"/>
      <c r="H31" s="38"/>
      <c r="I31" s="143">
        <v>0.20999999999999999</v>
      </c>
      <c r="J31" s="142">
        <f>ROUND(((SUM(BE81:BE129))*I31),  2)</f>
        <v>0</v>
      </c>
      <c r="K31" s="38"/>
      <c r="L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8" t="s">
        <v>43</v>
      </c>
      <c r="F32" s="142">
        <f>ROUND((SUM(BF81:BF129)),  2)</f>
        <v>0</v>
      </c>
      <c r="G32" s="38"/>
      <c r="H32" s="38"/>
      <c r="I32" s="143">
        <v>0.12</v>
      </c>
      <c r="J32" s="142">
        <f>ROUND(((SUM(BF81:BF129))*I32),  2)</f>
        <v>0</v>
      </c>
      <c r="K32" s="38"/>
      <c r="L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8" t="s">
        <v>44</v>
      </c>
      <c r="F33" s="142">
        <f>ROUND((SUM(BG81:BG129)),  2)</f>
        <v>0</v>
      </c>
      <c r="G33" s="38"/>
      <c r="H33" s="38"/>
      <c r="I33" s="143">
        <v>0.20999999999999999</v>
      </c>
      <c r="J33" s="142">
        <f>0</f>
        <v>0</v>
      </c>
      <c r="K33" s="38"/>
      <c r="L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8" t="s">
        <v>45</v>
      </c>
      <c r="F34" s="142">
        <f>ROUND((SUM(BH81:BH129)),  2)</f>
        <v>0</v>
      </c>
      <c r="G34" s="38"/>
      <c r="H34" s="38"/>
      <c r="I34" s="143">
        <v>0.12</v>
      </c>
      <c r="J34" s="142">
        <f>0</f>
        <v>0</v>
      </c>
      <c r="K34" s="38"/>
      <c r="L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46</v>
      </c>
      <c r="F35" s="142">
        <f>ROUND((SUM(BI81:BI129)),  2)</f>
        <v>0</v>
      </c>
      <c r="G35" s="38"/>
      <c r="H35" s="38"/>
      <c r="I35" s="143">
        <v>0</v>
      </c>
      <c r="J35" s="142">
        <f>0</f>
        <v>0</v>
      </c>
      <c r="K35" s="38"/>
      <c r="L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86</v>
      </c>
      <c r="D43" s="40"/>
      <c r="E43" s="40"/>
      <c r="F43" s="40"/>
      <c r="G43" s="40"/>
      <c r="H43" s="40"/>
      <c r="I43" s="40"/>
      <c r="J43" s="40"/>
      <c r="K43" s="40"/>
      <c r="L43" s="12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III/18716 Mlázovy - Hradiště, oprava</v>
      </c>
      <c r="F46" s="40"/>
      <c r="G46" s="40"/>
      <c r="H46" s="40"/>
      <c r="I46" s="40"/>
      <c r="J46" s="40"/>
      <c r="K46" s="40"/>
      <c r="L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Mlázovy</v>
      </c>
      <c r="G48" s="40"/>
      <c r="H48" s="40"/>
      <c r="I48" s="32" t="s">
        <v>23</v>
      </c>
      <c r="J48" s="72" t="str">
        <f>IF(J10="","",J10)</f>
        <v>28. 4. 2025</v>
      </c>
      <c r="K48" s="40"/>
      <c r="L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SÚSPK</v>
      </c>
      <c r="G50" s="40"/>
      <c r="H50" s="40"/>
      <c r="I50" s="32" t="s">
        <v>31</v>
      </c>
      <c r="J50" s="36" t="str">
        <f>E19</f>
        <v xml:space="preserve"> </v>
      </c>
      <c r="K50" s="40"/>
      <c r="L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SÚSPK</v>
      </c>
      <c r="K51" s="40"/>
      <c r="L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5" t="s">
        <v>87</v>
      </c>
      <c r="D53" s="156"/>
      <c r="E53" s="156"/>
      <c r="F53" s="156"/>
      <c r="G53" s="156"/>
      <c r="H53" s="156"/>
      <c r="I53" s="156"/>
      <c r="J53" s="157" t="s">
        <v>88</v>
      </c>
      <c r="K53" s="156"/>
      <c r="L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8" t="s">
        <v>69</v>
      </c>
      <c r="D55" s="40"/>
      <c r="E55" s="40"/>
      <c r="F55" s="40"/>
      <c r="G55" s="40"/>
      <c r="H55" s="40"/>
      <c r="I55" s="40"/>
      <c r="J55" s="102">
        <f>J81</f>
        <v>0</v>
      </c>
      <c r="K55" s="40"/>
      <c r="L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89</v>
      </c>
    </row>
    <row r="56" s="9" customFormat="1" ht="24.96" customHeight="1">
      <c r="A56" s="9"/>
      <c r="B56" s="159"/>
      <c r="C56" s="160"/>
      <c r="D56" s="161" t="s">
        <v>90</v>
      </c>
      <c r="E56" s="162"/>
      <c r="F56" s="162"/>
      <c r="G56" s="162"/>
      <c r="H56" s="162"/>
      <c r="I56" s="162"/>
      <c r="J56" s="163">
        <f>J82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91</v>
      </c>
      <c r="E57" s="168"/>
      <c r="F57" s="168"/>
      <c r="G57" s="168"/>
      <c r="H57" s="168"/>
      <c r="I57" s="168"/>
      <c r="J57" s="169">
        <f>J83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92</v>
      </c>
      <c r="E58" s="168"/>
      <c r="F58" s="168"/>
      <c r="G58" s="168"/>
      <c r="H58" s="168"/>
      <c r="I58" s="168"/>
      <c r="J58" s="169">
        <f>J86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93</v>
      </c>
      <c r="E59" s="168"/>
      <c r="F59" s="168"/>
      <c r="G59" s="168"/>
      <c r="H59" s="168"/>
      <c r="I59" s="168"/>
      <c r="J59" s="169">
        <f>J106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59"/>
      <c r="C60" s="160"/>
      <c r="D60" s="161" t="s">
        <v>94</v>
      </c>
      <c r="E60" s="162"/>
      <c r="F60" s="162"/>
      <c r="G60" s="162"/>
      <c r="H60" s="162"/>
      <c r="I60" s="162"/>
      <c r="J60" s="163">
        <f>J117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5"/>
      <c r="C61" s="166"/>
      <c r="D61" s="167" t="s">
        <v>95</v>
      </c>
      <c r="E61" s="168"/>
      <c r="F61" s="168"/>
      <c r="G61" s="168"/>
      <c r="H61" s="168"/>
      <c r="I61" s="168"/>
      <c r="J61" s="169">
        <f>J118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96</v>
      </c>
      <c r="E62" s="168"/>
      <c r="F62" s="168"/>
      <c r="G62" s="168"/>
      <c r="H62" s="168"/>
      <c r="I62" s="168"/>
      <c r="J62" s="169">
        <f>J122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97</v>
      </c>
      <c r="E63" s="168"/>
      <c r="F63" s="168"/>
      <c r="G63" s="168"/>
      <c r="H63" s="168"/>
      <c r="I63" s="168"/>
      <c r="J63" s="169">
        <f>J126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29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2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2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98</v>
      </c>
      <c r="D70" s="40"/>
      <c r="E70" s="40"/>
      <c r="F70" s="40"/>
      <c r="G70" s="40"/>
      <c r="H70" s="40"/>
      <c r="I70" s="40"/>
      <c r="J70" s="40"/>
      <c r="K70" s="40"/>
      <c r="L70" s="12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2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E7</f>
        <v>III/18716 Mlázovy - Hradiště, oprava</v>
      </c>
      <c r="F73" s="40"/>
      <c r="G73" s="40"/>
      <c r="H73" s="40"/>
      <c r="I73" s="40"/>
      <c r="J73" s="40"/>
      <c r="K73" s="40"/>
      <c r="L73" s="12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F10</f>
        <v>Mlázovy</v>
      </c>
      <c r="G75" s="40"/>
      <c r="H75" s="40"/>
      <c r="I75" s="32" t="s">
        <v>23</v>
      </c>
      <c r="J75" s="72" t="str">
        <f>IF(J10="","",J10)</f>
        <v>28. 4. 2025</v>
      </c>
      <c r="K75" s="40"/>
      <c r="L75" s="12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E13</f>
        <v>SÚSPK</v>
      </c>
      <c r="G77" s="40"/>
      <c r="H77" s="40"/>
      <c r="I77" s="32" t="s">
        <v>31</v>
      </c>
      <c r="J77" s="36" t="str">
        <f>E19</f>
        <v xml:space="preserve"> </v>
      </c>
      <c r="K77" s="40"/>
      <c r="L77" s="12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IF(E16="","",E16)</f>
        <v>Vyplň údaj</v>
      </c>
      <c r="G78" s="40"/>
      <c r="H78" s="40"/>
      <c r="I78" s="32" t="s">
        <v>34</v>
      </c>
      <c r="J78" s="36" t="str">
        <f>E22</f>
        <v>SÚSPK</v>
      </c>
      <c r="K78" s="40"/>
      <c r="L78" s="12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2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1"/>
      <c r="B80" s="172"/>
      <c r="C80" s="173" t="s">
        <v>99</v>
      </c>
      <c r="D80" s="174" t="s">
        <v>56</v>
      </c>
      <c r="E80" s="174" t="s">
        <v>52</v>
      </c>
      <c r="F80" s="174" t="s">
        <v>53</v>
      </c>
      <c r="G80" s="174" t="s">
        <v>100</v>
      </c>
      <c r="H80" s="174" t="s">
        <v>101</v>
      </c>
      <c r="I80" s="174" t="s">
        <v>102</v>
      </c>
      <c r="J80" s="174" t="s">
        <v>88</v>
      </c>
      <c r="K80" s="175" t="s">
        <v>103</v>
      </c>
      <c r="L80" s="176"/>
      <c r="M80" s="92" t="s">
        <v>19</v>
      </c>
      <c r="N80" s="93" t="s">
        <v>41</v>
      </c>
      <c r="O80" s="93" t="s">
        <v>104</v>
      </c>
      <c r="P80" s="93" t="s">
        <v>105</v>
      </c>
      <c r="Q80" s="93" t="s">
        <v>106</v>
      </c>
      <c r="R80" s="93" t="s">
        <v>107</v>
      </c>
      <c r="S80" s="93" t="s">
        <v>108</v>
      </c>
      <c r="T80" s="94" t="s">
        <v>109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8"/>
      <c r="B81" s="39"/>
      <c r="C81" s="99" t="s">
        <v>110</v>
      </c>
      <c r="D81" s="40"/>
      <c r="E81" s="40"/>
      <c r="F81" s="40"/>
      <c r="G81" s="40"/>
      <c r="H81" s="40"/>
      <c r="I81" s="40"/>
      <c r="J81" s="177">
        <f>BK81</f>
        <v>0</v>
      </c>
      <c r="K81" s="40"/>
      <c r="L81" s="44"/>
      <c r="M81" s="95"/>
      <c r="N81" s="178"/>
      <c r="O81" s="96"/>
      <c r="P81" s="179">
        <f>P82+P117</f>
        <v>0</v>
      </c>
      <c r="Q81" s="96"/>
      <c r="R81" s="179">
        <f>R82+R117</f>
        <v>2073.6210000000001</v>
      </c>
      <c r="S81" s="96"/>
      <c r="T81" s="180">
        <f>T82+T117</f>
        <v>301.56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70</v>
      </c>
      <c r="AU81" s="17" t="s">
        <v>89</v>
      </c>
      <c r="BK81" s="181">
        <f>BK82+BK117</f>
        <v>0</v>
      </c>
    </row>
    <row r="82" s="12" customFormat="1" ht="25.92" customHeight="1">
      <c r="A82" s="12"/>
      <c r="B82" s="182"/>
      <c r="C82" s="183"/>
      <c r="D82" s="184" t="s">
        <v>70</v>
      </c>
      <c r="E82" s="185" t="s">
        <v>111</v>
      </c>
      <c r="F82" s="185" t="s">
        <v>112</v>
      </c>
      <c r="G82" s="183"/>
      <c r="H82" s="183"/>
      <c r="I82" s="186"/>
      <c r="J82" s="187">
        <f>BK82</f>
        <v>0</v>
      </c>
      <c r="K82" s="183"/>
      <c r="L82" s="188"/>
      <c r="M82" s="189"/>
      <c r="N82" s="190"/>
      <c r="O82" s="190"/>
      <c r="P82" s="191">
        <f>P83+P86+P106</f>
        <v>0</v>
      </c>
      <c r="Q82" s="190"/>
      <c r="R82" s="191">
        <f>R83+R86+R106</f>
        <v>2073.6210000000001</v>
      </c>
      <c r="S82" s="190"/>
      <c r="T82" s="192">
        <f>T83+T86+T106</f>
        <v>301.56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3" t="s">
        <v>76</v>
      </c>
      <c r="AT82" s="194" t="s">
        <v>70</v>
      </c>
      <c r="AU82" s="194" t="s">
        <v>71</v>
      </c>
      <c r="AY82" s="193" t="s">
        <v>113</v>
      </c>
      <c r="BK82" s="195">
        <f>BK83+BK86+BK106</f>
        <v>0</v>
      </c>
    </row>
    <row r="83" s="12" customFormat="1" ht="22.8" customHeight="1">
      <c r="A83" s="12"/>
      <c r="B83" s="182"/>
      <c r="C83" s="183"/>
      <c r="D83" s="184" t="s">
        <v>70</v>
      </c>
      <c r="E83" s="196" t="s">
        <v>76</v>
      </c>
      <c r="F83" s="196" t="s">
        <v>114</v>
      </c>
      <c r="G83" s="183"/>
      <c r="H83" s="183"/>
      <c r="I83" s="186"/>
      <c r="J83" s="197">
        <f>BK83</f>
        <v>0</v>
      </c>
      <c r="K83" s="183"/>
      <c r="L83" s="188"/>
      <c r="M83" s="189"/>
      <c r="N83" s="190"/>
      <c r="O83" s="190"/>
      <c r="P83" s="191">
        <f>SUM(P84:P85)</f>
        <v>0</v>
      </c>
      <c r="Q83" s="190"/>
      <c r="R83" s="191">
        <f>SUM(R84:R85)</f>
        <v>0</v>
      </c>
      <c r="S83" s="190"/>
      <c r="T83" s="192">
        <f>SUM(T84:T85)</f>
        <v>11.76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76</v>
      </c>
      <c r="AT83" s="194" t="s">
        <v>70</v>
      </c>
      <c r="AU83" s="194" t="s">
        <v>76</v>
      </c>
      <c r="AY83" s="193" t="s">
        <v>113</v>
      </c>
      <c r="BK83" s="195">
        <f>SUM(BK84:BK85)</f>
        <v>0</v>
      </c>
    </row>
    <row r="84" s="2" customFormat="1" ht="33" customHeight="1">
      <c r="A84" s="38"/>
      <c r="B84" s="39"/>
      <c r="C84" s="198" t="s">
        <v>76</v>
      </c>
      <c r="D84" s="198" t="s">
        <v>115</v>
      </c>
      <c r="E84" s="199" t="s">
        <v>116</v>
      </c>
      <c r="F84" s="200" t="s">
        <v>117</v>
      </c>
      <c r="G84" s="201" t="s">
        <v>118</v>
      </c>
      <c r="H84" s="202">
        <v>120</v>
      </c>
      <c r="I84" s="203"/>
      <c r="J84" s="204">
        <f>ROUND(I84*H84,2)</f>
        <v>0</v>
      </c>
      <c r="K84" s="200" t="s">
        <v>19</v>
      </c>
      <c r="L84" s="44"/>
      <c r="M84" s="205" t="s">
        <v>19</v>
      </c>
      <c r="N84" s="206" t="s">
        <v>42</v>
      </c>
      <c r="O84" s="84"/>
      <c r="P84" s="207">
        <f>O84*H84</f>
        <v>0</v>
      </c>
      <c r="Q84" s="207">
        <v>0</v>
      </c>
      <c r="R84" s="207">
        <f>Q84*H84</f>
        <v>0</v>
      </c>
      <c r="S84" s="207">
        <v>0.098000000000000004</v>
      </c>
      <c r="T84" s="208">
        <f>S84*H84</f>
        <v>11.76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9" t="s">
        <v>119</v>
      </c>
      <c r="AT84" s="209" t="s">
        <v>115</v>
      </c>
      <c r="AU84" s="209" t="s">
        <v>81</v>
      </c>
      <c r="AY84" s="17" t="s">
        <v>113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7" t="s">
        <v>76</v>
      </c>
      <c r="BK84" s="210">
        <f>ROUND(I84*H84,2)</f>
        <v>0</v>
      </c>
      <c r="BL84" s="17" t="s">
        <v>119</v>
      </c>
      <c r="BM84" s="209" t="s">
        <v>120</v>
      </c>
    </row>
    <row r="85" s="13" customFormat="1">
      <c r="A85" s="13"/>
      <c r="B85" s="211"/>
      <c r="C85" s="212"/>
      <c r="D85" s="213" t="s">
        <v>121</v>
      </c>
      <c r="E85" s="214" t="s">
        <v>19</v>
      </c>
      <c r="F85" s="215" t="s">
        <v>122</v>
      </c>
      <c r="G85" s="212"/>
      <c r="H85" s="216">
        <v>120</v>
      </c>
      <c r="I85" s="217"/>
      <c r="J85" s="212"/>
      <c r="K85" s="212"/>
      <c r="L85" s="218"/>
      <c r="M85" s="219"/>
      <c r="N85" s="220"/>
      <c r="O85" s="220"/>
      <c r="P85" s="220"/>
      <c r="Q85" s="220"/>
      <c r="R85" s="220"/>
      <c r="S85" s="220"/>
      <c r="T85" s="22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2" t="s">
        <v>121</v>
      </c>
      <c r="AU85" s="222" t="s">
        <v>81</v>
      </c>
      <c r="AV85" s="13" t="s">
        <v>81</v>
      </c>
      <c r="AW85" s="13" t="s">
        <v>33</v>
      </c>
      <c r="AX85" s="13" t="s">
        <v>76</v>
      </c>
      <c r="AY85" s="222" t="s">
        <v>113</v>
      </c>
    </row>
    <row r="86" s="12" customFormat="1" ht="22.8" customHeight="1">
      <c r="A86" s="12"/>
      <c r="B86" s="182"/>
      <c r="C86" s="183"/>
      <c r="D86" s="184" t="s">
        <v>70</v>
      </c>
      <c r="E86" s="196" t="s">
        <v>123</v>
      </c>
      <c r="F86" s="196" t="s">
        <v>124</v>
      </c>
      <c r="G86" s="183"/>
      <c r="H86" s="183"/>
      <c r="I86" s="186"/>
      <c r="J86" s="197">
        <f>BK86</f>
        <v>0</v>
      </c>
      <c r="K86" s="183"/>
      <c r="L86" s="188"/>
      <c r="M86" s="189"/>
      <c r="N86" s="190"/>
      <c r="O86" s="190"/>
      <c r="P86" s="191">
        <f>SUM(P87:P105)</f>
        <v>0</v>
      </c>
      <c r="Q86" s="190"/>
      <c r="R86" s="191">
        <f>SUM(R87:R105)</f>
        <v>2073.6210000000001</v>
      </c>
      <c r="S86" s="190"/>
      <c r="T86" s="192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76</v>
      </c>
      <c r="AT86" s="194" t="s">
        <v>70</v>
      </c>
      <c r="AU86" s="194" t="s">
        <v>76</v>
      </c>
      <c r="AY86" s="193" t="s">
        <v>113</v>
      </c>
      <c r="BK86" s="195">
        <f>SUM(BK87:BK105)</f>
        <v>0</v>
      </c>
    </row>
    <row r="87" s="2" customFormat="1" ht="24.15" customHeight="1">
      <c r="A87" s="38"/>
      <c r="B87" s="39"/>
      <c r="C87" s="198" t="s">
        <v>81</v>
      </c>
      <c r="D87" s="198" t="s">
        <v>115</v>
      </c>
      <c r="E87" s="199" t="s">
        <v>125</v>
      </c>
      <c r="F87" s="200" t="s">
        <v>126</v>
      </c>
      <c r="G87" s="201" t="s">
        <v>118</v>
      </c>
      <c r="H87" s="202">
        <v>2600</v>
      </c>
      <c r="I87" s="203"/>
      <c r="J87" s="204">
        <f>ROUND(I87*H87,2)</f>
        <v>0</v>
      </c>
      <c r="K87" s="200" t="s">
        <v>127</v>
      </c>
      <c r="L87" s="44"/>
      <c r="M87" s="205" t="s">
        <v>19</v>
      </c>
      <c r="N87" s="206" t="s">
        <v>42</v>
      </c>
      <c r="O87" s="84"/>
      <c r="P87" s="207">
        <f>O87*H87</f>
        <v>0</v>
      </c>
      <c r="Q87" s="207">
        <v>0.216</v>
      </c>
      <c r="R87" s="207">
        <f>Q87*H87</f>
        <v>561.60000000000002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119</v>
      </c>
      <c r="AT87" s="209" t="s">
        <v>115</v>
      </c>
      <c r="AU87" s="209" t="s">
        <v>81</v>
      </c>
      <c r="AY87" s="17" t="s">
        <v>113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76</v>
      </c>
      <c r="BK87" s="210">
        <f>ROUND(I87*H87,2)</f>
        <v>0</v>
      </c>
      <c r="BL87" s="17" t="s">
        <v>119</v>
      </c>
      <c r="BM87" s="209" t="s">
        <v>128</v>
      </c>
    </row>
    <row r="88" s="2" customFormat="1">
      <c r="A88" s="38"/>
      <c r="B88" s="39"/>
      <c r="C88" s="40"/>
      <c r="D88" s="223" t="s">
        <v>129</v>
      </c>
      <c r="E88" s="40"/>
      <c r="F88" s="224" t="s">
        <v>130</v>
      </c>
      <c r="G88" s="40"/>
      <c r="H88" s="40"/>
      <c r="I88" s="225"/>
      <c r="J88" s="40"/>
      <c r="K88" s="40"/>
      <c r="L88" s="44"/>
      <c r="M88" s="226"/>
      <c r="N88" s="22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129</v>
      </c>
      <c r="AU88" s="17" t="s">
        <v>81</v>
      </c>
    </row>
    <row r="89" s="13" customFormat="1">
      <c r="A89" s="13"/>
      <c r="B89" s="211"/>
      <c r="C89" s="212"/>
      <c r="D89" s="213" t="s">
        <v>121</v>
      </c>
      <c r="E89" s="214" t="s">
        <v>19</v>
      </c>
      <c r="F89" s="215" t="s">
        <v>131</v>
      </c>
      <c r="G89" s="212"/>
      <c r="H89" s="216">
        <v>2600</v>
      </c>
      <c r="I89" s="217"/>
      <c r="J89" s="212"/>
      <c r="K89" s="212"/>
      <c r="L89" s="218"/>
      <c r="M89" s="219"/>
      <c r="N89" s="220"/>
      <c r="O89" s="220"/>
      <c r="P89" s="220"/>
      <c r="Q89" s="220"/>
      <c r="R89" s="220"/>
      <c r="S89" s="220"/>
      <c r="T89" s="22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2" t="s">
        <v>121</v>
      </c>
      <c r="AU89" s="222" t="s">
        <v>81</v>
      </c>
      <c r="AV89" s="13" t="s">
        <v>81</v>
      </c>
      <c r="AW89" s="13" t="s">
        <v>33</v>
      </c>
      <c r="AX89" s="13" t="s">
        <v>76</v>
      </c>
      <c r="AY89" s="222" t="s">
        <v>113</v>
      </c>
    </row>
    <row r="90" s="2" customFormat="1" ht="24.15" customHeight="1">
      <c r="A90" s="38"/>
      <c r="B90" s="39"/>
      <c r="C90" s="198" t="s">
        <v>132</v>
      </c>
      <c r="D90" s="198" t="s">
        <v>115</v>
      </c>
      <c r="E90" s="199" t="s">
        <v>133</v>
      </c>
      <c r="F90" s="200" t="s">
        <v>134</v>
      </c>
      <c r="G90" s="201" t="s">
        <v>118</v>
      </c>
      <c r="H90" s="202">
        <v>14490</v>
      </c>
      <c r="I90" s="203"/>
      <c r="J90" s="204">
        <f>ROUND(I90*H90,2)</f>
        <v>0</v>
      </c>
      <c r="K90" s="200" t="s">
        <v>127</v>
      </c>
      <c r="L90" s="44"/>
      <c r="M90" s="205" t="s">
        <v>19</v>
      </c>
      <c r="N90" s="206" t="s">
        <v>42</v>
      </c>
      <c r="O90" s="84"/>
      <c r="P90" s="207">
        <f>O90*H90</f>
        <v>0</v>
      </c>
      <c r="Q90" s="207">
        <v>0.10434</v>
      </c>
      <c r="R90" s="207">
        <f>Q90*H90</f>
        <v>1511.8866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119</v>
      </c>
      <c r="AT90" s="209" t="s">
        <v>115</v>
      </c>
      <c r="AU90" s="209" t="s">
        <v>81</v>
      </c>
      <c r="AY90" s="17" t="s">
        <v>113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76</v>
      </c>
      <c r="BK90" s="210">
        <f>ROUND(I90*H90,2)</f>
        <v>0</v>
      </c>
      <c r="BL90" s="17" t="s">
        <v>119</v>
      </c>
      <c r="BM90" s="209" t="s">
        <v>135</v>
      </c>
    </row>
    <row r="91" s="2" customFormat="1">
      <c r="A91" s="38"/>
      <c r="B91" s="39"/>
      <c r="C91" s="40"/>
      <c r="D91" s="223" t="s">
        <v>129</v>
      </c>
      <c r="E91" s="40"/>
      <c r="F91" s="224" t="s">
        <v>136</v>
      </c>
      <c r="G91" s="40"/>
      <c r="H91" s="40"/>
      <c r="I91" s="225"/>
      <c r="J91" s="40"/>
      <c r="K91" s="40"/>
      <c r="L91" s="44"/>
      <c r="M91" s="226"/>
      <c r="N91" s="22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129</v>
      </c>
      <c r="AU91" s="17" t="s">
        <v>81</v>
      </c>
    </row>
    <row r="92" s="13" customFormat="1">
      <c r="A92" s="13"/>
      <c r="B92" s="211"/>
      <c r="C92" s="212"/>
      <c r="D92" s="213" t="s">
        <v>121</v>
      </c>
      <c r="E92" s="214" t="s">
        <v>78</v>
      </c>
      <c r="F92" s="215" t="s">
        <v>80</v>
      </c>
      <c r="G92" s="212"/>
      <c r="H92" s="216">
        <v>14490</v>
      </c>
      <c r="I92" s="217"/>
      <c r="J92" s="212"/>
      <c r="K92" s="212"/>
      <c r="L92" s="218"/>
      <c r="M92" s="219"/>
      <c r="N92" s="220"/>
      <c r="O92" s="220"/>
      <c r="P92" s="220"/>
      <c r="Q92" s="220"/>
      <c r="R92" s="220"/>
      <c r="S92" s="220"/>
      <c r="T92" s="22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2" t="s">
        <v>121</v>
      </c>
      <c r="AU92" s="222" t="s">
        <v>81</v>
      </c>
      <c r="AV92" s="13" t="s">
        <v>81</v>
      </c>
      <c r="AW92" s="13" t="s">
        <v>33</v>
      </c>
      <c r="AX92" s="13" t="s">
        <v>76</v>
      </c>
      <c r="AY92" s="222" t="s">
        <v>113</v>
      </c>
    </row>
    <row r="93" s="2" customFormat="1" ht="16.5" customHeight="1">
      <c r="A93" s="38"/>
      <c r="B93" s="39"/>
      <c r="C93" s="198" t="s">
        <v>119</v>
      </c>
      <c r="D93" s="198" t="s">
        <v>115</v>
      </c>
      <c r="E93" s="199" t="s">
        <v>137</v>
      </c>
      <c r="F93" s="200" t="s">
        <v>138</v>
      </c>
      <c r="G93" s="201" t="s">
        <v>118</v>
      </c>
      <c r="H93" s="202">
        <v>28980</v>
      </c>
      <c r="I93" s="203"/>
      <c r="J93" s="204">
        <f>ROUND(I93*H93,2)</f>
        <v>0</v>
      </c>
      <c r="K93" s="200" t="s">
        <v>127</v>
      </c>
      <c r="L93" s="44"/>
      <c r="M93" s="205" t="s">
        <v>19</v>
      </c>
      <c r="N93" s="206" t="s">
        <v>42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119</v>
      </c>
      <c r="AT93" s="209" t="s">
        <v>115</v>
      </c>
      <c r="AU93" s="209" t="s">
        <v>81</v>
      </c>
      <c r="AY93" s="17" t="s">
        <v>113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76</v>
      </c>
      <c r="BK93" s="210">
        <f>ROUND(I93*H93,2)</f>
        <v>0</v>
      </c>
      <c r="BL93" s="17" t="s">
        <v>119</v>
      </c>
      <c r="BM93" s="209" t="s">
        <v>139</v>
      </c>
    </row>
    <row r="94" s="2" customFormat="1">
      <c r="A94" s="38"/>
      <c r="B94" s="39"/>
      <c r="C94" s="40"/>
      <c r="D94" s="223" t="s">
        <v>129</v>
      </c>
      <c r="E94" s="40"/>
      <c r="F94" s="224" t="s">
        <v>140</v>
      </c>
      <c r="G94" s="40"/>
      <c r="H94" s="40"/>
      <c r="I94" s="225"/>
      <c r="J94" s="40"/>
      <c r="K94" s="40"/>
      <c r="L94" s="44"/>
      <c r="M94" s="226"/>
      <c r="N94" s="22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129</v>
      </c>
      <c r="AU94" s="17" t="s">
        <v>81</v>
      </c>
    </row>
    <row r="95" s="13" customFormat="1">
      <c r="A95" s="13"/>
      <c r="B95" s="211"/>
      <c r="C95" s="212"/>
      <c r="D95" s="213" t="s">
        <v>121</v>
      </c>
      <c r="E95" s="214" t="s">
        <v>19</v>
      </c>
      <c r="F95" s="215" t="s">
        <v>141</v>
      </c>
      <c r="G95" s="212"/>
      <c r="H95" s="216">
        <v>28980</v>
      </c>
      <c r="I95" s="217"/>
      <c r="J95" s="212"/>
      <c r="K95" s="212"/>
      <c r="L95" s="218"/>
      <c r="M95" s="219"/>
      <c r="N95" s="220"/>
      <c r="O95" s="220"/>
      <c r="P95" s="220"/>
      <c r="Q95" s="220"/>
      <c r="R95" s="220"/>
      <c r="S95" s="220"/>
      <c r="T95" s="22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2" t="s">
        <v>121</v>
      </c>
      <c r="AU95" s="222" t="s">
        <v>81</v>
      </c>
      <c r="AV95" s="13" t="s">
        <v>81</v>
      </c>
      <c r="AW95" s="13" t="s">
        <v>33</v>
      </c>
      <c r="AX95" s="13" t="s">
        <v>76</v>
      </c>
      <c r="AY95" s="222" t="s">
        <v>113</v>
      </c>
    </row>
    <row r="96" s="2" customFormat="1">
      <c r="A96" s="38"/>
      <c r="B96" s="39"/>
      <c r="C96" s="40"/>
      <c r="D96" s="213" t="s">
        <v>142</v>
      </c>
      <c r="E96" s="40"/>
      <c r="F96" s="228" t="s">
        <v>143</v>
      </c>
      <c r="G96" s="40"/>
      <c r="H96" s="40"/>
      <c r="I96" s="40"/>
      <c r="J96" s="40"/>
      <c r="K96" s="40"/>
      <c r="L96" s="44"/>
      <c r="M96" s="226"/>
      <c r="N96" s="22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81</v>
      </c>
    </row>
    <row r="97" s="2" customFormat="1">
      <c r="A97" s="38"/>
      <c r="B97" s="39"/>
      <c r="C97" s="40"/>
      <c r="D97" s="213" t="s">
        <v>142</v>
      </c>
      <c r="E97" s="40"/>
      <c r="F97" s="229" t="s">
        <v>80</v>
      </c>
      <c r="G97" s="40"/>
      <c r="H97" s="230">
        <v>14490</v>
      </c>
      <c r="I97" s="40"/>
      <c r="J97" s="40"/>
      <c r="K97" s="40"/>
      <c r="L97" s="44"/>
      <c r="M97" s="226"/>
      <c r="N97" s="22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81</v>
      </c>
    </row>
    <row r="98" s="2" customFormat="1" ht="24.15" customHeight="1">
      <c r="A98" s="38"/>
      <c r="B98" s="39"/>
      <c r="C98" s="198" t="s">
        <v>123</v>
      </c>
      <c r="D98" s="198" t="s">
        <v>115</v>
      </c>
      <c r="E98" s="199" t="s">
        <v>144</v>
      </c>
      <c r="F98" s="200" t="s">
        <v>145</v>
      </c>
      <c r="G98" s="201" t="s">
        <v>118</v>
      </c>
      <c r="H98" s="202">
        <v>14490</v>
      </c>
      <c r="I98" s="203"/>
      <c r="J98" s="204">
        <f>ROUND(I98*H98,2)</f>
        <v>0</v>
      </c>
      <c r="K98" s="200" t="s">
        <v>127</v>
      </c>
      <c r="L98" s="44"/>
      <c r="M98" s="205" t="s">
        <v>19</v>
      </c>
      <c r="N98" s="206" t="s">
        <v>42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119</v>
      </c>
      <c r="AT98" s="209" t="s">
        <v>115</v>
      </c>
      <c r="AU98" s="209" t="s">
        <v>81</v>
      </c>
      <c r="AY98" s="17" t="s">
        <v>113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76</v>
      </c>
      <c r="BK98" s="210">
        <f>ROUND(I98*H98,2)</f>
        <v>0</v>
      </c>
      <c r="BL98" s="17" t="s">
        <v>119</v>
      </c>
      <c r="BM98" s="209" t="s">
        <v>146</v>
      </c>
    </row>
    <row r="99" s="2" customFormat="1">
      <c r="A99" s="38"/>
      <c r="B99" s="39"/>
      <c r="C99" s="40"/>
      <c r="D99" s="223" t="s">
        <v>129</v>
      </c>
      <c r="E99" s="40"/>
      <c r="F99" s="224" t="s">
        <v>147</v>
      </c>
      <c r="G99" s="40"/>
      <c r="H99" s="40"/>
      <c r="I99" s="225"/>
      <c r="J99" s="40"/>
      <c r="K99" s="40"/>
      <c r="L99" s="44"/>
      <c r="M99" s="226"/>
      <c r="N99" s="22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129</v>
      </c>
      <c r="AU99" s="17" t="s">
        <v>81</v>
      </c>
    </row>
    <row r="100" s="13" customFormat="1">
      <c r="A100" s="13"/>
      <c r="B100" s="211"/>
      <c r="C100" s="212"/>
      <c r="D100" s="213" t="s">
        <v>121</v>
      </c>
      <c r="E100" s="214" t="s">
        <v>19</v>
      </c>
      <c r="F100" s="215" t="s">
        <v>78</v>
      </c>
      <c r="G100" s="212"/>
      <c r="H100" s="216">
        <v>14490</v>
      </c>
      <c r="I100" s="217"/>
      <c r="J100" s="212"/>
      <c r="K100" s="212"/>
      <c r="L100" s="218"/>
      <c r="M100" s="219"/>
      <c r="N100" s="220"/>
      <c r="O100" s="220"/>
      <c r="P100" s="220"/>
      <c r="Q100" s="220"/>
      <c r="R100" s="220"/>
      <c r="S100" s="220"/>
      <c r="T100" s="22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2" t="s">
        <v>121</v>
      </c>
      <c r="AU100" s="222" t="s">
        <v>81</v>
      </c>
      <c r="AV100" s="13" t="s">
        <v>81</v>
      </c>
      <c r="AW100" s="13" t="s">
        <v>33</v>
      </c>
      <c r="AX100" s="13" t="s">
        <v>76</v>
      </c>
      <c r="AY100" s="222" t="s">
        <v>113</v>
      </c>
    </row>
    <row r="101" s="2" customFormat="1">
      <c r="A101" s="38"/>
      <c r="B101" s="39"/>
      <c r="C101" s="40"/>
      <c r="D101" s="213" t="s">
        <v>142</v>
      </c>
      <c r="E101" s="40"/>
      <c r="F101" s="228" t="s">
        <v>143</v>
      </c>
      <c r="G101" s="40"/>
      <c r="H101" s="40"/>
      <c r="I101" s="40"/>
      <c r="J101" s="40"/>
      <c r="K101" s="40"/>
      <c r="L101" s="44"/>
      <c r="M101" s="226"/>
      <c r="N101" s="22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U101" s="17" t="s">
        <v>81</v>
      </c>
    </row>
    <row r="102" s="2" customFormat="1">
      <c r="A102" s="38"/>
      <c r="B102" s="39"/>
      <c r="C102" s="40"/>
      <c r="D102" s="213" t="s">
        <v>142</v>
      </c>
      <c r="E102" s="40"/>
      <c r="F102" s="229" t="s">
        <v>80</v>
      </c>
      <c r="G102" s="40"/>
      <c r="H102" s="230">
        <v>14490</v>
      </c>
      <c r="I102" s="40"/>
      <c r="J102" s="40"/>
      <c r="K102" s="40"/>
      <c r="L102" s="44"/>
      <c r="M102" s="226"/>
      <c r="N102" s="22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U102" s="17" t="s">
        <v>81</v>
      </c>
    </row>
    <row r="103" s="2" customFormat="1" ht="24.15" customHeight="1">
      <c r="A103" s="38"/>
      <c r="B103" s="39"/>
      <c r="C103" s="198" t="s">
        <v>148</v>
      </c>
      <c r="D103" s="198" t="s">
        <v>115</v>
      </c>
      <c r="E103" s="199" t="s">
        <v>149</v>
      </c>
      <c r="F103" s="200" t="s">
        <v>150</v>
      </c>
      <c r="G103" s="201" t="s">
        <v>151</v>
      </c>
      <c r="H103" s="202">
        <v>60</v>
      </c>
      <c r="I103" s="203"/>
      <c r="J103" s="204">
        <f>ROUND(I103*H103,2)</f>
        <v>0</v>
      </c>
      <c r="K103" s="200" t="s">
        <v>127</v>
      </c>
      <c r="L103" s="44"/>
      <c r="M103" s="205" t="s">
        <v>19</v>
      </c>
      <c r="N103" s="206" t="s">
        <v>42</v>
      </c>
      <c r="O103" s="84"/>
      <c r="P103" s="207">
        <f>O103*H103</f>
        <v>0</v>
      </c>
      <c r="Q103" s="207">
        <v>0.0022399999999999998</v>
      </c>
      <c r="R103" s="207">
        <f>Q103*H103</f>
        <v>0.13439999999999999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119</v>
      </c>
      <c r="AT103" s="209" t="s">
        <v>115</v>
      </c>
      <c r="AU103" s="209" t="s">
        <v>81</v>
      </c>
      <c r="AY103" s="17" t="s">
        <v>113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76</v>
      </c>
      <c r="BK103" s="210">
        <f>ROUND(I103*H103,2)</f>
        <v>0</v>
      </c>
      <c r="BL103" s="17" t="s">
        <v>119</v>
      </c>
      <c r="BM103" s="209" t="s">
        <v>152</v>
      </c>
    </row>
    <row r="104" s="2" customFormat="1">
      <c r="A104" s="38"/>
      <c r="B104" s="39"/>
      <c r="C104" s="40"/>
      <c r="D104" s="223" t="s">
        <v>129</v>
      </c>
      <c r="E104" s="40"/>
      <c r="F104" s="224" t="s">
        <v>153</v>
      </c>
      <c r="G104" s="40"/>
      <c r="H104" s="40"/>
      <c r="I104" s="225"/>
      <c r="J104" s="40"/>
      <c r="K104" s="40"/>
      <c r="L104" s="44"/>
      <c r="M104" s="226"/>
      <c r="N104" s="22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129</v>
      </c>
      <c r="AU104" s="17" t="s">
        <v>81</v>
      </c>
    </row>
    <row r="105" s="13" customFormat="1">
      <c r="A105" s="13"/>
      <c r="B105" s="211"/>
      <c r="C105" s="212"/>
      <c r="D105" s="213" t="s">
        <v>121</v>
      </c>
      <c r="E105" s="214" t="s">
        <v>82</v>
      </c>
      <c r="F105" s="215" t="s">
        <v>84</v>
      </c>
      <c r="G105" s="212"/>
      <c r="H105" s="216">
        <v>60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2" t="s">
        <v>121</v>
      </c>
      <c r="AU105" s="222" t="s">
        <v>81</v>
      </c>
      <c r="AV105" s="13" t="s">
        <v>81</v>
      </c>
      <c r="AW105" s="13" t="s">
        <v>33</v>
      </c>
      <c r="AX105" s="13" t="s">
        <v>76</v>
      </c>
      <c r="AY105" s="222" t="s">
        <v>113</v>
      </c>
    </row>
    <row r="106" s="12" customFormat="1" ht="22.8" customHeight="1">
      <c r="A106" s="12"/>
      <c r="B106" s="182"/>
      <c r="C106" s="183"/>
      <c r="D106" s="184" t="s">
        <v>70</v>
      </c>
      <c r="E106" s="196" t="s">
        <v>154</v>
      </c>
      <c r="F106" s="196" t="s">
        <v>155</v>
      </c>
      <c r="G106" s="183"/>
      <c r="H106" s="183"/>
      <c r="I106" s="186"/>
      <c r="J106" s="197">
        <f>BK106</f>
        <v>0</v>
      </c>
      <c r="K106" s="183"/>
      <c r="L106" s="188"/>
      <c r="M106" s="189"/>
      <c r="N106" s="190"/>
      <c r="O106" s="190"/>
      <c r="P106" s="191">
        <f>SUM(P107:P116)</f>
        <v>0</v>
      </c>
      <c r="Q106" s="190"/>
      <c r="R106" s="191">
        <f>SUM(R107:R116)</f>
        <v>0</v>
      </c>
      <c r="S106" s="190"/>
      <c r="T106" s="192">
        <f>SUM(T107:T116)</f>
        <v>289.80000000000001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3" t="s">
        <v>76</v>
      </c>
      <c r="AT106" s="194" t="s">
        <v>70</v>
      </c>
      <c r="AU106" s="194" t="s">
        <v>76</v>
      </c>
      <c r="AY106" s="193" t="s">
        <v>113</v>
      </c>
      <c r="BK106" s="195">
        <f>SUM(BK107:BK116)</f>
        <v>0</v>
      </c>
    </row>
    <row r="107" s="2" customFormat="1" ht="16.5" customHeight="1">
      <c r="A107" s="38"/>
      <c r="B107" s="39"/>
      <c r="C107" s="198" t="s">
        <v>156</v>
      </c>
      <c r="D107" s="198" t="s">
        <v>115</v>
      </c>
      <c r="E107" s="199" t="s">
        <v>157</v>
      </c>
      <c r="F107" s="200" t="s">
        <v>158</v>
      </c>
      <c r="G107" s="201" t="s">
        <v>151</v>
      </c>
      <c r="H107" s="202">
        <v>60</v>
      </c>
      <c r="I107" s="203"/>
      <c r="J107" s="204">
        <f>ROUND(I107*H107,2)</f>
        <v>0</v>
      </c>
      <c r="K107" s="200" t="s">
        <v>127</v>
      </c>
      <c r="L107" s="44"/>
      <c r="M107" s="205" t="s">
        <v>19</v>
      </c>
      <c r="N107" s="206" t="s">
        <v>42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119</v>
      </c>
      <c r="AT107" s="209" t="s">
        <v>115</v>
      </c>
      <c r="AU107" s="209" t="s">
        <v>81</v>
      </c>
      <c r="AY107" s="17" t="s">
        <v>113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76</v>
      </c>
      <c r="BK107" s="210">
        <f>ROUND(I107*H107,2)</f>
        <v>0</v>
      </c>
      <c r="BL107" s="17" t="s">
        <v>119</v>
      </c>
      <c r="BM107" s="209" t="s">
        <v>159</v>
      </c>
    </row>
    <row r="108" s="2" customFormat="1">
      <c r="A108" s="38"/>
      <c r="B108" s="39"/>
      <c r="C108" s="40"/>
      <c r="D108" s="223" t="s">
        <v>129</v>
      </c>
      <c r="E108" s="40"/>
      <c r="F108" s="224" t="s">
        <v>160</v>
      </c>
      <c r="G108" s="40"/>
      <c r="H108" s="40"/>
      <c r="I108" s="225"/>
      <c r="J108" s="40"/>
      <c r="K108" s="40"/>
      <c r="L108" s="44"/>
      <c r="M108" s="226"/>
      <c r="N108" s="22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129</v>
      </c>
      <c r="AU108" s="17" t="s">
        <v>81</v>
      </c>
    </row>
    <row r="109" s="13" customFormat="1">
      <c r="A109" s="13"/>
      <c r="B109" s="211"/>
      <c r="C109" s="212"/>
      <c r="D109" s="213" t="s">
        <v>121</v>
      </c>
      <c r="E109" s="214" t="s">
        <v>19</v>
      </c>
      <c r="F109" s="215" t="s">
        <v>82</v>
      </c>
      <c r="G109" s="212"/>
      <c r="H109" s="216">
        <v>60</v>
      </c>
      <c r="I109" s="217"/>
      <c r="J109" s="212"/>
      <c r="K109" s="212"/>
      <c r="L109" s="218"/>
      <c r="M109" s="219"/>
      <c r="N109" s="220"/>
      <c r="O109" s="220"/>
      <c r="P109" s="220"/>
      <c r="Q109" s="220"/>
      <c r="R109" s="220"/>
      <c r="S109" s="220"/>
      <c r="T109" s="22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2" t="s">
        <v>121</v>
      </c>
      <c r="AU109" s="222" t="s">
        <v>81</v>
      </c>
      <c r="AV109" s="13" t="s">
        <v>81</v>
      </c>
      <c r="AW109" s="13" t="s">
        <v>33</v>
      </c>
      <c r="AX109" s="13" t="s">
        <v>76</v>
      </c>
      <c r="AY109" s="222" t="s">
        <v>113</v>
      </c>
    </row>
    <row r="110" s="2" customFormat="1">
      <c r="A110" s="38"/>
      <c r="B110" s="39"/>
      <c r="C110" s="40"/>
      <c r="D110" s="213" t="s">
        <v>142</v>
      </c>
      <c r="E110" s="40"/>
      <c r="F110" s="228" t="s">
        <v>161</v>
      </c>
      <c r="G110" s="40"/>
      <c r="H110" s="40"/>
      <c r="I110" s="40"/>
      <c r="J110" s="40"/>
      <c r="K110" s="40"/>
      <c r="L110" s="44"/>
      <c r="M110" s="226"/>
      <c r="N110" s="22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U110" s="17" t="s">
        <v>81</v>
      </c>
    </row>
    <row r="111" s="2" customFormat="1">
      <c r="A111" s="38"/>
      <c r="B111" s="39"/>
      <c r="C111" s="40"/>
      <c r="D111" s="213" t="s">
        <v>142</v>
      </c>
      <c r="E111" s="40"/>
      <c r="F111" s="229" t="s">
        <v>84</v>
      </c>
      <c r="G111" s="40"/>
      <c r="H111" s="230">
        <v>60</v>
      </c>
      <c r="I111" s="40"/>
      <c r="J111" s="40"/>
      <c r="K111" s="40"/>
      <c r="L111" s="44"/>
      <c r="M111" s="226"/>
      <c r="N111" s="22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U111" s="17" t="s">
        <v>81</v>
      </c>
    </row>
    <row r="112" s="2" customFormat="1" ht="33" customHeight="1">
      <c r="A112" s="38"/>
      <c r="B112" s="39"/>
      <c r="C112" s="198" t="s">
        <v>162</v>
      </c>
      <c r="D112" s="198" t="s">
        <v>115</v>
      </c>
      <c r="E112" s="199" t="s">
        <v>163</v>
      </c>
      <c r="F112" s="200" t="s">
        <v>164</v>
      </c>
      <c r="G112" s="201" t="s">
        <v>118</v>
      </c>
      <c r="H112" s="202">
        <v>14490</v>
      </c>
      <c r="I112" s="203"/>
      <c r="J112" s="204">
        <f>ROUND(I112*H112,2)</f>
        <v>0</v>
      </c>
      <c r="K112" s="200" t="s">
        <v>127</v>
      </c>
      <c r="L112" s="44"/>
      <c r="M112" s="205" t="s">
        <v>19</v>
      </c>
      <c r="N112" s="206" t="s">
        <v>42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0.02</v>
      </c>
      <c r="T112" s="208">
        <f>S112*H112</f>
        <v>289.80000000000001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119</v>
      </c>
      <c r="AT112" s="209" t="s">
        <v>115</v>
      </c>
      <c r="AU112" s="209" t="s">
        <v>81</v>
      </c>
      <c r="AY112" s="17" t="s">
        <v>113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76</v>
      </c>
      <c r="BK112" s="210">
        <f>ROUND(I112*H112,2)</f>
        <v>0</v>
      </c>
      <c r="BL112" s="17" t="s">
        <v>119</v>
      </c>
      <c r="BM112" s="209" t="s">
        <v>165</v>
      </c>
    </row>
    <row r="113" s="2" customFormat="1">
      <c r="A113" s="38"/>
      <c r="B113" s="39"/>
      <c r="C113" s="40"/>
      <c r="D113" s="223" t="s">
        <v>129</v>
      </c>
      <c r="E113" s="40"/>
      <c r="F113" s="224" t="s">
        <v>166</v>
      </c>
      <c r="G113" s="40"/>
      <c r="H113" s="40"/>
      <c r="I113" s="225"/>
      <c r="J113" s="40"/>
      <c r="K113" s="40"/>
      <c r="L113" s="44"/>
      <c r="M113" s="226"/>
      <c r="N113" s="22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81</v>
      </c>
    </row>
    <row r="114" s="13" customFormat="1">
      <c r="A114" s="13"/>
      <c r="B114" s="211"/>
      <c r="C114" s="212"/>
      <c r="D114" s="213" t="s">
        <v>121</v>
      </c>
      <c r="E114" s="214" t="s">
        <v>19</v>
      </c>
      <c r="F114" s="215" t="s">
        <v>78</v>
      </c>
      <c r="G114" s="212"/>
      <c r="H114" s="216">
        <v>14490</v>
      </c>
      <c r="I114" s="217"/>
      <c r="J114" s="212"/>
      <c r="K114" s="212"/>
      <c r="L114" s="218"/>
      <c r="M114" s="219"/>
      <c r="N114" s="220"/>
      <c r="O114" s="220"/>
      <c r="P114" s="220"/>
      <c r="Q114" s="220"/>
      <c r="R114" s="220"/>
      <c r="S114" s="220"/>
      <c r="T114" s="22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2" t="s">
        <v>121</v>
      </c>
      <c r="AU114" s="222" t="s">
        <v>81</v>
      </c>
      <c r="AV114" s="13" t="s">
        <v>81</v>
      </c>
      <c r="AW114" s="13" t="s">
        <v>33</v>
      </c>
      <c r="AX114" s="13" t="s">
        <v>76</v>
      </c>
      <c r="AY114" s="222" t="s">
        <v>113</v>
      </c>
    </row>
    <row r="115" s="2" customFormat="1">
      <c r="A115" s="38"/>
      <c r="B115" s="39"/>
      <c r="C115" s="40"/>
      <c r="D115" s="213" t="s">
        <v>142</v>
      </c>
      <c r="E115" s="40"/>
      <c r="F115" s="228" t="s">
        <v>143</v>
      </c>
      <c r="G115" s="40"/>
      <c r="H115" s="40"/>
      <c r="I115" s="40"/>
      <c r="J115" s="40"/>
      <c r="K115" s="40"/>
      <c r="L115" s="44"/>
      <c r="M115" s="226"/>
      <c r="N115" s="22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U115" s="17" t="s">
        <v>81</v>
      </c>
    </row>
    <row r="116" s="2" customFormat="1">
      <c r="A116" s="38"/>
      <c r="B116" s="39"/>
      <c r="C116" s="40"/>
      <c r="D116" s="213" t="s">
        <v>142</v>
      </c>
      <c r="E116" s="40"/>
      <c r="F116" s="229" t="s">
        <v>80</v>
      </c>
      <c r="G116" s="40"/>
      <c r="H116" s="230">
        <v>14490</v>
      </c>
      <c r="I116" s="40"/>
      <c r="J116" s="40"/>
      <c r="K116" s="40"/>
      <c r="L116" s="44"/>
      <c r="M116" s="226"/>
      <c r="N116" s="22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U116" s="17" t="s">
        <v>81</v>
      </c>
    </row>
    <row r="117" s="12" customFormat="1" ht="25.92" customHeight="1">
      <c r="A117" s="12"/>
      <c r="B117" s="182"/>
      <c r="C117" s="183"/>
      <c r="D117" s="184" t="s">
        <v>70</v>
      </c>
      <c r="E117" s="185" t="s">
        <v>167</v>
      </c>
      <c r="F117" s="185" t="s">
        <v>168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P118+P122+P126</f>
        <v>0</v>
      </c>
      <c r="Q117" s="190"/>
      <c r="R117" s="191">
        <f>R118+R122+R126</f>
        <v>0</v>
      </c>
      <c r="S117" s="190"/>
      <c r="T117" s="192">
        <f>T118+T122+T126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3" t="s">
        <v>123</v>
      </c>
      <c r="AT117" s="194" t="s">
        <v>70</v>
      </c>
      <c r="AU117" s="194" t="s">
        <v>71</v>
      </c>
      <c r="AY117" s="193" t="s">
        <v>113</v>
      </c>
      <c r="BK117" s="195">
        <f>BK118+BK122+BK126</f>
        <v>0</v>
      </c>
    </row>
    <row r="118" s="12" customFormat="1" ht="22.8" customHeight="1">
      <c r="A118" s="12"/>
      <c r="B118" s="182"/>
      <c r="C118" s="183"/>
      <c r="D118" s="184" t="s">
        <v>70</v>
      </c>
      <c r="E118" s="196" t="s">
        <v>169</v>
      </c>
      <c r="F118" s="196" t="s">
        <v>170</v>
      </c>
      <c r="G118" s="183"/>
      <c r="H118" s="183"/>
      <c r="I118" s="186"/>
      <c r="J118" s="197">
        <f>BK118</f>
        <v>0</v>
      </c>
      <c r="K118" s="183"/>
      <c r="L118" s="188"/>
      <c r="M118" s="189"/>
      <c r="N118" s="190"/>
      <c r="O118" s="190"/>
      <c r="P118" s="191">
        <f>SUM(P119:P121)</f>
        <v>0</v>
      </c>
      <c r="Q118" s="190"/>
      <c r="R118" s="191">
        <f>SUM(R119:R121)</f>
        <v>0</v>
      </c>
      <c r="S118" s="190"/>
      <c r="T118" s="192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3" t="s">
        <v>123</v>
      </c>
      <c r="AT118" s="194" t="s">
        <v>70</v>
      </c>
      <c r="AU118" s="194" t="s">
        <v>76</v>
      </c>
      <c r="AY118" s="193" t="s">
        <v>113</v>
      </c>
      <c r="BK118" s="195">
        <f>SUM(BK119:BK121)</f>
        <v>0</v>
      </c>
    </row>
    <row r="119" s="2" customFormat="1" ht="16.5" customHeight="1">
      <c r="A119" s="38"/>
      <c r="B119" s="39"/>
      <c r="C119" s="198" t="s">
        <v>154</v>
      </c>
      <c r="D119" s="198" t="s">
        <v>115</v>
      </c>
      <c r="E119" s="199" t="s">
        <v>171</v>
      </c>
      <c r="F119" s="200" t="s">
        <v>172</v>
      </c>
      <c r="G119" s="201" t="s">
        <v>173</v>
      </c>
      <c r="H119" s="202">
        <v>1</v>
      </c>
      <c r="I119" s="203"/>
      <c r="J119" s="204">
        <f>ROUND(I119*H119,2)</f>
        <v>0</v>
      </c>
      <c r="K119" s="200" t="s">
        <v>127</v>
      </c>
      <c r="L119" s="44"/>
      <c r="M119" s="205" t="s">
        <v>19</v>
      </c>
      <c r="N119" s="206" t="s">
        <v>42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174</v>
      </c>
      <c r="AT119" s="209" t="s">
        <v>115</v>
      </c>
      <c r="AU119" s="209" t="s">
        <v>81</v>
      </c>
      <c r="AY119" s="17" t="s">
        <v>113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76</v>
      </c>
      <c r="BK119" s="210">
        <f>ROUND(I119*H119,2)</f>
        <v>0</v>
      </c>
      <c r="BL119" s="17" t="s">
        <v>174</v>
      </c>
      <c r="BM119" s="209" t="s">
        <v>175</v>
      </c>
    </row>
    <row r="120" s="2" customFormat="1">
      <c r="A120" s="38"/>
      <c r="B120" s="39"/>
      <c r="C120" s="40"/>
      <c r="D120" s="223" t="s">
        <v>129</v>
      </c>
      <c r="E120" s="40"/>
      <c r="F120" s="224" t="s">
        <v>176</v>
      </c>
      <c r="G120" s="40"/>
      <c r="H120" s="40"/>
      <c r="I120" s="225"/>
      <c r="J120" s="40"/>
      <c r="K120" s="40"/>
      <c r="L120" s="44"/>
      <c r="M120" s="226"/>
      <c r="N120" s="22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129</v>
      </c>
      <c r="AU120" s="17" t="s">
        <v>81</v>
      </c>
    </row>
    <row r="121" s="13" customFormat="1">
      <c r="A121" s="13"/>
      <c r="B121" s="211"/>
      <c r="C121" s="212"/>
      <c r="D121" s="213" t="s">
        <v>121</v>
      </c>
      <c r="E121" s="214" t="s">
        <v>19</v>
      </c>
      <c r="F121" s="215" t="s">
        <v>76</v>
      </c>
      <c r="G121" s="212"/>
      <c r="H121" s="216">
        <v>1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2" t="s">
        <v>121</v>
      </c>
      <c r="AU121" s="222" t="s">
        <v>81</v>
      </c>
      <c r="AV121" s="13" t="s">
        <v>81</v>
      </c>
      <c r="AW121" s="13" t="s">
        <v>33</v>
      </c>
      <c r="AX121" s="13" t="s">
        <v>76</v>
      </c>
      <c r="AY121" s="222" t="s">
        <v>113</v>
      </c>
    </row>
    <row r="122" s="12" customFormat="1" ht="22.8" customHeight="1">
      <c r="A122" s="12"/>
      <c r="B122" s="182"/>
      <c r="C122" s="183"/>
      <c r="D122" s="184" t="s">
        <v>70</v>
      </c>
      <c r="E122" s="196" t="s">
        <v>177</v>
      </c>
      <c r="F122" s="196" t="s">
        <v>178</v>
      </c>
      <c r="G122" s="183"/>
      <c r="H122" s="183"/>
      <c r="I122" s="186"/>
      <c r="J122" s="197">
        <f>BK122</f>
        <v>0</v>
      </c>
      <c r="K122" s="183"/>
      <c r="L122" s="188"/>
      <c r="M122" s="189"/>
      <c r="N122" s="190"/>
      <c r="O122" s="190"/>
      <c r="P122" s="191">
        <f>SUM(P123:P125)</f>
        <v>0</v>
      </c>
      <c r="Q122" s="190"/>
      <c r="R122" s="191">
        <f>SUM(R123:R125)</f>
        <v>0</v>
      </c>
      <c r="S122" s="190"/>
      <c r="T122" s="19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3" t="s">
        <v>123</v>
      </c>
      <c r="AT122" s="194" t="s">
        <v>70</v>
      </c>
      <c r="AU122" s="194" t="s">
        <v>76</v>
      </c>
      <c r="AY122" s="193" t="s">
        <v>113</v>
      </c>
      <c r="BK122" s="195">
        <f>SUM(BK123:BK125)</f>
        <v>0</v>
      </c>
    </row>
    <row r="123" s="2" customFormat="1" ht="16.5" customHeight="1">
      <c r="A123" s="38"/>
      <c r="B123" s="39"/>
      <c r="C123" s="198" t="s">
        <v>179</v>
      </c>
      <c r="D123" s="198" t="s">
        <v>115</v>
      </c>
      <c r="E123" s="199" t="s">
        <v>180</v>
      </c>
      <c r="F123" s="200" t="s">
        <v>181</v>
      </c>
      <c r="G123" s="201" t="s">
        <v>173</v>
      </c>
      <c r="H123" s="202">
        <v>1</v>
      </c>
      <c r="I123" s="203"/>
      <c r="J123" s="204">
        <f>ROUND(I123*H123,2)</f>
        <v>0</v>
      </c>
      <c r="K123" s="200" t="s">
        <v>127</v>
      </c>
      <c r="L123" s="44"/>
      <c r="M123" s="205" t="s">
        <v>19</v>
      </c>
      <c r="N123" s="206" t="s">
        <v>42</v>
      </c>
      <c r="O123" s="8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174</v>
      </c>
      <c r="AT123" s="209" t="s">
        <v>115</v>
      </c>
      <c r="AU123" s="209" t="s">
        <v>81</v>
      </c>
      <c r="AY123" s="17" t="s">
        <v>113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76</v>
      </c>
      <c r="BK123" s="210">
        <f>ROUND(I123*H123,2)</f>
        <v>0</v>
      </c>
      <c r="BL123" s="17" t="s">
        <v>174</v>
      </c>
      <c r="BM123" s="209" t="s">
        <v>182</v>
      </c>
    </row>
    <row r="124" s="2" customFormat="1">
      <c r="A124" s="38"/>
      <c r="B124" s="39"/>
      <c r="C124" s="40"/>
      <c r="D124" s="223" t="s">
        <v>129</v>
      </c>
      <c r="E124" s="40"/>
      <c r="F124" s="224" t="s">
        <v>183</v>
      </c>
      <c r="G124" s="40"/>
      <c r="H124" s="40"/>
      <c r="I124" s="225"/>
      <c r="J124" s="40"/>
      <c r="K124" s="40"/>
      <c r="L124" s="44"/>
      <c r="M124" s="226"/>
      <c r="N124" s="22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129</v>
      </c>
      <c r="AU124" s="17" t="s">
        <v>81</v>
      </c>
    </row>
    <row r="125" s="13" customFormat="1">
      <c r="A125" s="13"/>
      <c r="B125" s="211"/>
      <c r="C125" s="212"/>
      <c r="D125" s="213" t="s">
        <v>121</v>
      </c>
      <c r="E125" s="214" t="s">
        <v>19</v>
      </c>
      <c r="F125" s="215" t="s">
        <v>76</v>
      </c>
      <c r="G125" s="212"/>
      <c r="H125" s="216">
        <v>1</v>
      </c>
      <c r="I125" s="217"/>
      <c r="J125" s="212"/>
      <c r="K125" s="212"/>
      <c r="L125" s="218"/>
      <c r="M125" s="219"/>
      <c r="N125" s="220"/>
      <c r="O125" s="220"/>
      <c r="P125" s="220"/>
      <c r="Q125" s="220"/>
      <c r="R125" s="220"/>
      <c r="S125" s="220"/>
      <c r="T125" s="22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2" t="s">
        <v>121</v>
      </c>
      <c r="AU125" s="222" t="s">
        <v>81</v>
      </c>
      <c r="AV125" s="13" t="s">
        <v>81</v>
      </c>
      <c r="AW125" s="13" t="s">
        <v>33</v>
      </c>
      <c r="AX125" s="13" t="s">
        <v>76</v>
      </c>
      <c r="AY125" s="222" t="s">
        <v>113</v>
      </c>
    </row>
    <row r="126" s="12" customFormat="1" ht="22.8" customHeight="1">
      <c r="A126" s="12"/>
      <c r="B126" s="182"/>
      <c r="C126" s="183"/>
      <c r="D126" s="184" t="s">
        <v>70</v>
      </c>
      <c r="E126" s="196" t="s">
        <v>184</v>
      </c>
      <c r="F126" s="196" t="s">
        <v>185</v>
      </c>
      <c r="G126" s="183"/>
      <c r="H126" s="183"/>
      <c r="I126" s="186"/>
      <c r="J126" s="197">
        <f>BK126</f>
        <v>0</v>
      </c>
      <c r="K126" s="183"/>
      <c r="L126" s="188"/>
      <c r="M126" s="189"/>
      <c r="N126" s="190"/>
      <c r="O126" s="190"/>
      <c r="P126" s="191">
        <f>SUM(P127:P129)</f>
        <v>0</v>
      </c>
      <c r="Q126" s="190"/>
      <c r="R126" s="191">
        <f>SUM(R127:R129)</f>
        <v>0</v>
      </c>
      <c r="S126" s="190"/>
      <c r="T126" s="19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3" t="s">
        <v>123</v>
      </c>
      <c r="AT126" s="194" t="s">
        <v>70</v>
      </c>
      <c r="AU126" s="194" t="s">
        <v>76</v>
      </c>
      <c r="AY126" s="193" t="s">
        <v>113</v>
      </c>
      <c r="BK126" s="195">
        <f>SUM(BK127:BK129)</f>
        <v>0</v>
      </c>
    </row>
    <row r="127" s="2" customFormat="1" ht="16.5" customHeight="1">
      <c r="A127" s="38"/>
      <c r="B127" s="39"/>
      <c r="C127" s="198" t="s">
        <v>186</v>
      </c>
      <c r="D127" s="198" t="s">
        <v>115</v>
      </c>
      <c r="E127" s="199" t="s">
        <v>187</v>
      </c>
      <c r="F127" s="200" t="s">
        <v>188</v>
      </c>
      <c r="G127" s="201" t="s">
        <v>173</v>
      </c>
      <c r="H127" s="202">
        <v>1</v>
      </c>
      <c r="I127" s="203"/>
      <c r="J127" s="204">
        <f>ROUND(I127*H127,2)</f>
        <v>0</v>
      </c>
      <c r="K127" s="200" t="s">
        <v>127</v>
      </c>
      <c r="L127" s="44"/>
      <c r="M127" s="205" t="s">
        <v>19</v>
      </c>
      <c r="N127" s="206" t="s">
        <v>42</v>
      </c>
      <c r="O127" s="84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174</v>
      </c>
      <c r="AT127" s="209" t="s">
        <v>115</v>
      </c>
      <c r="AU127" s="209" t="s">
        <v>81</v>
      </c>
      <c r="AY127" s="17" t="s">
        <v>113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76</v>
      </c>
      <c r="BK127" s="210">
        <f>ROUND(I127*H127,2)</f>
        <v>0</v>
      </c>
      <c r="BL127" s="17" t="s">
        <v>174</v>
      </c>
      <c r="BM127" s="209" t="s">
        <v>189</v>
      </c>
    </row>
    <row r="128" s="2" customFormat="1">
      <c r="A128" s="38"/>
      <c r="B128" s="39"/>
      <c r="C128" s="40"/>
      <c r="D128" s="223" t="s">
        <v>129</v>
      </c>
      <c r="E128" s="40"/>
      <c r="F128" s="224" t="s">
        <v>190</v>
      </c>
      <c r="G128" s="40"/>
      <c r="H128" s="40"/>
      <c r="I128" s="225"/>
      <c r="J128" s="40"/>
      <c r="K128" s="40"/>
      <c r="L128" s="44"/>
      <c r="M128" s="226"/>
      <c r="N128" s="227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129</v>
      </c>
      <c r="AU128" s="17" t="s">
        <v>81</v>
      </c>
    </row>
    <row r="129" s="13" customFormat="1">
      <c r="A129" s="13"/>
      <c r="B129" s="211"/>
      <c r="C129" s="212"/>
      <c r="D129" s="213" t="s">
        <v>121</v>
      </c>
      <c r="E129" s="214" t="s">
        <v>19</v>
      </c>
      <c r="F129" s="215" t="s">
        <v>76</v>
      </c>
      <c r="G129" s="212"/>
      <c r="H129" s="216">
        <v>1</v>
      </c>
      <c r="I129" s="217"/>
      <c r="J129" s="212"/>
      <c r="K129" s="212"/>
      <c r="L129" s="218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2" t="s">
        <v>121</v>
      </c>
      <c r="AU129" s="222" t="s">
        <v>81</v>
      </c>
      <c r="AV129" s="13" t="s">
        <v>81</v>
      </c>
      <c r="AW129" s="13" t="s">
        <v>33</v>
      </c>
      <c r="AX129" s="13" t="s">
        <v>76</v>
      </c>
      <c r="AY129" s="222" t="s">
        <v>113</v>
      </c>
    </row>
    <row r="130" s="2" customFormat="1" ht="6.96" customHeight="1">
      <c r="A130" s="38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cxG6qWv/Lc18bzocD7m3DfpFxDo6L010DFxNIyvZcbs78SdmFFs5dGumKy94tZsz6RHPzo63simU2YZC2bEqXg==" hashValue="QYpicqMelXDmTPUdISP2ZfmO03Fvh5vhiEQYZpIC6Zw8BxFlQrMadXqGFyq4aI8Bda4NIkRG4zBYBKkdtyp3cA==" algorithmName="SHA-512" password="CC35"/>
  <autoFilter ref="C80:K129"/>
  <mergeCells count="6">
    <mergeCell ref="E7:H7"/>
    <mergeCell ref="E16:H16"/>
    <mergeCell ref="E25:H25"/>
    <mergeCell ref="E46:H46"/>
    <mergeCell ref="E73:H73"/>
    <mergeCell ref="L2:V2"/>
  </mergeCells>
  <hyperlinks>
    <hyperlink ref="F88" r:id="rId1" display="https://podminky.urs.cz/item/CS_URS_2025_01/569931132"/>
    <hyperlink ref="F91" r:id="rId2" display="https://podminky.urs.cz/item/CS_URS_2025_01/572141111"/>
    <hyperlink ref="F94" r:id="rId3" display="https://podminky.urs.cz/item/CS_URS_2025_01/573231107"/>
    <hyperlink ref="F99" r:id="rId4" display="https://podminky.urs.cz/item/CS_URS_2025_01/577144141"/>
    <hyperlink ref="F104" r:id="rId5" display="https://podminky.urs.cz/item/CS_URS_2025_01/599142111"/>
    <hyperlink ref="F108" r:id="rId6" display="https://podminky.urs.cz/item/CS_URS_2025_01/919735111"/>
    <hyperlink ref="F113" r:id="rId7" display="https://podminky.urs.cz/item/CS_URS_2025_01/938909311"/>
    <hyperlink ref="F120" r:id="rId8" display="https://podminky.urs.cz/item/CS_URS_2025_01/012444000"/>
    <hyperlink ref="F124" r:id="rId9" display="https://podminky.urs.cz/item/CS_URS_2025_01/043103000"/>
    <hyperlink ref="F128" r:id="rId10" display="https://podminky.urs.cz/item/CS_URS_2025_01/072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4"/>
      <c r="C3" s="125"/>
      <c r="D3" s="125"/>
      <c r="E3" s="125"/>
      <c r="F3" s="125"/>
      <c r="G3" s="125"/>
      <c r="H3" s="20"/>
    </row>
    <row r="4" s="1" customFormat="1" ht="24.96" customHeight="1">
      <c r="B4" s="20"/>
      <c r="C4" s="126" t="s">
        <v>191</v>
      </c>
      <c r="H4" s="20"/>
    </row>
    <row r="5" s="1" customFormat="1" ht="12" customHeight="1">
      <c r="B5" s="20"/>
      <c r="C5" s="234" t="s">
        <v>13</v>
      </c>
      <c r="D5" s="135" t="s">
        <v>14</v>
      </c>
      <c r="E5" s="1"/>
      <c r="F5" s="1"/>
      <c r="H5" s="20"/>
    </row>
    <row r="6" s="1" customFormat="1" ht="36.96" customHeight="1">
      <c r="B6" s="20"/>
      <c r="C6" s="235" t="s">
        <v>16</v>
      </c>
      <c r="D6" s="236" t="s">
        <v>17</v>
      </c>
      <c r="E6" s="1"/>
      <c r="F6" s="1"/>
      <c r="H6" s="20"/>
    </row>
    <row r="7" s="1" customFormat="1" ht="16.5" customHeight="1">
      <c r="B7" s="20"/>
      <c r="C7" s="128" t="s">
        <v>23</v>
      </c>
      <c r="D7" s="132" t="str">
        <f>'Rekapitulace stavby'!AN8</f>
        <v>28. 4. 2025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1"/>
      <c r="B9" s="237"/>
      <c r="C9" s="238" t="s">
        <v>52</v>
      </c>
      <c r="D9" s="239" t="s">
        <v>53</v>
      </c>
      <c r="E9" s="239" t="s">
        <v>100</v>
      </c>
      <c r="F9" s="240" t="s">
        <v>192</v>
      </c>
      <c r="G9" s="171"/>
      <c r="H9" s="237"/>
    </row>
    <row r="10" s="2" customFormat="1" ht="26.4" customHeight="1">
      <c r="A10" s="38"/>
      <c r="B10" s="44"/>
      <c r="C10" s="241" t="s">
        <v>14</v>
      </c>
      <c r="D10" s="24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42" t="s">
        <v>78</v>
      </c>
      <c r="D11" s="243" t="s">
        <v>79</v>
      </c>
      <c r="E11" s="244" t="s">
        <v>19</v>
      </c>
      <c r="F11" s="245">
        <v>14490</v>
      </c>
      <c r="G11" s="38"/>
      <c r="H11" s="44"/>
    </row>
    <row r="12" s="2" customFormat="1" ht="16.8" customHeight="1">
      <c r="A12" s="38"/>
      <c r="B12" s="44"/>
      <c r="C12" s="246" t="s">
        <v>78</v>
      </c>
      <c r="D12" s="246" t="s">
        <v>80</v>
      </c>
      <c r="E12" s="17" t="s">
        <v>19</v>
      </c>
      <c r="F12" s="247">
        <v>14490</v>
      </c>
      <c r="G12" s="38"/>
      <c r="H12" s="44"/>
    </row>
    <row r="13" s="2" customFormat="1" ht="16.8" customHeight="1">
      <c r="A13" s="38"/>
      <c r="B13" s="44"/>
      <c r="C13" s="248" t="s">
        <v>193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46" t="s">
        <v>133</v>
      </c>
      <c r="D14" s="246" t="s">
        <v>194</v>
      </c>
      <c r="E14" s="17" t="s">
        <v>118</v>
      </c>
      <c r="F14" s="247">
        <v>14490</v>
      </c>
      <c r="G14" s="38"/>
      <c r="H14" s="44"/>
    </row>
    <row r="15" s="2" customFormat="1" ht="16.8" customHeight="1">
      <c r="A15" s="38"/>
      <c r="B15" s="44"/>
      <c r="C15" s="246" t="s">
        <v>137</v>
      </c>
      <c r="D15" s="246" t="s">
        <v>195</v>
      </c>
      <c r="E15" s="17" t="s">
        <v>118</v>
      </c>
      <c r="F15" s="247">
        <v>28980</v>
      </c>
      <c r="G15" s="38"/>
      <c r="H15" s="44"/>
    </row>
    <row r="16" s="2" customFormat="1" ht="16.8" customHeight="1">
      <c r="A16" s="38"/>
      <c r="B16" s="44"/>
      <c r="C16" s="246" t="s">
        <v>144</v>
      </c>
      <c r="D16" s="246" t="s">
        <v>196</v>
      </c>
      <c r="E16" s="17" t="s">
        <v>118</v>
      </c>
      <c r="F16" s="247">
        <v>14490</v>
      </c>
      <c r="G16" s="38"/>
      <c r="H16" s="44"/>
    </row>
    <row r="17" s="2" customFormat="1" ht="16.8" customHeight="1">
      <c r="A17" s="38"/>
      <c r="B17" s="44"/>
      <c r="C17" s="246" t="s">
        <v>163</v>
      </c>
      <c r="D17" s="246" t="s">
        <v>197</v>
      </c>
      <c r="E17" s="17" t="s">
        <v>118</v>
      </c>
      <c r="F17" s="247">
        <v>14490</v>
      </c>
      <c r="G17" s="38"/>
      <c r="H17" s="44"/>
    </row>
    <row r="18" s="2" customFormat="1" ht="16.8" customHeight="1">
      <c r="A18" s="38"/>
      <c r="B18" s="44"/>
      <c r="C18" s="242" t="s">
        <v>82</v>
      </c>
      <c r="D18" s="243" t="s">
        <v>83</v>
      </c>
      <c r="E18" s="244" t="s">
        <v>19</v>
      </c>
      <c r="F18" s="245">
        <v>60</v>
      </c>
      <c r="G18" s="38"/>
      <c r="H18" s="44"/>
    </row>
    <row r="19" s="2" customFormat="1" ht="16.8" customHeight="1">
      <c r="A19" s="38"/>
      <c r="B19" s="44"/>
      <c r="C19" s="246" t="s">
        <v>82</v>
      </c>
      <c r="D19" s="246" t="s">
        <v>84</v>
      </c>
      <c r="E19" s="17" t="s">
        <v>19</v>
      </c>
      <c r="F19" s="247">
        <v>60</v>
      </c>
      <c r="G19" s="38"/>
      <c r="H19" s="44"/>
    </row>
    <row r="20" s="2" customFormat="1" ht="16.8" customHeight="1">
      <c r="A20" s="38"/>
      <c r="B20" s="44"/>
      <c r="C20" s="248" t="s">
        <v>193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246" t="s">
        <v>149</v>
      </c>
      <c r="D21" s="246" t="s">
        <v>198</v>
      </c>
      <c r="E21" s="17" t="s">
        <v>151</v>
      </c>
      <c r="F21" s="247">
        <v>60</v>
      </c>
      <c r="G21" s="38"/>
      <c r="H21" s="44"/>
    </row>
    <row r="22" s="2" customFormat="1" ht="16.8" customHeight="1">
      <c r="A22" s="38"/>
      <c r="B22" s="44"/>
      <c r="C22" s="246" t="s">
        <v>157</v>
      </c>
      <c r="D22" s="246" t="s">
        <v>199</v>
      </c>
      <c r="E22" s="17" t="s">
        <v>151</v>
      </c>
      <c r="F22" s="247">
        <v>60</v>
      </c>
      <c r="G22" s="38"/>
      <c r="H22" s="44"/>
    </row>
    <row r="23" s="2" customFormat="1" ht="7.44" customHeight="1">
      <c r="A23" s="38"/>
      <c r="B23" s="151"/>
      <c r="C23" s="152"/>
      <c r="D23" s="152"/>
      <c r="E23" s="152"/>
      <c r="F23" s="152"/>
      <c r="G23" s="152"/>
      <c r="H23" s="44"/>
    </row>
    <row r="24" s="2" customFormat="1">
      <c r="A24" s="38"/>
      <c r="B24" s="38"/>
      <c r="C24" s="38"/>
      <c r="D24" s="38"/>
      <c r="E24" s="38"/>
      <c r="F24" s="38"/>
      <c r="G24" s="38"/>
      <c r="H24" s="38"/>
    </row>
  </sheetData>
  <sheetProtection sheet="1" formatColumns="0" formatRows="0" objects="1" scenarios="1" spinCount="100000" saltValue="hBEZ6ZPWT/06Gje+Tpu0FnP5OEWBFe+1aLE47orIC6zbrnKe8RY3EUNZZzhss943AYb2ZOT3peotjyskIcV2Dg==" hashValue="iUbDNlFOVlV07ac4vRCvTh8lNWxd05FxrwzEdPQAYIak18Kf/VK2CDTI/5gmxOHdx5de/HwyDqkTD7yB+aRLvg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200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201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202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203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204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205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206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207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208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209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210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75</v>
      </c>
      <c r="F18" s="260" t="s">
        <v>211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212</v>
      </c>
      <c r="F19" s="260" t="s">
        <v>213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214</v>
      </c>
      <c r="F20" s="260" t="s">
        <v>215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216</v>
      </c>
      <c r="F21" s="260" t="s">
        <v>217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218</v>
      </c>
      <c r="F22" s="260" t="s">
        <v>219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220</v>
      </c>
      <c r="F23" s="260" t="s">
        <v>221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222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223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224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225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226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227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228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229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230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99</v>
      </c>
      <c r="F36" s="260"/>
      <c r="G36" s="260" t="s">
        <v>231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232</v>
      </c>
      <c r="F37" s="260"/>
      <c r="G37" s="260" t="s">
        <v>233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52</v>
      </c>
      <c r="F38" s="260"/>
      <c r="G38" s="260" t="s">
        <v>234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53</v>
      </c>
      <c r="F39" s="260"/>
      <c r="G39" s="260" t="s">
        <v>235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100</v>
      </c>
      <c r="F40" s="260"/>
      <c r="G40" s="260" t="s">
        <v>236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101</v>
      </c>
      <c r="F41" s="260"/>
      <c r="G41" s="260" t="s">
        <v>237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238</v>
      </c>
      <c r="F42" s="260"/>
      <c r="G42" s="260" t="s">
        <v>239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240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241</v>
      </c>
      <c r="F44" s="260"/>
      <c r="G44" s="260" t="s">
        <v>242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103</v>
      </c>
      <c r="F45" s="260"/>
      <c r="G45" s="260" t="s">
        <v>243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244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245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246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247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248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249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250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251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252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253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254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255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256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257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258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259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260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261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262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263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264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265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266</v>
      </c>
      <c r="D76" s="278"/>
      <c r="E76" s="278"/>
      <c r="F76" s="278" t="s">
        <v>267</v>
      </c>
      <c r="G76" s="279"/>
      <c r="H76" s="278" t="s">
        <v>53</v>
      </c>
      <c r="I76" s="278" t="s">
        <v>56</v>
      </c>
      <c r="J76" s="278" t="s">
        <v>268</v>
      </c>
      <c r="K76" s="277"/>
    </row>
    <row r="77" s="1" customFormat="1" ht="17.25" customHeight="1">
      <c r="B77" s="275"/>
      <c r="C77" s="280" t="s">
        <v>269</v>
      </c>
      <c r="D77" s="280"/>
      <c r="E77" s="280"/>
      <c r="F77" s="281" t="s">
        <v>270</v>
      </c>
      <c r="G77" s="282"/>
      <c r="H77" s="280"/>
      <c r="I77" s="280"/>
      <c r="J77" s="280" t="s">
        <v>271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52</v>
      </c>
      <c r="D79" s="285"/>
      <c r="E79" s="285"/>
      <c r="F79" s="286" t="s">
        <v>272</v>
      </c>
      <c r="G79" s="287"/>
      <c r="H79" s="263" t="s">
        <v>273</v>
      </c>
      <c r="I79" s="263" t="s">
        <v>274</v>
      </c>
      <c r="J79" s="263">
        <v>20</v>
      </c>
      <c r="K79" s="277"/>
    </row>
    <row r="80" s="1" customFormat="1" ht="15" customHeight="1">
      <c r="B80" s="275"/>
      <c r="C80" s="263" t="s">
        <v>275</v>
      </c>
      <c r="D80" s="263"/>
      <c r="E80" s="263"/>
      <c r="F80" s="286" t="s">
        <v>272</v>
      </c>
      <c r="G80" s="287"/>
      <c r="H80" s="263" t="s">
        <v>276</v>
      </c>
      <c r="I80" s="263" t="s">
        <v>274</v>
      </c>
      <c r="J80" s="263">
        <v>120</v>
      </c>
      <c r="K80" s="277"/>
    </row>
    <row r="81" s="1" customFormat="1" ht="15" customHeight="1">
      <c r="B81" s="288"/>
      <c r="C81" s="263" t="s">
        <v>277</v>
      </c>
      <c r="D81" s="263"/>
      <c r="E81" s="263"/>
      <c r="F81" s="286" t="s">
        <v>278</v>
      </c>
      <c r="G81" s="287"/>
      <c r="H81" s="263" t="s">
        <v>279</v>
      </c>
      <c r="I81" s="263" t="s">
        <v>274</v>
      </c>
      <c r="J81" s="263">
        <v>50</v>
      </c>
      <c r="K81" s="277"/>
    </row>
    <row r="82" s="1" customFormat="1" ht="15" customHeight="1">
      <c r="B82" s="288"/>
      <c r="C82" s="263" t="s">
        <v>280</v>
      </c>
      <c r="D82" s="263"/>
      <c r="E82" s="263"/>
      <c r="F82" s="286" t="s">
        <v>272</v>
      </c>
      <c r="G82" s="287"/>
      <c r="H82" s="263" t="s">
        <v>281</v>
      </c>
      <c r="I82" s="263" t="s">
        <v>282</v>
      </c>
      <c r="J82" s="263"/>
      <c r="K82" s="277"/>
    </row>
    <row r="83" s="1" customFormat="1" ht="15" customHeight="1">
      <c r="B83" s="288"/>
      <c r="C83" s="289" t="s">
        <v>283</v>
      </c>
      <c r="D83" s="289"/>
      <c r="E83" s="289"/>
      <c r="F83" s="290" t="s">
        <v>278</v>
      </c>
      <c r="G83" s="289"/>
      <c r="H83" s="289" t="s">
        <v>284</v>
      </c>
      <c r="I83" s="289" t="s">
        <v>274</v>
      </c>
      <c r="J83" s="289">
        <v>15</v>
      </c>
      <c r="K83" s="277"/>
    </row>
    <row r="84" s="1" customFormat="1" ht="15" customHeight="1">
      <c r="B84" s="288"/>
      <c r="C84" s="289" t="s">
        <v>285</v>
      </c>
      <c r="D84" s="289"/>
      <c r="E84" s="289"/>
      <c r="F84" s="290" t="s">
        <v>278</v>
      </c>
      <c r="G84" s="289"/>
      <c r="H84" s="289" t="s">
        <v>286</v>
      </c>
      <c r="I84" s="289" t="s">
        <v>274</v>
      </c>
      <c r="J84" s="289">
        <v>15</v>
      </c>
      <c r="K84" s="277"/>
    </row>
    <row r="85" s="1" customFormat="1" ht="15" customHeight="1">
      <c r="B85" s="288"/>
      <c r="C85" s="289" t="s">
        <v>287</v>
      </c>
      <c r="D85" s="289"/>
      <c r="E85" s="289"/>
      <c r="F85" s="290" t="s">
        <v>278</v>
      </c>
      <c r="G85" s="289"/>
      <c r="H85" s="289" t="s">
        <v>288</v>
      </c>
      <c r="I85" s="289" t="s">
        <v>274</v>
      </c>
      <c r="J85" s="289">
        <v>20</v>
      </c>
      <c r="K85" s="277"/>
    </row>
    <row r="86" s="1" customFormat="1" ht="15" customHeight="1">
      <c r="B86" s="288"/>
      <c r="C86" s="289" t="s">
        <v>289</v>
      </c>
      <c r="D86" s="289"/>
      <c r="E86" s="289"/>
      <c r="F86" s="290" t="s">
        <v>278</v>
      </c>
      <c r="G86" s="289"/>
      <c r="H86" s="289" t="s">
        <v>290</v>
      </c>
      <c r="I86" s="289" t="s">
        <v>274</v>
      </c>
      <c r="J86" s="289">
        <v>20</v>
      </c>
      <c r="K86" s="277"/>
    </row>
    <row r="87" s="1" customFormat="1" ht="15" customHeight="1">
      <c r="B87" s="288"/>
      <c r="C87" s="263" t="s">
        <v>291</v>
      </c>
      <c r="D87" s="263"/>
      <c r="E87" s="263"/>
      <c r="F87" s="286" t="s">
        <v>278</v>
      </c>
      <c r="G87" s="287"/>
      <c r="H87" s="263" t="s">
        <v>292</v>
      </c>
      <c r="I87" s="263" t="s">
        <v>274</v>
      </c>
      <c r="J87" s="263">
        <v>50</v>
      </c>
      <c r="K87" s="277"/>
    </row>
    <row r="88" s="1" customFormat="1" ht="15" customHeight="1">
      <c r="B88" s="288"/>
      <c r="C88" s="263" t="s">
        <v>293</v>
      </c>
      <c r="D88" s="263"/>
      <c r="E88" s="263"/>
      <c r="F88" s="286" t="s">
        <v>278</v>
      </c>
      <c r="G88" s="287"/>
      <c r="H88" s="263" t="s">
        <v>294</v>
      </c>
      <c r="I88" s="263" t="s">
        <v>274</v>
      </c>
      <c r="J88" s="263">
        <v>20</v>
      </c>
      <c r="K88" s="277"/>
    </row>
    <row r="89" s="1" customFormat="1" ht="15" customHeight="1">
      <c r="B89" s="288"/>
      <c r="C89" s="263" t="s">
        <v>295</v>
      </c>
      <c r="D89" s="263"/>
      <c r="E89" s="263"/>
      <c r="F89" s="286" t="s">
        <v>278</v>
      </c>
      <c r="G89" s="287"/>
      <c r="H89" s="263" t="s">
        <v>296</v>
      </c>
      <c r="I89" s="263" t="s">
        <v>274</v>
      </c>
      <c r="J89" s="263">
        <v>20</v>
      </c>
      <c r="K89" s="277"/>
    </row>
    <row r="90" s="1" customFormat="1" ht="15" customHeight="1">
      <c r="B90" s="288"/>
      <c r="C90" s="263" t="s">
        <v>297</v>
      </c>
      <c r="D90" s="263"/>
      <c r="E90" s="263"/>
      <c r="F90" s="286" t="s">
        <v>278</v>
      </c>
      <c r="G90" s="287"/>
      <c r="H90" s="263" t="s">
        <v>298</v>
      </c>
      <c r="I90" s="263" t="s">
        <v>274</v>
      </c>
      <c r="J90" s="263">
        <v>50</v>
      </c>
      <c r="K90" s="277"/>
    </row>
    <row r="91" s="1" customFormat="1" ht="15" customHeight="1">
      <c r="B91" s="288"/>
      <c r="C91" s="263" t="s">
        <v>299</v>
      </c>
      <c r="D91" s="263"/>
      <c r="E91" s="263"/>
      <c r="F91" s="286" t="s">
        <v>278</v>
      </c>
      <c r="G91" s="287"/>
      <c r="H91" s="263" t="s">
        <v>299</v>
      </c>
      <c r="I91" s="263" t="s">
        <v>274</v>
      </c>
      <c r="J91" s="263">
        <v>50</v>
      </c>
      <c r="K91" s="277"/>
    </row>
    <row r="92" s="1" customFormat="1" ht="15" customHeight="1">
      <c r="B92" s="288"/>
      <c r="C92" s="263" t="s">
        <v>300</v>
      </c>
      <c r="D92" s="263"/>
      <c r="E92" s="263"/>
      <c r="F92" s="286" t="s">
        <v>278</v>
      </c>
      <c r="G92" s="287"/>
      <c r="H92" s="263" t="s">
        <v>301</v>
      </c>
      <c r="I92" s="263" t="s">
        <v>274</v>
      </c>
      <c r="J92" s="263">
        <v>255</v>
      </c>
      <c r="K92" s="277"/>
    </row>
    <row r="93" s="1" customFormat="1" ht="15" customHeight="1">
      <c r="B93" s="288"/>
      <c r="C93" s="263" t="s">
        <v>302</v>
      </c>
      <c r="D93" s="263"/>
      <c r="E93" s="263"/>
      <c r="F93" s="286" t="s">
        <v>272</v>
      </c>
      <c r="G93" s="287"/>
      <c r="H93" s="263" t="s">
        <v>303</v>
      </c>
      <c r="I93" s="263" t="s">
        <v>304</v>
      </c>
      <c r="J93" s="263"/>
      <c r="K93" s="277"/>
    </row>
    <row r="94" s="1" customFormat="1" ht="15" customHeight="1">
      <c r="B94" s="288"/>
      <c r="C94" s="263" t="s">
        <v>305</v>
      </c>
      <c r="D94" s="263"/>
      <c r="E94" s="263"/>
      <c r="F94" s="286" t="s">
        <v>272</v>
      </c>
      <c r="G94" s="287"/>
      <c r="H94" s="263" t="s">
        <v>306</v>
      </c>
      <c r="I94" s="263" t="s">
        <v>307</v>
      </c>
      <c r="J94" s="263"/>
      <c r="K94" s="277"/>
    </row>
    <row r="95" s="1" customFormat="1" ht="15" customHeight="1">
      <c r="B95" s="288"/>
      <c r="C95" s="263" t="s">
        <v>308</v>
      </c>
      <c r="D95" s="263"/>
      <c r="E95" s="263"/>
      <c r="F95" s="286" t="s">
        <v>272</v>
      </c>
      <c r="G95" s="287"/>
      <c r="H95" s="263" t="s">
        <v>308</v>
      </c>
      <c r="I95" s="263" t="s">
        <v>307</v>
      </c>
      <c r="J95" s="263"/>
      <c r="K95" s="277"/>
    </row>
    <row r="96" s="1" customFormat="1" ht="15" customHeight="1">
      <c r="B96" s="288"/>
      <c r="C96" s="263" t="s">
        <v>37</v>
      </c>
      <c r="D96" s="263"/>
      <c r="E96" s="263"/>
      <c r="F96" s="286" t="s">
        <v>272</v>
      </c>
      <c r="G96" s="287"/>
      <c r="H96" s="263" t="s">
        <v>309</v>
      </c>
      <c r="I96" s="263" t="s">
        <v>307</v>
      </c>
      <c r="J96" s="263"/>
      <c r="K96" s="277"/>
    </row>
    <row r="97" s="1" customFormat="1" ht="15" customHeight="1">
      <c r="B97" s="288"/>
      <c r="C97" s="263" t="s">
        <v>47</v>
      </c>
      <c r="D97" s="263"/>
      <c r="E97" s="263"/>
      <c r="F97" s="286" t="s">
        <v>272</v>
      </c>
      <c r="G97" s="287"/>
      <c r="H97" s="263" t="s">
        <v>310</v>
      </c>
      <c r="I97" s="263" t="s">
        <v>307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311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266</v>
      </c>
      <c r="D103" s="278"/>
      <c r="E103" s="278"/>
      <c r="F103" s="278" t="s">
        <v>267</v>
      </c>
      <c r="G103" s="279"/>
      <c r="H103" s="278" t="s">
        <v>53</v>
      </c>
      <c r="I103" s="278" t="s">
        <v>56</v>
      </c>
      <c r="J103" s="278" t="s">
        <v>268</v>
      </c>
      <c r="K103" s="277"/>
    </row>
    <row r="104" s="1" customFormat="1" ht="17.25" customHeight="1">
      <c r="B104" s="275"/>
      <c r="C104" s="280" t="s">
        <v>269</v>
      </c>
      <c r="D104" s="280"/>
      <c r="E104" s="280"/>
      <c r="F104" s="281" t="s">
        <v>270</v>
      </c>
      <c r="G104" s="282"/>
      <c r="H104" s="280"/>
      <c r="I104" s="280"/>
      <c r="J104" s="280" t="s">
        <v>271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52</v>
      </c>
      <c r="D106" s="285"/>
      <c r="E106" s="285"/>
      <c r="F106" s="286" t="s">
        <v>272</v>
      </c>
      <c r="G106" s="263"/>
      <c r="H106" s="263" t="s">
        <v>312</v>
      </c>
      <c r="I106" s="263" t="s">
        <v>274</v>
      </c>
      <c r="J106" s="263">
        <v>20</v>
      </c>
      <c r="K106" s="277"/>
    </row>
    <row r="107" s="1" customFormat="1" ht="15" customHeight="1">
      <c r="B107" s="275"/>
      <c r="C107" s="263" t="s">
        <v>275</v>
      </c>
      <c r="D107" s="263"/>
      <c r="E107" s="263"/>
      <c r="F107" s="286" t="s">
        <v>272</v>
      </c>
      <c r="G107" s="263"/>
      <c r="H107" s="263" t="s">
        <v>312</v>
      </c>
      <c r="I107" s="263" t="s">
        <v>274</v>
      </c>
      <c r="J107" s="263">
        <v>120</v>
      </c>
      <c r="K107" s="277"/>
    </row>
    <row r="108" s="1" customFormat="1" ht="15" customHeight="1">
      <c r="B108" s="288"/>
      <c r="C108" s="263" t="s">
        <v>277</v>
      </c>
      <c r="D108" s="263"/>
      <c r="E108" s="263"/>
      <c r="F108" s="286" t="s">
        <v>278</v>
      </c>
      <c r="G108" s="263"/>
      <c r="H108" s="263" t="s">
        <v>312</v>
      </c>
      <c r="I108" s="263" t="s">
        <v>274</v>
      </c>
      <c r="J108" s="263">
        <v>50</v>
      </c>
      <c r="K108" s="277"/>
    </row>
    <row r="109" s="1" customFormat="1" ht="15" customHeight="1">
      <c r="B109" s="288"/>
      <c r="C109" s="263" t="s">
        <v>280</v>
      </c>
      <c r="D109" s="263"/>
      <c r="E109" s="263"/>
      <c r="F109" s="286" t="s">
        <v>272</v>
      </c>
      <c r="G109" s="263"/>
      <c r="H109" s="263" t="s">
        <v>312</v>
      </c>
      <c r="I109" s="263" t="s">
        <v>282</v>
      </c>
      <c r="J109" s="263"/>
      <c r="K109" s="277"/>
    </row>
    <row r="110" s="1" customFormat="1" ht="15" customHeight="1">
      <c r="B110" s="288"/>
      <c r="C110" s="263" t="s">
        <v>291</v>
      </c>
      <c r="D110" s="263"/>
      <c r="E110" s="263"/>
      <c r="F110" s="286" t="s">
        <v>278</v>
      </c>
      <c r="G110" s="263"/>
      <c r="H110" s="263" t="s">
        <v>312</v>
      </c>
      <c r="I110" s="263" t="s">
        <v>274</v>
      </c>
      <c r="J110" s="263">
        <v>50</v>
      </c>
      <c r="K110" s="277"/>
    </row>
    <row r="111" s="1" customFormat="1" ht="15" customHeight="1">
      <c r="B111" s="288"/>
      <c r="C111" s="263" t="s">
        <v>299</v>
      </c>
      <c r="D111" s="263"/>
      <c r="E111" s="263"/>
      <c r="F111" s="286" t="s">
        <v>278</v>
      </c>
      <c r="G111" s="263"/>
      <c r="H111" s="263" t="s">
        <v>312</v>
      </c>
      <c r="I111" s="263" t="s">
        <v>274</v>
      </c>
      <c r="J111" s="263">
        <v>50</v>
      </c>
      <c r="K111" s="277"/>
    </row>
    <row r="112" s="1" customFormat="1" ht="15" customHeight="1">
      <c r="B112" s="288"/>
      <c r="C112" s="263" t="s">
        <v>297</v>
      </c>
      <c r="D112" s="263"/>
      <c r="E112" s="263"/>
      <c r="F112" s="286" t="s">
        <v>278</v>
      </c>
      <c r="G112" s="263"/>
      <c r="H112" s="263" t="s">
        <v>312</v>
      </c>
      <c r="I112" s="263" t="s">
        <v>274</v>
      </c>
      <c r="J112" s="263">
        <v>50</v>
      </c>
      <c r="K112" s="277"/>
    </row>
    <row r="113" s="1" customFormat="1" ht="15" customHeight="1">
      <c r="B113" s="288"/>
      <c r="C113" s="263" t="s">
        <v>52</v>
      </c>
      <c r="D113" s="263"/>
      <c r="E113" s="263"/>
      <c r="F113" s="286" t="s">
        <v>272</v>
      </c>
      <c r="G113" s="263"/>
      <c r="H113" s="263" t="s">
        <v>313</v>
      </c>
      <c r="I113" s="263" t="s">
        <v>274</v>
      </c>
      <c r="J113" s="263">
        <v>20</v>
      </c>
      <c r="K113" s="277"/>
    </row>
    <row r="114" s="1" customFormat="1" ht="15" customHeight="1">
      <c r="B114" s="288"/>
      <c r="C114" s="263" t="s">
        <v>314</v>
      </c>
      <c r="D114" s="263"/>
      <c r="E114" s="263"/>
      <c r="F114" s="286" t="s">
        <v>272</v>
      </c>
      <c r="G114" s="263"/>
      <c r="H114" s="263" t="s">
        <v>315</v>
      </c>
      <c r="I114" s="263" t="s">
        <v>274</v>
      </c>
      <c r="J114" s="263">
        <v>120</v>
      </c>
      <c r="K114" s="277"/>
    </row>
    <row r="115" s="1" customFormat="1" ht="15" customHeight="1">
      <c r="B115" s="288"/>
      <c r="C115" s="263" t="s">
        <v>37</v>
      </c>
      <c r="D115" s="263"/>
      <c r="E115" s="263"/>
      <c r="F115" s="286" t="s">
        <v>272</v>
      </c>
      <c r="G115" s="263"/>
      <c r="H115" s="263" t="s">
        <v>316</v>
      </c>
      <c r="I115" s="263" t="s">
        <v>307</v>
      </c>
      <c r="J115" s="263"/>
      <c r="K115" s="277"/>
    </row>
    <row r="116" s="1" customFormat="1" ht="15" customHeight="1">
      <c r="B116" s="288"/>
      <c r="C116" s="263" t="s">
        <v>47</v>
      </c>
      <c r="D116" s="263"/>
      <c r="E116" s="263"/>
      <c r="F116" s="286" t="s">
        <v>272</v>
      </c>
      <c r="G116" s="263"/>
      <c r="H116" s="263" t="s">
        <v>317</v>
      </c>
      <c r="I116" s="263" t="s">
        <v>307</v>
      </c>
      <c r="J116" s="263"/>
      <c r="K116" s="277"/>
    </row>
    <row r="117" s="1" customFormat="1" ht="15" customHeight="1">
      <c r="B117" s="288"/>
      <c r="C117" s="263" t="s">
        <v>56</v>
      </c>
      <c r="D117" s="263"/>
      <c r="E117" s="263"/>
      <c r="F117" s="286" t="s">
        <v>272</v>
      </c>
      <c r="G117" s="263"/>
      <c r="H117" s="263" t="s">
        <v>318</v>
      </c>
      <c r="I117" s="263" t="s">
        <v>319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320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266</v>
      </c>
      <c r="D123" s="278"/>
      <c r="E123" s="278"/>
      <c r="F123" s="278" t="s">
        <v>267</v>
      </c>
      <c r="G123" s="279"/>
      <c r="H123" s="278" t="s">
        <v>53</v>
      </c>
      <c r="I123" s="278" t="s">
        <v>56</v>
      </c>
      <c r="J123" s="278" t="s">
        <v>268</v>
      </c>
      <c r="K123" s="307"/>
    </row>
    <row r="124" s="1" customFormat="1" ht="17.25" customHeight="1">
      <c r="B124" s="306"/>
      <c r="C124" s="280" t="s">
        <v>269</v>
      </c>
      <c r="D124" s="280"/>
      <c r="E124" s="280"/>
      <c r="F124" s="281" t="s">
        <v>270</v>
      </c>
      <c r="G124" s="282"/>
      <c r="H124" s="280"/>
      <c r="I124" s="280"/>
      <c r="J124" s="280" t="s">
        <v>271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275</v>
      </c>
      <c r="D126" s="285"/>
      <c r="E126" s="285"/>
      <c r="F126" s="286" t="s">
        <v>272</v>
      </c>
      <c r="G126" s="263"/>
      <c r="H126" s="263" t="s">
        <v>312</v>
      </c>
      <c r="I126" s="263" t="s">
        <v>274</v>
      </c>
      <c r="J126" s="263">
        <v>120</v>
      </c>
      <c r="K126" s="311"/>
    </row>
    <row r="127" s="1" customFormat="1" ht="15" customHeight="1">
      <c r="B127" s="308"/>
      <c r="C127" s="263" t="s">
        <v>321</v>
      </c>
      <c r="D127" s="263"/>
      <c r="E127" s="263"/>
      <c r="F127" s="286" t="s">
        <v>272</v>
      </c>
      <c r="G127" s="263"/>
      <c r="H127" s="263" t="s">
        <v>322</v>
      </c>
      <c r="I127" s="263" t="s">
        <v>274</v>
      </c>
      <c r="J127" s="263" t="s">
        <v>323</v>
      </c>
      <c r="K127" s="311"/>
    </row>
    <row r="128" s="1" customFormat="1" ht="15" customHeight="1">
      <c r="B128" s="308"/>
      <c r="C128" s="263" t="s">
        <v>220</v>
      </c>
      <c r="D128" s="263"/>
      <c r="E128" s="263"/>
      <c r="F128" s="286" t="s">
        <v>272</v>
      </c>
      <c r="G128" s="263"/>
      <c r="H128" s="263" t="s">
        <v>324</v>
      </c>
      <c r="I128" s="263" t="s">
        <v>274</v>
      </c>
      <c r="J128" s="263" t="s">
        <v>323</v>
      </c>
      <c r="K128" s="311"/>
    </row>
    <row r="129" s="1" customFormat="1" ht="15" customHeight="1">
      <c r="B129" s="308"/>
      <c r="C129" s="263" t="s">
        <v>283</v>
      </c>
      <c r="D129" s="263"/>
      <c r="E129" s="263"/>
      <c r="F129" s="286" t="s">
        <v>278</v>
      </c>
      <c r="G129" s="263"/>
      <c r="H129" s="263" t="s">
        <v>284</v>
      </c>
      <c r="I129" s="263" t="s">
        <v>274</v>
      </c>
      <c r="J129" s="263">
        <v>15</v>
      </c>
      <c r="K129" s="311"/>
    </row>
    <row r="130" s="1" customFormat="1" ht="15" customHeight="1">
      <c r="B130" s="308"/>
      <c r="C130" s="289" t="s">
        <v>285</v>
      </c>
      <c r="D130" s="289"/>
      <c r="E130" s="289"/>
      <c r="F130" s="290" t="s">
        <v>278</v>
      </c>
      <c r="G130" s="289"/>
      <c r="H130" s="289" t="s">
        <v>286</v>
      </c>
      <c r="I130" s="289" t="s">
        <v>274</v>
      </c>
      <c r="J130" s="289">
        <v>15</v>
      </c>
      <c r="K130" s="311"/>
    </row>
    <row r="131" s="1" customFormat="1" ht="15" customHeight="1">
      <c r="B131" s="308"/>
      <c r="C131" s="289" t="s">
        <v>287</v>
      </c>
      <c r="D131" s="289"/>
      <c r="E131" s="289"/>
      <c r="F131" s="290" t="s">
        <v>278</v>
      </c>
      <c r="G131" s="289"/>
      <c r="H131" s="289" t="s">
        <v>288</v>
      </c>
      <c r="I131" s="289" t="s">
        <v>274</v>
      </c>
      <c r="J131" s="289">
        <v>20</v>
      </c>
      <c r="K131" s="311"/>
    </row>
    <row r="132" s="1" customFormat="1" ht="15" customHeight="1">
      <c r="B132" s="308"/>
      <c r="C132" s="289" t="s">
        <v>289</v>
      </c>
      <c r="D132" s="289"/>
      <c r="E132" s="289"/>
      <c r="F132" s="290" t="s">
        <v>278</v>
      </c>
      <c r="G132" s="289"/>
      <c r="H132" s="289" t="s">
        <v>290</v>
      </c>
      <c r="I132" s="289" t="s">
        <v>274</v>
      </c>
      <c r="J132" s="289">
        <v>20</v>
      </c>
      <c r="K132" s="311"/>
    </row>
    <row r="133" s="1" customFormat="1" ht="15" customHeight="1">
      <c r="B133" s="308"/>
      <c r="C133" s="263" t="s">
        <v>277</v>
      </c>
      <c r="D133" s="263"/>
      <c r="E133" s="263"/>
      <c r="F133" s="286" t="s">
        <v>278</v>
      </c>
      <c r="G133" s="263"/>
      <c r="H133" s="263" t="s">
        <v>312</v>
      </c>
      <c r="I133" s="263" t="s">
        <v>274</v>
      </c>
      <c r="J133" s="263">
        <v>50</v>
      </c>
      <c r="K133" s="311"/>
    </row>
    <row r="134" s="1" customFormat="1" ht="15" customHeight="1">
      <c r="B134" s="308"/>
      <c r="C134" s="263" t="s">
        <v>291</v>
      </c>
      <c r="D134" s="263"/>
      <c r="E134" s="263"/>
      <c r="F134" s="286" t="s">
        <v>278</v>
      </c>
      <c r="G134" s="263"/>
      <c r="H134" s="263" t="s">
        <v>312</v>
      </c>
      <c r="I134" s="263" t="s">
        <v>274</v>
      </c>
      <c r="J134" s="263">
        <v>50</v>
      </c>
      <c r="K134" s="311"/>
    </row>
    <row r="135" s="1" customFormat="1" ht="15" customHeight="1">
      <c r="B135" s="308"/>
      <c r="C135" s="263" t="s">
        <v>297</v>
      </c>
      <c r="D135" s="263"/>
      <c r="E135" s="263"/>
      <c r="F135" s="286" t="s">
        <v>278</v>
      </c>
      <c r="G135" s="263"/>
      <c r="H135" s="263" t="s">
        <v>312</v>
      </c>
      <c r="I135" s="263" t="s">
        <v>274</v>
      </c>
      <c r="J135" s="263">
        <v>50</v>
      </c>
      <c r="K135" s="311"/>
    </row>
    <row r="136" s="1" customFormat="1" ht="15" customHeight="1">
      <c r="B136" s="308"/>
      <c r="C136" s="263" t="s">
        <v>299</v>
      </c>
      <c r="D136" s="263"/>
      <c r="E136" s="263"/>
      <c r="F136" s="286" t="s">
        <v>278</v>
      </c>
      <c r="G136" s="263"/>
      <c r="H136" s="263" t="s">
        <v>312</v>
      </c>
      <c r="I136" s="263" t="s">
        <v>274</v>
      </c>
      <c r="J136" s="263">
        <v>50</v>
      </c>
      <c r="K136" s="311"/>
    </row>
    <row r="137" s="1" customFormat="1" ht="15" customHeight="1">
      <c r="B137" s="308"/>
      <c r="C137" s="263" t="s">
        <v>300</v>
      </c>
      <c r="D137" s="263"/>
      <c r="E137" s="263"/>
      <c r="F137" s="286" t="s">
        <v>278</v>
      </c>
      <c r="G137" s="263"/>
      <c r="H137" s="263" t="s">
        <v>325</v>
      </c>
      <c r="I137" s="263" t="s">
        <v>274</v>
      </c>
      <c r="J137" s="263">
        <v>255</v>
      </c>
      <c r="K137" s="311"/>
    </row>
    <row r="138" s="1" customFormat="1" ht="15" customHeight="1">
      <c r="B138" s="308"/>
      <c r="C138" s="263" t="s">
        <v>302</v>
      </c>
      <c r="D138" s="263"/>
      <c r="E138" s="263"/>
      <c r="F138" s="286" t="s">
        <v>272</v>
      </c>
      <c r="G138" s="263"/>
      <c r="H138" s="263" t="s">
        <v>326</v>
      </c>
      <c r="I138" s="263" t="s">
        <v>304</v>
      </c>
      <c r="J138" s="263"/>
      <c r="K138" s="311"/>
    </row>
    <row r="139" s="1" customFormat="1" ht="15" customHeight="1">
      <c r="B139" s="308"/>
      <c r="C139" s="263" t="s">
        <v>305</v>
      </c>
      <c r="D139" s="263"/>
      <c r="E139" s="263"/>
      <c r="F139" s="286" t="s">
        <v>272</v>
      </c>
      <c r="G139" s="263"/>
      <c r="H139" s="263" t="s">
        <v>327</v>
      </c>
      <c r="I139" s="263" t="s">
        <v>307</v>
      </c>
      <c r="J139" s="263"/>
      <c r="K139" s="311"/>
    </row>
    <row r="140" s="1" customFormat="1" ht="15" customHeight="1">
      <c r="B140" s="308"/>
      <c r="C140" s="263" t="s">
        <v>308</v>
      </c>
      <c r="D140" s="263"/>
      <c r="E140" s="263"/>
      <c r="F140" s="286" t="s">
        <v>272</v>
      </c>
      <c r="G140" s="263"/>
      <c r="H140" s="263" t="s">
        <v>308</v>
      </c>
      <c r="I140" s="263" t="s">
        <v>307</v>
      </c>
      <c r="J140" s="263"/>
      <c r="K140" s="311"/>
    </row>
    <row r="141" s="1" customFormat="1" ht="15" customHeight="1">
      <c r="B141" s="308"/>
      <c r="C141" s="263" t="s">
        <v>37</v>
      </c>
      <c r="D141" s="263"/>
      <c r="E141" s="263"/>
      <c r="F141" s="286" t="s">
        <v>272</v>
      </c>
      <c r="G141" s="263"/>
      <c r="H141" s="263" t="s">
        <v>328</v>
      </c>
      <c r="I141" s="263" t="s">
        <v>307</v>
      </c>
      <c r="J141" s="263"/>
      <c r="K141" s="311"/>
    </row>
    <row r="142" s="1" customFormat="1" ht="15" customHeight="1">
      <c r="B142" s="308"/>
      <c r="C142" s="263" t="s">
        <v>329</v>
      </c>
      <c r="D142" s="263"/>
      <c r="E142" s="263"/>
      <c r="F142" s="286" t="s">
        <v>272</v>
      </c>
      <c r="G142" s="263"/>
      <c r="H142" s="263" t="s">
        <v>330</v>
      </c>
      <c r="I142" s="263" t="s">
        <v>307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331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266</v>
      </c>
      <c r="D148" s="278"/>
      <c r="E148" s="278"/>
      <c r="F148" s="278" t="s">
        <v>267</v>
      </c>
      <c r="G148" s="279"/>
      <c r="H148" s="278" t="s">
        <v>53</v>
      </c>
      <c r="I148" s="278" t="s">
        <v>56</v>
      </c>
      <c r="J148" s="278" t="s">
        <v>268</v>
      </c>
      <c r="K148" s="277"/>
    </row>
    <row r="149" s="1" customFormat="1" ht="17.25" customHeight="1">
      <c r="B149" s="275"/>
      <c r="C149" s="280" t="s">
        <v>269</v>
      </c>
      <c r="D149" s="280"/>
      <c r="E149" s="280"/>
      <c r="F149" s="281" t="s">
        <v>270</v>
      </c>
      <c r="G149" s="282"/>
      <c r="H149" s="280"/>
      <c r="I149" s="280"/>
      <c r="J149" s="280" t="s">
        <v>271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275</v>
      </c>
      <c r="D151" s="263"/>
      <c r="E151" s="263"/>
      <c r="F151" s="316" t="s">
        <v>272</v>
      </c>
      <c r="G151" s="263"/>
      <c r="H151" s="315" t="s">
        <v>312</v>
      </c>
      <c r="I151" s="315" t="s">
        <v>274</v>
      </c>
      <c r="J151" s="315">
        <v>120</v>
      </c>
      <c r="K151" s="311"/>
    </row>
    <row r="152" s="1" customFormat="1" ht="15" customHeight="1">
      <c r="B152" s="288"/>
      <c r="C152" s="315" t="s">
        <v>321</v>
      </c>
      <c r="D152" s="263"/>
      <c r="E152" s="263"/>
      <c r="F152" s="316" t="s">
        <v>272</v>
      </c>
      <c r="G152" s="263"/>
      <c r="H152" s="315" t="s">
        <v>332</v>
      </c>
      <c r="I152" s="315" t="s">
        <v>274</v>
      </c>
      <c r="J152" s="315" t="s">
        <v>323</v>
      </c>
      <c r="K152" s="311"/>
    </row>
    <row r="153" s="1" customFormat="1" ht="15" customHeight="1">
      <c r="B153" s="288"/>
      <c r="C153" s="315" t="s">
        <v>220</v>
      </c>
      <c r="D153" s="263"/>
      <c r="E153" s="263"/>
      <c r="F153" s="316" t="s">
        <v>272</v>
      </c>
      <c r="G153" s="263"/>
      <c r="H153" s="315" t="s">
        <v>333</v>
      </c>
      <c r="I153" s="315" t="s">
        <v>274</v>
      </c>
      <c r="J153" s="315" t="s">
        <v>323</v>
      </c>
      <c r="K153" s="311"/>
    </row>
    <row r="154" s="1" customFormat="1" ht="15" customHeight="1">
      <c r="B154" s="288"/>
      <c r="C154" s="315" t="s">
        <v>277</v>
      </c>
      <c r="D154" s="263"/>
      <c r="E154" s="263"/>
      <c r="F154" s="316" t="s">
        <v>278</v>
      </c>
      <c r="G154" s="263"/>
      <c r="H154" s="315" t="s">
        <v>312</v>
      </c>
      <c r="I154" s="315" t="s">
        <v>274</v>
      </c>
      <c r="J154" s="315">
        <v>50</v>
      </c>
      <c r="K154" s="311"/>
    </row>
    <row r="155" s="1" customFormat="1" ht="15" customHeight="1">
      <c r="B155" s="288"/>
      <c r="C155" s="315" t="s">
        <v>280</v>
      </c>
      <c r="D155" s="263"/>
      <c r="E155" s="263"/>
      <c r="F155" s="316" t="s">
        <v>272</v>
      </c>
      <c r="G155" s="263"/>
      <c r="H155" s="315" t="s">
        <v>312</v>
      </c>
      <c r="I155" s="315" t="s">
        <v>282</v>
      </c>
      <c r="J155" s="315"/>
      <c r="K155" s="311"/>
    </row>
    <row r="156" s="1" customFormat="1" ht="15" customHeight="1">
      <c r="B156" s="288"/>
      <c r="C156" s="315" t="s">
        <v>291</v>
      </c>
      <c r="D156" s="263"/>
      <c r="E156" s="263"/>
      <c r="F156" s="316" t="s">
        <v>278</v>
      </c>
      <c r="G156" s="263"/>
      <c r="H156" s="315" t="s">
        <v>312</v>
      </c>
      <c r="I156" s="315" t="s">
        <v>274</v>
      </c>
      <c r="J156" s="315">
        <v>50</v>
      </c>
      <c r="K156" s="311"/>
    </row>
    <row r="157" s="1" customFormat="1" ht="15" customHeight="1">
      <c r="B157" s="288"/>
      <c r="C157" s="315" t="s">
        <v>299</v>
      </c>
      <c r="D157" s="263"/>
      <c r="E157" s="263"/>
      <c r="F157" s="316" t="s">
        <v>278</v>
      </c>
      <c r="G157" s="263"/>
      <c r="H157" s="315" t="s">
        <v>312</v>
      </c>
      <c r="I157" s="315" t="s">
        <v>274</v>
      </c>
      <c r="J157" s="315">
        <v>50</v>
      </c>
      <c r="K157" s="311"/>
    </row>
    <row r="158" s="1" customFormat="1" ht="15" customHeight="1">
      <c r="B158" s="288"/>
      <c r="C158" s="315" t="s">
        <v>297</v>
      </c>
      <c r="D158" s="263"/>
      <c r="E158" s="263"/>
      <c r="F158" s="316" t="s">
        <v>278</v>
      </c>
      <c r="G158" s="263"/>
      <c r="H158" s="315" t="s">
        <v>312</v>
      </c>
      <c r="I158" s="315" t="s">
        <v>274</v>
      </c>
      <c r="J158" s="315">
        <v>50</v>
      </c>
      <c r="K158" s="311"/>
    </row>
    <row r="159" s="1" customFormat="1" ht="15" customHeight="1">
      <c r="B159" s="288"/>
      <c r="C159" s="315" t="s">
        <v>87</v>
      </c>
      <c r="D159" s="263"/>
      <c r="E159" s="263"/>
      <c r="F159" s="316" t="s">
        <v>272</v>
      </c>
      <c r="G159" s="263"/>
      <c r="H159" s="315" t="s">
        <v>334</v>
      </c>
      <c r="I159" s="315" t="s">
        <v>274</v>
      </c>
      <c r="J159" s="315" t="s">
        <v>335</v>
      </c>
      <c r="K159" s="311"/>
    </row>
    <row r="160" s="1" customFormat="1" ht="15" customHeight="1">
      <c r="B160" s="288"/>
      <c r="C160" s="315" t="s">
        <v>336</v>
      </c>
      <c r="D160" s="263"/>
      <c r="E160" s="263"/>
      <c r="F160" s="316" t="s">
        <v>272</v>
      </c>
      <c r="G160" s="263"/>
      <c r="H160" s="315" t="s">
        <v>337</v>
      </c>
      <c r="I160" s="315" t="s">
        <v>307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338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266</v>
      </c>
      <c r="D166" s="278"/>
      <c r="E166" s="278"/>
      <c r="F166" s="278" t="s">
        <v>267</v>
      </c>
      <c r="G166" s="320"/>
      <c r="H166" s="321" t="s">
        <v>53</v>
      </c>
      <c r="I166" s="321" t="s">
        <v>56</v>
      </c>
      <c r="J166" s="278" t="s">
        <v>268</v>
      </c>
      <c r="K166" s="255"/>
    </row>
    <row r="167" s="1" customFormat="1" ht="17.25" customHeight="1">
      <c r="B167" s="256"/>
      <c r="C167" s="280" t="s">
        <v>269</v>
      </c>
      <c r="D167" s="280"/>
      <c r="E167" s="280"/>
      <c r="F167" s="281" t="s">
        <v>270</v>
      </c>
      <c r="G167" s="322"/>
      <c r="H167" s="323"/>
      <c r="I167" s="323"/>
      <c r="J167" s="280" t="s">
        <v>271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275</v>
      </c>
      <c r="D169" s="263"/>
      <c r="E169" s="263"/>
      <c r="F169" s="286" t="s">
        <v>272</v>
      </c>
      <c r="G169" s="263"/>
      <c r="H169" s="263" t="s">
        <v>312</v>
      </c>
      <c r="I169" s="263" t="s">
        <v>274</v>
      </c>
      <c r="J169" s="263">
        <v>120</v>
      </c>
      <c r="K169" s="311"/>
    </row>
    <row r="170" s="1" customFormat="1" ht="15" customHeight="1">
      <c r="B170" s="288"/>
      <c r="C170" s="263" t="s">
        <v>321</v>
      </c>
      <c r="D170" s="263"/>
      <c r="E170" s="263"/>
      <c r="F170" s="286" t="s">
        <v>272</v>
      </c>
      <c r="G170" s="263"/>
      <c r="H170" s="263" t="s">
        <v>322</v>
      </c>
      <c r="I170" s="263" t="s">
        <v>274</v>
      </c>
      <c r="J170" s="263" t="s">
        <v>323</v>
      </c>
      <c r="K170" s="311"/>
    </row>
    <row r="171" s="1" customFormat="1" ht="15" customHeight="1">
      <c r="B171" s="288"/>
      <c r="C171" s="263" t="s">
        <v>220</v>
      </c>
      <c r="D171" s="263"/>
      <c r="E171" s="263"/>
      <c r="F171" s="286" t="s">
        <v>272</v>
      </c>
      <c r="G171" s="263"/>
      <c r="H171" s="263" t="s">
        <v>339</v>
      </c>
      <c r="I171" s="263" t="s">
        <v>274</v>
      </c>
      <c r="J171" s="263" t="s">
        <v>323</v>
      </c>
      <c r="K171" s="311"/>
    </row>
    <row r="172" s="1" customFormat="1" ht="15" customHeight="1">
      <c r="B172" s="288"/>
      <c r="C172" s="263" t="s">
        <v>277</v>
      </c>
      <c r="D172" s="263"/>
      <c r="E172" s="263"/>
      <c r="F172" s="286" t="s">
        <v>278</v>
      </c>
      <c r="G172" s="263"/>
      <c r="H172" s="263" t="s">
        <v>339</v>
      </c>
      <c r="I172" s="263" t="s">
        <v>274</v>
      </c>
      <c r="J172" s="263">
        <v>50</v>
      </c>
      <c r="K172" s="311"/>
    </row>
    <row r="173" s="1" customFormat="1" ht="15" customHeight="1">
      <c r="B173" s="288"/>
      <c r="C173" s="263" t="s">
        <v>280</v>
      </c>
      <c r="D173" s="263"/>
      <c r="E173" s="263"/>
      <c r="F173" s="286" t="s">
        <v>272</v>
      </c>
      <c r="G173" s="263"/>
      <c r="H173" s="263" t="s">
        <v>339</v>
      </c>
      <c r="I173" s="263" t="s">
        <v>282</v>
      </c>
      <c r="J173" s="263"/>
      <c r="K173" s="311"/>
    </row>
    <row r="174" s="1" customFormat="1" ht="15" customHeight="1">
      <c r="B174" s="288"/>
      <c r="C174" s="263" t="s">
        <v>291</v>
      </c>
      <c r="D174" s="263"/>
      <c r="E174" s="263"/>
      <c r="F174" s="286" t="s">
        <v>278</v>
      </c>
      <c r="G174" s="263"/>
      <c r="H174" s="263" t="s">
        <v>339</v>
      </c>
      <c r="I174" s="263" t="s">
        <v>274</v>
      </c>
      <c r="J174" s="263">
        <v>50</v>
      </c>
      <c r="K174" s="311"/>
    </row>
    <row r="175" s="1" customFormat="1" ht="15" customHeight="1">
      <c r="B175" s="288"/>
      <c r="C175" s="263" t="s">
        <v>299</v>
      </c>
      <c r="D175" s="263"/>
      <c r="E175" s="263"/>
      <c r="F175" s="286" t="s">
        <v>278</v>
      </c>
      <c r="G175" s="263"/>
      <c r="H175" s="263" t="s">
        <v>339</v>
      </c>
      <c r="I175" s="263" t="s">
        <v>274</v>
      </c>
      <c r="J175" s="263">
        <v>50</v>
      </c>
      <c r="K175" s="311"/>
    </row>
    <row r="176" s="1" customFormat="1" ht="15" customHeight="1">
      <c r="B176" s="288"/>
      <c r="C176" s="263" t="s">
        <v>297</v>
      </c>
      <c r="D176" s="263"/>
      <c r="E176" s="263"/>
      <c r="F176" s="286" t="s">
        <v>278</v>
      </c>
      <c r="G176" s="263"/>
      <c r="H176" s="263" t="s">
        <v>339</v>
      </c>
      <c r="I176" s="263" t="s">
        <v>274</v>
      </c>
      <c r="J176" s="263">
        <v>50</v>
      </c>
      <c r="K176" s="311"/>
    </row>
    <row r="177" s="1" customFormat="1" ht="15" customHeight="1">
      <c r="B177" s="288"/>
      <c r="C177" s="263" t="s">
        <v>99</v>
      </c>
      <c r="D177" s="263"/>
      <c r="E177" s="263"/>
      <c r="F177" s="286" t="s">
        <v>272</v>
      </c>
      <c r="G177" s="263"/>
      <c r="H177" s="263" t="s">
        <v>340</v>
      </c>
      <c r="I177" s="263" t="s">
        <v>341</v>
      </c>
      <c r="J177" s="263"/>
      <c r="K177" s="311"/>
    </row>
    <row r="178" s="1" customFormat="1" ht="15" customHeight="1">
      <c r="B178" s="288"/>
      <c r="C178" s="263" t="s">
        <v>56</v>
      </c>
      <c r="D178" s="263"/>
      <c r="E178" s="263"/>
      <c r="F178" s="286" t="s">
        <v>272</v>
      </c>
      <c r="G178" s="263"/>
      <c r="H178" s="263" t="s">
        <v>342</v>
      </c>
      <c r="I178" s="263" t="s">
        <v>343</v>
      </c>
      <c r="J178" s="263">
        <v>1</v>
      </c>
      <c r="K178" s="311"/>
    </row>
    <row r="179" s="1" customFormat="1" ht="15" customHeight="1">
      <c r="B179" s="288"/>
      <c r="C179" s="263" t="s">
        <v>52</v>
      </c>
      <c r="D179" s="263"/>
      <c r="E179" s="263"/>
      <c r="F179" s="286" t="s">
        <v>272</v>
      </c>
      <c r="G179" s="263"/>
      <c r="H179" s="263" t="s">
        <v>344</v>
      </c>
      <c r="I179" s="263" t="s">
        <v>274</v>
      </c>
      <c r="J179" s="263">
        <v>20</v>
      </c>
      <c r="K179" s="311"/>
    </row>
    <row r="180" s="1" customFormat="1" ht="15" customHeight="1">
      <c r="B180" s="288"/>
      <c r="C180" s="263" t="s">
        <v>53</v>
      </c>
      <c r="D180" s="263"/>
      <c r="E180" s="263"/>
      <c r="F180" s="286" t="s">
        <v>272</v>
      </c>
      <c r="G180" s="263"/>
      <c r="H180" s="263" t="s">
        <v>345</v>
      </c>
      <c r="I180" s="263" t="s">
        <v>274</v>
      </c>
      <c r="J180" s="263">
        <v>255</v>
      </c>
      <c r="K180" s="311"/>
    </row>
    <row r="181" s="1" customFormat="1" ht="15" customHeight="1">
      <c r="B181" s="288"/>
      <c r="C181" s="263" t="s">
        <v>100</v>
      </c>
      <c r="D181" s="263"/>
      <c r="E181" s="263"/>
      <c r="F181" s="286" t="s">
        <v>272</v>
      </c>
      <c r="G181" s="263"/>
      <c r="H181" s="263" t="s">
        <v>236</v>
      </c>
      <c r="I181" s="263" t="s">
        <v>274</v>
      </c>
      <c r="J181" s="263">
        <v>10</v>
      </c>
      <c r="K181" s="311"/>
    </row>
    <row r="182" s="1" customFormat="1" ht="15" customHeight="1">
      <c r="B182" s="288"/>
      <c r="C182" s="263" t="s">
        <v>101</v>
      </c>
      <c r="D182" s="263"/>
      <c r="E182" s="263"/>
      <c r="F182" s="286" t="s">
        <v>272</v>
      </c>
      <c r="G182" s="263"/>
      <c r="H182" s="263" t="s">
        <v>346</v>
      </c>
      <c r="I182" s="263" t="s">
        <v>307</v>
      </c>
      <c r="J182" s="263"/>
      <c r="K182" s="311"/>
    </row>
    <row r="183" s="1" customFormat="1" ht="15" customHeight="1">
      <c r="B183" s="288"/>
      <c r="C183" s="263" t="s">
        <v>347</v>
      </c>
      <c r="D183" s="263"/>
      <c r="E183" s="263"/>
      <c r="F183" s="286" t="s">
        <v>272</v>
      </c>
      <c r="G183" s="263"/>
      <c r="H183" s="263" t="s">
        <v>348</v>
      </c>
      <c r="I183" s="263" t="s">
        <v>307</v>
      </c>
      <c r="J183" s="263"/>
      <c r="K183" s="311"/>
    </row>
    <row r="184" s="1" customFormat="1" ht="15" customHeight="1">
      <c r="B184" s="288"/>
      <c r="C184" s="263" t="s">
        <v>336</v>
      </c>
      <c r="D184" s="263"/>
      <c r="E184" s="263"/>
      <c r="F184" s="286" t="s">
        <v>272</v>
      </c>
      <c r="G184" s="263"/>
      <c r="H184" s="263" t="s">
        <v>349</v>
      </c>
      <c r="I184" s="263" t="s">
        <v>307</v>
      </c>
      <c r="J184" s="263"/>
      <c r="K184" s="311"/>
    </row>
    <row r="185" s="1" customFormat="1" ht="15" customHeight="1">
      <c r="B185" s="288"/>
      <c r="C185" s="263" t="s">
        <v>103</v>
      </c>
      <c r="D185" s="263"/>
      <c r="E185" s="263"/>
      <c r="F185" s="286" t="s">
        <v>278</v>
      </c>
      <c r="G185" s="263"/>
      <c r="H185" s="263" t="s">
        <v>350</v>
      </c>
      <c r="I185" s="263" t="s">
        <v>274</v>
      </c>
      <c r="J185" s="263">
        <v>50</v>
      </c>
      <c r="K185" s="311"/>
    </row>
    <row r="186" s="1" customFormat="1" ht="15" customHeight="1">
      <c r="B186" s="288"/>
      <c r="C186" s="263" t="s">
        <v>351</v>
      </c>
      <c r="D186" s="263"/>
      <c r="E186" s="263"/>
      <c r="F186" s="286" t="s">
        <v>278</v>
      </c>
      <c r="G186" s="263"/>
      <c r="H186" s="263" t="s">
        <v>352</v>
      </c>
      <c r="I186" s="263" t="s">
        <v>353</v>
      </c>
      <c r="J186" s="263"/>
      <c r="K186" s="311"/>
    </row>
    <row r="187" s="1" customFormat="1" ht="15" customHeight="1">
      <c r="B187" s="288"/>
      <c r="C187" s="263" t="s">
        <v>354</v>
      </c>
      <c r="D187" s="263"/>
      <c r="E187" s="263"/>
      <c r="F187" s="286" t="s">
        <v>278</v>
      </c>
      <c r="G187" s="263"/>
      <c r="H187" s="263" t="s">
        <v>355</v>
      </c>
      <c r="I187" s="263" t="s">
        <v>353</v>
      </c>
      <c r="J187" s="263"/>
      <c r="K187" s="311"/>
    </row>
    <row r="188" s="1" customFormat="1" ht="15" customHeight="1">
      <c r="B188" s="288"/>
      <c r="C188" s="263" t="s">
        <v>356</v>
      </c>
      <c r="D188" s="263"/>
      <c r="E188" s="263"/>
      <c r="F188" s="286" t="s">
        <v>278</v>
      </c>
      <c r="G188" s="263"/>
      <c r="H188" s="263" t="s">
        <v>357</v>
      </c>
      <c r="I188" s="263" t="s">
        <v>353</v>
      </c>
      <c r="J188" s="263"/>
      <c r="K188" s="311"/>
    </row>
    <row r="189" s="1" customFormat="1" ht="15" customHeight="1">
      <c r="B189" s="288"/>
      <c r="C189" s="324" t="s">
        <v>358</v>
      </c>
      <c r="D189" s="263"/>
      <c r="E189" s="263"/>
      <c r="F189" s="286" t="s">
        <v>278</v>
      </c>
      <c r="G189" s="263"/>
      <c r="H189" s="263" t="s">
        <v>359</v>
      </c>
      <c r="I189" s="263" t="s">
        <v>360</v>
      </c>
      <c r="J189" s="325" t="s">
        <v>361</v>
      </c>
      <c r="K189" s="311"/>
    </row>
    <row r="190" s="15" customFormat="1" ht="15" customHeight="1">
      <c r="B190" s="326"/>
      <c r="C190" s="327" t="s">
        <v>362</v>
      </c>
      <c r="D190" s="328"/>
      <c r="E190" s="328"/>
      <c r="F190" s="329" t="s">
        <v>278</v>
      </c>
      <c r="G190" s="328"/>
      <c r="H190" s="328" t="s">
        <v>363</v>
      </c>
      <c r="I190" s="328" t="s">
        <v>360</v>
      </c>
      <c r="J190" s="330" t="s">
        <v>361</v>
      </c>
      <c r="K190" s="331"/>
    </row>
    <row r="191" s="1" customFormat="1" ht="15" customHeight="1">
      <c r="B191" s="288"/>
      <c r="C191" s="324" t="s">
        <v>41</v>
      </c>
      <c r="D191" s="263"/>
      <c r="E191" s="263"/>
      <c r="F191" s="286" t="s">
        <v>272</v>
      </c>
      <c r="G191" s="263"/>
      <c r="H191" s="260" t="s">
        <v>364</v>
      </c>
      <c r="I191" s="263" t="s">
        <v>365</v>
      </c>
      <c r="J191" s="263"/>
      <c r="K191" s="311"/>
    </row>
    <row r="192" s="1" customFormat="1" ht="15" customHeight="1">
      <c r="B192" s="288"/>
      <c r="C192" s="324" t="s">
        <v>366</v>
      </c>
      <c r="D192" s="263"/>
      <c r="E192" s="263"/>
      <c r="F192" s="286" t="s">
        <v>272</v>
      </c>
      <c r="G192" s="263"/>
      <c r="H192" s="263" t="s">
        <v>367</v>
      </c>
      <c r="I192" s="263" t="s">
        <v>307</v>
      </c>
      <c r="J192" s="263"/>
      <c r="K192" s="311"/>
    </row>
    <row r="193" s="1" customFormat="1" ht="15" customHeight="1">
      <c r="B193" s="288"/>
      <c r="C193" s="324" t="s">
        <v>368</v>
      </c>
      <c r="D193" s="263"/>
      <c r="E193" s="263"/>
      <c r="F193" s="286" t="s">
        <v>272</v>
      </c>
      <c r="G193" s="263"/>
      <c r="H193" s="263" t="s">
        <v>369</v>
      </c>
      <c r="I193" s="263" t="s">
        <v>307</v>
      </c>
      <c r="J193" s="263"/>
      <c r="K193" s="311"/>
    </row>
    <row r="194" s="1" customFormat="1" ht="15" customHeight="1">
      <c r="B194" s="288"/>
      <c r="C194" s="324" t="s">
        <v>370</v>
      </c>
      <c r="D194" s="263"/>
      <c r="E194" s="263"/>
      <c r="F194" s="286" t="s">
        <v>278</v>
      </c>
      <c r="G194" s="263"/>
      <c r="H194" s="263" t="s">
        <v>371</v>
      </c>
      <c r="I194" s="263" t="s">
        <v>307</v>
      </c>
      <c r="J194" s="263"/>
      <c r="K194" s="311"/>
    </row>
    <row r="195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1">
      <c r="B200" s="253"/>
      <c r="C200" s="254" t="s">
        <v>372</v>
      </c>
      <c r="D200" s="254"/>
      <c r="E200" s="254"/>
      <c r="F200" s="254"/>
      <c r="G200" s="254"/>
      <c r="H200" s="254"/>
      <c r="I200" s="254"/>
      <c r="J200" s="254"/>
      <c r="K200" s="255"/>
    </row>
    <row r="201" s="1" customFormat="1" ht="25.5" customHeight="1">
      <c r="B201" s="253"/>
      <c r="C201" s="333" t="s">
        <v>373</v>
      </c>
      <c r="D201" s="333"/>
      <c r="E201" s="333"/>
      <c r="F201" s="333" t="s">
        <v>374</v>
      </c>
      <c r="G201" s="334"/>
      <c r="H201" s="333" t="s">
        <v>375</v>
      </c>
      <c r="I201" s="333"/>
      <c r="J201" s="333"/>
      <c r="K201" s="255"/>
    </row>
    <row r="202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="1" customFormat="1" ht="15" customHeight="1">
      <c r="B203" s="288"/>
      <c r="C203" s="263" t="s">
        <v>365</v>
      </c>
      <c r="D203" s="263"/>
      <c r="E203" s="263"/>
      <c r="F203" s="286" t="s">
        <v>42</v>
      </c>
      <c r="G203" s="263"/>
      <c r="H203" s="263" t="s">
        <v>376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43</v>
      </c>
      <c r="G204" s="263"/>
      <c r="H204" s="263" t="s">
        <v>377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46</v>
      </c>
      <c r="G205" s="263"/>
      <c r="H205" s="263" t="s">
        <v>378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44</v>
      </c>
      <c r="G206" s="263"/>
      <c r="H206" s="263" t="s">
        <v>379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 t="s">
        <v>45</v>
      </c>
      <c r="G207" s="263"/>
      <c r="H207" s="263" t="s">
        <v>380</v>
      </c>
      <c r="I207" s="263"/>
      <c r="J207" s="263"/>
      <c r="K207" s="311"/>
    </row>
    <row r="208" s="1" customFormat="1" ht="15" customHeight="1">
      <c r="B208" s="288"/>
      <c r="C208" s="263"/>
      <c r="D208" s="263"/>
      <c r="E208" s="263"/>
      <c r="F208" s="286"/>
      <c r="G208" s="263"/>
      <c r="H208" s="263"/>
      <c r="I208" s="263"/>
      <c r="J208" s="263"/>
      <c r="K208" s="311"/>
    </row>
    <row r="209" s="1" customFormat="1" ht="15" customHeight="1">
      <c r="B209" s="288"/>
      <c r="C209" s="263" t="s">
        <v>319</v>
      </c>
      <c r="D209" s="263"/>
      <c r="E209" s="263"/>
      <c r="F209" s="286" t="s">
        <v>75</v>
      </c>
      <c r="G209" s="263"/>
      <c r="H209" s="263" t="s">
        <v>381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214</v>
      </c>
      <c r="G210" s="263"/>
      <c r="H210" s="263" t="s">
        <v>215</v>
      </c>
      <c r="I210" s="263"/>
      <c r="J210" s="263"/>
      <c r="K210" s="311"/>
    </row>
    <row r="211" s="1" customFormat="1" ht="15" customHeight="1">
      <c r="B211" s="288"/>
      <c r="C211" s="263"/>
      <c r="D211" s="263"/>
      <c r="E211" s="263"/>
      <c r="F211" s="286" t="s">
        <v>212</v>
      </c>
      <c r="G211" s="263"/>
      <c r="H211" s="263" t="s">
        <v>382</v>
      </c>
      <c r="I211" s="263"/>
      <c r="J211" s="263"/>
      <c r="K211" s="311"/>
    </row>
    <row r="212" s="1" customFormat="1" ht="15" customHeight="1">
      <c r="B212" s="335"/>
      <c r="C212" s="263"/>
      <c r="D212" s="263"/>
      <c r="E212" s="263"/>
      <c r="F212" s="286" t="s">
        <v>216</v>
      </c>
      <c r="G212" s="324"/>
      <c r="H212" s="315" t="s">
        <v>217</v>
      </c>
      <c r="I212" s="315"/>
      <c r="J212" s="315"/>
      <c r="K212" s="336"/>
    </row>
    <row r="213" s="1" customFormat="1" ht="15" customHeight="1">
      <c r="B213" s="335"/>
      <c r="C213" s="263"/>
      <c r="D213" s="263"/>
      <c r="E213" s="263"/>
      <c r="F213" s="286" t="s">
        <v>218</v>
      </c>
      <c r="G213" s="324"/>
      <c r="H213" s="315" t="s">
        <v>383</v>
      </c>
      <c r="I213" s="315"/>
      <c r="J213" s="315"/>
      <c r="K213" s="336"/>
    </row>
    <row r="214" s="1" customFormat="1" ht="15" customHeight="1">
      <c r="B214" s="335"/>
      <c r="C214" s="263"/>
      <c r="D214" s="263"/>
      <c r="E214" s="263"/>
      <c r="F214" s="286"/>
      <c r="G214" s="324"/>
      <c r="H214" s="315"/>
      <c r="I214" s="315"/>
      <c r="J214" s="315"/>
      <c r="K214" s="336"/>
    </row>
    <row r="215" s="1" customFormat="1" ht="15" customHeight="1">
      <c r="B215" s="335"/>
      <c r="C215" s="263" t="s">
        <v>343</v>
      </c>
      <c r="D215" s="263"/>
      <c r="E215" s="263"/>
      <c r="F215" s="286">
        <v>1</v>
      </c>
      <c r="G215" s="324"/>
      <c r="H215" s="315" t="s">
        <v>384</v>
      </c>
      <c r="I215" s="315"/>
      <c r="J215" s="315"/>
      <c r="K215" s="336"/>
    </row>
    <row r="216" s="1" customFormat="1" ht="15" customHeight="1">
      <c r="B216" s="335"/>
      <c r="C216" s="263"/>
      <c r="D216" s="263"/>
      <c r="E216" s="263"/>
      <c r="F216" s="286">
        <v>2</v>
      </c>
      <c r="G216" s="324"/>
      <c r="H216" s="315" t="s">
        <v>385</v>
      </c>
      <c r="I216" s="315"/>
      <c r="J216" s="315"/>
      <c r="K216" s="336"/>
    </row>
    <row r="217" s="1" customFormat="1" ht="15" customHeight="1">
      <c r="B217" s="335"/>
      <c r="C217" s="263"/>
      <c r="D217" s="263"/>
      <c r="E217" s="263"/>
      <c r="F217" s="286">
        <v>3</v>
      </c>
      <c r="G217" s="324"/>
      <c r="H217" s="315" t="s">
        <v>386</v>
      </c>
      <c r="I217" s="315"/>
      <c r="J217" s="315"/>
      <c r="K217" s="336"/>
    </row>
    <row r="218" s="1" customFormat="1" ht="15" customHeight="1">
      <c r="B218" s="335"/>
      <c r="C218" s="263"/>
      <c r="D218" s="263"/>
      <c r="E218" s="263"/>
      <c r="F218" s="286">
        <v>4</v>
      </c>
      <c r="G218" s="324"/>
      <c r="H218" s="315" t="s">
        <v>387</v>
      </c>
      <c r="I218" s="315"/>
      <c r="J218" s="315"/>
      <c r="K218" s="336"/>
    </row>
    <row r="219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Ulašín Miroslav ml.</dc:creator>
  <cp:lastModifiedBy>Ulašín Miroslav ml.</cp:lastModifiedBy>
  <dcterms:created xsi:type="dcterms:W3CDTF">2025-04-29T05:40:13Z</dcterms:created>
  <dcterms:modified xsi:type="dcterms:W3CDTF">2025-04-29T05:40:15Z</dcterms:modified>
</cp:coreProperties>
</file>