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jpetrak\Desktop\Export KROS\"/>
    </mc:Choice>
  </mc:AlternateContent>
  <bookViews>
    <workbookView xWindow="0" yWindow="0" windowWidth="0" windowHeight="0"/>
  </bookViews>
  <sheets>
    <sheet name="Rekapitulace stavby" sheetId="1" r:id="rId1"/>
    <sheet name="01 - Oprava nadstřešních ..." sheetId="2" r:id="rId2"/>
  </sheets>
  <definedNames>
    <definedName name="_xlnm.Print_Area" localSheetId="0">'Rekapitulace stavby'!$D$4:$AO$76,'Rekapitulace stavby'!$C$82:$AQ$96</definedName>
    <definedName name="_xlnm.Print_Titles" localSheetId="0">'Rekapitulace stavby'!$92:$92</definedName>
    <definedName name="_xlnm._FilterDatabase" localSheetId="1" hidden="1">'01 - Oprava nadstřešních ...'!$C$133:$K$597</definedName>
    <definedName name="_xlnm.Print_Area" localSheetId="1">'01 - Oprava nadstřešních ...'!$C$4:$J$76,'01 - Oprava nadstřešních ...'!$C$82:$J$115,'01 - Oprava nadstřešních ...'!$C$121:$K$597</definedName>
    <definedName name="_xlnm.Print_Titles" localSheetId="1">'01 - Oprava nadstřešních ...'!$133:$133</definedName>
  </definedNames>
  <calcPr/>
</workbook>
</file>

<file path=xl/calcChain.xml><?xml version="1.0" encoding="utf-8"?>
<calcChain xmlns="http://schemas.openxmlformats.org/spreadsheetml/2006/main">
  <c i="2" l="1" r="T136"/>
  <c r="R136"/>
  <c r="P136"/>
  <c r="BK136"/>
  <c r="J37"/>
  <c r="J36"/>
  <c i="1" r="AY95"/>
  <c i="2" r="J35"/>
  <c i="1" r="AX95"/>
  <c i="2" r="BI595"/>
  <c r="BH595"/>
  <c r="BG595"/>
  <c r="BF595"/>
  <c r="T595"/>
  <c r="R595"/>
  <c r="P595"/>
  <c r="BI592"/>
  <c r="BH592"/>
  <c r="BG592"/>
  <c r="BF592"/>
  <c r="T592"/>
  <c r="R592"/>
  <c r="P592"/>
  <c r="BI588"/>
  <c r="BH588"/>
  <c r="BG588"/>
  <c r="BF588"/>
  <c r="T588"/>
  <c r="T587"/>
  <c r="R588"/>
  <c r="R587"/>
  <c r="P588"/>
  <c r="P587"/>
  <c r="BI584"/>
  <c r="BH584"/>
  <c r="BG584"/>
  <c r="BF584"/>
  <c r="T584"/>
  <c r="R584"/>
  <c r="P584"/>
  <c r="BI581"/>
  <c r="BH581"/>
  <c r="BG581"/>
  <c r="BF581"/>
  <c r="T581"/>
  <c r="R581"/>
  <c r="P581"/>
  <c r="BI577"/>
  <c r="BH577"/>
  <c r="BG577"/>
  <c r="BF577"/>
  <c r="T577"/>
  <c r="R577"/>
  <c r="P577"/>
  <c r="BI574"/>
  <c r="BH574"/>
  <c r="BG574"/>
  <c r="BF574"/>
  <c r="T574"/>
  <c r="R574"/>
  <c r="P574"/>
  <c r="BI569"/>
  <c r="BH569"/>
  <c r="BG569"/>
  <c r="BF569"/>
  <c r="T569"/>
  <c r="R569"/>
  <c r="P569"/>
  <c r="BI566"/>
  <c r="BH566"/>
  <c r="BG566"/>
  <c r="BF566"/>
  <c r="T566"/>
  <c r="R566"/>
  <c r="P566"/>
  <c r="BI560"/>
  <c r="BH560"/>
  <c r="BG560"/>
  <c r="BF560"/>
  <c r="T560"/>
  <c r="R560"/>
  <c r="P560"/>
  <c r="BI548"/>
  <c r="BH548"/>
  <c r="BG548"/>
  <c r="BF548"/>
  <c r="T548"/>
  <c r="R548"/>
  <c r="P548"/>
  <c r="BI545"/>
  <c r="BH545"/>
  <c r="BG545"/>
  <c r="BF545"/>
  <c r="T545"/>
  <c r="R545"/>
  <c r="P545"/>
  <c r="BI541"/>
  <c r="BH541"/>
  <c r="BG541"/>
  <c r="BF541"/>
  <c r="T541"/>
  <c r="R541"/>
  <c r="P541"/>
  <c r="BI537"/>
  <c r="BH537"/>
  <c r="BG537"/>
  <c r="BF537"/>
  <c r="T537"/>
  <c r="R537"/>
  <c r="P537"/>
  <c r="BI533"/>
  <c r="BH533"/>
  <c r="BG533"/>
  <c r="BF533"/>
  <c r="T533"/>
  <c r="R533"/>
  <c r="P533"/>
  <c r="BI529"/>
  <c r="BH529"/>
  <c r="BG529"/>
  <c r="BF529"/>
  <c r="T529"/>
  <c r="R529"/>
  <c r="P529"/>
  <c r="BI525"/>
  <c r="BH525"/>
  <c r="BG525"/>
  <c r="BF525"/>
  <c r="T525"/>
  <c r="R525"/>
  <c r="P525"/>
  <c r="BI521"/>
  <c r="BH521"/>
  <c r="BG521"/>
  <c r="BF521"/>
  <c r="T521"/>
  <c r="R521"/>
  <c r="P521"/>
  <c r="BI517"/>
  <c r="BH517"/>
  <c r="BG517"/>
  <c r="BF517"/>
  <c r="T517"/>
  <c r="R517"/>
  <c r="P517"/>
  <c r="BI513"/>
  <c r="BH513"/>
  <c r="BG513"/>
  <c r="BF513"/>
  <c r="T513"/>
  <c r="R513"/>
  <c r="P513"/>
  <c r="BI508"/>
  <c r="BH508"/>
  <c r="BG508"/>
  <c r="BF508"/>
  <c r="T508"/>
  <c r="R508"/>
  <c r="P508"/>
  <c r="BI504"/>
  <c r="BH504"/>
  <c r="BG504"/>
  <c r="BF504"/>
  <c r="T504"/>
  <c r="R504"/>
  <c r="P504"/>
  <c r="BI499"/>
  <c r="BH499"/>
  <c r="BG499"/>
  <c r="BF499"/>
  <c r="T499"/>
  <c r="T498"/>
  <c r="R499"/>
  <c r="R498"/>
  <c r="P499"/>
  <c r="P498"/>
  <c r="BI495"/>
  <c r="BH495"/>
  <c r="BG495"/>
  <c r="BF495"/>
  <c r="T495"/>
  <c r="R495"/>
  <c r="P495"/>
  <c r="BI492"/>
  <c r="BH492"/>
  <c r="BG492"/>
  <c r="BF492"/>
  <c r="T492"/>
  <c r="R492"/>
  <c r="P492"/>
  <c r="BI489"/>
  <c r="BH489"/>
  <c r="BG489"/>
  <c r="BF489"/>
  <c r="T489"/>
  <c r="R489"/>
  <c r="P489"/>
  <c r="BI484"/>
  <c r="BH484"/>
  <c r="BG484"/>
  <c r="BF484"/>
  <c r="T484"/>
  <c r="R484"/>
  <c r="P484"/>
  <c r="BI481"/>
  <c r="BH481"/>
  <c r="BG481"/>
  <c r="BF481"/>
  <c r="T481"/>
  <c r="R481"/>
  <c r="P481"/>
  <c r="BI476"/>
  <c r="BH476"/>
  <c r="BG476"/>
  <c r="BF476"/>
  <c r="T476"/>
  <c r="R476"/>
  <c r="P476"/>
  <c r="BI472"/>
  <c r="BH472"/>
  <c r="BG472"/>
  <c r="BF472"/>
  <c r="T472"/>
  <c r="R472"/>
  <c r="P472"/>
  <c r="BI467"/>
  <c r="BH467"/>
  <c r="BG467"/>
  <c r="BF467"/>
  <c r="T467"/>
  <c r="R467"/>
  <c r="P467"/>
  <c r="BI455"/>
  <c r="BH455"/>
  <c r="BG455"/>
  <c r="BF455"/>
  <c r="T455"/>
  <c r="R455"/>
  <c r="P455"/>
  <c r="BI443"/>
  <c r="BH443"/>
  <c r="BG443"/>
  <c r="BF443"/>
  <c r="T443"/>
  <c r="R443"/>
  <c r="P443"/>
  <c r="BI439"/>
  <c r="BH439"/>
  <c r="BG439"/>
  <c r="BF439"/>
  <c r="T439"/>
  <c r="R439"/>
  <c r="P439"/>
  <c r="BI435"/>
  <c r="BH435"/>
  <c r="BG435"/>
  <c r="BF435"/>
  <c r="T435"/>
  <c r="R435"/>
  <c r="P435"/>
  <c r="BI431"/>
  <c r="BH431"/>
  <c r="BG431"/>
  <c r="BF431"/>
  <c r="T431"/>
  <c r="R431"/>
  <c r="P431"/>
  <c r="BI425"/>
  <c r="BH425"/>
  <c r="BG425"/>
  <c r="BF425"/>
  <c r="T425"/>
  <c r="R425"/>
  <c r="P425"/>
  <c r="BI421"/>
  <c r="BH421"/>
  <c r="BG421"/>
  <c r="BF421"/>
  <c r="T421"/>
  <c r="R421"/>
  <c r="P421"/>
  <c r="BI417"/>
  <c r="BH417"/>
  <c r="BG417"/>
  <c r="BF417"/>
  <c r="T417"/>
  <c r="R417"/>
  <c r="P417"/>
  <c r="BI404"/>
  <c r="BH404"/>
  <c r="BG404"/>
  <c r="BF404"/>
  <c r="T404"/>
  <c r="R404"/>
  <c r="P404"/>
  <c r="BI400"/>
  <c r="BH400"/>
  <c r="BG400"/>
  <c r="BF400"/>
  <c r="T400"/>
  <c r="R400"/>
  <c r="P400"/>
  <c r="BI396"/>
  <c r="BH396"/>
  <c r="BG396"/>
  <c r="BF396"/>
  <c r="T396"/>
  <c r="R396"/>
  <c r="P396"/>
  <c r="BI392"/>
  <c r="BH392"/>
  <c r="BG392"/>
  <c r="BF392"/>
  <c r="T392"/>
  <c r="R392"/>
  <c r="P392"/>
  <c r="BI388"/>
  <c r="BH388"/>
  <c r="BG388"/>
  <c r="BF388"/>
  <c r="T388"/>
  <c r="R388"/>
  <c r="P388"/>
  <c r="BI372"/>
  <c r="BH372"/>
  <c r="BG372"/>
  <c r="BF372"/>
  <c r="T372"/>
  <c r="R372"/>
  <c r="P372"/>
  <c r="BI364"/>
  <c r="BH364"/>
  <c r="BG364"/>
  <c r="BF364"/>
  <c r="T364"/>
  <c r="R364"/>
  <c r="P364"/>
  <c r="BI358"/>
  <c r="BH358"/>
  <c r="BG358"/>
  <c r="BF358"/>
  <c r="T358"/>
  <c r="R358"/>
  <c r="P358"/>
  <c r="BI355"/>
  <c r="BH355"/>
  <c r="BG355"/>
  <c r="BF355"/>
  <c r="T355"/>
  <c r="R355"/>
  <c r="P355"/>
  <c r="BI352"/>
  <c r="BH352"/>
  <c r="BG352"/>
  <c r="BF352"/>
  <c r="T352"/>
  <c r="R352"/>
  <c r="P352"/>
  <c r="BI333"/>
  <c r="BH333"/>
  <c r="BG333"/>
  <c r="BF333"/>
  <c r="T333"/>
  <c r="R333"/>
  <c r="P333"/>
  <c r="BI330"/>
  <c r="BH330"/>
  <c r="BG330"/>
  <c r="BF330"/>
  <c r="T330"/>
  <c r="R330"/>
  <c r="P330"/>
  <c r="BI325"/>
  <c r="BH325"/>
  <c r="BG325"/>
  <c r="BF325"/>
  <c r="T325"/>
  <c r="R325"/>
  <c r="P325"/>
  <c r="BI305"/>
  <c r="BH305"/>
  <c r="BG305"/>
  <c r="BF305"/>
  <c r="T305"/>
  <c r="R305"/>
  <c r="P305"/>
  <c r="BI297"/>
  <c r="BH297"/>
  <c r="BG297"/>
  <c r="BF297"/>
  <c r="T297"/>
  <c r="R297"/>
  <c r="P297"/>
  <c r="BI293"/>
  <c r="BH293"/>
  <c r="BG293"/>
  <c r="BF293"/>
  <c r="T293"/>
  <c r="R293"/>
  <c r="P293"/>
  <c r="BI289"/>
  <c r="BH289"/>
  <c r="BG289"/>
  <c r="BF289"/>
  <c r="T289"/>
  <c r="R289"/>
  <c r="P289"/>
  <c r="BI276"/>
  <c r="BH276"/>
  <c r="BG276"/>
  <c r="BF276"/>
  <c r="T276"/>
  <c r="R276"/>
  <c r="P276"/>
  <c r="BI272"/>
  <c r="BH272"/>
  <c r="BG272"/>
  <c r="BF272"/>
  <c r="T272"/>
  <c r="R272"/>
  <c r="P272"/>
  <c r="BI250"/>
  <c r="BH250"/>
  <c r="BG250"/>
  <c r="BF250"/>
  <c r="T250"/>
  <c r="R250"/>
  <c r="P250"/>
  <c r="BI238"/>
  <c r="BH238"/>
  <c r="BG238"/>
  <c r="BF238"/>
  <c r="T238"/>
  <c r="R238"/>
  <c r="P238"/>
  <c r="BI233"/>
  <c r="BH233"/>
  <c r="BG233"/>
  <c r="BF233"/>
  <c r="T233"/>
  <c r="R233"/>
  <c r="P233"/>
  <c r="BI221"/>
  <c r="BH221"/>
  <c r="BG221"/>
  <c r="BF221"/>
  <c r="T221"/>
  <c r="R221"/>
  <c r="P221"/>
  <c r="BI216"/>
  <c r="BH216"/>
  <c r="BG216"/>
  <c r="BF216"/>
  <c r="T216"/>
  <c r="R216"/>
  <c r="P216"/>
  <c r="BI212"/>
  <c r="BH212"/>
  <c r="BG212"/>
  <c r="BF212"/>
  <c r="T212"/>
  <c r="R212"/>
  <c r="P212"/>
  <c r="BI200"/>
  <c r="BH200"/>
  <c r="BG200"/>
  <c r="BF200"/>
  <c r="T200"/>
  <c r="R200"/>
  <c r="P200"/>
  <c r="BI178"/>
  <c r="BH178"/>
  <c r="BG178"/>
  <c r="BF178"/>
  <c r="T178"/>
  <c r="R178"/>
  <c r="P178"/>
  <c r="BI174"/>
  <c r="BH174"/>
  <c r="BG174"/>
  <c r="BF174"/>
  <c r="T174"/>
  <c r="R174"/>
  <c r="P174"/>
  <c r="BI153"/>
  <c r="BH153"/>
  <c r="BG153"/>
  <c r="BF153"/>
  <c r="T153"/>
  <c r="R153"/>
  <c r="P153"/>
  <c r="BI137"/>
  <c r="BH137"/>
  <c r="BG137"/>
  <c r="BF137"/>
  <c r="T137"/>
  <c r="R137"/>
  <c r="P137"/>
  <c r="J131"/>
  <c r="J130"/>
  <c r="F130"/>
  <c r="F128"/>
  <c r="E126"/>
  <c r="J92"/>
  <c r="J91"/>
  <c r="F91"/>
  <c r="F89"/>
  <c r="E87"/>
  <c r="J18"/>
  <c r="E18"/>
  <c r="F92"/>
  <c r="J17"/>
  <c r="J12"/>
  <c r="J89"/>
  <c r="E7"/>
  <c r="E85"/>
  <c i="1" r="L90"/>
  <c r="AM90"/>
  <c r="AM89"/>
  <c r="L89"/>
  <c r="AM87"/>
  <c r="L87"/>
  <c r="L85"/>
  <c r="L84"/>
  <c i="2" r="J588"/>
  <c r="J548"/>
  <c r="BK513"/>
  <c r="J489"/>
  <c r="BK297"/>
  <c r="J592"/>
  <c r="J476"/>
  <c r="J421"/>
  <c r="BK289"/>
  <c r="BK584"/>
  <c r="J484"/>
  <c r="J417"/>
  <c r="BK293"/>
  <c r="BK592"/>
  <c r="BK548"/>
  <c r="J517"/>
  <c r="BK421"/>
  <c r="BK325"/>
  <c r="J425"/>
  <c r="J272"/>
  <c r="BK355"/>
  <c r="J584"/>
  <c r="J545"/>
  <c r="J521"/>
  <c r="J499"/>
  <c r="J352"/>
  <c r="J153"/>
  <c r="BK489"/>
  <c r="BK396"/>
  <c r="J216"/>
  <c r="BK574"/>
  <c r="J492"/>
  <c r="J372"/>
  <c r="BK272"/>
  <c r="BK588"/>
  <c r="BK508"/>
  <c r="BK417"/>
  <c r="BK212"/>
  <c r="J305"/>
  <c r="J289"/>
  <c r="BK364"/>
  <c r="BK174"/>
  <c r="J569"/>
  <c r="J541"/>
  <c r="J525"/>
  <c r="BK492"/>
  <c r="BK388"/>
  <c i="1" r="AS94"/>
  <c i="2" r="J495"/>
  <c r="BK435"/>
  <c r="J250"/>
  <c r="BK581"/>
  <c r="BK481"/>
  <c r="J396"/>
  <c r="J238"/>
  <c r="BK569"/>
  <c r="J529"/>
  <c r="BK443"/>
  <c r="BK352"/>
  <c r="BK137"/>
  <c r="J137"/>
  <c r="BK372"/>
  <c r="J221"/>
  <c r="J472"/>
  <c r="J566"/>
  <c r="BK472"/>
  <c r="J333"/>
  <c r="BK178"/>
  <c r="BK499"/>
  <c r="J455"/>
  <c r="J325"/>
  <c r="J581"/>
  <c r="BK533"/>
  <c r="J467"/>
  <c r="J358"/>
  <c r="J174"/>
  <c r="J178"/>
  <c r="J388"/>
  <c r="BK305"/>
  <c r="J595"/>
  <c r="BK566"/>
  <c r="BK529"/>
  <c r="J504"/>
  <c r="BK425"/>
  <c r="J276"/>
  <c r="J560"/>
  <c r="BK455"/>
  <c r="J212"/>
  <c r="BK545"/>
  <c r="J481"/>
  <c r="J297"/>
  <c r="BK595"/>
  <c r="J537"/>
  <c r="BK476"/>
  <c r="BK400"/>
  <c r="BK233"/>
  <c r="BK439"/>
  <c r="J392"/>
  <c r="BK238"/>
  <c r="BK577"/>
  <c r="BK537"/>
  <c r="BK517"/>
  <c r="BK495"/>
  <c r="J400"/>
  <c r="J293"/>
  <c r="BK521"/>
  <c r="BK467"/>
  <c r="BK358"/>
  <c r="BK200"/>
  <c r="BK504"/>
  <c r="BK431"/>
  <c r="J364"/>
  <c r="BK216"/>
  <c r="BK560"/>
  <c r="BK525"/>
  <c r="J435"/>
  <c r="BK250"/>
  <c r="J443"/>
  <c r="BK333"/>
  <c r="BK404"/>
  <c r="BK330"/>
  <c r="J574"/>
  <c r="J533"/>
  <c r="J508"/>
  <c r="J431"/>
  <c r="J330"/>
  <c r="BK484"/>
  <c r="BK392"/>
  <c r="BK541"/>
  <c r="J439"/>
  <c r="J355"/>
  <c r="BK221"/>
  <c r="J577"/>
  <c r="J513"/>
  <c r="J404"/>
  <c r="BK153"/>
  <c r="J200"/>
  <c r="J233"/>
  <c r="BK276"/>
  <c l="1" r="BK152"/>
  <c r="J152"/>
  <c r="J99"/>
  <c r="T220"/>
  <c r="R480"/>
  <c r="R503"/>
  <c r="P540"/>
  <c r="R565"/>
  <c r="R564"/>
  <c r="BK580"/>
  <c r="J580"/>
  <c r="J112"/>
  <c r="P152"/>
  <c r="R220"/>
  <c r="P480"/>
  <c r="BK516"/>
  <c r="J516"/>
  <c r="J106"/>
  <c r="R516"/>
  <c r="T573"/>
  <c r="J136"/>
  <c r="J98"/>
  <c r="P220"/>
  <c r="BK480"/>
  <c r="J480"/>
  <c r="J102"/>
  <c r="BK540"/>
  <c r="J540"/>
  <c r="J107"/>
  <c r="T565"/>
  <c r="T564"/>
  <c r="T580"/>
  <c r="BK363"/>
  <c r="J363"/>
  <c r="J101"/>
  <c r="P516"/>
  <c r="BK591"/>
  <c r="J591"/>
  <c r="J114"/>
  <c r="R152"/>
  <c r="T363"/>
  <c r="BK503"/>
  <c r="J503"/>
  <c r="J105"/>
  <c r="R540"/>
  <c r="P565"/>
  <c r="P564"/>
  <c r="BK573"/>
  <c r="P580"/>
  <c r="P591"/>
  <c r="T152"/>
  <c r="T135"/>
  <c r="P363"/>
  <c r="T480"/>
  <c r="T503"/>
  <c r="T516"/>
  <c r="R573"/>
  <c r="R591"/>
  <c r="BK220"/>
  <c r="J220"/>
  <c r="J100"/>
  <c r="R363"/>
  <c r="P503"/>
  <c r="P502"/>
  <c r="T540"/>
  <c r="BK565"/>
  <c r="BK564"/>
  <c r="J564"/>
  <c r="J108"/>
  <c r="P573"/>
  <c r="P572"/>
  <c r="R580"/>
  <c r="T591"/>
  <c r="BK498"/>
  <c r="J498"/>
  <c r="J103"/>
  <c r="BK587"/>
  <c r="J587"/>
  <c r="J113"/>
  <c r="E124"/>
  <c r="J128"/>
  <c r="BE178"/>
  <c r="BE200"/>
  <c r="BE358"/>
  <c r="BE435"/>
  <c r="BE443"/>
  <c r="BE250"/>
  <c r="BE293"/>
  <c r="BE174"/>
  <c r="BE233"/>
  <c r="BE238"/>
  <c r="BE455"/>
  <c r="F131"/>
  <c r="BE431"/>
  <c r="BE439"/>
  <c r="BE472"/>
  <c r="BE495"/>
  <c r="BE521"/>
  <c r="BE525"/>
  <c r="BE529"/>
  <c r="BE533"/>
  <c r="BE537"/>
  <c r="BE541"/>
  <c r="BE569"/>
  <c r="BE574"/>
  <c r="BE581"/>
  <c r="BE584"/>
  <c r="BE588"/>
  <c r="BE276"/>
  <c r="BE289"/>
  <c r="BE330"/>
  <c r="BE333"/>
  <c r="BE352"/>
  <c r="BE392"/>
  <c r="BE404"/>
  <c r="BE425"/>
  <c r="BE476"/>
  <c r="BE481"/>
  <c r="BE492"/>
  <c r="BE577"/>
  <c r="BE592"/>
  <c r="BE595"/>
  <c r="BE153"/>
  <c r="BE221"/>
  <c r="BE272"/>
  <c r="BE297"/>
  <c r="BE305"/>
  <c r="BE325"/>
  <c r="BE355"/>
  <c r="BE364"/>
  <c r="BE388"/>
  <c r="BE400"/>
  <c r="BE417"/>
  <c r="BE489"/>
  <c r="BE513"/>
  <c r="BE517"/>
  <c r="BE548"/>
  <c r="BE560"/>
  <c r="BE137"/>
  <c r="BE212"/>
  <c r="BE216"/>
  <c r="BE372"/>
  <c r="BE396"/>
  <c r="BE421"/>
  <c r="BE467"/>
  <c r="BE484"/>
  <c r="BE499"/>
  <c r="BE504"/>
  <c r="BE508"/>
  <c r="BE545"/>
  <c r="BE566"/>
  <c r="J34"/>
  <c i="1" r="AW95"/>
  <c i="2" r="F37"/>
  <c i="1" r="BD95"/>
  <c r="BD94"/>
  <c r="W33"/>
  <c i="2" r="F36"/>
  <c i="1" r="BC95"/>
  <c r="BC94"/>
  <c r="AY94"/>
  <c i="2" r="F35"/>
  <c i="1" r="BB95"/>
  <c r="BB94"/>
  <c r="W31"/>
  <c i="2" r="F34"/>
  <c i="1" r="BA95"/>
  <c r="BA94"/>
  <c r="W30"/>
  <c i="2" l="1" r="T502"/>
  <c r="R135"/>
  <c r="R572"/>
  <c r="T572"/>
  <c r="T134"/>
  <c r="P135"/>
  <c r="P134"/>
  <c i="1" r="AU95"/>
  <c i="2" r="R502"/>
  <c r="BK572"/>
  <c r="J572"/>
  <c r="J110"/>
  <c r="J565"/>
  <c r="J109"/>
  <c r="BK135"/>
  <c r="J135"/>
  <c r="J97"/>
  <c r="BK502"/>
  <c r="J502"/>
  <c r="J104"/>
  <c r="J573"/>
  <c r="J111"/>
  <c i="1" r="AU94"/>
  <c r="AX94"/>
  <c i="2" r="F33"/>
  <c i="1" r="AZ95"/>
  <c r="AZ94"/>
  <c r="AV94"/>
  <c r="AK29"/>
  <c i="2" r="J33"/>
  <c i="1" r="AV95"/>
  <c r="AT95"/>
  <c r="AW94"/>
  <c r="AK30"/>
  <c r="W32"/>
  <c i="2" l="1" r="R134"/>
  <c r="BK134"/>
  <c r="J134"/>
  <c r="J96"/>
  <c i="1" r="AT94"/>
  <c r="W29"/>
  <c i="2" l="1" r="J30"/>
  <c i="1" r="AG95"/>
  <c r="AG94"/>
  <c r="AK26"/>
  <c r="AK35"/>
  <c l="1" r="AN94"/>
  <c i="2" r="J39"/>
  <c i="1" r="AN95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<sst xmlns="http://schemas.openxmlformats.org/spreadsheetml/2006/main">
  <si>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</si>
  <si>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</si>
  <si>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</si>
  <si>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</si>
  <si>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</si>
  <si>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{a4e65b9a-58a8-46b2-a785-3618039516fe}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</si>
  <si>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</si>
  <si>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</si>
  <si>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</si>
  <si>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</si>
  <si>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</si>
  <si>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</si>
  <si>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</si>
  <si>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</si>
  <si>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2517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</si>
  <si>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</si>
  <si>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</si>
  <si>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Oprava nadstřešních částí komínů zámku Hradiště</t>
  </si>
  <si>
    <t>KSO:</t>
  </si>
  <si>
    <t>CC-CZ:</t>
  </si>
  <si>
    <t>Místo:</t>
  </si>
  <si>
    <t xml:space="preserve"> </t>
  </si>
  <si>
    <t>Datum:</t>
  </si>
  <si>
    <t>16. 1. 2024</t>
  </si>
  <si>
    <t>Zadavatel:</t>
  </si>
  <si>
    <t>IČ:</t>
  </si>
  <si>
    <t>DIČ:</t>
  </si>
  <si>
    <t>Uchazeč:</t>
  </si>
  <si>
    <t>Vyplň údaj</t>
  </si>
  <si>
    <t>Projektant: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</si>
  <si>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</si>
  <si>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</si>
  <si>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</si>
  <si>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</si>
  <si>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</si>
  <si>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</si>
  <si>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</si>
  <si>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</si>
  <si>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</si>
  <si>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</si>
  <si>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</si>
  <si>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</si>
  <si>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</si>
  <si>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</si>
  <si>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</si>
  <si>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</si>
  <si>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</si>
  <si>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</si>
  <si>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</si>
  <si>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</si>
  <si>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</si>
  <si>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</si>
  <si>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</si>
  <si>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</si>
  <si>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</si>
  <si>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</si>
  <si>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</si>
  <si>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</si>
  <si>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</si>
  <si>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</si>
  <si>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</si>
  <si>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</si>
  <si>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</si>
  <si>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</si>
  <si>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</si>
  <si>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</si>
  <si>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</si>
  <si>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</si>
  <si>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</si>
  <si>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</si>
  <si>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</si>
  <si>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</si>
  <si>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</si>
  <si>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</si>
  <si>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</si>
  <si>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</si>
  <si>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</si>
  <si>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</si>
  <si>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01</t>
  </si>
  <si>
    <t>STA</t>
  </si>
  <si>
    <t>1</t>
  </si>
  <si>
    <t>{252b603d-4e4d-42f1-b7b6-2d1b41809119}</t>
  </si>
  <si>
    <t>2</t>
  </si>
  <si>
    <t>KRYCÍ LIST SOUPISU PRACÍ</t>
  </si>
  <si>
    <t>Objekt:</t>
  </si>
  <si>
    <t>01 - Oprava nadstřešních částí komínů zámku Hradiště</t>
  </si>
  <si>
    <t>Hradiště u Blovic</t>
  </si>
  <si>
    <t>Muzeum jižního Plzeňska v Blovicích p.o</t>
  </si>
  <si>
    <t>Ing. Josef Chmelík, CSc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</si>
  <si>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</si>
  <si>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</si>
  <si>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</si>
  <si>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</si>
  <si>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</si>
  <si>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</si>
  <si>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</si>
  <si>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3 - Svislé a kompletní konstrukce</t>
  </si>
  <si>
    <t xml:space="preserve">    4 - Vodorovné konstrukce</t>
  </si>
  <si>
    <t xml:space="preserve">    6 - Úpravy povrchů, podlahy a osazování výplní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</si>
  <si>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</si>
  <si>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</si>
  <si>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</si>
  <si>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</si>
  <si>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764 - Konstrukce klempířské</t>
  </si>
  <si>
    <t xml:space="preserve">    765 - Krytina skládaná</t>
  </si>
  <si>
    <t xml:space="preserve">    783 - Dokončovací práce - nátěry</t>
  </si>
  <si>
    <t>M - Práce a dodávky M</t>
  </si>
  <si>
    <t xml:space="preserve">    21-M - Elektromontáže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</si>
  <si>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</si>
  <si>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</si>
  <si>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</si>
  <si>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VRN6 - Územní vlivy</t>
  </si>
  <si>
    <t xml:space="preserve">    VRN9 - Ostatní náklady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</si>
  <si>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</si>
  <si>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</si>
  <si>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</si>
  <si>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</si>
  <si>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</si>
  <si>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</si>
  <si>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</si>
  <si>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</si>
  <si>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</si>
  <si>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</si>
  <si>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</si>
  <si>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</si>
  <si>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</si>
  <si>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</si>
  <si>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</si>
  <si>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</si>
  <si>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3</t>
  </si>
  <si>
    <t>Svislé a kompletní konstrukce</t>
  </si>
  <si>
    <t>K</t>
  </si>
  <si>
    <t>311231157</t>
  </si>
  <si>
    <t>Zdivo nosné režné z cihel dl 290 mm P40 na SMS 10 Mpa</t>
  </si>
  <si>
    <t>m3</t>
  </si>
  <si>
    <t>CS ÚRS 2025 01</t>
  </si>
  <si>
    <t>4</t>
  </si>
  <si>
    <t>1512288092</t>
  </si>
  <si>
    <t>PP</t>
  </si>
  <si>
    <t>Zdivo z cihel pálených nosné z cihel plných dl. 290 mm, pro režné neomítané zdivo P 40, na maltu ze suché směsi 10 MPa</t>
  </si>
  <si>
    <t>Online PSC</t>
  </si>
  <si>
    <t>https://podminky.urs.cz/item/CS_URS_2025_01/311231157</t>
  </si>
  <si>
    <t>VV</t>
  </si>
  <si>
    <t>"K1" (1,0+1,0+0,8+0,8)*0,14*0,24</t>
  </si>
  <si>
    <t>"K1 pod deskou" (1+1+0,8+0,8)*2*0,14</t>
  </si>
  <si>
    <t xml:space="preserve">"k2" (1,6+1,6+0,8+0,8)*0,14*0,24 </t>
  </si>
  <si>
    <t>"K1 pod deskou" (1,6+1,6+0,8+0,8)*2*0,14</t>
  </si>
  <si>
    <t>"K3" (1,0+1,0+0,8+0,8)*0,14*0,24</t>
  </si>
  <si>
    <t>(1,0+1,0+0,8+0,8)*0,14*2</t>
  </si>
  <si>
    <t>"K4"( (2,7+2,7+0,8+0,8)*0,14*0,24)*0,4</t>
  </si>
  <si>
    <t>"K5" ((2,7+2,7+0,8+0,8)*0,14*0,24)*0,4</t>
  </si>
  <si>
    <t>"K6" ((0,8+0,8+2,1+2,1)*0,14*0,24)*0,4</t>
  </si>
  <si>
    <t>"K7" ((0,8+0,8+1,27+1,27)*0,14*0,24)*0,4</t>
  </si>
  <si>
    <t>"K8" ((0,8+0,8+1,27+1,27)*0,14*0,24)*0,4</t>
  </si>
  <si>
    <t>Součet</t>
  </si>
  <si>
    <t>Vodorovné konstrukce</t>
  </si>
  <si>
    <t>411351011</t>
  </si>
  <si>
    <t>Zřízení bednění stropů deskových tl přes 5 do 25 cm bez podpěrné kce</t>
  </si>
  <si>
    <t>m2</t>
  </si>
  <si>
    <t>-265441416</t>
  </si>
  <si>
    <t>Bednění stropních konstrukcí - bez podpěrné konstrukce desek tloušťky stropní desky přes 5 do 25 cm zřízení</t>
  </si>
  <si>
    <t>https://podminky.urs.cz/item/CS_URS_2025_01/411351011</t>
  </si>
  <si>
    <t>"BOKY"</t>
  </si>
  <si>
    <t>"K1" (1,0+1,0+1,0+1,0)*0,12</t>
  </si>
  <si>
    <t>(0,8+0,8+0,8+0,8)*0,12</t>
  </si>
  <si>
    <t>"K2" (1,6+1,6+1,0+1,0)*0,12</t>
  </si>
  <si>
    <t>(1,4+1,4+0,8+0,8)*0,12</t>
  </si>
  <si>
    <t>"K3" (1,0+1,0+1,0+1,0)*0,12</t>
  </si>
  <si>
    <t>"K4" (2,7+2,7+1,0+1,0)*0,12</t>
  </si>
  <si>
    <t>(2,5+2,5+0,8+0,8)*0,12</t>
  </si>
  <si>
    <t>"K5" (2,7+2,7+1,0+1,0)*0,12</t>
  </si>
  <si>
    <t>"K6" (0,8+0,8+2,3+2,3)*0,12</t>
  </si>
  <si>
    <t>(0,6+0,6+2,1+2,1)*0,12</t>
  </si>
  <si>
    <t>"K7" (0,8+0,8+1,47+1,47)*0,12</t>
  </si>
  <si>
    <t>(0,6+0,6+1,27+1,27)*0,12</t>
  </si>
  <si>
    <t>"K8" (0,8+0,8+1,47+1,47)*0,12</t>
  </si>
  <si>
    <t>4-00R</t>
  </si>
  <si>
    <t xml:space="preserve">Příplatek za složitost bednění konstrukce pro přesah </t>
  </si>
  <si>
    <t>567058456</t>
  </si>
  <si>
    <t>9,62</t>
  </si>
  <si>
    <t>411351012</t>
  </si>
  <si>
    <t>Odstranění bednění stropů deskových tl přes 5 do 25 cm bez podpěrné kce</t>
  </si>
  <si>
    <t>217139981</t>
  </si>
  <si>
    <t>Bednění stropních konstrukcí - bez podpěrné konstrukce desek tloušťky stropní desky přes 5 do 25 cm odstranění</t>
  </si>
  <si>
    <t>https://podminky.urs.cz/item/CS_URS_2025_01/411351012</t>
  </si>
  <si>
    <t>P</t>
  </si>
  <si>
    <t>Poznámka k položce:_x000d_
uvnitř komínu desky zůstanou, včetně podpěrné konstrukce</t>
  </si>
  <si>
    <t>5</t>
  </si>
  <si>
    <t>411354121</t>
  </si>
  <si>
    <t>Ztracené bednění stropních podhledů rovných ze štěpkocementových desek tl 25 mm</t>
  </si>
  <si>
    <t>1222531666</t>
  </si>
  <si>
    <t>Ztracené bednění stropních podhledů ze štěpkocementových desek bez podpěrné konstrukce rovných podhledů pro monolitické deskové stropy, z desek tloušťky 25 mm</t>
  </si>
  <si>
    <t>https://podminky.urs.cz/item/CS_URS_2025_01/411354121</t>
  </si>
  <si>
    <t xml:space="preserve">"K1" 1,0*1,0+0,8*0,8 </t>
  </si>
  <si>
    <t>"K2" 1,6*1,0+1,4*0,8</t>
  </si>
  <si>
    <t>"K3" 1,0*1,0+0,8*0,8</t>
  </si>
  <si>
    <t>"K4" 2,7*1,0+2,5*0,8</t>
  </si>
  <si>
    <t>"K5" 2,7*1,0+2,5*0,8</t>
  </si>
  <si>
    <t>"K6" 0,8*2,3+0,6*2,1</t>
  </si>
  <si>
    <t>"K7" 0,8*1,47+0,6*1,27</t>
  </si>
  <si>
    <t>"K8" 0,8*1,47+0,6*1,27</t>
  </si>
  <si>
    <t>68</t>
  </si>
  <si>
    <t>411354311</t>
  </si>
  <si>
    <t>Zřízení podpěrné konstrukce stropů výšky do 4 m tl přes 5 do 15 cm</t>
  </si>
  <si>
    <t>-249436488</t>
  </si>
  <si>
    <t>Podpěrná konstrukce stropů - desek, kleneb a skořepin výška podepření do 4 m tloušťka stropu přes 5 do 15 cm zřízení</t>
  </si>
  <si>
    <t>https://podminky.urs.cz/item/CS_URS_2025_01/411354311</t>
  </si>
  <si>
    <t>69</t>
  </si>
  <si>
    <t>411354312</t>
  </si>
  <si>
    <t>Odstranění podpěrné konstrukce stropů výšky do 4 m tl přes 5 do 15 cm</t>
  </si>
  <si>
    <t>1663058899</t>
  </si>
  <si>
    <t>Podpěrná konstrukce stropů - desek, kleneb a skořepin výška podepření do 4 m tloušťka stropu přes 5 do 15 cm odstranění</t>
  </si>
  <si>
    <t>https://podminky.urs.cz/item/CS_URS_2025_01/411354312</t>
  </si>
  <si>
    <t>6</t>
  </si>
  <si>
    <t>Úpravy povrchů, podlahy a osazování výplní</t>
  </si>
  <si>
    <t>619325131</t>
  </si>
  <si>
    <t>Vytažení vápenocementových fabionů, hran nebo koutů</t>
  </si>
  <si>
    <t>m</t>
  </si>
  <si>
    <t>661265030</t>
  </si>
  <si>
    <t>Vytažení fabionů, hran a koutů při opravách vápenocementových omítek (s dodáním hmot) jakékoliv délky</t>
  </si>
  <si>
    <t>https://podminky.urs.cz/item/CS_URS_2025_01/619325131</t>
  </si>
  <si>
    <t xml:space="preserve">"K1" 1,0+1,0+1,0+1,0 </t>
  </si>
  <si>
    <t>"K2" 1,6+1,6+1,0+1,0</t>
  </si>
  <si>
    <t>"K3" 1,0+1,0+1,0+1,0</t>
  </si>
  <si>
    <t xml:space="preserve">"K4" 2,7+2,7+1,0+1,0 </t>
  </si>
  <si>
    <t>"K5" 2,7+2,7+1,0+1,0</t>
  </si>
  <si>
    <t>"K6" 0,8+0,8+2,3+2,3</t>
  </si>
  <si>
    <t>"K7" 0,8+0,8+1,47+1,47</t>
  </si>
  <si>
    <t>"K8" 0,8+0,8+1,47+1,47</t>
  </si>
  <si>
    <t>7</t>
  </si>
  <si>
    <t>623131121</t>
  </si>
  <si>
    <t>Penetrační nátěr vnějších pilířů nebo sloupů nanášený ručně</t>
  </si>
  <si>
    <t>-479881814</t>
  </si>
  <si>
    <t>Podkladní a spojovací vrstva vnějších omítaných ploch penetrace nanášená ručně pilířů nebo sloupů</t>
  </si>
  <si>
    <t>https://podminky.urs.cz/item/CS_URS_2025_01/623131121</t>
  </si>
  <si>
    <t>36,94</t>
  </si>
  <si>
    <t>8</t>
  </si>
  <si>
    <t>623323111</t>
  </si>
  <si>
    <t>Vápenocementová omítka hladkých vnějších pilířů nebo sloupů tl do 5 mm nanášená ručně</t>
  </si>
  <si>
    <t>439449532</t>
  </si>
  <si>
    <t>Omítka vápenocementová vnějších ploch hladkých hladká, nanášená na neomítnutý bezesparý podklad, tloušťky do 5 mm ručně pilířů nebo sloupů</t>
  </si>
  <si>
    <t>https://podminky.urs.cz/item/CS_URS_2025_01/623323111</t>
  </si>
  <si>
    <t>"K1" 4,1 + 0,65</t>
  </si>
  <si>
    <t>"K2" 3,31</t>
  </si>
  <si>
    <t>"K3" 2,1</t>
  </si>
  <si>
    <t>"K4" 6,32</t>
  </si>
  <si>
    <t>"K5" 8,16</t>
  </si>
  <si>
    <t>"K6" 4,45</t>
  </si>
  <si>
    <t>"K7" 4,25</t>
  </si>
  <si>
    <t>"K8" 4,25</t>
  </si>
  <si>
    <t>9</t>
  </si>
  <si>
    <t>631311225</t>
  </si>
  <si>
    <t>Mazanina tl přes 80 do 120 mm z betonu prostého se zvýšenými nároky na prostředí tř. C 30/37</t>
  </si>
  <si>
    <t>-1174073763</t>
  </si>
  <si>
    <t>Mazanina z betonu prostého se zvýšenými nároky na prostředí tl. přes 80 do 120 mm tř. C 30/37</t>
  </si>
  <si>
    <t>https://podminky.urs.cz/item/CS_URS_2025_01/631311225</t>
  </si>
  <si>
    <t>Spodní desky</t>
  </si>
  <si>
    <t>"K1" 0,12</t>
  </si>
  <si>
    <t>"K2" 0,19</t>
  </si>
  <si>
    <t>"K3" 0,12</t>
  </si>
  <si>
    <t>"K4" 0,32</t>
  </si>
  <si>
    <t>"K5" 0,32</t>
  </si>
  <si>
    <t>"K6" 0,22</t>
  </si>
  <si>
    <t>"K7" 0,14</t>
  </si>
  <si>
    <t>"K8" 0,14</t>
  </si>
  <si>
    <t>Horní deska</t>
  </si>
  <si>
    <t>"K1" 0,11</t>
  </si>
  <si>
    <t>"K2" 0,17</t>
  </si>
  <si>
    <t>"K3" 0,11</t>
  </si>
  <si>
    <t>"K4" 0,3</t>
  </si>
  <si>
    <t>"K5" 0,3</t>
  </si>
  <si>
    <t>"K6" 0,2</t>
  </si>
  <si>
    <t>"K7" 0,13</t>
  </si>
  <si>
    <t>"K8" 0,13</t>
  </si>
  <si>
    <t>10</t>
  </si>
  <si>
    <t>631319012</t>
  </si>
  <si>
    <t>Příplatek k mazanině tl přes 80 do 120 mm za přehlazení povrchu</t>
  </si>
  <si>
    <t>348364190</t>
  </si>
  <si>
    <t>Příplatek k cenám mazanin za úpravu povrchu mazaniny přehlazením, mazanina tl. přes 80 do 120 mm</t>
  </si>
  <si>
    <t>https://podminky.urs.cz/item/CS_URS_2025_01/631319012</t>
  </si>
  <si>
    <t>3,02</t>
  </si>
  <si>
    <t>11</t>
  </si>
  <si>
    <t>631319183</t>
  </si>
  <si>
    <t>Příplatek k mazanině tl přes 80 do 120 mm za sklon přes 15 do 35°</t>
  </si>
  <si>
    <t>-2001373894</t>
  </si>
  <si>
    <t>Příplatek k cenám mazanin za sklon přes 15° do 35° od vodorovné roviny mazanina tl. přes 80 do 120 mm</t>
  </si>
  <si>
    <t>https://podminky.urs.cz/item/CS_URS_2025_01/631319183</t>
  </si>
  <si>
    <t>631319196</t>
  </si>
  <si>
    <t>Příplatek k mazanině tl přes 80 do 120 mm za plochu do 5 m2</t>
  </si>
  <si>
    <t>898612986</t>
  </si>
  <si>
    <t>Příplatek k cenám mazanin za malou plochu do 5 m2 jednotlivě mazanina tl. přes 80 do 120 mm</t>
  </si>
  <si>
    <t>https://podminky.urs.cz/item/CS_URS_2025_01/631319196</t>
  </si>
  <si>
    <t>13</t>
  </si>
  <si>
    <t>631319211</t>
  </si>
  <si>
    <t>Příplatek k mazaninám za přidání PP mikrovláken pro objemové vyztužení 0,9 kg/m3</t>
  </si>
  <si>
    <t>-578518719</t>
  </si>
  <si>
    <t>Příplatek k cenám betonových mazanin za vyztužení polypropylenovými mikrovlákny objemové vyztužení 0,9 kg/m3</t>
  </si>
  <si>
    <t>https://podminky.urs.cz/item/CS_URS_2025_01/631319211</t>
  </si>
  <si>
    <t>14</t>
  </si>
  <si>
    <t>631351111</t>
  </si>
  <si>
    <t>Zřízení bednění otvorů a prostupů v podlahách</t>
  </si>
  <si>
    <t>654702954</t>
  </si>
  <si>
    <t>Bednění v podlahách otvorů a prostupů zřízení</t>
  </si>
  <si>
    <t>https://podminky.urs.cz/item/CS_URS_2025_01/631351111</t>
  </si>
  <si>
    <t>DN 32</t>
  </si>
  <si>
    <t>8*10*3,14*0,032*0,12</t>
  </si>
  <si>
    <t>odkouření plynového kotle</t>
  </si>
  <si>
    <t>3,14*0,4*0,12</t>
  </si>
  <si>
    <t>15</t>
  </si>
  <si>
    <t>631351112</t>
  </si>
  <si>
    <t>Odstranění bednění otvorů a prostupů v podlahách</t>
  </si>
  <si>
    <t>1160011161</t>
  </si>
  <si>
    <t>Bednění v podlahách otvorů a prostupů odstranění</t>
  </si>
  <si>
    <t>https://podminky.urs.cz/item/CS_URS_2025_01/631351112</t>
  </si>
  <si>
    <t>"K1" 1,0*1,0*7,667*0,01</t>
  </si>
  <si>
    <t>0,8*0,8*7,667*0,001</t>
  </si>
  <si>
    <t>"K2" 1,6*1,0*7,667*0,001</t>
  </si>
  <si>
    <t>1,4*0,8*0,001</t>
  </si>
  <si>
    <t>"K3" 1,0*1,0*7,667*0,001</t>
  </si>
  <si>
    <t>"K4" 2,7*1,0*7,667*0,001</t>
  </si>
  <si>
    <t>2,5*0,8*7,667*0,001</t>
  </si>
  <si>
    <t>"K5" 2,7*1,0*7,667*0,001</t>
  </si>
  <si>
    <t>"K6" 0,8*2,3*7,667*0,001</t>
  </si>
  <si>
    <t>0,6*2,1*7,667*0,001</t>
  </si>
  <si>
    <t>"K7" 0,8*1,47*7,667*0,001</t>
  </si>
  <si>
    <t>0,6*1,27*7,667*0,001</t>
  </si>
  <si>
    <t>"K8" 0,8*1,47*7,667*0,001</t>
  </si>
  <si>
    <t>0,234</t>
  </si>
  <si>
    <t>16</t>
  </si>
  <si>
    <t>631362021</t>
  </si>
  <si>
    <t>Výztuž mazanin svařovanými sítěmi Kari</t>
  </si>
  <si>
    <t>t</t>
  </si>
  <si>
    <t>1129822921</t>
  </si>
  <si>
    <t>Výztuž mazanin ze svařovaných sítí z drátů typu KARI</t>
  </si>
  <si>
    <t>https://podminky.urs.cz/item/CS_URS_2025_01/631362021</t>
  </si>
  <si>
    <t>0,62</t>
  </si>
  <si>
    <t>17</t>
  </si>
  <si>
    <t>631-R001</t>
  </si>
  <si>
    <t>Příplatek za probarvení betonu</t>
  </si>
  <si>
    <t>vlastní položka</t>
  </si>
  <si>
    <t>1199755982</t>
  </si>
  <si>
    <t>18</t>
  </si>
  <si>
    <t>631-R002</t>
  </si>
  <si>
    <t>Přetmelení spár polyuretanovým tmelem</t>
  </si>
  <si>
    <t>744264171</t>
  </si>
  <si>
    <t>"K1" (1,33+1,33+0,8+0,8)</t>
  </si>
  <si>
    <t>0,8+0,8+0,8+0,8</t>
  </si>
  <si>
    <t>"K2" (2,33+2,33+0,8+0,8)</t>
  </si>
  <si>
    <t>1,4+1,4+0,8+0,8</t>
  </si>
  <si>
    <t>"K3" ( 1,33+1,33+0,8+0,8)</t>
  </si>
  <si>
    <t>"K4" (4,16+4,16+0,8+0,8)</t>
  </si>
  <si>
    <t>2,5+2,5+0,8+0,8</t>
  </si>
  <si>
    <t>"K5" (4,16+4,16+0,8+0,8)</t>
  </si>
  <si>
    <t>"K6" (1,0+1,0+2,1+2,1)</t>
  </si>
  <si>
    <t>0,6+0,6+2,1+2,1</t>
  </si>
  <si>
    <t>"K7" (1,0+1,0+1,27+1,27)</t>
  </si>
  <si>
    <t>0,6+0,6+1,27+1,27</t>
  </si>
  <si>
    <t>"K8" (1,0+1,0+1,27+1,27)</t>
  </si>
  <si>
    <t>66</t>
  </si>
  <si>
    <t>644941111</t>
  </si>
  <si>
    <t>Osazování ventilačních mřížek velikosti do 150 x 200 mm</t>
  </si>
  <si>
    <t>kus</t>
  </si>
  <si>
    <t>1825604253</t>
  </si>
  <si>
    <t>Montáž průvětrníků nebo mřížek odvětrávacích velikosti do 150 x 200 mm</t>
  </si>
  <si>
    <t>https://podminky.urs.cz/item/CS_URS_2025_01/644941111</t>
  </si>
  <si>
    <t>67</t>
  </si>
  <si>
    <t>M</t>
  </si>
  <si>
    <t>55341410</t>
  </si>
  <si>
    <t>průvětrník mřížový s klapkami 150x150mm</t>
  </si>
  <si>
    <t>32</t>
  </si>
  <si>
    <t>1470004229</t>
  </si>
  <si>
    <t>Poznámka k položce:_x000d_
vč. povrchové úpravy - RAL</t>
  </si>
  <si>
    <t>19</t>
  </si>
  <si>
    <t>6-R</t>
  </si>
  <si>
    <t>Příplatek za bílý cement</t>
  </si>
  <si>
    <t>2011770538</t>
  </si>
  <si>
    <t>Poznámka k položce:_x000d_
bílý cement</t>
  </si>
  <si>
    <t>Ostatní konstrukce a práce, bourání</t>
  </si>
  <si>
    <t>20</t>
  </si>
  <si>
    <t>941111111</t>
  </si>
  <si>
    <t>Montáž lešení řadového trubkového lehkého s podlahami zatížení do 200 kg/m2 š od 0,6 do 0,9 m v do 10 m</t>
  </si>
  <si>
    <t>-913897799</t>
  </si>
  <si>
    <t>Montáž lešení řadového trubkového lehkého pracovního s podlahami s provozním zatížením tř. 3 do 200 kg/m2 šířky tř. W06 od 0,6 do 0,9 m, výšky do 10 m</t>
  </si>
  <si>
    <t>https://podminky.urs.cz/item/CS_URS_2025_01/941111111</t>
  </si>
  <si>
    <t>K1</t>
  </si>
  <si>
    <t>28,5</t>
  </si>
  <si>
    <t>"K6</t>
  </si>
  <si>
    <t>941111112</t>
  </si>
  <si>
    <t>Montáž lešení řadového trubkového lehkého s podlahami zatížení do 200 kg/m2 š od 0,6 do 0,9 m v přes 10 do 25 m</t>
  </si>
  <si>
    <t>-1029319359</t>
  </si>
  <si>
    <t>Montáž lešení řadového trubkového lehkého pracovního s podlahami s provozním zatížením tř. 3 do 200 kg/m2 šířky tř. W06 od 0,6 do 0,9 m, výšky přes 10 do 25 m</t>
  </si>
  <si>
    <t>https://podminky.urs.cz/item/CS_URS_2025_01/941111112</t>
  </si>
  <si>
    <t>"K2</t>
  </si>
  <si>
    <t>112</t>
  </si>
  <si>
    <t>"K3</t>
  </si>
  <si>
    <t>"K4</t>
  </si>
  <si>
    <t>"K5</t>
  </si>
  <si>
    <t>"K7</t>
  </si>
  <si>
    <t>"K8</t>
  </si>
  <si>
    <t>22</t>
  </si>
  <si>
    <t>941111211</t>
  </si>
  <si>
    <t>Příplatek k lešení řadovému trubkovému lehkému s podlahami š 0,9 m v 10 m za první a ZKD den použití</t>
  </si>
  <si>
    <t>-678336923</t>
  </si>
  <si>
    <t>Montáž lešení řadového trubkového lehkého pracovního s podlahami s provozním zatížením tř. 3 do 200 kg/m2 Příplatek za první a každý další den použití lešení k ceně -1111</t>
  </si>
  <si>
    <t>https://podminky.urs.cz/item/CS_URS_2025_01/941111211</t>
  </si>
  <si>
    <t>57*(30*8) "Přepočtené koeficientem množství</t>
  </si>
  <si>
    <t>23</t>
  </si>
  <si>
    <t>941111212</t>
  </si>
  <si>
    <t>Příplatek k lešení řadovému trubkovému lehkému s podlahami š 0,9 m v 25 m za první a ZKD den použití</t>
  </si>
  <si>
    <t>-1818031894</t>
  </si>
  <si>
    <t>Montáž lešení řadového trubkového lehkého pracovního s podlahami s provozním zatížením tř. 3 do 200 kg/m2 Příplatek za první a každý další den použití lešení k ceně -1112</t>
  </si>
  <si>
    <t>https://podminky.urs.cz/item/CS_URS_2025_01/941111212</t>
  </si>
  <si>
    <t>672*(30*8)</t>
  </si>
  <si>
    <t>24</t>
  </si>
  <si>
    <t>941111811</t>
  </si>
  <si>
    <t>Demontáž lešení řadového trubkového lehkého s podlahami zatížení do 200 kg/m2 š od 0,6 do 0,9 m v do 10 m</t>
  </si>
  <si>
    <t>662843742</t>
  </si>
  <si>
    <t>Demontáž lešení řadového trubkového lehkého pracovního s podlahami s provozním zatížením tř. 3 do 200 kg/m2 šířky tř. W06 od 0,6 do 0,9 m, výšky do 10 m</t>
  </si>
  <si>
    <t>https://podminky.urs.cz/item/CS_URS_2025_01/941111811</t>
  </si>
  <si>
    <t>57</t>
  </si>
  <si>
    <t>25</t>
  </si>
  <si>
    <t>941111812</t>
  </si>
  <si>
    <t>Demontáž lešení řadového trubkového lehkého s podlahami zatížení do 200 kg/m2 š od 0,6 do 0,9 m v přes 10 do 25 m</t>
  </si>
  <si>
    <t>637604501</t>
  </si>
  <si>
    <t>Demontáž lešení řadového trubkového lehkého pracovního s podlahami s provozním zatížením tř. 3 do 200 kg/m2 šířky tř. W06 od 0,6 do 0,9 m, výšky přes 10 do 25 m</t>
  </si>
  <si>
    <t>https://podminky.urs.cz/item/CS_URS_2025_01/941111812</t>
  </si>
  <si>
    <t>672</t>
  </si>
  <si>
    <t>26</t>
  </si>
  <si>
    <t>943211111</t>
  </si>
  <si>
    <t>Montáž lešení prostorového rámového lehkého s podlahami zatížení do 200 kg/m2 v do 10 m</t>
  </si>
  <si>
    <t>315398206</t>
  </si>
  <si>
    <t>Montáž lešení prostorového rámového lehkého pracovního s podlahami s provozním zatížením tř. 3 do 200 kg/m2, výšky do 10 m</t>
  </si>
  <si>
    <t>https://podminky.urs.cz/item/CS_URS_2025_01/943211111</t>
  </si>
  <si>
    <t>"K1 - K8"</t>
  </si>
  <si>
    <t>190,8</t>
  </si>
  <si>
    <t>27</t>
  </si>
  <si>
    <t>943211119</t>
  </si>
  <si>
    <t>Příplatek k lešení prostorovému rámovému lehkému s podlahami za půdorysnou plochu do 6 m2</t>
  </si>
  <si>
    <t>1949028035</t>
  </si>
  <si>
    <t>Montáž lešení prostorového rámového lehkého pracovního s podlahami Příplatek k cenám za půdorysnou plochu do 6 m2</t>
  </si>
  <si>
    <t>https://podminky.urs.cz/item/CS_URS_2025_01/943211119</t>
  </si>
  <si>
    <t>190,8*8</t>
  </si>
  <si>
    <t>28</t>
  </si>
  <si>
    <t>943211811</t>
  </si>
  <si>
    <t>Demontáž lešení prostorového rámového lehkého s podlahami zatížení do 200 kg/m2 v do 10 m</t>
  </si>
  <si>
    <t>2119140253</t>
  </si>
  <si>
    <t>Demontáž lešení prostorového rámového lehkého pracovního s podlahami s provozním zatížením tř. 3 do 200 kg/m2, výšky do 10 m</t>
  </si>
  <si>
    <t>https://podminky.urs.cz/item/CS_URS_2025_01/943211811</t>
  </si>
  <si>
    <t>29</t>
  </si>
  <si>
    <t>944511111</t>
  </si>
  <si>
    <t>Montáž ochranné sítě z textilie z umělých vláken</t>
  </si>
  <si>
    <t>771097575</t>
  </si>
  <si>
    <t>Montáž ochranné sítě zavěšené na konstrukci lešení z textilie z umělých vláken</t>
  </si>
  <si>
    <t>https://podminky.urs.cz/item/CS_URS_2025_01/944511111</t>
  </si>
  <si>
    <t>30</t>
  </si>
  <si>
    <t>944511811</t>
  </si>
  <si>
    <t>Demontáž ochranné sítě z textilie z umělých vláken</t>
  </si>
  <si>
    <t>1121859126</t>
  </si>
  <si>
    <t>Demontáž ochranné sítě zavěšené na konstrukci lešení z textilie z umělých vláken</t>
  </si>
  <si>
    <t>https://podminky.urs.cz/item/CS_URS_2025_01/944511811</t>
  </si>
  <si>
    <t>729</t>
  </si>
  <si>
    <t>31</t>
  </si>
  <si>
    <t>945231111</t>
  </si>
  <si>
    <t>Závěsná klec dl do 1,2 m s elektrickým zdvihem do výšky 50 m</t>
  </si>
  <si>
    <t>den</t>
  </si>
  <si>
    <t>481908929</t>
  </si>
  <si>
    <t>Závěsná klec (pohyblivá pracovní plošina - lávka) se zdvihem elektrickým výšky do 50 m délky do 1,20 m</t>
  </si>
  <si>
    <t>https://podminky.urs.cz/item/CS_URS_2025_01/945231111</t>
  </si>
  <si>
    <t>30*8</t>
  </si>
  <si>
    <t>962032631</t>
  </si>
  <si>
    <t>Bourání zdiva komínového z cihel pálených, šamotových nebo vápenopískových na MV nebo MVC</t>
  </si>
  <si>
    <t>-193094908</t>
  </si>
  <si>
    <t>Bourání zdiva nadzákladového komínového z cihel pálených, šamotových nebo vápenopískových, na maltu vápennou nebo vápenocementovou</t>
  </si>
  <si>
    <t>https://podminky.urs.cz/item/CS_URS_2025_01/962032631</t>
  </si>
  <si>
    <t>4,141</t>
  </si>
  <si>
    <t>33</t>
  </si>
  <si>
    <t>963051113</t>
  </si>
  <si>
    <t>Bourání ŽB stropů deskových tl přes 80 mm</t>
  </si>
  <si>
    <t>111109047</t>
  </si>
  <si>
    <t>Bourání železobetonových stropů deskových, tl. přes 80 mm</t>
  </si>
  <si>
    <t>https://podminky.urs.cz/item/CS_URS_2025_01/963051113</t>
  </si>
  <si>
    <t>"K1" 0,8*0,8</t>
  </si>
  <si>
    <t>"K2" 1,4*0,8</t>
  </si>
  <si>
    <t>"K3" 0,8*0,8</t>
  </si>
  <si>
    <t>"K4" 2,5*0,8</t>
  </si>
  <si>
    <t>"K5" 2,5*0,8</t>
  </si>
  <si>
    <t>"K6" 0,5*2,1</t>
  </si>
  <si>
    <t>"K7" 0,6*1,27</t>
  </si>
  <si>
    <t>"K8" 0,6*1,27</t>
  </si>
  <si>
    <t>34</t>
  </si>
  <si>
    <t>966053121</t>
  </si>
  <si>
    <t>Vybourání částí ŽB říms vyložených do 250 mm</t>
  </si>
  <si>
    <t>-1859960629</t>
  </si>
  <si>
    <t>Vybourání částí říms ze železobetonu vyložených do 250 mm</t>
  </si>
  <si>
    <t>https://podminky.urs.cz/item/CS_URS_2025_01/966053121</t>
  </si>
  <si>
    <t>"K1" 1,0+1,0+0,8+0,8</t>
  </si>
  <si>
    <t>"K2" 1,6+1,6+0,8+0,8</t>
  </si>
  <si>
    <t>"K3" 1,0+1,0+0,8+0,8</t>
  </si>
  <si>
    <t>"K4" 2,7+2,7+0,8+0,8</t>
  </si>
  <si>
    <t>"K5" 2,7+2,7+0,8+0,8</t>
  </si>
  <si>
    <t>"K6" 0,8+0,8+2,1+2,1</t>
  </si>
  <si>
    <t>"K7" 0,8+0,8+1,27+1,27</t>
  </si>
  <si>
    <t>"K8" 0,8+0,8+1,27+1,27</t>
  </si>
  <si>
    <t>35</t>
  </si>
  <si>
    <t>985232112</t>
  </si>
  <si>
    <t>Hloubkové spárování zdiva aktivovanou maltou spára hl do 80 mm dl přes 6 do 12 m/m2</t>
  </si>
  <si>
    <t>605164078</t>
  </si>
  <si>
    <t>Hloubkové spárování zdiva hloubky přes 40 do 80 mm aktivovanou maltou délky spáry na 1 m2 upravované plochy přes 6 do 12 m</t>
  </si>
  <si>
    <t>https://podminky.urs.cz/item/CS_URS_2025_01/985232112</t>
  </si>
  <si>
    <t>Poznámka k položce:_x000d_
dovyplnění nadstřešní části</t>
  </si>
  <si>
    <t>36</t>
  </si>
  <si>
    <t>985232191</t>
  </si>
  <si>
    <t>Příplatek k hloubkovému spárování za práci ve stísněném prostoru</t>
  </si>
  <si>
    <t>-339631840</t>
  </si>
  <si>
    <t>Hloubkové spárování zdiva hloubky přes 40 do 80 mm aktivovanou maltou Příplatek k cenám za práci ve stísněném prostoru</t>
  </si>
  <si>
    <t>https://podminky.urs.cz/item/CS_URS_2025_01/985232191</t>
  </si>
  <si>
    <t>37</t>
  </si>
  <si>
    <t>985232192</t>
  </si>
  <si>
    <t>Příplatek k hloubkovému spárování za plochu do 10 m2 jednotlivě</t>
  </si>
  <si>
    <t>856155587</t>
  </si>
  <si>
    <t>Hloubkové spárování zdiva hloubky přes 40 do 80 mm aktivovanou maltou Příplatek k cenám za plochu do 10 m2 jednotlivě</t>
  </si>
  <si>
    <t>https://podminky.urs.cz/item/CS_URS_2025_01/985232192</t>
  </si>
  <si>
    <t>997</t>
  </si>
  <si>
    <t>Přesun sutě</t>
  </si>
  <si>
    <t>38</t>
  </si>
  <si>
    <t>997013156</t>
  </si>
  <si>
    <t>Vnitrostaveništní doprava suti a vybouraných hmot pro budovy v přes 18 do 21 m s omezením mechanizace</t>
  </si>
  <si>
    <t>38599904</t>
  </si>
  <si>
    <t>Vnitrostaveništní doprava suti a vybouraných hmot vodorovně do 50 m svisle s omezením mechanizace pro budovy a haly výšky přes 18 do 21 m</t>
  </si>
  <si>
    <t>https://podminky.urs.cz/item/CS_URS_2025_01/997013156</t>
  </si>
  <si>
    <t>39</t>
  </si>
  <si>
    <t>997013219</t>
  </si>
  <si>
    <t>Příplatek k vnitrostaveništní dopravě suti a vybouraných hmot za zvětšenou dopravu suti ZKD 10 m</t>
  </si>
  <si>
    <t>2143783760</t>
  </si>
  <si>
    <t>Vnitrostaveništní doprava suti a vybouraných hmot vodorovně do 50 m Příplatek k cenám -3111 až -3217 za zvětšenou vodorovnou dopravu přes vymezenou dopravní vzdálenost za každých dalších i započatých 10 m</t>
  </si>
  <si>
    <t>https://podminky.urs.cz/item/CS_URS_2025_01/997013219</t>
  </si>
  <si>
    <t>33,955*5 "Přepočtené koeficientem množství</t>
  </si>
  <si>
    <t>40</t>
  </si>
  <si>
    <t>997013501</t>
  </si>
  <si>
    <t>Odvoz suti a vybouraných hmot na skládku nebo meziskládku do 1 km se složením</t>
  </si>
  <si>
    <t>864490618</t>
  </si>
  <si>
    <t>Odvoz suti a vybouraných hmot na skládku nebo meziskládku se složením, na vzdálenost do 1 km</t>
  </si>
  <si>
    <t>https://podminky.urs.cz/item/CS_URS_2025_01/997013501</t>
  </si>
  <si>
    <t>41</t>
  </si>
  <si>
    <t>997013509</t>
  </si>
  <si>
    <t>Příplatek k odvozu suti a vybouraných hmot na skládku ZKD 1 km přes 1 km</t>
  </si>
  <si>
    <t>1395239092</t>
  </si>
  <si>
    <t>Odvoz suti a vybouraných hmot na skládku nebo meziskládku se složením, na vzdálenost Příplatek k ceně za každý další i započatý 1 km přes 1 km</t>
  </si>
  <si>
    <t>https://podminky.urs.cz/item/CS_URS_2025_01/997013509</t>
  </si>
  <si>
    <t>42</t>
  </si>
  <si>
    <t>997013631</t>
  </si>
  <si>
    <t>Poplatek za uložení na skládce (skládkovné) stavebního odpadu směsného kód odpadu 17 09 04</t>
  </si>
  <si>
    <t>-1855716796</t>
  </si>
  <si>
    <t>Poplatek za uložení stavebního odpadu na skládce (skládkovné) směsného stavebního a demoličního zatříděného do Katalogu odpadů pod kódem 17 09 04</t>
  </si>
  <si>
    <t>https://podminky.urs.cz/item/CS_URS_2025_01/997013631</t>
  </si>
  <si>
    <t>998</t>
  </si>
  <si>
    <t>Přesun hmot</t>
  </si>
  <si>
    <t>43</t>
  </si>
  <si>
    <t>998011001</t>
  </si>
  <si>
    <t>Přesun hmot pro budovy zděné v do 6 m</t>
  </si>
  <si>
    <t>-1067926106</t>
  </si>
  <si>
    <t>Přesun hmot pro budovy občanské výstavby, bydlení, výrobu a služby s nosnou svislou konstrukcí zděnou z cihel, tvárnic nebo kamene vodorovná dopravní vzdálenost do 100 m základní pro budovy výšky do 6 m</t>
  </si>
  <si>
    <t>https://podminky.urs.cz/item/CS_URS_2025_01/998011001</t>
  </si>
  <si>
    <t>PSV</t>
  </si>
  <si>
    <t>Práce a dodávky PSV</t>
  </si>
  <si>
    <t>764</t>
  </si>
  <si>
    <t>Konstrukce klempířské</t>
  </si>
  <si>
    <t>44</t>
  </si>
  <si>
    <t>764002821-R</t>
  </si>
  <si>
    <t>Demontáž plechu komínu, vč. likvidace</t>
  </si>
  <si>
    <t>-1801150967</t>
  </si>
  <si>
    <t>49,9</t>
  </si>
  <si>
    <t>45</t>
  </si>
  <si>
    <t>764332414</t>
  </si>
  <si>
    <t>Spodní lemování rovných zdí střech s krytinou skládanou z Cu plechu rš 330 mm</t>
  </si>
  <si>
    <t>-1611170010</t>
  </si>
  <si>
    <t>Lemování zdí z měděného plechu spodní s formováním do tvaru krytiny rovných, střech s krytinou skládanou mimo prejzovou rš 330 mm</t>
  </si>
  <si>
    <t>https://podminky.urs.cz/item/CS_URS_2025_01/764332414</t>
  </si>
  <si>
    <t>62,5</t>
  </si>
  <si>
    <t>46</t>
  </si>
  <si>
    <t>998764103</t>
  </si>
  <si>
    <t>Přesun hmot tonážní pro konstrukce klempířské v objektech v přes 12 do 24 m</t>
  </si>
  <si>
    <t>CS ÚRS 2024 01</t>
  </si>
  <si>
    <t>-105929396</t>
  </si>
  <si>
    <t>Přesun hmot pro konstrukce klempířské stanovený z hmotnosti přesunovaného materiálu vodorovná dopravní vzdálenost do 50 m v objektech výšky přes 12 do 24 m</t>
  </si>
  <si>
    <t>https://podminky.urs.cz/item/CS_URS_2024_01/998764103</t>
  </si>
  <si>
    <t>765</t>
  </si>
  <si>
    <t>Krytina skládaná</t>
  </si>
  <si>
    <t>47</t>
  </si>
  <si>
    <t>765111101</t>
  </si>
  <si>
    <t>Montáž krytiny keramické hladké sklonu do 30° na sucho přes 32 do 40 ks/m2 korunové krytí</t>
  </si>
  <si>
    <t>1352453323</t>
  </si>
  <si>
    <t>Montáž krytiny keramické sklonu do 30° hladké (bobrovky) přes 32 do 40 ks/m2 na sucho korunové krytí</t>
  </si>
  <si>
    <t>https://podminky.urs.cz/item/CS_URS_2025_01/765111101</t>
  </si>
  <si>
    <t>140,8</t>
  </si>
  <si>
    <t>48</t>
  </si>
  <si>
    <t>765111505</t>
  </si>
  <si>
    <t>Příplatek k montáži krytiny keramické za připevňovací prostředky za sklon přes 50°</t>
  </si>
  <si>
    <t>-702913982</t>
  </si>
  <si>
    <t>Montáž krytiny keramické Příplatek k cenám včetně připevňovacích prostředků za sklon přes 50°</t>
  </si>
  <si>
    <t>https://podminky.urs.cz/item/CS_URS_2025_01/765111505</t>
  </si>
  <si>
    <t>49</t>
  </si>
  <si>
    <t>765111823</t>
  </si>
  <si>
    <t>Demontáž krytiny keramické hladké sklonu do 30° na sucho k dalšímu použití</t>
  </si>
  <si>
    <t>418842688</t>
  </si>
  <si>
    <t>Demontáž krytiny keramické hladké (bobrovky), sklonu do 30° na sucho k dalšímu použití</t>
  </si>
  <si>
    <t>https://podminky.urs.cz/item/CS_URS_2025_01/765111823</t>
  </si>
  <si>
    <t>50</t>
  </si>
  <si>
    <t>765111833</t>
  </si>
  <si>
    <t>Příplatek k demontáži krytiny keramické hladké k dalšímu použití za sklon přes 30°</t>
  </si>
  <si>
    <t>-1592801552</t>
  </si>
  <si>
    <t>Demontáž krytiny keramické Příplatek k cenám za sklon přes 30° k dalšímu použití</t>
  </si>
  <si>
    <t>https://podminky.urs.cz/item/CS_URS_2025_01/765111833</t>
  </si>
  <si>
    <t>51</t>
  </si>
  <si>
    <t>765192001</t>
  </si>
  <si>
    <t>Nouzové (provizorní) zakrytí střechy plachtou</t>
  </si>
  <si>
    <t>-378232352</t>
  </si>
  <si>
    <t>Nouzové zakrytí střechy plachtou</t>
  </si>
  <si>
    <t>https://podminky.urs.cz/item/CS_URS_2025_01/765192001</t>
  </si>
  <si>
    <t>52</t>
  </si>
  <si>
    <t>998765103</t>
  </si>
  <si>
    <t>Přesun hmot tonážní pro krytiny skládané v objektech v přes 12 do 24 m</t>
  </si>
  <si>
    <t>-334460116</t>
  </si>
  <si>
    <t>Přesun hmot pro krytiny skládané stanovený z hmotnosti přesunovaného materiálu vodorovná dopravní vzdálenost do 50 m na objektech výšky přes 12 do 24 m</t>
  </si>
  <si>
    <t>https://podminky.urs.cz/item/CS_URS_2025_01/998765103</t>
  </si>
  <si>
    <t>783</t>
  </si>
  <si>
    <t>Dokončovací práce - nátěry</t>
  </si>
  <si>
    <t>64</t>
  </si>
  <si>
    <t>783807400</t>
  </si>
  <si>
    <t>Provedení krycího dvojnásobného nátěru hladkých betonových povrchů nebo povrchů z desek na bázi dřeva</t>
  </si>
  <si>
    <t>-727345487</t>
  </si>
  <si>
    <t>Provedení krycího nátěru omítek dvojnásobného hladkých betonových povrchů nebo povrchů z desek na bázi dřeva (dřevovláknitých apod.)</t>
  </si>
  <si>
    <t>https://podminky.urs.cz/item/CS_URS_2025_01/783807400</t>
  </si>
  <si>
    <t>5,194</t>
  </si>
  <si>
    <t>65</t>
  </si>
  <si>
    <t>24551023</t>
  </si>
  <si>
    <t>nátěr hydroizolační pružný chemicky odolný pryskyřičný</t>
  </si>
  <si>
    <t>kg</t>
  </si>
  <si>
    <t>-962820029</t>
  </si>
  <si>
    <t>5,194*0,8 'Přepočtené koeficientem množství</t>
  </si>
  <si>
    <t>53</t>
  </si>
  <si>
    <t>783827123</t>
  </si>
  <si>
    <t>Krycí jednonásobný silikátový nátěr omítek stupně členitosti 1 a 2</t>
  </si>
  <si>
    <t>2079879145</t>
  </si>
  <si>
    <t>Krycí (ochranný ) nátěr omítek jednonásobný hladkých omítek hladkých, zrnitých tenkovrstvých nebo štukových stupně členitosti 1 a 2 silikátový</t>
  </si>
  <si>
    <t>https://podminky.urs.cz/item/CS_URS_2025_01/783827123</t>
  </si>
  <si>
    <t>"K2" 3,31+0,72</t>
  </si>
  <si>
    <t>"K3" 2,1+0,38</t>
  </si>
  <si>
    <t>54</t>
  </si>
  <si>
    <t>78382712-R</t>
  </si>
  <si>
    <t xml:space="preserve">Uzavírací nátěr pryskyřičný </t>
  </si>
  <si>
    <t>1324183334</t>
  </si>
  <si>
    <t xml:space="preserve">Uzavírací nátěr </t>
  </si>
  <si>
    <t>Práce a dodávky M</t>
  </si>
  <si>
    <t>21-M</t>
  </si>
  <si>
    <t>Elektromontáže</t>
  </si>
  <si>
    <t>55</t>
  </si>
  <si>
    <t>210220212</t>
  </si>
  <si>
    <t>Montáž tyčí jímacích délky do 3 m na konstrukci zděnou</t>
  </si>
  <si>
    <t>1773267858</t>
  </si>
  <si>
    <t>Montáž hromosvodného vedení jímacích tyčí délky do 3 m na konstrukci zděnou</t>
  </si>
  <si>
    <t>https://podminky.urs.cz/item/CS_URS_2025_01/210220212</t>
  </si>
  <si>
    <t>56</t>
  </si>
  <si>
    <t>218220212</t>
  </si>
  <si>
    <t>Demontáž tyčí jímacích délky do 3 m z konstrukce zděné</t>
  </si>
  <si>
    <t>-225283769</t>
  </si>
  <si>
    <t>Demontáž hromosvodného vedení jímacích tyčí délky do 3 m z konstrukce zděné</t>
  </si>
  <si>
    <t>https://podminky.urs.cz/item/CS_URS_2025_01/218220212</t>
  </si>
  <si>
    <t>VRN</t>
  </si>
  <si>
    <t>Vedlejší rozpočtové náklady</t>
  </si>
  <si>
    <t>VRN1</t>
  </si>
  <si>
    <t>Průzkumné, geodetické a projektové práce</t>
  </si>
  <si>
    <t>011002000</t>
  </si>
  <si>
    <t>Průzkumné práce - sonda průduchu komínového tělesa, interně</t>
  </si>
  <si>
    <t>ks</t>
  </si>
  <si>
    <t>1024</t>
  </si>
  <si>
    <t>-1828614737</t>
  </si>
  <si>
    <t>Průzkumné práce</t>
  </si>
  <si>
    <t>https://podminky.urs.cz/item/CS_URS_2024_01/011002000</t>
  </si>
  <si>
    <t>58</t>
  </si>
  <si>
    <t>013294000</t>
  </si>
  <si>
    <t>Ostatní dokumentace</t>
  </si>
  <si>
    <t>kpl</t>
  </si>
  <si>
    <t>-176532808</t>
  </si>
  <si>
    <t>https://podminky.urs.cz/item/CS_URS_2024_01/013294000</t>
  </si>
  <si>
    <t>VRN3</t>
  </si>
  <si>
    <t>Zařízení staveniště</t>
  </si>
  <si>
    <t>59</t>
  </si>
  <si>
    <t>030001000</t>
  </si>
  <si>
    <t>1420063504</t>
  </si>
  <si>
    <t>https://podminky.urs.cz/item/CS_URS_2024_01/030001000</t>
  </si>
  <si>
    <t>60</t>
  </si>
  <si>
    <t>034503000</t>
  </si>
  <si>
    <t>Informační tabule na staveništi</t>
  </si>
  <si>
    <t>1290343228</t>
  </si>
  <si>
    <t>https://podminky.urs.cz/item/CS_URS_2024_01/034503000</t>
  </si>
  <si>
    <t>VRN6</t>
  </si>
  <si>
    <t>Územní vlivy</t>
  </si>
  <si>
    <t>61</t>
  </si>
  <si>
    <t>063303000</t>
  </si>
  <si>
    <t>Práce ve výškách, v hloubkách</t>
  </si>
  <si>
    <t>-1728372692</t>
  </si>
  <si>
    <t>https://podminky.urs.cz/item/CS_URS_2024_01/063303000</t>
  </si>
  <si>
    <t>VRN9</t>
  </si>
  <si>
    <t>Ostatní náklady</t>
  </si>
  <si>
    <t>62</t>
  </si>
  <si>
    <t>091003000</t>
  </si>
  <si>
    <t>Ostatní náklady bez rozlišení</t>
  </si>
  <si>
    <t>1779385800</t>
  </si>
  <si>
    <t>https://podminky.urs.cz/item/CS_URS_2024_01/091003000</t>
  </si>
  <si>
    <t>63</t>
  </si>
  <si>
    <t>091704000</t>
  </si>
  <si>
    <t>Náklady na údržbu</t>
  </si>
  <si>
    <t>976335223</t>
  </si>
  <si>
    <t>https://podminky.urs.cz/item/CS_URS_2024_01/091704000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</si>
</sst>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42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i/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41" fillId="0" borderId="0" applyNumberFormat="0" applyFill="0" applyBorder="0" applyAlignment="0" applyProtection="0"/>
  </cellStyleXfs>
  <cellXfs count="281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6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7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7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8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9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7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1" fillId="0" borderId="14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2" fillId="4" borderId="6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right" vertical="center"/>
    </xf>
    <xf numFmtId="0" fontId="22" fillId="4" borderId="8" xfId="0" applyFont="1" applyFill="1" applyBorder="1" applyAlignment="1" applyProtection="1">
      <alignment horizontal="left" vertical="center"/>
    </xf>
    <xf numFmtId="0" fontId="22" fillId="4" borderId="0" xfId="0" applyFont="1" applyFill="1" applyAlignment="1" applyProtection="1">
      <alignment horizontal="center" vertical="center"/>
    </xf>
    <xf numFmtId="0" fontId="23" fillId="0" borderId="16" xfId="0" applyFont="1" applyBorder="1" applyAlignment="1" applyProtection="1">
      <alignment horizontal="center" vertical="center" wrapText="1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20" fillId="0" borderId="14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7" fillId="0" borderId="0" xfId="0" applyFont="1" applyAlignment="1" applyProtection="1">
      <alignment horizontal="left" vertical="center" wrapText="1"/>
    </xf>
    <xf numFmtId="0" fontId="28" fillId="0" borderId="0" xfId="0" applyFont="1" applyAlignment="1" applyProtection="1">
      <alignment vertical="center"/>
    </xf>
    <xf numFmtId="4" fontId="28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9" fillId="0" borderId="19" xfId="0" applyNumberFormat="1" applyFont="1" applyBorder="1" applyAlignment="1" applyProtection="1">
      <alignment vertical="center"/>
    </xf>
    <xf numFmtId="4" fontId="29" fillId="0" borderId="20" xfId="0" applyNumberFormat="1" applyFont="1" applyBorder="1" applyAlignment="1" applyProtection="1">
      <alignment vertical="center"/>
    </xf>
    <xf numFmtId="166" fontId="29" fillId="0" borderId="20" xfId="0" applyNumberFormat="1" applyFont="1" applyBorder="1" applyAlignment="1" applyProtection="1">
      <alignment vertical="center"/>
    </xf>
    <xf numFmtId="4" fontId="29" fillId="0" borderId="21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13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right" vertical="center"/>
    </xf>
    <xf numFmtId="0" fontId="31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2" fillId="4" borderId="16" xfId="0" applyFont="1" applyFill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2" fillId="0" borderId="12" xfId="0" applyNumberFormat="1" applyFont="1" applyBorder="1" applyAlignment="1" applyProtection="1"/>
    <xf numFmtId="166" fontId="32" fillId="0" borderId="13" xfId="0" applyNumberFormat="1" applyFont="1" applyBorder="1" applyAlignment="1" applyProtection="1"/>
    <xf numFmtId="4" fontId="33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0" borderId="22" xfId="0" applyFont="1" applyBorder="1" applyAlignment="1" applyProtection="1">
      <alignment horizontal="center" vertical="center"/>
    </xf>
    <xf numFmtId="49" fontId="22" fillId="0" borderId="22" xfId="0" applyNumberFormat="1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center" vertical="center" wrapText="1"/>
    </xf>
    <xf numFmtId="167" fontId="22" fillId="0" borderId="22" xfId="0" applyNumberFormat="1" applyFont="1" applyBorder="1" applyAlignment="1" applyProtection="1">
      <alignment vertical="center"/>
    </xf>
    <xf numFmtId="4" fontId="22" fillId="2" borderId="22" xfId="0" applyNumberFormat="1" applyFont="1" applyFill="1" applyBorder="1" applyAlignment="1" applyProtection="1">
      <alignment vertical="center"/>
      <protection locked="0"/>
    </xf>
    <xf numFmtId="4" fontId="22" fillId="0" borderId="22" xfId="0" applyNumberFormat="1" applyFont="1" applyBorder="1" applyAlignment="1" applyProtection="1">
      <alignment vertical="center"/>
    </xf>
    <xf numFmtId="0" fontId="23" fillId="2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5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4" fillId="0" borderId="0" xfId="0" applyFont="1" applyAlignment="1" applyProtection="1">
      <alignment horizontal="left" vertical="center"/>
    </xf>
    <xf numFmtId="0" fontId="35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36" fillId="0" borderId="0" xfId="0" applyFont="1" applyAlignment="1" applyProtection="1">
      <alignment horizontal="left" vertical="center"/>
    </xf>
    <xf numFmtId="0" fontId="37" fillId="0" borderId="0" xfId="1" applyFont="1" applyAlignment="1" applyProtection="1">
      <alignment vertical="center" wrapText="1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3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3" xfId="0" applyFont="1" applyBorder="1" applyAlignment="1">
      <alignment vertical="center"/>
    </xf>
    <xf numFmtId="0" fontId="11" fillId="0" borderId="14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38" fillId="0" borderId="0" xfId="0" applyFont="1" applyAlignment="1" applyProtection="1">
      <alignment vertical="center" wrapText="1"/>
    </xf>
    <xf numFmtId="0" fontId="39" fillId="0" borderId="22" xfId="0" applyFont="1" applyBorder="1" applyAlignment="1" applyProtection="1">
      <alignment horizontal="center" vertical="center"/>
    </xf>
    <xf numFmtId="49" fontId="39" fillId="0" borderId="22" xfId="0" applyNumberFormat="1" applyFont="1" applyBorder="1" applyAlignment="1" applyProtection="1">
      <alignment horizontal="left" vertical="center" wrapText="1"/>
    </xf>
    <xf numFmtId="0" fontId="39" fillId="0" borderId="22" xfId="0" applyFont="1" applyBorder="1" applyAlignment="1" applyProtection="1">
      <alignment horizontal="left" vertical="center" wrapText="1"/>
    </xf>
    <xf numFmtId="0" fontId="39" fillId="0" borderId="22" xfId="0" applyFont="1" applyBorder="1" applyAlignment="1" applyProtection="1">
      <alignment horizontal="center" vertical="center" wrapText="1"/>
    </xf>
    <xf numFmtId="167" fontId="39" fillId="0" borderId="22" xfId="0" applyNumberFormat="1" applyFont="1" applyBorder="1" applyAlignment="1" applyProtection="1">
      <alignment vertical="center"/>
    </xf>
    <xf numFmtId="4" fontId="39" fillId="2" borderId="22" xfId="0" applyNumberFormat="1" applyFont="1" applyFill="1" applyBorder="1" applyAlignment="1" applyProtection="1">
      <alignment vertical="center"/>
      <protection locked="0"/>
    </xf>
    <xf numFmtId="4" fontId="39" fillId="0" borderId="22" xfId="0" applyNumberFormat="1" applyFont="1" applyBorder="1" applyAlignment="1" applyProtection="1">
      <alignment vertical="center"/>
    </xf>
    <xf numFmtId="0" fontId="40" fillId="0" borderId="3" xfId="0" applyFont="1" applyBorder="1" applyAlignment="1">
      <alignment vertical="center"/>
    </xf>
    <xf numFmtId="0" fontId="39" fillId="2" borderId="14" xfId="0" applyFont="1" applyFill="1" applyBorder="1" applyAlignment="1" applyProtection="1">
      <alignment horizontal="left" vertical="center"/>
      <protection locked="0"/>
    </xf>
    <xf numFmtId="0" fontId="39" fillId="0" borderId="0" xfId="0" applyFont="1" applyBorder="1" applyAlignment="1" applyProtection="1">
      <alignment horizontal="center" vertical="center"/>
    </xf>
    <xf numFmtId="0" fontId="0" fillId="0" borderId="19" xfId="0" applyFont="1" applyBorder="1" applyAlignment="1" applyProtection="1">
      <alignment vertical="center"/>
    </xf>
    <xf numFmtId="0" fontId="0" fillId="0" borderId="20" xfId="0" applyBorder="1" applyAlignment="1" applyProtection="1">
      <alignment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styles" Target="styles.xml" /><Relationship Id="rId4" Type="http://schemas.openxmlformats.org/officeDocument/2006/relationships/theme" Target="theme/theme1.xml" /><Relationship Id="rId5" Type="http://schemas.openxmlformats.org/officeDocument/2006/relationships/calcChain" Target="calcChain.xml" /><Relationship Id="rId6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311231157" TargetMode="External" /><Relationship Id="rId2" Type="http://schemas.openxmlformats.org/officeDocument/2006/relationships/hyperlink" Target="https://podminky.urs.cz/item/CS_URS_2025_01/411351011" TargetMode="External" /><Relationship Id="rId3" Type="http://schemas.openxmlformats.org/officeDocument/2006/relationships/hyperlink" Target="https://podminky.urs.cz/item/CS_URS_2025_01/411351012" TargetMode="External" /><Relationship Id="rId4" Type="http://schemas.openxmlformats.org/officeDocument/2006/relationships/hyperlink" Target="https://podminky.urs.cz/item/CS_URS_2025_01/411354121" TargetMode="External" /><Relationship Id="rId5" Type="http://schemas.openxmlformats.org/officeDocument/2006/relationships/hyperlink" Target="https://podminky.urs.cz/item/CS_URS_2025_01/411354311" TargetMode="External" /><Relationship Id="rId6" Type="http://schemas.openxmlformats.org/officeDocument/2006/relationships/hyperlink" Target="https://podminky.urs.cz/item/CS_URS_2025_01/411354312" TargetMode="External" /><Relationship Id="rId7" Type="http://schemas.openxmlformats.org/officeDocument/2006/relationships/hyperlink" Target="https://podminky.urs.cz/item/CS_URS_2025_01/619325131" TargetMode="External" /><Relationship Id="rId8" Type="http://schemas.openxmlformats.org/officeDocument/2006/relationships/hyperlink" Target="https://podminky.urs.cz/item/CS_URS_2025_01/623131121" TargetMode="External" /><Relationship Id="rId9" Type="http://schemas.openxmlformats.org/officeDocument/2006/relationships/hyperlink" Target="https://podminky.urs.cz/item/CS_URS_2025_01/623323111" TargetMode="External" /><Relationship Id="rId10" Type="http://schemas.openxmlformats.org/officeDocument/2006/relationships/hyperlink" Target="https://podminky.urs.cz/item/CS_URS_2025_01/631311225" TargetMode="External" /><Relationship Id="rId11" Type="http://schemas.openxmlformats.org/officeDocument/2006/relationships/hyperlink" Target="https://podminky.urs.cz/item/CS_URS_2025_01/631319012" TargetMode="External" /><Relationship Id="rId12" Type="http://schemas.openxmlformats.org/officeDocument/2006/relationships/hyperlink" Target="https://podminky.urs.cz/item/CS_URS_2025_01/631319183" TargetMode="External" /><Relationship Id="rId13" Type="http://schemas.openxmlformats.org/officeDocument/2006/relationships/hyperlink" Target="https://podminky.urs.cz/item/CS_URS_2025_01/631319196" TargetMode="External" /><Relationship Id="rId14" Type="http://schemas.openxmlformats.org/officeDocument/2006/relationships/hyperlink" Target="https://podminky.urs.cz/item/CS_URS_2025_01/631319211" TargetMode="External" /><Relationship Id="rId15" Type="http://schemas.openxmlformats.org/officeDocument/2006/relationships/hyperlink" Target="https://podminky.urs.cz/item/CS_URS_2025_01/631351111" TargetMode="External" /><Relationship Id="rId16" Type="http://schemas.openxmlformats.org/officeDocument/2006/relationships/hyperlink" Target="https://podminky.urs.cz/item/CS_URS_2025_01/631351112" TargetMode="External" /><Relationship Id="rId17" Type="http://schemas.openxmlformats.org/officeDocument/2006/relationships/hyperlink" Target="https://podminky.urs.cz/item/CS_URS_2025_01/631362021" TargetMode="External" /><Relationship Id="rId18" Type="http://schemas.openxmlformats.org/officeDocument/2006/relationships/hyperlink" Target="https://podminky.urs.cz/item/CS_URS_2025_01/644941111" TargetMode="External" /><Relationship Id="rId19" Type="http://schemas.openxmlformats.org/officeDocument/2006/relationships/hyperlink" Target="https://podminky.urs.cz/item/CS_URS_2025_01/941111111" TargetMode="External" /><Relationship Id="rId20" Type="http://schemas.openxmlformats.org/officeDocument/2006/relationships/hyperlink" Target="https://podminky.urs.cz/item/CS_URS_2025_01/941111112" TargetMode="External" /><Relationship Id="rId21" Type="http://schemas.openxmlformats.org/officeDocument/2006/relationships/hyperlink" Target="https://podminky.urs.cz/item/CS_URS_2025_01/941111211" TargetMode="External" /><Relationship Id="rId22" Type="http://schemas.openxmlformats.org/officeDocument/2006/relationships/hyperlink" Target="https://podminky.urs.cz/item/CS_URS_2025_01/941111212" TargetMode="External" /><Relationship Id="rId23" Type="http://schemas.openxmlformats.org/officeDocument/2006/relationships/hyperlink" Target="https://podminky.urs.cz/item/CS_URS_2025_01/941111811" TargetMode="External" /><Relationship Id="rId24" Type="http://schemas.openxmlformats.org/officeDocument/2006/relationships/hyperlink" Target="https://podminky.urs.cz/item/CS_URS_2025_01/941111812" TargetMode="External" /><Relationship Id="rId25" Type="http://schemas.openxmlformats.org/officeDocument/2006/relationships/hyperlink" Target="https://podminky.urs.cz/item/CS_URS_2025_01/943211111" TargetMode="External" /><Relationship Id="rId26" Type="http://schemas.openxmlformats.org/officeDocument/2006/relationships/hyperlink" Target="https://podminky.urs.cz/item/CS_URS_2025_01/943211119" TargetMode="External" /><Relationship Id="rId27" Type="http://schemas.openxmlformats.org/officeDocument/2006/relationships/hyperlink" Target="https://podminky.urs.cz/item/CS_URS_2025_01/943211811" TargetMode="External" /><Relationship Id="rId28" Type="http://schemas.openxmlformats.org/officeDocument/2006/relationships/hyperlink" Target="https://podminky.urs.cz/item/CS_URS_2025_01/944511111" TargetMode="External" /><Relationship Id="rId29" Type="http://schemas.openxmlformats.org/officeDocument/2006/relationships/hyperlink" Target="https://podminky.urs.cz/item/CS_URS_2025_01/944511811" TargetMode="External" /><Relationship Id="rId30" Type="http://schemas.openxmlformats.org/officeDocument/2006/relationships/hyperlink" Target="https://podminky.urs.cz/item/CS_URS_2025_01/945231111" TargetMode="External" /><Relationship Id="rId31" Type="http://schemas.openxmlformats.org/officeDocument/2006/relationships/hyperlink" Target="https://podminky.urs.cz/item/CS_URS_2025_01/962032631" TargetMode="External" /><Relationship Id="rId32" Type="http://schemas.openxmlformats.org/officeDocument/2006/relationships/hyperlink" Target="https://podminky.urs.cz/item/CS_URS_2025_01/963051113" TargetMode="External" /><Relationship Id="rId33" Type="http://schemas.openxmlformats.org/officeDocument/2006/relationships/hyperlink" Target="https://podminky.urs.cz/item/CS_URS_2025_01/966053121" TargetMode="External" /><Relationship Id="rId34" Type="http://schemas.openxmlformats.org/officeDocument/2006/relationships/hyperlink" Target="https://podminky.urs.cz/item/CS_URS_2025_01/985232112" TargetMode="External" /><Relationship Id="rId35" Type="http://schemas.openxmlformats.org/officeDocument/2006/relationships/hyperlink" Target="https://podminky.urs.cz/item/CS_URS_2025_01/985232191" TargetMode="External" /><Relationship Id="rId36" Type="http://schemas.openxmlformats.org/officeDocument/2006/relationships/hyperlink" Target="https://podminky.urs.cz/item/CS_URS_2025_01/985232192" TargetMode="External" /><Relationship Id="rId37" Type="http://schemas.openxmlformats.org/officeDocument/2006/relationships/hyperlink" Target="https://podminky.urs.cz/item/CS_URS_2025_01/997013156" TargetMode="External" /><Relationship Id="rId38" Type="http://schemas.openxmlformats.org/officeDocument/2006/relationships/hyperlink" Target="https://podminky.urs.cz/item/CS_URS_2025_01/997013219" TargetMode="External" /><Relationship Id="rId39" Type="http://schemas.openxmlformats.org/officeDocument/2006/relationships/hyperlink" Target="https://podminky.urs.cz/item/CS_URS_2025_01/997013501" TargetMode="External" /><Relationship Id="rId40" Type="http://schemas.openxmlformats.org/officeDocument/2006/relationships/hyperlink" Target="https://podminky.urs.cz/item/CS_URS_2025_01/997013509" TargetMode="External" /><Relationship Id="rId41" Type="http://schemas.openxmlformats.org/officeDocument/2006/relationships/hyperlink" Target="https://podminky.urs.cz/item/CS_URS_2025_01/997013631" TargetMode="External" /><Relationship Id="rId42" Type="http://schemas.openxmlformats.org/officeDocument/2006/relationships/hyperlink" Target="https://podminky.urs.cz/item/CS_URS_2025_01/998011001" TargetMode="External" /><Relationship Id="rId43" Type="http://schemas.openxmlformats.org/officeDocument/2006/relationships/hyperlink" Target="https://podminky.urs.cz/item/CS_URS_2025_01/764332414" TargetMode="External" /><Relationship Id="rId44" Type="http://schemas.openxmlformats.org/officeDocument/2006/relationships/hyperlink" Target="https://podminky.urs.cz/item/CS_URS_2024_01/998764103" TargetMode="External" /><Relationship Id="rId45" Type="http://schemas.openxmlformats.org/officeDocument/2006/relationships/hyperlink" Target="https://podminky.urs.cz/item/CS_URS_2025_01/765111101" TargetMode="External" /><Relationship Id="rId46" Type="http://schemas.openxmlformats.org/officeDocument/2006/relationships/hyperlink" Target="https://podminky.urs.cz/item/CS_URS_2025_01/765111505" TargetMode="External" /><Relationship Id="rId47" Type="http://schemas.openxmlformats.org/officeDocument/2006/relationships/hyperlink" Target="https://podminky.urs.cz/item/CS_URS_2025_01/765111823" TargetMode="External" /><Relationship Id="rId48" Type="http://schemas.openxmlformats.org/officeDocument/2006/relationships/hyperlink" Target="https://podminky.urs.cz/item/CS_URS_2025_01/765111833" TargetMode="External" /><Relationship Id="rId49" Type="http://schemas.openxmlformats.org/officeDocument/2006/relationships/hyperlink" Target="https://podminky.urs.cz/item/CS_URS_2025_01/765192001" TargetMode="External" /><Relationship Id="rId50" Type="http://schemas.openxmlformats.org/officeDocument/2006/relationships/hyperlink" Target="https://podminky.urs.cz/item/CS_URS_2025_01/998765103" TargetMode="External" /><Relationship Id="rId51" Type="http://schemas.openxmlformats.org/officeDocument/2006/relationships/hyperlink" Target="https://podminky.urs.cz/item/CS_URS_2025_01/783807400" TargetMode="External" /><Relationship Id="rId52" Type="http://schemas.openxmlformats.org/officeDocument/2006/relationships/hyperlink" Target="https://podminky.urs.cz/item/CS_URS_2025_01/783827123" TargetMode="External" /><Relationship Id="rId53" Type="http://schemas.openxmlformats.org/officeDocument/2006/relationships/hyperlink" Target="https://podminky.urs.cz/item/CS_URS_2025_01/210220212" TargetMode="External" /><Relationship Id="rId54" Type="http://schemas.openxmlformats.org/officeDocument/2006/relationships/hyperlink" Target="https://podminky.urs.cz/item/CS_URS_2025_01/218220212" TargetMode="External" /><Relationship Id="rId55" Type="http://schemas.openxmlformats.org/officeDocument/2006/relationships/hyperlink" Target="https://podminky.urs.cz/item/CS_URS_2024_01/011002000" TargetMode="External" /><Relationship Id="rId56" Type="http://schemas.openxmlformats.org/officeDocument/2006/relationships/hyperlink" Target="https://podminky.urs.cz/item/CS_URS_2024_01/013294000" TargetMode="External" /><Relationship Id="rId57" Type="http://schemas.openxmlformats.org/officeDocument/2006/relationships/hyperlink" Target="https://podminky.urs.cz/item/CS_URS_2024_01/030001000" TargetMode="External" /><Relationship Id="rId58" Type="http://schemas.openxmlformats.org/officeDocument/2006/relationships/hyperlink" Target="https://podminky.urs.cz/item/CS_URS_2024_01/034503000" TargetMode="External" /><Relationship Id="rId59" Type="http://schemas.openxmlformats.org/officeDocument/2006/relationships/hyperlink" Target="https://podminky.urs.cz/item/CS_URS_2024_01/063303000" TargetMode="External" /><Relationship Id="rId60" Type="http://schemas.openxmlformats.org/officeDocument/2006/relationships/hyperlink" Target="https://podminky.urs.cz/item/CS_URS_2024_01/091003000" TargetMode="External" /><Relationship Id="rId61" Type="http://schemas.openxmlformats.org/officeDocument/2006/relationships/hyperlink" Target="https://podminky.urs.cz/item/CS_URS_2024_01/091704000" TargetMode="External" /><Relationship Id="rId62" Type="http://schemas.openxmlformats.org/officeDocument/2006/relationships/drawing" Target="../drawings/drawing2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6" t="s">
        <v>0</v>
      </c>
      <c r="AZ1" s="16" t="s">
        <v>1</v>
      </c>
      <c r="BA1" s="16" t="s">
        <v>2</v>
      </c>
      <c r="BB1" s="16" t="s">
        <v>3</v>
      </c>
      <c r="BT1" s="16" t="s">
        <v>4</v>
      </c>
      <c r="BU1" s="16" t="s">
        <v>4</v>
      </c>
      <c r="BV1" s="16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7" t="s">
        <v>6</v>
      </c>
      <c r="BT2" s="17" t="s">
        <v>7</v>
      </c>
    </row>
    <row r="3" s="1" customFormat="1" ht="6.96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8</v>
      </c>
    </row>
    <row r="4" s="1" customFormat="1" ht="24.96" customHeight="1">
      <c r="B4" s="21"/>
      <c r="C4" s="22"/>
      <c r="D4" s="23" t="s">
        <v>9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0"/>
      <c r="AS4" s="24" t="s">
        <v>10</v>
      </c>
      <c r="BE4" s="25" t="s">
        <v>11</v>
      </c>
      <c r="BS4" s="17" t="s">
        <v>12</v>
      </c>
    </row>
    <row r="5" s="1" customFormat="1" ht="12" customHeight="1">
      <c r="B5" s="21"/>
      <c r="C5" s="22"/>
      <c r="D5" s="26" t="s">
        <v>13</v>
      </c>
      <c r="E5" s="22"/>
      <c r="F5" s="22"/>
      <c r="G5" s="22"/>
      <c r="H5" s="22"/>
      <c r="I5" s="22"/>
      <c r="J5" s="22"/>
      <c r="K5" s="27" t="s">
        <v>14</v>
      </c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0"/>
      <c r="BE5" s="28" t="s">
        <v>15</v>
      </c>
      <c r="BS5" s="17" t="s">
        <v>6</v>
      </c>
    </row>
    <row r="6" s="1" customFormat="1" ht="36.96" customHeight="1">
      <c r="B6" s="21"/>
      <c r="C6" s="22"/>
      <c r="D6" s="29" t="s">
        <v>16</v>
      </c>
      <c r="E6" s="22"/>
      <c r="F6" s="22"/>
      <c r="G6" s="22"/>
      <c r="H6" s="22"/>
      <c r="I6" s="22"/>
      <c r="J6" s="22"/>
      <c r="K6" s="30" t="s">
        <v>17</v>
      </c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0"/>
      <c r="BE6" s="31"/>
      <c r="BS6" s="17" t="s">
        <v>6</v>
      </c>
    </row>
    <row r="7" s="1" customFormat="1" ht="12" customHeight="1">
      <c r="B7" s="21"/>
      <c r="C7" s="22"/>
      <c r="D7" s="32" t="s">
        <v>18</v>
      </c>
      <c r="E7" s="22"/>
      <c r="F7" s="22"/>
      <c r="G7" s="22"/>
      <c r="H7" s="22"/>
      <c r="I7" s="22"/>
      <c r="J7" s="22"/>
      <c r="K7" s="27" t="s">
        <v>1</v>
      </c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32" t="s">
        <v>19</v>
      </c>
      <c r="AL7" s="22"/>
      <c r="AM7" s="22"/>
      <c r="AN7" s="27" t="s">
        <v>1</v>
      </c>
      <c r="AO7" s="22"/>
      <c r="AP7" s="22"/>
      <c r="AQ7" s="22"/>
      <c r="AR7" s="20"/>
      <c r="BE7" s="31"/>
      <c r="BS7" s="17" t="s">
        <v>6</v>
      </c>
    </row>
    <row r="8" s="1" customFormat="1" ht="12" customHeight="1">
      <c r="B8" s="21"/>
      <c r="C8" s="22"/>
      <c r="D8" s="32" t="s">
        <v>20</v>
      </c>
      <c r="E8" s="22"/>
      <c r="F8" s="22"/>
      <c r="G8" s="22"/>
      <c r="H8" s="22"/>
      <c r="I8" s="22"/>
      <c r="J8" s="22"/>
      <c r="K8" s="27" t="s">
        <v>21</v>
      </c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32" t="s">
        <v>22</v>
      </c>
      <c r="AL8" s="22"/>
      <c r="AM8" s="22"/>
      <c r="AN8" s="33" t="s">
        <v>23</v>
      </c>
      <c r="AO8" s="22"/>
      <c r="AP8" s="22"/>
      <c r="AQ8" s="22"/>
      <c r="AR8" s="20"/>
      <c r="BE8" s="31"/>
      <c r="BS8" s="17" t="s">
        <v>6</v>
      </c>
    </row>
    <row r="9" s="1" customFormat="1" ht="14.4" customHeight="1">
      <c r="B9" s="21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0"/>
      <c r="BE9" s="31"/>
      <c r="BS9" s="17" t="s">
        <v>6</v>
      </c>
    </row>
    <row r="10" s="1" customFormat="1" ht="12" customHeight="1">
      <c r="B10" s="21"/>
      <c r="C10" s="22"/>
      <c r="D10" s="32" t="s">
        <v>24</v>
      </c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32" t="s">
        <v>25</v>
      </c>
      <c r="AL10" s="22"/>
      <c r="AM10" s="22"/>
      <c r="AN10" s="27" t="s">
        <v>1</v>
      </c>
      <c r="AO10" s="22"/>
      <c r="AP10" s="22"/>
      <c r="AQ10" s="22"/>
      <c r="AR10" s="20"/>
      <c r="BE10" s="31"/>
      <c r="BS10" s="17" t="s">
        <v>6</v>
      </c>
    </row>
    <row r="11" s="1" customFormat="1" ht="18.48" customHeight="1">
      <c r="B11" s="21"/>
      <c r="C11" s="22"/>
      <c r="D11" s="22"/>
      <c r="E11" s="27" t="s">
        <v>21</v>
      </c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32" t="s">
        <v>26</v>
      </c>
      <c r="AL11" s="22"/>
      <c r="AM11" s="22"/>
      <c r="AN11" s="27" t="s">
        <v>1</v>
      </c>
      <c r="AO11" s="22"/>
      <c r="AP11" s="22"/>
      <c r="AQ11" s="22"/>
      <c r="AR11" s="20"/>
      <c r="BE11" s="31"/>
      <c r="BS11" s="17" t="s">
        <v>6</v>
      </c>
    </row>
    <row r="12" s="1" customFormat="1" ht="6.96" customHeight="1">
      <c r="B12" s="21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0"/>
      <c r="BE12" s="31"/>
      <c r="BS12" s="17" t="s">
        <v>6</v>
      </c>
    </row>
    <row r="13" s="1" customFormat="1" ht="12" customHeight="1">
      <c r="B13" s="21"/>
      <c r="C13" s="22"/>
      <c r="D13" s="32" t="s">
        <v>27</v>
      </c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32" t="s">
        <v>25</v>
      </c>
      <c r="AL13" s="22"/>
      <c r="AM13" s="22"/>
      <c r="AN13" s="34" t="s">
        <v>28</v>
      </c>
      <c r="AO13" s="22"/>
      <c r="AP13" s="22"/>
      <c r="AQ13" s="22"/>
      <c r="AR13" s="20"/>
      <c r="BE13" s="31"/>
      <c r="BS13" s="17" t="s">
        <v>6</v>
      </c>
    </row>
    <row r="14">
      <c r="B14" s="21"/>
      <c r="C14" s="22"/>
      <c r="D14" s="22"/>
      <c r="E14" s="34" t="s">
        <v>28</v>
      </c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2" t="s">
        <v>26</v>
      </c>
      <c r="AL14" s="22"/>
      <c r="AM14" s="22"/>
      <c r="AN14" s="34" t="s">
        <v>28</v>
      </c>
      <c r="AO14" s="22"/>
      <c r="AP14" s="22"/>
      <c r="AQ14" s="22"/>
      <c r="AR14" s="20"/>
      <c r="BE14" s="31"/>
      <c r="BS14" s="17" t="s">
        <v>6</v>
      </c>
    </row>
    <row r="15" s="1" customFormat="1" ht="6.96" customHeight="1">
      <c r="B15" s="21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0"/>
      <c r="BE15" s="31"/>
      <c r="BS15" s="17" t="s">
        <v>4</v>
      </c>
    </row>
    <row r="16" s="1" customFormat="1" ht="12" customHeight="1">
      <c r="B16" s="21"/>
      <c r="C16" s="22"/>
      <c r="D16" s="32" t="s">
        <v>29</v>
      </c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32" t="s">
        <v>25</v>
      </c>
      <c r="AL16" s="22"/>
      <c r="AM16" s="22"/>
      <c r="AN16" s="27" t="s">
        <v>1</v>
      </c>
      <c r="AO16" s="22"/>
      <c r="AP16" s="22"/>
      <c r="AQ16" s="22"/>
      <c r="AR16" s="20"/>
      <c r="BE16" s="31"/>
      <c r="BS16" s="17" t="s">
        <v>4</v>
      </c>
    </row>
    <row r="17" s="1" customFormat="1" ht="18.48" customHeight="1">
      <c r="B17" s="21"/>
      <c r="C17" s="22"/>
      <c r="D17" s="22"/>
      <c r="E17" s="27" t="s">
        <v>21</v>
      </c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32" t="s">
        <v>26</v>
      </c>
      <c r="AL17" s="22"/>
      <c r="AM17" s="22"/>
      <c r="AN17" s="27" t="s">
        <v>1</v>
      </c>
      <c r="AO17" s="22"/>
      <c r="AP17" s="22"/>
      <c r="AQ17" s="22"/>
      <c r="AR17" s="20"/>
      <c r="BE17" s="31"/>
      <c r="BS17" s="17" t="s">
        <v>30</v>
      </c>
    </row>
    <row r="18" s="1" customFormat="1" ht="6.96" customHeight="1">
      <c r="B18" s="21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0"/>
      <c r="BE18" s="31"/>
      <c r="BS18" s="17" t="s">
        <v>6</v>
      </c>
    </row>
    <row r="19" s="1" customFormat="1" ht="12" customHeight="1">
      <c r="B19" s="21"/>
      <c r="C19" s="22"/>
      <c r="D19" s="32" t="s">
        <v>31</v>
      </c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32" t="s">
        <v>25</v>
      </c>
      <c r="AL19" s="22"/>
      <c r="AM19" s="22"/>
      <c r="AN19" s="27" t="s">
        <v>1</v>
      </c>
      <c r="AO19" s="22"/>
      <c r="AP19" s="22"/>
      <c r="AQ19" s="22"/>
      <c r="AR19" s="20"/>
      <c r="BE19" s="31"/>
      <c r="BS19" s="17" t="s">
        <v>6</v>
      </c>
    </row>
    <row r="20" s="1" customFormat="1" ht="18.48" customHeight="1">
      <c r="B20" s="21"/>
      <c r="C20" s="22"/>
      <c r="D20" s="22"/>
      <c r="E20" s="27" t="s">
        <v>21</v>
      </c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32" t="s">
        <v>26</v>
      </c>
      <c r="AL20" s="22"/>
      <c r="AM20" s="22"/>
      <c r="AN20" s="27" t="s">
        <v>1</v>
      </c>
      <c r="AO20" s="22"/>
      <c r="AP20" s="22"/>
      <c r="AQ20" s="22"/>
      <c r="AR20" s="20"/>
      <c r="BE20" s="31"/>
      <c r="BS20" s="17" t="s">
        <v>30</v>
      </c>
    </row>
    <row r="21" s="1" customFormat="1" ht="6.96" customHeight="1">
      <c r="B21" s="21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0"/>
      <c r="BE21" s="31"/>
    </row>
    <row r="22" s="1" customFormat="1" ht="12" customHeight="1">
      <c r="B22" s="21"/>
      <c r="C22" s="22"/>
      <c r="D22" s="32" t="s">
        <v>32</v>
      </c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0"/>
      <c r="BE22" s="31"/>
    </row>
    <row r="23" s="1" customFormat="1" ht="16.5" customHeight="1">
      <c r="B23" s="21"/>
      <c r="C23" s="22"/>
      <c r="D23" s="22"/>
      <c r="E23" s="36" t="s">
        <v>1</v>
      </c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22"/>
      <c r="AP23" s="22"/>
      <c r="AQ23" s="22"/>
      <c r="AR23" s="20"/>
      <c r="BE23" s="31"/>
    </row>
    <row r="24" s="1" customFormat="1" ht="6.96" customHeight="1">
      <c r="B24" s="21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0"/>
      <c r="BE24" s="31"/>
    </row>
    <row r="25" s="1" customFormat="1" ht="6.96" customHeight="1">
      <c r="B25" s="21"/>
      <c r="C25" s="22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22"/>
      <c r="AQ25" s="22"/>
      <c r="AR25" s="20"/>
      <c r="BE25" s="31"/>
    </row>
    <row r="26" s="2" customFormat="1" ht="25.92" customHeight="1">
      <c r="A26" s="38"/>
      <c r="B26" s="39"/>
      <c r="C26" s="40"/>
      <c r="D26" s="41" t="s">
        <v>33</v>
      </c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3">
        <f>ROUND(AG94,2)</f>
        <v>0</v>
      </c>
      <c r="AL26" s="42"/>
      <c r="AM26" s="42"/>
      <c r="AN26" s="42"/>
      <c r="AO26" s="42"/>
      <c r="AP26" s="40"/>
      <c r="AQ26" s="40"/>
      <c r="AR26" s="44"/>
      <c r="BE26" s="31"/>
    </row>
    <row r="27" s="2" customFormat="1" ht="6.96" customHeight="1">
      <c r="A27" s="38"/>
      <c r="B27" s="39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4"/>
      <c r="BE27" s="31"/>
    </row>
    <row r="28" s="2" customFormat="1">
      <c r="A28" s="38"/>
      <c r="B28" s="39"/>
      <c r="C28" s="40"/>
      <c r="D28" s="40"/>
      <c r="E28" s="40"/>
      <c r="F28" s="40"/>
      <c r="G28" s="40"/>
      <c r="H28" s="40"/>
      <c r="I28" s="40"/>
      <c r="J28" s="40"/>
      <c r="K28" s="40"/>
      <c r="L28" s="45" t="s">
        <v>34</v>
      </c>
      <c r="M28" s="45"/>
      <c r="N28" s="45"/>
      <c r="O28" s="45"/>
      <c r="P28" s="45"/>
      <c r="Q28" s="40"/>
      <c r="R28" s="40"/>
      <c r="S28" s="40"/>
      <c r="T28" s="40"/>
      <c r="U28" s="40"/>
      <c r="V28" s="40"/>
      <c r="W28" s="45" t="s">
        <v>35</v>
      </c>
      <c r="X28" s="45"/>
      <c r="Y28" s="45"/>
      <c r="Z28" s="45"/>
      <c r="AA28" s="45"/>
      <c r="AB28" s="45"/>
      <c r="AC28" s="45"/>
      <c r="AD28" s="45"/>
      <c r="AE28" s="45"/>
      <c r="AF28" s="40"/>
      <c r="AG28" s="40"/>
      <c r="AH28" s="40"/>
      <c r="AI28" s="40"/>
      <c r="AJ28" s="40"/>
      <c r="AK28" s="45" t="s">
        <v>36</v>
      </c>
      <c r="AL28" s="45"/>
      <c r="AM28" s="45"/>
      <c r="AN28" s="45"/>
      <c r="AO28" s="45"/>
      <c r="AP28" s="40"/>
      <c r="AQ28" s="40"/>
      <c r="AR28" s="44"/>
      <c r="BE28" s="31"/>
    </row>
    <row r="29" s="3" customFormat="1" ht="14.4" customHeight="1">
      <c r="A29" s="3"/>
      <c r="B29" s="46"/>
      <c r="C29" s="47"/>
      <c r="D29" s="32" t="s">
        <v>37</v>
      </c>
      <c r="E29" s="47"/>
      <c r="F29" s="32" t="s">
        <v>38</v>
      </c>
      <c r="G29" s="47"/>
      <c r="H29" s="47"/>
      <c r="I29" s="47"/>
      <c r="J29" s="47"/>
      <c r="K29" s="47"/>
      <c r="L29" s="48">
        <v>0.20999999999999999</v>
      </c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9">
        <f>ROUND(AZ94, 2)</f>
        <v>0</v>
      </c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9">
        <f>ROUND(AV94, 2)</f>
        <v>0</v>
      </c>
      <c r="AL29" s="47"/>
      <c r="AM29" s="47"/>
      <c r="AN29" s="47"/>
      <c r="AO29" s="47"/>
      <c r="AP29" s="47"/>
      <c r="AQ29" s="47"/>
      <c r="AR29" s="50"/>
      <c r="BE29" s="51"/>
    </row>
    <row r="30" s="3" customFormat="1" ht="14.4" customHeight="1">
      <c r="A30" s="3"/>
      <c r="B30" s="46"/>
      <c r="C30" s="47"/>
      <c r="D30" s="47"/>
      <c r="E30" s="47"/>
      <c r="F30" s="32" t="s">
        <v>39</v>
      </c>
      <c r="G30" s="47"/>
      <c r="H30" s="47"/>
      <c r="I30" s="47"/>
      <c r="J30" s="47"/>
      <c r="K30" s="47"/>
      <c r="L30" s="48">
        <v>0.12</v>
      </c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9">
        <f>ROUND(BA94, 2)</f>
        <v>0</v>
      </c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9">
        <f>ROUND(AW94, 2)</f>
        <v>0</v>
      </c>
      <c r="AL30" s="47"/>
      <c r="AM30" s="47"/>
      <c r="AN30" s="47"/>
      <c r="AO30" s="47"/>
      <c r="AP30" s="47"/>
      <c r="AQ30" s="47"/>
      <c r="AR30" s="50"/>
      <c r="BE30" s="51"/>
    </row>
    <row r="31" hidden="1" s="3" customFormat="1" ht="14.4" customHeight="1">
      <c r="A31" s="3"/>
      <c r="B31" s="46"/>
      <c r="C31" s="47"/>
      <c r="D31" s="47"/>
      <c r="E31" s="47"/>
      <c r="F31" s="32" t="s">
        <v>40</v>
      </c>
      <c r="G31" s="47"/>
      <c r="H31" s="47"/>
      <c r="I31" s="47"/>
      <c r="J31" s="47"/>
      <c r="K31" s="47"/>
      <c r="L31" s="48">
        <v>0.20999999999999999</v>
      </c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9">
        <f>ROUND(BB94, 2)</f>
        <v>0</v>
      </c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9">
        <v>0</v>
      </c>
      <c r="AL31" s="47"/>
      <c r="AM31" s="47"/>
      <c r="AN31" s="47"/>
      <c r="AO31" s="47"/>
      <c r="AP31" s="47"/>
      <c r="AQ31" s="47"/>
      <c r="AR31" s="50"/>
      <c r="BE31" s="51"/>
    </row>
    <row r="32" hidden="1" s="3" customFormat="1" ht="14.4" customHeight="1">
      <c r="A32" s="3"/>
      <c r="B32" s="46"/>
      <c r="C32" s="47"/>
      <c r="D32" s="47"/>
      <c r="E32" s="47"/>
      <c r="F32" s="32" t="s">
        <v>41</v>
      </c>
      <c r="G32" s="47"/>
      <c r="H32" s="47"/>
      <c r="I32" s="47"/>
      <c r="J32" s="47"/>
      <c r="K32" s="47"/>
      <c r="L32" s="48">
        <v>0.12</v>
      </c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9">
        <f>ROUND(BC94, 2)</f>
        <v>0</v>
      </c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9">
        <v>0</v>
      </c>
      <c r="AL32" s="47"/>
      <c r="AM32" s="47"/>
      <c r="AN32" s="47"/>
      <c r="AO32" s="47"/>
      <c r="AP32" s="47"/>
      <c r="AQ32" s="47"/>
      <c r="AR32" s="50"/>
      <c r="BE32" s="51"/>
    </row>
    <row r="33" hidden="1" s="3" customFormat="1" ht="14.4" customHeight="1">
      <c r="A33" s="3"/>
      <c r="B33" s="46"/>
      <c r="C33" s="47"/>
      <c r="D33" s="47"/>
      <c r="E33" s="47"/>
      <c r="F33" s="32" t="s">
        <v>42</v>
      </c>
      <c r="G33" s="47"/>
      <c r="H33" s="47"/>
      <c r="I33" s="47"/>
      <c r="J33" s="47"/>
      <c r="K33" s="47"/>
      <c r="L33" s="48">
        <v>0</v>
      </c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9">
        <f>ROUND(BD94, 2)</f>
        <v>0</v>
      </c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9">
        <v>0</v>
      </c>
      <c r="AL33" s="47"/>
      <c r="AM33" s="47"/>
      <c r="AN33" s="47"/>
      <c r="AO33" s="47"/>
      <c r="AP33" s="47"/>
      <c r="AQ33" s="47"/>
      <c r="AR33" s="50"/>
      <c r="BE33" s="51"/>
    </row>
    <row r="34" s="2" customFormat="1" ht="6.96" customHeight="1">
      <c r="A34" s="38"/>
      <c r="B34" s="39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4"/>
      <c r="BE34" s="31"/>
    </row>
    <row r="35" s="2" customFormat="1" ht="25.92" customHeight="1">
      <c r="A35" s="38"/>
      <c r="B35" s="39"/>
      <c r="C35" s="52"/>
      <c r="D35" s="53" t="s">
        <v>43</v>
      </c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5" t="s">
        <v>44</v>
      </c>
      <c r="U35" s="54"/>
      <c r="V35" s="54"/>
      <c r="W35" s="54"/>
      <c r="X35" s="56" t="s">
        <v>45</v>
      </c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7">
        <f>SUM(AK26:AK33)</f>
        <v>0</v>
      </c>
      <c r="AL35" s="54"/>
      <c r="AM35" s="54"/>
      <c r="AN35" s="54"/>
      <c r="AO35" s="58"/>
      <c r="AP35" s="52"/>
      <c r="AQ35" s="52"/>
      <c r="AR35" s="44"/>
      <c r="BE35" s="38"/>
    </row>
    <row r="36" s="2" customFormat="1" ht="6.96" customHeight="1">
      <c r="A36" s="38"/>
      <c r="B36" s="39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4"/>
      <c r="BE36" s="38"/>
    </row>
    <row r="37" s="2" customFormat="1" ht="14.4" customHeight="1">
      <c r="A37" s="38"/>
      <c r="B37" s="39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4"/>
      <c r="BE37" s="38"/>
    </row>
    <row r="38" s="1" customFormat="1" ht="14.4" customHeight="1">
      <c r="B38" s="21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0"/>
    </row>
    <row r="39" s="1" customFormat="1" ht="14.4" customHeight="1">
      <c r="B39" s="21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0"/>
    </row>
    <row r="40" s="1" customFormat="1" ht="14.4" customHeight="1">
      <c r="B40" s="21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0"/>
    </row>
    <row r="41" s="1" customFormat="1" ht="14.4" customHeight="1">
      <c r="B41" s="21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0"/>
    </row>
    <row r="42" s="1" customFormat="1" ht="14.4" customHeight="1">
      <c r="B42" s="21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0"/>
    </row>
    <row r="43" s="1" customFormat="1" ht="14.4" customHeight="1">
      <c r="B43" s="21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0"/>
    </row>
    <row r="44" s="1" customFormat="1" ht="14.4" customHeight="1">
      <c r="B44" s="21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0"/>
    </row>
    <row r="45" s="1" customFormat="1" ht="14.4" customHeight="1">
      <c r="B45" s="21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0"/>
    </row>
    <row r="46" s="1" customFormat="1" ht="14.4" customHeight="1">
      <c r="B46" s="21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0"/>
    </row>
    <row r="47" s="1" customFormat="1" ht="14.4" customHeight="1">
      <c r="B47" s="21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0"/>
    </row>
    <row r="48" s="1" customFormat="1" ht="14.4" customHeight="1">
      <c r="B48" s="21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0"/>
    </row>
    <row r="49" s="2" customFormat="1" ht="14.4" customHeight="1">
      <c r="B49" s="59"/>
      <c r="C49" s="60"/>
      <c r="D49" s="61" t="s">
        <v>46</v>
      </c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62"/>
      <c r="AC49" s="62"/>
      <c r="AD49" s="62"/>
      <c r="AE49" s="62"/>
      <c r="AF49" s="62"/>
      <c r="AG49" s="62"/>
      <c r="AH49" s="61" t="s">
        <v>47</v>
      </c>
      <c r="AI49" s="62"/>
      <c r="AJ49" s="62"/>
      <c r="AK49" s="62"/>
      <c r="AL49" s="62"/>
      <c r="AM49" s="62"/>
      <c r="AN49" s="62"/>
      <c r="AO49" s="62"/>
      <c r="AP49" s="60"/>
      <c r="AQ49" s="60"/>
      <c r="AR49" s="63"/>
    </row>
    <row r="50">
      <c r="B50" s="21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0"/>
    </row>
    <row r="51">
      <c r="B51" s="21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0"/>
    </row>
    <row r="52">
      <c r="B52" s="21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0"/>
    </row>
    <row r="53">
      <c r="B53" s="21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0"/>
    </row>
    <row r="54">
      <c r="B54" s="21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0"/>
    </row>
    <row r="55">
      <c r="B55" s="21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0"/>
    </row>
    <row r="56">
      <c r="B56" s="21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0"/>
    </row>
    <row r="57">
      <c r="B57" s="21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0"/>
    </row>
    <row r="58">
      <c r="B58" s="21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0"/>
    </row>
    <row r="59"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0"/>
    </row>
    <row r="60" s="2" customFormat="1">
      <c r="A60" s="38"/>
      <c r="B60" s="39"/>
      <c r="C60" s="40"/>
      <c r="D60" s="64" t="s">
        <v>48</v>
      </c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64" t="s">
        <v>49</v>
      </c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64" t="s">
        <v>48</v>
      </c>
      <c r="AI60" s="42"/>
      <c r="AJ60" s="42"/>
      <c r="AK60" s="42"/>
      <c r="AL60" s="42"/>
      <c r="AM60" s="64" t="s">
        <v>49</v>
      </c>
      <c r="AN60" s="42"/>
      <c r="AO60" s="42"/>
      <c r="AP60" s="40"/>
      <c r="AQ60" s="40"/>
      <c r="AR60" s="44"/>
      <c r="BE60" s="38"/>
    </row>
    <row r="61">
      <c r="B61" s="21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0"/>
    </row>
    <row r="62">
      <c r="B62" s="21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  <c r="AR62" s="20"/>
    </row>
    <row r="63">
      <c r="B63" s="21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0"/>
    </row>
    <row r="64" s="2" customFormat="1">
      <c r="A64" s="38"/>
      <c r="B64" s="39"/>
      <c r="C64" s="40"/>
      <c r="D64" s="61" t="s">
        <v>50</v>
      </c>
      <c r="E64" s="65"/>
      <c r="F64" s="65"/>
      <c r="G64" s="65"/>
      <c r="H64" s="65"/>
      <c r="I64" s="65"/>
      <c r="J64" s="65"/>
      <c r="K64" s="65"/>
      <c r="L64" s="65"/>
      <c r="M64" s="65"/>
      <c r="N64" s="65"/>
      <c r="O64" s="65"/>
      <c r="P64" s="65"/>
      <c r="Q64" s="65"/>
      <c r="R64" s="65"/>
      <c r="S64" s="65"/>
      <c r="T64" s="65"/>
      <c r="U64" s="65"/>
      <c r="V64" s="65"/>
      <c r="W64" s="65"/>
      <c r="X64" s="65"/>
      <c r="Y64" s="65"/>
      <c r="Z64" s="65"/>
      <c r="AA64" s="65"/>
      <c r="AB64" s="65"/>
      <c r="AC64" s="65"/>
      <c r="AD64" s="65"/>
      <c r="AE64" s="65"/>
      <c r="AF64" s="65"/>
      <c r="AG64" s="65"/>
      <c r="AH64" s="61" t="s">
        <v>51</v>
      </c>
      <c r="AI64" s="65"/>
      <c r="AJ64" s="65"/>
      <c r="AK64" s="65"/>
      <c r="AL64" s="65"/>
      <c r="AM64" s="65"/>
      <c r="AN64" s="65"/>
      <c r="AO64" s="65"/>
      <c r="AP64" s="40"/>
      <c r="AQ64" s="40"/>
      <c r="AR64" s="44"/>
      <c r="BE64" s="38"/>
    </row>
    <row r="65">
      <c r="B65" s="21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  <c r="AR65" s="20"/>
    </row>
    <row r="66">
      <c r="B66" s="21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22"/>
      <c r="AR66" s="20"/>
    </row>
    <row r="67">
      <c r="B67" s="21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  <c r="AR67" s="20"/>
    </row>
    <row r="68">
      <c r="B68" s="21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  <c r="AQ68" s="22"/>
      <c r="AR68" s="20"/>
    </row>
    <row r="69">
      <c r="B69" s="21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  <c r="AR69" s="20"/>
    </row>
    <row r="70">
      <c r="B70" s="21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  <c r="AR70" s="20"/>
    </row>
    <row r="71">
      <c r="B71" s="21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  <c r="AQ71" s="22"/>
      <c r="AR71" s="20"/>
    </row>
    <row r="72">
      <c r="B72" s="21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  <c r="AQ72" s="22"/>
      <c r="AR72" s="20"/>
    </row>
    <row r="73">
      <c r="B73" s="21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  <c r="AQ73" s="22"/>
      <c r="AR73" s="20"/>
    </row>
    <row r="74">
      <c r="B74" s="21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  <c r="AQ74" s="22"/>
      <c r="AR74" s="20"/>
    </row>
    <row r="75" s="2" customFormat="1">
      <c r="A75" s="38"/>
      <c r="B75" s="39"/>
      <c r="C75" s="40"/>
      <c r="D75" s="64" t="s">
        <v>48</v>
      </c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64" t="s">
        <v>49</v>
      </c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64" t="s">
        <v>48</v>
      </c>
      <c r="AI75" s="42"/>
      <c r="AJ75" s="42"/>
      <c r="AK75" s="42"/>
      <c r="AL75" s="42"/>
      <c r="AM75" s="64" t="s">
        <v>49</v>
      </c>
      <c r="AN75" s="42"/>
      <c r="AO75" s="42"/>
      <c r="AP75" s="40"/>
      <c r="AQ75" s="40"/>
      <c r="AR75" s="44"/>
      <c r="BE75" s="38"/>
    </row>
    <row r="76" s="2" customFormat="1">
      <c r="A76" s="38"/>
      <c r="B76" s="39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  <c r="AF76" s="40"/>
      <c r="AG76" s="40"/>
      <c r="AH76" s="40"/>
      <c r="AI76" s="40"/>
      <c r="AJ76" s="40"/>
      <c r="AK76" s="40"/>
      <c r="AL76" s="40"/>
      <c r="AM76" s="40"/>
      <c r="AN76" s="40"/>
      <c r="AO76" s="40"/>
      <c r="AP76" s="40"/>
      <c r="AQ76" s="40"/>
      <c r="AR76" s="44"/>
      <c r="BE76" s="38"/>
    </row>
    <row r="77" s="2" customFormat="1" ht="6.96" customHeight="1">
      <c r="A77" s="38"/>
      <c r="B77" s="66"/>
      <c r="C77" s="67"/>
      <c r="D77" s="67"/>
      <c r="E77" s="67"/>
      <c r="F77" s="67"/>
      <c r="G77" s="67"/>
      <c r="H77" s="67"/>
      <c r="I77" s="67"/>
      <c r="J77" s="67"/>
      <c r="K77" s="67"/>
      <c r="L77" s="67"/>
      <c r="M77" s="67"/>
      <c r="N77" s="67"/>
      <c r="O77" s="67"/>
      <c r="P77" s="67"/>
      <c r="Q77" s="67"/>
      <c r="R77" s="67"/>
      <c r="S77" s="67"/>
      <c r="T77" s="67"/>
      <c r="U77" s="67"/>
      <c r="V77" s="67"/>
      <c r="W77" s="67"/>
      <c r="X77" s="67"/>
      <c r="Y77" s="67"/>
      <c r="Z77" s="67"/>
      <c r="AA77" s="67"/>
      <c r="AB77" s="67"/>
      <c r="AC77" s="67"/>
      <c r="AD77" s="67"/>
      <c r="AE77" s="67"/>
      <c r="AF77" s="67"/>
      <c r="AG77" s="67"/>
      <c r="AH77" s="67"/>
      <c r="AI77" s="67"/>
      <c r="AJ77" s="67"/>
      <c r="AK77" s="67"/>
      <c r="AL77" s="67"/>
      <c r="AM77" s="67"/>
      <c r="AN77" s="67"/>
      <c r="AO77" s="67"/>
      <c r="AP77" s="67"/>
      <c r="AQ77" s="67"/>
      <c r="AR77" s="44"/>
      <c r="BE77" s="38"/>
    </row>
    <row r="81" s="2" customFormat="1" ht="6.96" customHeight="1">
      <c r="A81" s="38"/>
      <c r="B81" s="68"/>
      <c r="C81" s="69"/>
      <c r="D81" s="69"/>
      <c r="E81" s="69"/>
      <c r="F81" s="69"/>
      <c r="G81" s="69"/>
      <c r="H81" s="69"/>
      <c r="I81" s="69"/>
      <c r="J81" s="69"/>
      <c r="K81" s="69"/>
      <c r="L81" s="69"/>
      <c r="M81" s="69"/>
      <c r="N81" s="69"/>
      <c r="O81" s="69"/>
      <c r="P81" s="69"/>
      <c r="Q81" s="69"/>
      <c r="R81" s="69"/>
      <c r="S81" s="69"/>
      <c r="T81" s="69"/>
      <c r="U81" s="69"/>
      <c r="V81" s="69"/>
      <c r="W81" s="69"/>
      <c r="X81" s="69"/>
      <c r="Y81" s="69"/>
      <c r="Z81" s="69"/>
      <c r="AA81" s="69"/>
      <c r="AB81" s="69"/>
      <c r="AC81" s="69"/>
      <c r="AD81" s="69"/>
      <c r="AE81" s="69"/>
      <c r="AF81" s="69"/>
      <c r="AG81" s="69"/>
      <c r="AH81" s="69"/>
      <c r="AI81" s="69"/>
      <c r="AJ81" s="69"/>
      <c r="AK81" s="69"/>
      <c r="AL81" s="69"/>
      <c r="AM81" s="69"/>
      <c r="AN81" s="69"/>
      <c r="AO81" s="69"/>
      <c r="AP81" s="69"/>
      <c r="AQ81" s="69"/>
      <c r="AR81" s="44"/>
      <c r="BE81" s="38"/>
    </row>
    <row r="82" s="2" customFormat="1" ht="24.96" customHeight="1">
      <c r="A82" s="38"/>
      <c r="B82" s="39"/>
      <c r="C82" s="23" t="s">
        <v>52</v>
      </c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M82" s="40"/>
      <c r="AN82" s="40"/>
      <c r="AO82" s="40"/>
      <c r="AP82" s="40"/>
      <c r="AQ82" s="40"/>
      <c r="AR82" s="44"/>
      <c r="B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F83" s="40"/>
      <c r="AG83" s="40"/>
      <c r="AH83" s="40"/>
      <c r="AI83" s="40"/>
      <c r="AJ83" s="40"/>
      <c r="AK83" s="40"/>
      <c r="AL83" s="40"/>
      <c r="AM83" s="40"/>
      <c r="AN83" s="40"/>
      <c r="AO83" s="40"/>
      <c r="AP83" s="40"/>
      <c r="AQ83" s="40"/>
      <c r="AR83" s="44"/>
      <c r="BE83" s="38"/>
    </row>
    <row r="84" s="4" customFormat="1" ht="12" customHeight="1">
      <c r="A84" s="4"/>
      <c r="B84" s="70"/>
      <c r="C84" s="32" t="s">
        <v>13</v>
      </c>
      <c r="D84" s="71"/>
      <c r="E84" s="71"/>
      <c r="F84" s="71"/>
      <c r="G84" s="71"/>
      <c r="H84" s="71"/>
      <c r="I84" s="71"/>
      <c r="J84" s="71"/>
      <c r="K84" s="71"/>
      <c r="L84" s="71" t="str">
        <f>K5</f>
        <v>2517</v>
      </c>
      <c r="M84" s="71"/>
      <c r="N84" s="71"/>
      <c r="O84" s="71"/>
      <c r="P84" s="71"/>
      <c r="Q84" s="71"/>
      <c r="R84" s="71"/>
      <c r="S84" s="71"/>
      <c r="T84" s="71"/>
      <c r="U84" s="71"/>
      <c r="V84" s="71"/>
      <c r="W84" s="71"/>
      <c r="X84" s="71"/>
      <c r="Y84" s="71"/>
      <c r="Z84" s="71"/>
      <c r="AA84" s="71"/>
      <c r="AB84" s="71"/>
      <c r="AC84" s="71"/>
      <c r="AD84" s="71"/>
      <c r="AE84" s="71"/>
      <c r="AF84" s="71"/>
      <c r="AG84" s="71"/>
      <c r="AH84" s="71"/>
      <c r="AI84" s="71"/>
      <c r="AJ84" s="71"/>
      <c r="AK84" s="71"/>
      <c r="AL84" s="71"/>
      <c r="AM84" s="71"/>
      <c r="AN84" s="71"/>
      <c r="AO84" s="71"/>
      <c r="AP84" s="71"/>
      <c r="AQ84" s="71"/>
      <c r="AR84" s="72"/>
      <c r="BE84" s="4"/>
    </row>
    <row r="85" s="5" customFormat="1" ht="36.96" customHeight="1">
      <c r="A85" s="5"/>
      <c r="B85" s="73"/>
      <c r="C85" s="74" t="s">
        <v>16</v>
      </c>
      <c r="D85" s="75"/>
      <c r="E85" s="75"/>
      <c r="F85" s="75"/>
      <c r="G85" s="75"/>
      <c r="H85" s="75"/>
      <c r="I85" s="75"/>
      <c r="J85" s="75"/>
      <c r="K85" s="75"/>
      <c r="L85" s="76" t="str">
        <f>K6</f>
        <v>Oprava nadstřešních částí komínů zámku Hradiště</v>
      </c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5"/>
      <c r="AA85" s="75"/>
      <c r="AB85" s="75"/>
      <c r="AC85" s="75"/>
      <c r="AD85" s="75"/>
      <c r="AE85" s="75"/>
      <c r="AF85" s="75"/>
      <c r="AG85" s="75"/>
      <c r="AH85" s="75"/>
      <c r="AI85" s="75"/>
      <c r="AJ85" s="75"/>
      <c r="AK85" s="75"/>
      <c r="AL85" s="75"/>
      <c r="AM85" s="75"/>
      <c r="AN85" s="75"/>
      <c r="AO85" s="75"/>
      <c r="AP85" s="75"/>
      <c r="AQ85" s="75"/>
      <c r="AR85" s="77"/>
      <c r="BE85" s="5"/>
    </row>
    <row r="86" s="2" customFormat="1" ht="6.96" customHeight="1">
      <c r="A86" s="38"/>
      <c r="B86" s="39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F86" s="40"/>
      <c r="AG86" s="40"/>
      <c r="AH86" s="40"/>
      <c r="AI86" s="40"/>
      <c r="AJ86" s="40"/>
      <c r="AK86" s="40"/>
      <c r="AL86" s="40"/>
      <c r="AM86" s="40"/>
      <c r="AN86" s="40"/>
      <c r="AO86" s="40"/>
      <c r="AP86" s="40"/>
      <c r="AQ86" s="40"/>
      <c r="AR86" s="44"/>
      <c r="BE86" s="38"/>
    </row>
    <row r="87" s="2" customFormat="1" ht="12" customHeight="1">
      <c r="A87" s="38"/>
      <c r="B87" s="39"/>
      <c r="C87" s="32" t="s">
        <v>20</v>
      </c>
      <c r="D87" s="40"/>
      <c r="E87" s="40"/>
      <c r="F87" s="40"/>
      <c r="G87" s="40"/>
      <c r="H87" s="40"/>
      <c r="I87" s="40"/>
      <c r="J87" s="40"/>
      <c r="K87" s="40"/>
      <c r="L87" s="78" t="str">
        <f>IF(K8="","",K8)</f>
        <v xml:space="preserve"> </v>
      </c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F87" s="40"/>
      <c r="AG87" s="40"/>
      <c r="AH87" s="40"/>
      <c r="AI87" s="32" t="s">
        <v>22</v>
      </c>
      <c r="AJ87" s="40"/>
      <c r="AK87" s="40"/>
      <c r="AL87" s="40"/>
      <c r="AM87" s="79" t="str">
        <f>IF(AN8= "","",AN8)</f>
        <v>16. 1. 2024</v>
      </c>
      <c r="AN87" s="79"/>
      <c r="AO87" s="40"/>
      <c r="AP87" s="40"/>
      <c r="AQ87" s="40"/>
      <c r="AR87" s="44"/>
      <c r="B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F88" s="40"/>
      <c r="AG88" s="40"/>
      <c r="AH88" s="40"/>
      <c r="AI88" s="40"/>
      <c r="AJ88" s="40"/>
      <c r="AK88" s="40"/>
      <c r="AL88" s="40"/>
      <c r="AM88" s="40"/>
      <c r="AN88" s="40"/>
      <c r="AO88" s="40"/>
      <c r="AP88" s="40"/>
      <c r="AQ88" s="40"/>
      <c r="AR88" s="44"/>
      <c r="BE88" s="38"/>
    </row>
    <row r="89" s="2" customFormat="1" ht="15.15" customHeight="1">
      <c r="A89" s="38"/>
      <c r="B89" s="39"/>
      <c r="C89" s="32" t="s">
        <v>24</v>
      </c>
      <c r="D89" s="40"/>
      <c r="E89" s="40"/>
      <c r="F89" s="40"/>
      <c r="G89" s="40"/>
      <c r="H89" s="40"/>
      <c r="I89" s="40"/>
      <c r="J89" s="40"/>
      <c r="K89" s="40"/>
      <c r="L89" s="71" t="str">
        <f>IF(E11= "","",E11)</f>
        <v xml:space="preserve"> </v>
      </c>
      <c r="M89" s="40"/>
      <c r="N89" s="40"/>
      <c r="O89" s="40"/>
      <c r="P89" s="40"/>
      <c r="Q89" s="40"/>
      <c r="R89" s="40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F89" s="40"/>
      <c r="AG89" s="40"/>
      <c r="AH89" s="40"/>
      <c r="AI89" s="32" t="s">
        <v>29</v>
      </c>
      <c r="AJ89" s="40"/>
      <c r="AK89" s="40"/>
      <c r="AL89" s="40"/>
      <c r="AM89" s="80" t="str">
        <f>IF(E17="","",E17)</f>
        <v xml:space="preserve"> </v>
      </c>
      <c r="AN89" s="71"/>
      <c r="AO89" s="71"/>
      <c r="AP89" s="71"/>
      <c r="AQ89" s="40"/>
      <c r="AR89" s="44"/>
      <c r="AS89" s="81" t="s">
        <v>53</v>
      </c>
      <c r="AT89" s="82"/>
      <c r="AU89" s="83"/>
      <c r="AV89" s="83"/>
      <c r="AW89" s="83"/>
      <c r="AX89" s="83"/>
      <c r="AY89" s="83"/>
      <c r="AZ89" s="83"/>
      <c r="BA89" s="83"/>
      <c r="BB89" s="83"/>
      <c r="BC89" s="83"/>
      <c r="BD89" s="84"/>
      <c r="BE89" s="38"/>
    </row>
    <row r="90" s="2" customFormat="1" ht="15.15" customHeight="1">
      <c r="A90" s="38"/>
      <c r="B90" s="39"/>
      <c r="C90" s="32" t="s">
        <v>27</v>
      </c>
      <c r="D90" s="40"/>
      <c r="E90" s="40"/>
      <c r="F90" s="40"/>
      <c r="G90" s="40"/>
      <c r="H90" s="40"/>
      <c r="I90" s="40"/>
      <c r="J90" s="40"/>
      <c r="K90" s="40"/>
      <c r="L90" s="71" t="str">
        <f>IF(E14= "Vyplň údaj","",E14)</f>
        <v/>
      </c>
      <c r="M90" s="40"/>
      <c r="N90" s="40"/>
      <c r="O90" s="40"/>
      <c r="P90" s="40"/>
      <c r="Q90" s="40"/>
      <c r="R90" s="40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F90" s="40"/>
      <c r="AG90" s="40"/>
      <c r="AH90" s="40"/>
      <c r="AI90" s="32" t="s">
        <v>31</v>
      </c>
      <c r="AJ90" s="40"/>
      <c r="AK90" s="40"/>
      <c r="AL90" s="40"/>
      <c r="AM90" s="80" t="str">
        <f>IF(E20="","",E20)</f>
        <v xml:space="preserve"> </v>
      </c>
      <c r="AN90" s="71"/>
      <c r="AO90" s="71"/>
      <c r="AP90" s="71"/>
      <c r="AQ90" s="40"/>
      <c r="AR90" s="44"/>
      <c r="AS90" s="85"/>
      <c r="AT90" s="86"/>
      <c r="AU90" s="87"/>
      <c r="AV90" s="87"/>
      <c r="AW90" s="87"/>
      <c r="AX90" s="87"/>
      <c r="AY90" s="87"/>
      <c r="AZ90" s="87"/>
      <c r="BA90" s="87"/>
      <c r="BB90" s="87"/>
      <c r="BC90" s="87"/>
      <c r="BD90" s="88"/>
      <c r="BE90" s="38"/>
    </row>
    <row r="91" s="2" customFormat="1" ht="10.8" customHeight="1">
      <c r="A91" s="38"/>
      <c r="B91" s="39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F91" s="40"/>
      <c r="AG91" s="40"/>
      <c r="AH91" s="40"/>
      <c r="AI91" s="40"/>
      <c r="AJ91" s="40"/>
      <c r="AK91" s="40"/>
      <c r="AL91" s="40"/>
      <c r="AM91" s="40"/>
      <c r="AN91" s="40"/>
      <c r="AO91" s="40"/>
      <c r="AP91" s="40"/>
      <c r="AQ91" s="40"/>
      <c r="AR91" s="44"/>
      <c r="AS91" s="89"/>
      <c r="AT91" s="90"/>
      <c r="AU91" s="91"/>
      <c r="AV91" s="91"/>
      <c r="AW91" s="91"/>
      <c r="AX91" s="91"/>
      <c r="AY91" s="91"/>
      <c r="AZ91" s="91"/>
      <c r="BA91" s="91"/>
      <c r="BB91" s="91"/>
      <c r="BC91" s="91"/>
      <c r="BD91" s="92"/>
      <c r="BE91" s="38"/>
    </row>
    <row r="92" s="2" customFormat="1" ht="29.28" customHeight="1">
      <c r="A92" s="38"/>
      <c r="B92" s="39"/>
      <c r="C92" s="93" t="s">
        <v>54</v>
      </c>
      <c r="D92" s="94"/>
      <c r="E92" s="94"/>
      <c r="F92" s="94"/>
      <c r="G92" s="94"/>
      <c r="H92" s="95"/>
      <c r="I92" s="96" t="s">
        <v>55</v>
      </c>
      <c r="J92" s="94"/>
      <c r="K92" s="94"/>
      <c r="L92" s="94"/>
      <c r="M92" s="94"/>
      <c r="N92" s="94"/>
      <c r="O92" s="94"/>
      <c r="P92" s="94"/>
      <c r="Q92" s="94"/>
      <c r="R92" s="94"/>
      <c r="S92" s="94"/>
      <c r="T92" s="94"/>
      <c r="U92" s="94"/>
      <c r="V92" s="94"/>
      <c r="W92" s="94"/>
      <c r="X92" s="94"/>
      <c r="Y92" s="94"/>
      <c r="Z92" s="94"/>
      <c r="AA92" s="94"/>
      <c r="AB92" s="94"/>
      <c r="AC92" s="94"/>
      <c r="AD92" s="94"/>
      <c r="AE92" s="94"/>
      <c r="AF92" s="94"/>
      <c r="AG92" s="97" t="s">
        <v>56</v>
      </c>
      <c r="AH92" s="94"/>
      <c r="AI92" s="94"/>
      <c r="AJ92" s="94"/>
      <c r="AK92" s="94"/>
      <c r="AL92" s="94"/>
      <c r="AM92" s="94"/>
      <c r="AN92" s="96" t="s">
        <v>57</v>
      </c>
      <c r="AO92" s="94"/>
      <c r="AP92" s="98"/>
      <c r="AQ92" s="99" t="s">
        <v>58</v>
      </c>
      <c r="AR92" s="44"/>
      <c r="AS92" s="100" t="s">
        <v>59</v>
      </c>
      <c r="AT92" s="101" t="s">
        <v>60</v>
      </c>
      <c r="AU92" s="101" t="s">
        <v>61</v>
      </c>
      <c r="AV92" s="101" t="s">
        <v>62</v>
      </c>
      <c r="AW92" s="101" t="s">
        <v>63</v>
      </c>
      <c r="AX92" s="101" t="s">
        <v>64</v>
      </c>
      <c r="AY92" s="101" t="s">
        <v>65</v>
      </c>
      <c r="AZ92" s="101" t="s">
        <v>66</v>
      </c>
      <c r="BA92" s="101" t="s">
        <v>67</v>
      </c>
      <c r="BB92" s="101" t="s">
        <v>68</v>
      </c>
      <c r="BC92" s="101" t="s">
        <v>69</v>
      </c>
      <c r="BD92" s="102" t="s">
        <v>70</v>
      </c>
      <c r="BE92" s="38"/>
    </row>
    <row r="93" s="2" customFormat="1" ht="10.8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F93" s="40"/>
      <c r="AG93" s="40"/>
      <c r="AH93" s="40"/>
      <c r="AI93" s="40"/>
      <c r="AJ93" s="40"/>
      <c r="AK93" s="40"/>
      <c r="AL93" s="40"/>
      <c r="AM93" s="40"/>
      <c r="AN93" s="40"/>
      <c r="AO93" s="40"/>
      <c r="AP93" s="40"/>
      <c r="AQ93" s="40"/>
      <c r="AR93" s="44"/>
      <c r="AS93" s="103"/>
      <c r="AT93" s="104"/>
      <c r="AU93" s="104"/>
      <c r="AV93" s="104"/>
      <c r="AW93" s="104"/>
      <c r="AX93" s="104"/>
      <c r="AY93" s="104"/>
      <c r="AZ93" s="104"/>
      <c r="BA93" s="104"/>
      <c r="BB93" s="104"/>
      <c r="BC93" s="104"/>
      <c r="BD93" s="105"/>
      <c r="BE93" s="38"/>
    </row>
    <row r="94" s="6" customFormat="1" ht="32.4" customHeight="1">
      <c r="A94" s="6"/>
      <c r="B94" s="106"/>
      <c r="C94" s="107" t="s">
        <v>71</v>
      </c>
      <c r="D94" s="108"/>
      <c r="E94" s="108"/>
      <c r="F94" s="108"/>
      <c r="G94" s="108"/>
      <c r="H94" s="108"/>
      <c r="I94" s="108"/>
      <c r="J94" s="108"/>
      <c r="K94" s="108"/>
      <c r="L94" s="108"/>
      <c r="M94" s="108"/>
      <c r="N94" s="108"/>
      <c r="O94" s="108"/>
      <c r="P94" s="108"/>
      <c r="Q94" s="108"/>
      <c r="R94" s="108"/>
      <c r="S94" s="108"/>
      <c r="T94" s="108"/>
      <c r="U94" s="108"/>
      <c r="V94" s="108"/>
      <c r="W94" s="108"/>
      <c r="X94" s="108"/>
      <c r="Y94" s="108"/>
      <c r="Z94" s="108"/>
      <c r="AA94" s="108"/>
      <c r="AB94" s="108"/>
      <c r="AC94" s="108"/>
      <c r="AD94" s="108"/>
      <c r="AE94" s="108"/>
      <c r="AF94" s="108"/>
      <c r="AG94" s="109">
        <f>ROUND(AG95,2)</f>
        <v>0</v>
      </c>
      <c r="AH94" s="109"/>
      <c r="AI94" s="109"/>
      <c r="AJ94" s="109"/>
      <c r="AK94" s="109"/>
      <c r="AL94" s="109"/>
      <c r="AM94" s="109"/>
      <c r="AN94" s="110">
        <f>SUM(AG94,AT94)</f>
        <v>0</v>
      </c>
      <c r="AO94" s="110"/>
      <c r="AP94" s="110"/>
      <c r="AQ94" s="111" t="s">
        <v>1</v>
      </c>
      <c r="AR94" s="112"/>
      <c r="AS94" s="113">
        <f>ROUND(AS95,2)</f>
        <v>0</v>
      </c>
      <c r="AT94" s="114">
        <f>ROUND(SUM(AV94:AW94),2)</f>
        <v>0</v>
      </c>
      <c r="AU94" s="115">
        <f>ROUND(AU95,5)</f>
        <v>0</v>
      </c>
      <c r="AV94" s="114">
        <f>ROUND(AZ94*L29,2)</f>
        <v>0</v>
      </c>
      <c r="AW94" s="114">
        <f>ROUND(BA94*L30,2)</f>
        <v>0</v>
      </c>
      <c r="AX94" s="114">
        <f>ROUND(BB94*L29,2)</f>
        <v>0</v>
      </c>
      <c r="AY94" s="114">
        <f>ROUND(BC94*L30,2)</f>
        <v>0</v>
      </c>
      <c r="AZ94" s="114">
        <f>ROUND(AZ95,2)</f>
        <v>0</v>
      </c>
      <c r="BA94" s="114">
        <f>ROUND(BA95,2)</f>
        <v>0</v>
      </c>
      <c r="BB94" s="114">
        <f>ROUND(BB95,2)</f>
        <v>0</v>
      </c>
      <c r="BC94" s="114">
        <f>ROUND(BC95,2)</f>
        <v>0</v>
      </c>
      <c r="BD94" s="116">
        <f>ROUND(BD95,2)</f>
        <v>0</v>
      </c>
      <c r="BE94" s="6"/>
      <c r="BS94" s="117" t="s">
        <v>72</v>
      </c>
      <c r="BT94" s="117" t="s">
        <v>73</v>
      </c>
      <c r="BU94" s="118" t="s">
        <v>74</v>
      </c>
      <c r="BV94" s="117" t="s">
        <v>75</v>
      </c>
      <c r="BW94" s="117" t="s">
        <v>5</v>
      </c>
      <c r="BX94" s="117" t="s">
        <v>76</v>
      </c>
      <c r="CL94" s="117" t="s">
        <v>1</v>
      </c>
    </row>
    <row r="95" s="7" customFormat="1" ht="24.75" customHeight="1">
      <c r="A95" s="119" t="s">
        <v>77</v>
      </c>
      <c r="B95" s="120"/>
      <c r="C95" s="121"/>
      <c r="D95" s="122" t="s">
        <v>78</v>
      </c>
      <c r="E95" s="122"/>
      <c r="F95" s="122"/>
      <c r="G95" s="122"/>
      <c r="H95" s="122"/>
      <c r="I95" s="123"/>
      <c r="J95" s="122" t="s">
        <v>17</v>
      </c>
      <c r="K95" s="122"/>
      <c r="L95" s="122"/>
      <c r="M95" s="122"/>
      <c r="N95" s="122"/>
      <c r="O95" s="122"/>
      <c r="P95" s="122"/>
      <c r="Q95" s="122"/>
      <c r="R95" s="122"/>
      <c r="S95" s="122"/>
      <c r="T95" s="122"/>
      <c r="U95" s="122"/>
      <c r="V95" s="122"/>
      <c r="W95" s="122"/>
      <c r="X95" s="122"/>
      <c r="Y95" s="122"/>
      <c r="Z95" s="122"/>
      <c r="AA95" s="122"/>
      <c r="AB95" s="122"/>
      <c r="AC95" s="122"/>
      <c r="AD95" s="122"/>
      <c r="AE95" s="122"/>
      <c r="AF95" s="122"/>
      <c r="AG95" s="124">
        <f>'01 - Oprava nadstřešních ...'!J30</f>
        <v>0</v>
      </c>
      <c r="AH95" s="123"/>
      <c r="AI95" s="123"/>
      <c r="AJ95" s="123"/>
      <c r="AK95" s="123"/>
      <c r="AL95" s="123"/>
      <c r="AM95" s="123"/>
      <c r="AN95" s="124">
        <f>SUM(AG95,AT95)</f>
        <v>0</v>
      </c>
      <c r="AO95" s="123"/>
      <c r="AP95" s="123"/>
      <c r="AQ95" s="125" t="s">
        <v>79</v>
      </c>
      <c r="AR95" s="126"/>
      <c r="AS95" s="127">
        <v>0</v>
      </c>
      <c r="AT95" s="128">
        <f>ROUND(SUM(AV95:AW95),2)</f>
        <v>0</v>
      </c>
      <c r="AU95" s="129">
        <f>'01 - Oprava nadstřešních ...'!P134</f>
        <v>0</v>
      </c>
      <c r="AV95" s="128">
        <f>'01 - Oprava nadstřešních ...'!J33</f>
        <v>0</v>
      </c>
      <c r="AW95" s="128">
        <f>'01 - Oprava nadstřešních ...'!J34</f>
        <v>0</v>
      </c>
      <c r="AX95" s="128">
        <f>'01 - Oprava nadstřešních ...'!J35</f>
        <v>0</v>
      </c>
      <c r="AY95" s="128">
        <f>'01 - Oprava nadstřešních ...'!J36</f>
        <v>0</v>
      </c>
      <c r="AZ95" s="128">
        <f>'01 - Oprava nadstřešních ...'!F33</f>
        <v>0</v>
      </c>
      <c r="BA95" s="128">
        <f>'01 - Oprava nadstřešních ...'!F34</f>
        <v>0</v>
      </c>
      <c r="BB95" s="128">
        <f>'01 - Oprava nadstřešních ...'!F35</f>
        <v>0</v>
      </c>
      <c r="BC95" s="128">
        <f>'01 - Oprava nadstřešních ...'!F36</f>
        <v>0</v>
      </c>
      <c r="BD95" s="130">
        <f>'01 - Oprava nadstřešních ...'!F37</f>
        <v>0</v>
      </c>
      <c r="BE95" s="7"/>
      <c r="BT95" s="131" t="s">
        <v>80</v>
      </c>
      <c r="BV95" s="131" t="s">
        <v>75</v>
      </c>
      <c r="BW95" s="131" t="s">
        <v>81</v>
      </c>
      <c r="BX95" s="131" t="s">
        <v>5</v>
      </c>
      <c r="CL95" s="131" t="s">
        <v>1</v>
      </c>
      <c r="CM95" s="131" t="s">
        <v>82</v>
      </c>
    </row>
    <row r="96" s="2" customFormat="1" ht="30" customHeight="1">
      <c r="A96" s="38"/>
      <c r="B96" s="39"/>
      <c r="C96" s="40"/>
      <c r="D96" s="40"/>
      <c r="E96" s="40"/>
      <c r="F96" s="40"/>
      <c r="G96" s="40"/>
      <c r="H96" s="40"/>
      <c r="I96" s="40"/>
      <c r="J96" s="40"/>
      <c r="K96" s="40"/>
      <c r="L96" s="40"/>
      <c r="M96" s="40"/>
      <c r="N96" s="40"/>
      <c r="O96" s="40"/>
      <c r="P96" s="40"/>
      <c r="Q96" s="40"/>
      <c r="R96" s="40"/>
      <c r="S96" s="40"/>
      <c r="T96" s="40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F96" s="40"/>
      <c r="AG96" s="40"/>
      <c r="AH96" s="40"/>
      <c r="AI96" s="40"/>
      <c r="AJ96" s="40"/>
      <c r="AK96" s="40"/>
      <c r="AL96" s="40"/>
      <c r="AM96" s="40"/>
      <c r="AN96" s="40"/>
      <c r="AO96" s="40"/>
      <c r="AP96" s="40"/>
      <c r="AQ96" s="40"/>
      <c r="AR96" s="44"/>
      <c r="AS96" s="38"/>
      <c r="AT96" s="38"/>
      <c r="AU96" s="38"/>
      <c r="AV96" s="38"/>
      <c r="AW96" s="38"/>
      <c r="AX96" s="38"/>
      <c r="AY96" s="38"/>
      <c r="AZ96" s="38"/>
      <c r="BA96" s="38"/>
      <c r="BB96" s="38"/>
      <c r="BC96" s="38"/>
      <c r="BD96" s="38"/>
      <c r="BE96" s="38"/>
    </row>
    <row r="97" s="2" customFormat="1" ht="6.96" customHeight="1">
      <c r="A97" s="38"/>
      <c r="B97" s="66"/>
      <c r="C97" s="67"/>
      <c r="D97" s="67"/>
      <c r="E97" s="67"/>
      <c r="F97" s="67"/>
      <c r="G97" s="67"/>
      <c r="H97" s="67"/>
      <c r="I97" s="67"/>
      <c r="J97" s="67"/>
      <c r="K97" s="67"/>
      <c r="L97" s="67"/>
      <c r="M97" s="67"/>
      <c r="N97" s="67"/>
      <c r="O97" s="67"/>
      <c r="P97" s="67"/>
      <c r="Q97" s="67"/>
      <c r="R97" s="67"/>
      <c r="S97" s="67"/>
      <c r="T97" s="67"/>
      <c r="U97" s="67"/>
      <c r="V97" s="67"/>
      <c r="W97" s="67"/>
      <c r="X97" s="67"/>
      <c r="Y97" s="67"/>
      <c r="Z97" s="67"/>
      <c r="AA97" s="67"/>
      <c r="AB97" s="67"/>
      <c r="AC97" s="67"/>
      <c r="AD97" s="67"/>
      <c r="AE97" s="67"/>
      <c r="AF97" s="67"/>
      <c r="AG97" s="67"/>
      <c r="AH97" s="67"/>
      <c r="AI97" s="67"/>
      <c r="AJ97" s="67"/>
      <c r="AK97" s="67"/>
      <c r="AL97" s="67"/>
      <c r="AM97" s="67"/>
      <c r="AN97" s="67"/>
      <c r="AO97" s="67"/>
      <c r="AP97" s="67"/>
      <c r="AQ97" s="67"/>
      <c r="AR97" s="44"/>
      <c r="AS97" s="38"/>
      <c r="AT97" s="38"/>
      <c r="AU97" s="38"/>
      <c r="AV97" s="38"/>
      <c r="AW97" s="38"/>
      <c r="AX97" s="38"/>
      <c r="AY97" s="38"/>
      <c r="AZ97" s="38"/>
      <c r="BA97" s="38"/>
      <c r="BB97" s="38"/>
      <c r="BC97" s="38"/>
      <c r="BD97" s="38"/>
      <c r="BE97" s="38"/>
    </row>
  </sheetData>
  <sheetProtection sheet="1" formatColumns="0" formatRows="0" objects="1" scenarios="1" spinCount="100000" saltValue="+oap0AuQvZTT9VLjfJxzN1Oa6one2c4nhfZ3WrfDYtKKozTfGP1bQmFsqfLPRrF5BmiTWCW2yOp+H3lVdFvKfw==" hashValue="0+9aCZgSTB6zm336N60pHnHRP1ls39+hfaA/KxJU9e2uZZKrKAlavC8MNo3CeIF2H3oSVCo701UDHYPUWzYpXg==" algorithmName="SHA-512" password="CC35"/>
  <mergeCells count="42"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85:AJ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AR2:BE2"/>
  </mergeCells>
  <hyperlinks>
    <hyperlink ref="A95" location="'01 - Oprava nadstřešních 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81</v>
      </c>
    </row>
    <row r="3" s="1" customFormat="1" ht="6.96" customHeight="1">
      <c r="B3" s="132"/>
      <c r="C3" s="133"/>
      <c r="D3" s="133"/>
      <c r="E3" s="133"/>
      <c r="F3" s="133"/>
      <c r="G3" s="133"/>
      <c r="H3" s="133"/>
      <c r="I3" s="133"/>
      <c r="J3" s="133"/>
      <c r="K3" s="133"/>
      <c r="L3" s="20"/>
      <c r="AT3" s="17" t="s">
        <v>82</v>
      </c>
    </row>
    <row r="4" s="1" customFormat="1" ht="24.96" customHeight="1">
      <c r="B4" s="20"/>
      <c r="D4" s="134" t="s">
        <v>83</v>
      </c>
      <c r="L4" s="20"/>
      <c r="M4" s="135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36" t="s">
        <v>16</v>
      </c>
      <c r="L6" s="20"/>
    </row>
    <row r="7" s="1" customFormat="1" ht="16.5" customHeight="1">
      <c r="B7" s="20"/>
      <c r="E7" s="137" t="str">
        <f>'Rekapitulace stavby'!K6</f>
        <v>Oprava nadstřešních částí komínů zámku Hradiště</v>
      </c>
      <c r="F7" s="136"/>
      <c r="G7" s="136"/>
      <c r="H7" s="136"/>
      <c r="L7" s="20"/>
    </row>
    <row r="8" s="2" customFormat="1" ht="12" customHeight="1">
      <c r="A8" s="38"/>
      <c r="B8" s="44"/>
      <c r="C8" s="38"/>
      <c r="D8" s="136" t="s">
        <v>84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38" t="s">
        <v>85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36" t="s">
        <v>18</v>
      </c>
      <c r="E11" s="38"/>
      <c r="F11" s="139" t="s">
        <v>1</v>
      </c>
      <c r="G11" s="38"/>
      <c r="H11" s="38"/>
      <c r="I11" s="136" t="s">
        <v>19</v>
      </c>
      <c r="J11" s="139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36" t="s">
        <v>20</v>
      </c>
      <c r="E12" s="38"/>
      <c r="F12" s="139" t="s">
        <v>86</v>
      </c>
      <c r="G12" s="38"/>
      <c r="H12" s="38"/>
      <c r="I12" s="136" t="s">
        <v>22</v>
      </c>
      <c r="J12" s="140" t="str">
        <f>'Rekapitulace stavby'!AN8</f>
        <v>16. 1. 2024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36" t="s">
        <v>24</v>
      </c>
      <c r="E14" s="38"/>
      <c r="F14" s="38"/>
      <c r="G14" s="38"/>
      <c r="H14" s="38"/>
      <c r="I14" s="136" t="s">
        <v>25</v>
      </c>
      <c r="J14" s="139" t="s">
        <v>1</v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39" t="s">
        <v>87</v>
      </c>
      <c r="F15" s="38"/>
      <c r="G15" s="38"/>
      <c r="H15" s="38"/>
      <c r="I15" s="136" t="s">
        <v>26</v>
      </c>
      <c r="J15" s="139" t="s">
        <v>1</v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36" t="s">
        <v>27</v>
      </c>
      <c r="E17" s="38"/>
      <c r="F17" s="38"/>
      <c r="G17" s="38"/>
      <c r="H17" s="38"/>
      <c r="I17" s="136" t="s">
        <v>25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39"/>
      <c r="G18" s="139"/>
      <c r="H18" s="139"/>
      <c r="I18" s="136" t="s">
        <v>26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36" t="s">
        <v>29</v>
      </c>
      <c r="E20" s="38"/>
      <c r="F20" s="38"/>
      <c r="G20" s="38"/>
      <c r="H20" s="38"/>
      <c r="I20" s="136" t="s">
        <v>25</v>
      </c>
      <c r="J20" s="139" t="s">
        <v>1</v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39" t="s">
        <v>88</v>
      </c>
      <c r="F21" s="38"/>
      <c r="G21" s="38"/>
      <c r="H21" s="38"/>
      <c r="I21" s="136" t="s">
        <v>26</v>
      </c>
      <c r="J21" s="139" t="s">
        <v>1</v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36" t="s">
        <v>31</v>
      </c>
      <c r="E23" s="38"/>
      <c r="F23" s="38"/>
      <c r="G23" s="38"/>
      <c r="H23" s="38"/>
      <c r="I23" s="136" t="s">
        <v>25</v>
      </c>
      <c r="J23" s="139" t="s">
        <v>1</v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39" t="s">
        <v>21</v>
      </c>
      <c r="F24" s="38"/>
      <c r="G24" s="38"/>
      <c r="H24" s="38"/>
      <c r="I24" s="136" t="s">
        <v>26</v>
      </c>
      <c r="J24" s="139" t="s">
        <v>1</v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36" t="s">
        <v>32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71.25" customHeight="1">
      <c r="A27" s="141"/>
      <c r="B27" s="142"/>
      <c r="C27" s="141"/>
      <c r="D27" s="141"/>
      <c r="E27" s="143" t="s">
        <v>89</v>
      </c>
      <c r="F27" s="143"/>
      <c r="G27" s="143"/>
      <c r="H27" s="143"/>
      <c r="I27" s="141"/>
      <c r="J27" s="141"/>
      <c r="K27" s="141"/>
      <c r="L27" s="144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  <c r="AC27" s="141"/>
      <c r="AD27" s="141"/>
      <c r="AE27" s="141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5"/>
      <c r="E29" s="145"/>
      <c r="F29" s="145"/>
      <c r="G29" s="145"/>
      <c r="H29" s="145"/>
      <c r="I29" s="145"/>
      <c r="J29" s="145"/>
      <c r="K29" s="145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46" t="s">
        <v>33</v>
      </c>
      <c r="E30" s="38"/>
      <c r="F30" s="38"/>
      <c r="G30" s="38"/>
      <c r="H30" s="38"/>
      <c r="I30" s="38"/>
      <c r="J30" s="147">
        <f>ROUND(J134,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45"/>
      <c r="E31" s="145"/>
      <c r="F31" s="145"/>
      <c r="G31" s="145"/>
      <c r="H31" s="145"/>
      <c r="I31" s="145"/>
      <c r="J31" s="145"/>
      <c r="K31" s="145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48" t="s">
        <v>35</v>
      </c>
      <c r="G32" s="38"/>
      <c r="H32" s="38"/>
      <c r="I32" s="148" t="s">
        <v>34</v>
      </c>
      <c r="J32" s="148" t="s">
        <v>36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49" t="s">
        <v>37</v>
      </c>
      <c r="E33" s="136" t="s">
        <v>38</v>
      </c>
      <c r="F33" s="150">
        <f>ROUND((SUM(BE134:BE597)),  2)</f>
        <v>0</v>
      </c>
      <c r="G33" s="38"/>
      <c r="H33" s="38"/>
      <c r="I33" s="151">
        <v>0.20999999999999999</v>
      </c>
      <c r="J33" s="150">
        <f>ROUND(((SUM(BE134:BE597))*I33),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36" t="s">
        <v>39</v>
      </c>
      <c r="F34" s="150">
        <f>ROUND((SUM(BF134:BF597)),  2)</f>
        <v>0</v>
      </c>
      <c r="G34" s="38"/>
      <c r="H34" s="38"/>
      <c r="I34" s="151">
        <v>0.12</v>
      </c>
      <c r="J34" s="150">
        <f>ROUND(((SUM(BF134:BF597))*I34),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36" t="s">
        <v>40</v>
      </c>
      <c r="F35" s="150">
        <f>ROUND((SUM(BG134:BG597)),  2)</f>
        <v>0</v>
      </c>
      <c r="G35" s="38"/>
      <c r="H35" s="38"/>
      <c r="I35" s="151">
        <v>0.20999999999999999</v>
      </c>
      <c r="J35" s="150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36" t="s">
        <v>41</v>
      </c>
      <c r="F36" s="150">
        <f>ROUND((SUM(BH134:BH597)),  2)</f>
        <v>0</v>
      </c>
      <c r="G36" s="38"/>
      <c r="H36" s="38"/>
      <c r="I36" s="151">
        <v>0.12</v>
      </c>
      <c r="J36" s="150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36" t="s">
        <v>42</v>
      </c>
      <c r="F37" s="150">
        <f>ROUND((SUM(BI134:BI597)),  2)</f>
        <v>0</v>
      </c>
      <c r="G37" s="38"/>
      <c r="H37" s="38"/>
      <c r="I37" s="151">
        <v>0</v>
      </c>
      <c r="J37" s="150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52"/>
      <c r="D39" s="153" t="s">
        <v>43</v>
      </c>
      <c r="E39" s="154"/>
      <c r="F39" s="154"/>
      <c r="G39" s="155" t="s">
        <v>44</v>
      </c>
      <c r="H39" s="156" t="s">
        <v>45</v>
      </c>
      <c r="I39" s="154"/>
      <c r="J39" s="157">
        <f>SUM(J30:J37)</f>
        <v>0</v>
      </c>
      <c r="K39" s="158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59" t="s">
        <v>46</v>
      </c>
      <c r="E50" s="160"/>
      <c r="F50" s="160"/>
      <c r="G50" s="159" t="s">
        <v>47</v>
      </c>
      <c r="H50" s="160"/>
      <c r="I50" s="160"/>
      <c r="J50" s="160"/>
      <c r="K50" s="160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61" t="s">
        <v>48</v>
      </c>
      <c r="E61" s="162"/>
      <c r="F61" s="163" t="s">
        <v>49</v>
      </c>
      <c r="G61" s="161" t="s">
        <v>48</v>
      </c>
      <c r="H61" s="162"/>
      <c r="I61" s="162"/>
      <c r="J61" s="164" t="s">
        <v>49</v>
      </c>
      <c r="K61" s="162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59" t="s">
        <v>50</v>
      </c>
      <c r="E65" s="165"/>
      <c r="F65" s="165"/>
      <c r="G65" s="159" t="s">
        <v>51</v>
      </c>
      <c r="H65" s="165"/>
      <c r="I65" s="165"/>
      <c r="J65" s="165"/>
      <c r="K65" s="165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61" t="s">
        <v>48</v>
      </c>
      <c r="E76" s="162"/>
      <c r="F76" s="163" t="s">
        <v>49</v>
      </c>
      <c r="G76" s="161" t="s">
        <v>48</v>
      </c>
      <c r="H76" s="162"/>
      <c r="I76" s="162"/>
      <c r="J76" s="164" t="s">
        <v>49</v>
      </c>
      <c r="K76" s="162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66"/>
      <c r="C77" s="167"/>
      <c r="D77" s="167"/>
      <c r="E77" s="167"/>
      <c r="F77" s="167"/>
      <c r="G77" s="167"/>
      <c r="H77" s="167"/>
      <c r="I77" s="167"/>
      <c r="J77" s="167"/>
      <c r="K77" s="167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68"/>
      <c r="C81" s="169"/>
      <c r="D81" s="169"/>
      <c r="E81" s="169"/>
      <c r="F81" s="169"/>
      <c r="G81" s="169"/>
      <c r="H81" s="169"/>
      <c r="I81" s="169"/>
      <c r="J81" s="169"/>
      <c r="K81" s="169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90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40"/>
      <c r="D85" s="40"/>
      <c r="E85" s="170" t="str">
        <f>E7</f>
        <v>Oprava nadstřešních částí komínů zámku Hradiště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84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40"/>
      <c r="D87" s="40"/>
      <c r="E87" s="76" t="str">
        <f>E9</f>
        <v>01 - Oprava nadstřešních částí komínů zámku Hradiště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40"/>
      <c r="E89" s="40"/>
      <c r="F89" s="27" t="str">
        <f>F12</f>
        <v>Hradiště u Blovic</v>
      </c>
      <c r="G89" s="40"/>
      <c r="H89" s="40"/>
      <c r="I89" s="32" t="s">
        <v>22</v>
      </c>
      <c r="J89" s="79" t="str">
        <f>IF(J12="","",J12)</f>
        <v>16. 1. 2024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25.65" customHeight="1">
      <c r="A91" s="38"/>
      <c r="B91" s="39"/>
      <c r="C91" s="32" t="s">
        <v>24</v>
      </c>
      <c r="D91" s="40"/>
      <c r="E91" s="40"/>
      <c r="F91" s="27" t="str">
        <f>E15</f>
        <v>Muzeum jižního Plzeňska v Blovicích p.o</v>
      </c>
      <c r="G91" s="40"/>
      <c r="H91" s="40"/>
      <c r="I91" s="32" t="s">
        <v>29</v>
      </c>
      <c r="J91" s="36" t="str">
        <f>E21</f>
        <v>Ing. Josef Chmelík, CSc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27</v>
      </c>
      <c r="D92" s="40"/>
      <c r="E92" s="40"/>
      <c r="F92" s="27" t="str">
        <f>IF(E18="","",E18)</f>
        <v>Vyplň údaj</v>
      </c>
      <c r="G92" s="40"/>
      <c r="H92" s="40"/>
      <c r="I92" s="32" t="s">
        <v>31</v>
      </c>
      <c r="J92" s="36" t="str">
        <f>E24</f>
        <v xml:space="preserve"> 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71" t="s">
        <v>91</v>
      </c>
      <c r="D94" s="172"/>
      <c r="E94" s="172"/>
      <c r="F94" s="172"/>
      <c r="G94" s="172"/>
      <c r="H94" s="172"/>
      <c r="I94" s="172"/>
      <c r="J94" s="173" t="s">
        <v>92</v>
      </c>
      <c r="K94" s="172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74" t="s">
        <v>93</v>
      </c>
      <c r="D96" s="40"/>
      <c r="E96" s="40"/>
      <c r="F96" s="40"/>
      <c r="G96" s="40"/>
      <c r="H96" s="40"/>
      <c r="I96" s="40"/>
      <c r="J96" s="110">
        <f>J134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94</v>
      </c>
    </row>
    <row r="97" s="9" customFormat="1" ht="24.96" customHeight="1">
      <c r="A97" s="9"/>
      <c r="B97" s="175"/>
      <c r="C97" s="176"/>
      <c r="D97" s="177" t="s">
        <v>95</v>
      </c>
      <c r="E97" s="178"/>
      <c r="F97" s="178"/>
      <c r="G97" s="178"/>
      <c r="H97" s="178"/>
      <c r="I97" s="178"/>
      <c r="J97" s="179">
        <f>J135</f>
        <v>0</v>
      </c>
      <c r="K97" s="176"/>
      <c r="L97" s="180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1"/>
      <c r="C98" s="182"/>
      <c r="D98" s="183" t="s">
        <v>96</v>
      </c>
      <c r="E98" s="184"/>
      <c r="F98" s="184"/>
      <c r="G98" s="184"/>
      <c r="H98" s="184"/>
      <c r="I98" s="184"/>
      <c r="J98" s="185">
        <f>J136</f>
        <v>0</v>
      </c>
      <c r="K98" s="182"/>
      <c r="L98" s="186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1"/>
      <c r="C99" s="182"/>
      <c r="D99" s="183" t="s">
        <v>97</v>
      </c>
      <c r="E99" s="184"/>
      <c r="F99" s="184"/>
      <c r="G99" s="184"/>
      <c r="H99" s="184"/>
      <c r="I99" s="184"/>
      <c r="J99" s="185">
        <f>J152</f>
        <v>0</v>
      </c>
      <c r="K99" s="182"/>
      <c r="L99" s="186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1"/>
      <c r="C100" s="182"/>
      <c r="D100" s="183" t="s">
        <v>98</v>
      </c>
      <c r="E100" s="184"/>
      <c r="F100" s="184"/>
      <c r="G100" s="184"/>
      <c r="H100" s="184"/>
      <c r="I100" s="184"/>
      <c r="J100" s="185">
        <f>J220</f>
        <v>0</v>
      </c>
      <c r="K100" s="182"/>
      <c r="L100" s="186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1"/>
      <c r="C101" s="182"/>
      <c r="D101" s="183" t="s">
        <v>99</v>
      </c>
      <c r="E101" s="184"/>
      <c r="F101" s="184"/>
      <c r="G101" s="184"/>
      <c r="H101" s="184"/>
      <c r="I101" s="184"/>
      <c r="J101" s="185">
        <f>J363</f>
        <v>0</v>
      </c>
      <c r="K101" s="182"/>
      <c r="L101" s="186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81"/>
      <c r="C102" s="182"/>
      <c r="D102" s="183" t="s">
        <v>100</v>
      </c>
      <c r="E102" s="184"/>
      <c r="F102" s="184"/>
      <c r="G102" s="184"/>
      <c r="H102" s="184"/>
      <c r="I102" s="184"/>
      <c r="J102" s="185">
        <f>J480</f>
        <v>0</v>
      </c>
      <c r="K102" s="182"/>
      <c r="L102" s="186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81"/>
      <c r="C103" s="182"/>
      <c r="D103" s="183" t="s">
        <v>101</v>
      </c>
      <c r="E103" s="184"/>
      <c r="F103" s="184"/>
      <c r="G103" s="184"/>
      <c r="H103" s="184"/>
      <c r="I103" s="184"/>
      <c r="J103" s="185">
        <f>J498</f>
        <v>0</v>
      </c>
      <c r="K103" s="182"/>
      <c r="L103" s="186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9" customFormat="1" ht="24.96" customHeight="1">
      <c r="A104" s="9"/>
      <c r="B104" s="175"/>
      <c r="C104" s="176"/>
      <c r="D104" s="177" t="s">
        <v>102</v>
      </c>
      <c r="E104" s="178"/>
      <c r="F104" s="178"/>
      <c r="G104" s="178"/>
      <c r="H104" s="178"/>
      <c r="I104" s="178"/>
      <c r="J104" s="179">
        <f>J502</f>
        <v>0</v>
      </c>
      <c r="K104" s="176"/>
      <c r="L104" s="180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</row>
    <row r="105" s="10" customFormat="1" ht="19.92" customHeight="1">
      <c r="A105" s="10"/>
      <c r="B105" s="181"/>
      <c r="C105" s="182"/>
      <c r="D105" s="183" t="s">
        <v>103</v>
      </c>
      <c r="E105" s="184"/>
      <c r="F105" s="184"/>
      <c r="G105" s="184"/>
      <c r="H105" s="184"/>
      <c r="I105" s="184"/>
      <c r="J105" s="185">
        <f>J503</f>
        <v>0</v>
      </c>
      <c r="K105" s="182"/>
      <c r="L105" s="186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81"/>
      <c r="C106" s="182"/>
      <c r="D106" s="183" t="s">
        <v>104</v>
      </c>
      <c r="E106" s="184"/>
      <c r="F106" s="184"/>
      <c r="G106" s="184"/>
      <c r="H106" s="184"/>
      <c r="I106" s="184"/>
      <c r="J106" s="185">
        <f>J516</f>
        <v>0</v>
      </c>
      <c r="K106" s="182"/>
      <c r="L106" s="186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181"/>
      <c r="C107" s="182"/>
      <c r="D107" s="183" t="s">
        <v>105</v>
      </c>
      <c r="E107" s="184"/>
      <c r="F107" s="184"/>
      <c r="G107" s="184"/>
      <c r="H107" s="184"/>
      <c r="I107" s="184"/>
      <c r="J107" s="185">
        <f>J540</f>
        <v>0</v>
      </c>
      <c r="K107" s="182"/>
      <c r="L107" s="186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9" customFormat="1" ht="24.96" customHeight="1">
      <c r="A108" s="9"/>
      <c r="B108" s="175"/>
      <c r="C108" s="176"/>
      <c r="D108" s="177" t="s">
        <v>106</v>
      </c>
      <c r="E108" s="178"/>
      <c r="F108" s="178"/>
      <c r="G108" s="178"/>
      <c r="H108" s="178"/>
      <c r="I108" s="178"/>
      <c r="J108" s="179">
        <f>J564</f>
        <v>0</v>
      </c>
      <c r="K108" s="176"/>
      <c r="L108" s="180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</row>
    <row r="109" s="10" customFormat="1" ht="19.92" customHeight="1">
      <c r="A109" s="10"/>
      <c r="B109" s="181"/>
      <c r="C109" s="182"/>
      <c r="D109" s="183" t="s">
        <v>107</v>
      </c>
      <c r="E109" s="184"/>
      <c r="F109" s="184"/>
      <c r="G109" s="184"/>
      <c r="H109" s="184"/>
      <c r="I109" s="184"/>
      <c r="J109" s="185">
        <f>J565</f>
        <v>0</v>
      </c>
      <c r="K109" s="182"/>
      <c r="L109" s="186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9" customFormat="1" ht="24.96" customHeight="1">
      <c r="A110" s="9"/>
      <c r="B110" s="175"/>
      <c r="C110" s="176"/>
      <c r="D110" s="177" t="s">
        <v>108</v>
      </c>
      <c r="E110" s="178"/>
      <c r="F110" s="178"/>
      <c r="G110" s="178"/>
      <c r="H110" s="178"/>
      <c r="I110" s="178"/>
      <c r="J110" s="179">
        <f>J572</f>
        <v>0</v>
      </c>
      <c r="K110" s="176"/>
      <c r="L110" s="180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</row>
    <row r="111" s="10" customFormat="1" ht="19.92" customHeight="1">
      <c r="A111" s="10"/>
      <c r="B111" s="181"/>
      <c r="C111" s="182"/>
      <c r="D111" s="183" t="s">
        <v>109</v>
      </c>
      <c r="E111" s="184"/>
      <c r="F111" s="184"/>
      <c r="G111" s="184"/>
      <c r="H111" s="184"/>
      <c r="I111" s="184"/>
      <c r="J111" s="185">
        <f>J573</f>
        <v>0</v>
      </c>
      <c r="K111" s="182"/>
      <c r="L111" s="186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</row>
    <row r="112" s="10" customFormat="1" ht="19.92" customHeight="1">
      <c r="A112" s="10"/>
      <c r="B112" s="181"/>
      <c r="C112" s="182"/>
      <c r="D112" s="183" t="s">
        <v>110</v>
      </c>
      <c r="E112" s="184"/>
      <c r="F112" s="184"/>
      <c r="G112" s="184"/>
      <c r="H112" s="184"/>
      <c r="I112" s="184"/>
      <c r="J112" s="185">
        <f>J580</f>
        <v>0</v>
      </c>
      <c r="K112" s="182"/>
      <c r="L112" s="186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</row>
    <row r="113" s="10" customFormat="1" ht="19.92" customHeight="1">
      <c r="A113" s="10"/>
      <c r="B113" s="181"/>
      <c r="C113" s="182"/>
      <c r="D113" s="183" t="s">
        <v>111</v>
      </c>
      <c r="E113" s="184"/>
      <c r="F113" s="184"/>
      <c r="G113" s="184"/>
      <c r="H113" s="184"/>
      <c r="I113" s="184"/>
      <c r="J113" s="185">
        <f>J587</f>
        <v>0</v>
      </c>
      <c r="K113" s="182"/>
      <c r="L113" s="186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</row>
    <row r="114" s="10" customFormat="1" ht="19.92" customHeight="1">
      <c r="A114" s="10"/>
      <c r="B114" s="181"/>
      <c r="C114" s="182"/>
      <c r="D114" s="183" t="s">
        <v>112</v>
      </c>
      <c r="E114" s="184"/>
      <c r="F114" s="184"/>
      <c r="G114" s="184"/>
      <c r="H114" s="184"/>
      <c r="I114" s="184"/>
      <c r="J114" s="185">
        <f>J591</f>
        <v>0</v>
      </c>
      <c r="K114" s="182"/>
      <c r="L114" s="186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</row>
    <row r="115" s="2" customFormat="1" ht="21.84" customHeight="1">
      <c r="A115" s="38"/>
      <c r="B115" s="39"/>
      <c r="C115" s="40"/>
      <c r="D115" s="40"/>
      <c r="E115" s="40"/>
      <c r="F115" s="40"/>
      <c r="G115" s="40"/>
      <c r="H115" s="40"/>
      <c r="I115" s="40"/>
      <c r="J115" s="40"/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6.96" customHeight="1">
      <c r="A116" s="38"/>
      <c r="B116" s="66"/>
      <c r="C116" s="67"/>
      <c r="D116" s="67"/>
      <c r="E116" s="67"/>
      <c r="F116" s="67"/>
      <c r="G116" s="67"/>
      <c r="H116" s="67"/>
      <c r="I116" s="67"/>
      <c r="J116" s="67"/>
      <c r="K116" s="67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20" s="2" customFormat="1" ht="6.96" customHeight="1">
      <c r="A120" s="38"/>
      <c r="B120" s="68"/>
      <c r="C120" s="69"/>
      <c r="D120" s="69"/>
      <c r="E120" s="69"/>
      <c r="F120" s="69"/>
      <c r="G120" s="69"/>
      <c r="H120" s="69"/>
      <c r="I120" s="69"/>
      <c r="J120" s="69"/>
      <c r="K120" s="69"/>
      <c r="L120" s="63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2" customFormat="1" ht="24.96" customHeight="1">
      <c r="A121" s="38"/>
      <c r="B121" s="39"/>
      <c r="C121" s="23" t="s">
        <v>113</v>
      </c>
      <c r="D121" s="40"/>
      <c r="E121" s="40"/>
      <c r="F121" s="40"/>
      <c r="G121" s="40"/>
      <c r="H121" s="40"/>
      <c r="I121" s="40"/>
      <c r="J121" s="40"/>
      <c r="K121" s="40"/>
      <c r="L121" s="63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  <row r="122" s="2" customFormat="1" ht="6.96" customHeight="1">
      <c r="A122" s="38"/>
      <c r="B122" s="39"/>
      <c r="C122" s="40"/>
      <c r="D122" s="40"/>
      <c r="E122" s="40"/>
      <c r="F122" s="40"/>
      <c r="G122" s="40"/>
      <c r="H122" s="40"/>
      <c r="I122" s="40"/>
      <c r="J122" s="40"/>
      <c r="K122" s="40"/>
      <c r="L122" s="63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</row>
    <row r="123" s="2" customFormat="1" ht="12" customHeight="1">
      <c r="A123" s="38"/>
      <c r="B123" s="39"/>
      <c r="C123" s="32" t="s">
        <v>16</v>
      </c>
      <c r="D123" s="40"/>
      <c r="E123" s="40"/>
      <c r="F123" s="40"/>
      <c r="G123" s="40"/>
      <c r="H123" s="40"/>
      <c r="I123" s="40"/>
      <c r="J123" s="40"/>
      <c r="K123" s="40"/>
      <c r="L123" s="63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</row>
    <row r="124" s="2" customFormat="1" ht="16.5" customHeight="1">
      <c r="A124" s="38"/>
      <c r="B124" s="39"/>
      <c r="C124" s="40"/>
      <c r="D124" s="40"/>
      <c r="E124" s="170" t="str">
        <f>E7</f>
        <v>Oprava nadstřešních částí komínů zámku Hradiště</v>
      </c>
      <c r="F124" s="32"/>
      <c r="G124" s="32"/>
      <c r="H124" s="32"/>
      <c r="I124" s="40"/>
      <c r="J124" s="40"/>
      <c r="K124" s="40"/>
      <c r="L124" s="63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</row>
    <row r="125" s="2" customFormat="1" ht="12" customHeight="1">
      <c r="A125" s="38"/>
      <c r="B125" s="39"/>
      <c r="C125" s="32" t="s">
        <v>84</v>
      </c>
      <c r="D125" s="40"/>
      <c r="E125" s="40"/>
      <c r="F125" s="40"/>
      <c r="G125" s="40"/>
      <c r="H125" s="40"/>
      <c r="I125" s="40"/>
      <c r="J125" s="40"/>
      <c r="K125" s="40"/>
      <c r="L125" s="63"/>
      <c r="S125" s="38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</row>
    <row r="126" s="2" customFormat="1" ht="16.5" customHeight="1">
      <c r="A126" s="38"/>
      <c r="B126" s="39"/>
      <c r="C126" s="40"/>
      <c r="D126" s="40"/>
      <c r="E126" s="76" t="str">
        <f>E9</f>
        <v>01 - Oprava nadstřešních částí komínů zámku Hradiště</v>
      </c>
      <c r="F126" s="40"/>
      <c r="G126" s="40"/>
      <c r="H126" s="40"/>
      <c r="I126" s="40"/>
      <c r="J126" s="40"/>
      <c r="K126" s="40"/>
      <c r="L126" s="63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</row>
    <row r="127" s="2" customFormat="1" ht="6.96" customHeight="1">
      <c r="A127" s="38"/>
      <c r="B127" s="39"/>
      <c r="C127" s="40"/>
      <c r="D127" s="40"/>
      <c r="E127" s="40"/>
      <c r="F127" s="40"/>
      <c r="G127" s="40"/>
      <c r="H127" s="40"/>
      <c r="I127" s="40"/>
      <c r="J127" s="40"/>
      <c r="K127" s="40"/>
      <c r="L127" s="63"/>
      <c r="S127" s="38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</row>
    <row r="128" s="2" customFormat="1" ht="12" customHeight="1">
      <c r="A128" s="38"/>
      <c r="B128" s="39"/>
      <c r="C128" s="32" t="s">
        <v>20</v>
      </c>
      <c r="D128" s="40"/>
      <c r="E128" s="40"/>
      <c r="F128" s="27" t="str">
        <f>F12</f>
        <v>Hradiště u Blovic</v>
      </c>
      <c r="G128" s="40"/>
      <c r="H128" s="40"/>
      <c r="I128" s="32" t="s">
        <v>22</v>
      </c>
      <c r="J128" s="79" t="str">
        <f>IF(J12="","",J12)</f>
        <v>16. 1. 2024</v>
      </c>
      <c r="K128" s="40"/>
      <c r="L128" s="63"/>
      <c r="S128" s="38"/>
      <c r="T128" s="38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</row>
    <row r="129" s="2" customFormat="1" ht="6.96" customHeight="1">
      <c r="A129" s="38"/>
      <c r="B129" s="39"/>
      <c r="C129" s="40"/>
      <c r="D129" s="40"/>
      <c r="E129" s="40"/>
      <c r="F129" s="40"/>
      <c r="G129" s="40"/>
      <c r="H129" s="40"/>
      <c r="I129" s="40"/>
      <c r="J129" s="40"/>
      <c r="K129" s="40"/>
      <c r="L129" s="63"/>
      <c r="S129" s="38"/>
      <c r="T129" s="38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</row>
    <row r="130" s="2" customFormat="1" ht="25.65" customHeight="1">
      <c r="A130" s="38"/>
      <c r="B130" s="39"/>
      <c r="C130" s="32" t="s">
        <v>24</v>
      </c>
      <c r="D130" s="40"/>
      <c r="E130" s="40"/>
      <c r="F130" s="27" t="str">
        <f>E15</f>
        <v>Muzeum jižního Plzeňska v Blovicích p.o</v>
      </c>
      <c r="G130" s="40"/>
      <c r="H130" s="40"/>
      <c r="I130" s="32" t="s">
        <v>29</v>
      </c>
      <c r="J130" s="36" t="str">
        <f>E21</f>
        <v>Ing. Josef Chmelík, CSc</v>
      </c>
      <c r="K130" s="40"/>
      <c r="L130" s="63"/>
      <c r="S130" s="38"/>
      <c r="T130" s="38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</row>
    <row r="131" s="2" customFormat="1" ht="15.15" customHeight="1">
      <c r="A131" s="38"/>
      <c r="B131" s="39"/>
      <c r="C131" s="32" t="s">
        <v>27</v>
      </c>
      <c r="D131" s="40"/>
      <c r="E131" s="40"/>
      <c r="F131" s="27" t="str">
        <f>IF(E18="","",E18)</f>
        <v>Vyplň údaj</v>
      </c>
      <c r="G131" s="40"/>
      <c r="H131" s="40"/>
      <c r="I131" s="32" t="s">
        <v>31</v>
      </c>
      <c r="J131" s="36" t="str">
        <f>E24</f>
        <v xml:space="preserve"> </v>
      </c>
      <c r="K131" s="40"/>
      <c r="L131" s="63"/>
      <c r="S131" s="38"/>
      <c r="T131" s="38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</row>
    <row r="132" s="2" customFormat="1" ht="10.32" customHeight="1">
      <c r="A132" s="38"/>
      <c r="B132" s="39"/>
      <c r="C132" s="40"/>
      <c r="D132" s="40"/>
      <c r="E132" s="40"/>
      <c r="F132" s="40"/>
      <c r="G132" s="40"/>
      <c r="H132" s="40"/>
      <c r="I132" s="40"/>
      <c r="J132" s="40"/>
      <c r="K132" s="40"/>
      <c r="L132" s="63"/>
      <c r="S132" s="38"/>
      <c r="T132" s="38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</row>
    <row r="133" s="11" customFormat="1" ht="29.28" customHeight="1">
      <c r="A133" s="187"/>
      <c r="B133" s="188"/>
      <c r="C133" s="189" t="s">
        <v>114</v>
      </c>
      <c r="D133" s="190" t="s">
        <v>58</v>
      </c>
      <c r="E133" s="190" t="s">
        <v>54</v>
      </c>
      <c r="F133" s="190" t="s">
        <v>55</v>
      </c>
      <c r="G133" s="190" t="s">
        <v>115</v>
      </c>
      <c r="H133" s="190" t="s">
        <v>116</v>
      </c>
      <c r="I133" s="190" t="s">
        <v>117</v>
      </c>
      <c r="J133" s="190" t="s">
        <v>92</v>
      </c>
      <c r="K133" s="191" t="s">
        <v>118</v>
      </c>
      <c r="L133" s="192"/>
      <c r="M133" s="100" t="s">
        <v>1</v>
      </c>
      <c r="N133" s="101" t="s">
        <v>37</v>
      </c>
      <c r="O133" s="101" t="s">
        <v>119</v>
      </c>
      <c r="P133" s="101" t="s">
        <v>120</v>
      </c>
      <c r="Q133" s="101" t="s">
        <v>121</v>
      </c>
      <c r="R133" s="101" t="s">
        <v>122</v>
      </c>
      <c r="S133" s="101" t="s">
        <v>123</v>
      </c>
      <c r="T133" s="102" t="s">
        <v>124</v>
      </c>
      <c r="U133" s="187"/>
      <c r="V133" s="187"/>
      <c r="W133" s="187"/>
      <c r="X133" s="187"/>
      <c r="Y133" s="187"/>
      <c r="Z133" s="187"/>
      <c r="AA133" s="187"/>
      <c r="AB133" s="187"/>
      <c r="AC133" s="187"/>
      <c r="AD133" s="187"/>
      <c r="AE133" s="187"/>
    </row>
    <row r="134" s="2" customFormat="1" ht="22.8" customHeight="1">
      <c r="A134" s="38"/>
      <c r="B134" s="39"/>
      <c r="C134" s="107" t="s">
        <v>125</v>
      </c>
      <c r="D134" s="40"/>
      <c r="E134" s="40"/>
      <c r="F134" s="40"/>
      <c r="G134" s="40"/>
      <c r="H134" s="40"/>
      <c r="I134" s="40"/>
      <c r="J134" s="193">
        <f>BK134</f>
        <v>0</v>
      </c>
      <c r="K134" s="40"/>
      <c r="L134" s="44"/>
      <c r="M134" s="103"/>
      <c r="N134" s="194"/>
      <c r="O134" s="104"/>
      <c r="P134" s="195">
        <f>P135+P502+P564+P572</f>
        <v>0</v>
      </c>
      <c r="Q134" s="104"/>
      <c r="R134" s="195">
        <f>R135+R502+R564+R572</f>
        <v>28.060968559999996</v>
      </c>
      <c r="S134" s="104"/>
      <c r="T134" s="196">
        <f>T135+T502+T564+T572</f>
        <v>40.597222000000002</v>
      </c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T134" s="17" t="s">
        <v>72</v>
      </c>
      <c r="AU134" s="17" t="s">
        <v>94</v>
      </c>
      <c r="BK134" s="197">
        <f>BK135+BK502+BK564+BK572</f>
        <v>0</v>
      </c>
    </row>
    <row r="135" s="12" customFormat="1" ht="25.92" customHeight="1">
      <c r="A135" s="12"/>
      <c r="B135" s="198"/>
      <c r="C135" s="199"/>
      <c r="D135" s="200" t="s">
        <v>72</v>
      </c>
      <c r="E135" s="201" t="s">
        <v>126</v>
      </c>
      <c r="F135" s="201" t="s">
        <v>127</v>
      </c>
      <c r="G135" s="199"/>
      <c r="H135" s="199"/>
      <c r="I135" s="202"/>
      <c r="J135" s="203">
        <f>BK135</f>
        <v>0</v>
      </c>
      <c r="K135" s="199"/>
      <c r="L135" s="204"/>
      <c r="M135" s="205"/>
      <c r="N135" s="206"/>
      <c r="O135" s="206"/>
      <c r="P135" s="207">
        <f>P136+P152+P220+P363+P480+P498</f>
        <v>0</v>
      </c>
      <c r="Q135" s="206"/>
      <c r="R135" s="207">
        <f>R136+R152+R220+R363+R480+R498</f>
        <v>27.861886319999996</v>
      </c>
      <c r="S135" s="206"/>
      <c r="T135" s="208">
        <f>T136+T152+T220+T363+T480+T498</f>
        <v>30.462993999999998</v>
      </c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R135" s="209" t="s">
        <v>80</v>
      </c>
      <c r="AT135" s="210" t="s">
        <v>72</v>
      </c>
      <c r="AU135" s="210" t="s">
        <v>73</v>
      </c>
      <c r="AY135" s="209" t="s">
        <v>128</v>
      </c>
      <c r="BK135" s="211">
        <f>BK136+BK152+BK220+BK363+BK480+BK498</f>
        <v>0</v>
      </c>
    </row>
    <row r="136" s="12" customFormat="1" ht="22.8" customHeight="1">
      <c r="A136" s="12"/>
      <c r="B136" s="198"/>
      <c r="C136" s="199"/>
      <c r="D136" s="200" t="s">
        <v>72</v>
      </c>
      <c r="E136" s="212" t="s">
        <v>129</v>
      </c>
      <c r="F136" s="212" t="s">
        <v>130</v>
      </c>
      <c r="G136" s="199"/>
      <c r="H136" s="199"/>
      <c r="I136" s="202"/>
      <c r="J136" s="213">
        <f>BK136</f>
        <v>0</v>
      </c>
      <c r="K136" s="199"/>
      <c r="L136" s="204"/>
      <c r="M136" s="205"/>
      <c r="N136" s="206"/>
      <c r="O136" s="206"/>
      <c r="P136" s="207">
        <f>SUM(P137:P151)</f>
        <v>0</v>
      </c>
      <c r="Q136" s="206"/>
      <c r="R136" s="207">
        <f>SUM(R137:R151)</f>
        <v>8.0219451999999993</v>
      </c>
      <c r="S136" s="206"/>
      <c r="T136" s="208">
        <f>SUM(T137:T151)</f>
        <v>0</v>
      </c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R136" s="209" t="s">
        <v>80</v>
      </c>
      <c r="AT136" s="210" t="s">
        <v>72</v>
      </c>
      <c r="AU136" s="210" t="s">
        <v>80</v>
      </c>
      <c r="AY136" s="209" t="s">
        <v>128</v>
      </c>
      <c r="BK136" s="211">
        <f>SUM(BK137:BK151)</f>
        <v>0</v>
      </c>
    </row>
    <row r="137" s="2" customFormat="1" ht="24.15" customHeight="1">
      <c r="A137" s="38"/>
      <c r="B137" s="39"/>
      <c r="C137" s="214" t="s">
        <v>80</v>
      </c>
      <c r="D137" s="214" t="s">
        <v>131</v>
      </c>
      <c r="E137" s="215" t="s">
        <v>132</v>
      </c>
      <c r="F137" s="216" t="s">
        <v>133</v>
      </c>
      <c r="G137" s="217" t="s">
        <v>134</v>
      </c>
      <c r="H137" s="218">
        <v>4.141</v>
      </c>
      <c r="I137" s="219"/>
      <c r="J137" s="220">
        <f>ROUND(I137*H137,2)</f>
        <v>0</v>
      </c>
      <c r="K137" s="216" t="s">
        <v>135</v>
      </c>
      <c r="L137" s="44"/>
      <c r="M137" s="221" t="s">
        <v>1</v>
      </c>
      <c r="N137" s="222" t="s">
        <v>38</v>
      </c>
      <c r="O137" s="91"/>
      <c r="P137" s="223">
        <f>O137*H137</f>
        <v>0</v>
      </c>
      <c r="Q137" s="223">
        <v>1.9372</v>
      </c>
      <c r="R137" s="223">
        <f>Q137*H137</f>
        <v>8.0219451999999993</v>
      </c>
      <c r="S137" s="223">
        <v>0</v>
      </c>
      <c r="T137" s="224">
        <f>S137*H137</f>
        <v>0</v>
      </c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R137" s="225" t="s">
        <v>136</v>
      </c>
      <c r="AT137" s="225" t="s">
        <v>131</v>
      </c>
      <c r="AU137" s="225" t="s">
        <v>82</v>
      </c>
      <c r="AY137" s="17" t="s">
        <v>128</v>
      </c>
      <c r="BE137" s="226">
        <f>IF(N137="základní",J137,0)</f>
        <v>0</v>
      </c>
      <c r="BF137" s="226">
        <f>IF(N137="snížená",J137,0)</f>
        <v>0</v>
      </c>
      <c r="BG137" s="226">
        <f>IF(N137="zákl. přenesená",J137,0)</f>
        <v>0</v>
      </c>
      <c r="BH137" s="226">
        <f>IF(N137="sníž. přenesená",J137,0)</f>
        <v>0</v>
      </c>
      <c r="BI137" s="226">
        <f>IF(N137="nulová",J137,0)</f>
        <v>0</v>
      </c>
      <c r="BJ137" s="17" t="s">
        <v>80</v>
      </c>
      <c r="BK137" s="226">
        <f>ROUND(I137*H137,2)</f>
        <v>0</v>
      </c>
      <c r="BL137" s="17" t="s">
        <v>136</v>
      </c>
      <c r="BM137" s="225" t="s">
        <v>137</v>
      </c>
    </row>
    <row r="138" s="2" customFormat="1">
      <c r="A138" s="38"/>
      <c r="B138" s="39"/>
      <c r="C138" s="40"/>
      <c r="D138" s="227" t="s">
        <v>138</v>
      </c>
      <c r="E138" s="40"/>
      <c r="F138" s="228" t="s">
        <v>139</v>
      </c>
      <c r="G138" s="40"/>
      <c r="H138" s="40"/>
      <c r="I138" s="229"/>
      <c r="J138" s="40"/>
      <c r="K138" s="40"/>
      <c r="L138" s="44"/>
      <c r="M138" s="230"/>
      <c r="N138" s="231"/>
      <c r="O138" s="91"/>
      <c r="P138" s="91"/>
      <c r="Q138" s="91"/>
      <c r="R138" s="91"/>
      <c r="S138" s="91"/>
      <c r="T138" s="92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T138" s="17" t="s">
        <v>138</v>
      </c>
      <c r="AU138" s="17" t="s">
        <v>82</v>
      </c>
    </row>
    <row r="139" s="2" customFormat="1">
      <c r="A139" s="38"/>
      <c r="B139" s="39"/>
      <c r="C139" s="40"/>
      <c r="D139" s="232" t="s">
        <v>140</v>
      </c>
      <c r="E139" s="40"/>
      <c r="F139" s="233" t="s">
        <v>141</v>
      </c>
      <c r="G139" s="40"/>
      <c r="H139" s="40"/>
      <c r="I139" s="229"/>
      <c r="J139" s="40"/>
      <c r="K139" s="40"/>
      <c r="L139" s="44"/>
      <c r="M139" s="230"/>
      <c r="N139" s="231"/>
      <c r="O139" s="91"/>
      <c r="P139" s="91"/>
      <c r="Q139" s="91"/>
      <c r="R139" s="91"/>
      <c r="S139" s="91"/>
      <c r="T139" s="92"/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T139" s="17" t="s">
        <v>140</v>
      </c>
      <c r="AU139" s="17" t="s">
        <v>82</v>
      </c>
    </row>
    <row r="140" s="13" customFormat="1">
      <c r="A140" s="13"/>
      <c r="B140" s="234"/>
      <c r="C140" s="235"/>
      <c r="D140" s="227" t="s">
        <v>142</v>
      </c>
      <c r="E140" s="236" t="s">
        <v>1</v>
      </c>
      <c r="F140" s="237" t="s">
        <v>143</v>
      </c>
      <c r="G140" s="235"/>
      <c r="H140" s="238">
        <v>0.121</v>
      </c>
      <c r="I140" s="239"/>
      <c r="J140" s="235"/>
      <c r="K140" s="235"/>
      <c r="L140" s="240"/>
      <c r="M140" s="241"/>
      <c r="N140" s="242"/>
      <c r="O140" s="242"/>
      <c r="P140" s="242"/>
      <c r="Q140" s="242"/>
      <c r="R140" s="242"/>
      <c r="S140" s="242"/>
      <c r="T140" s="24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44" t="s">
        <v>142</v>
      </c>
      <c r="AU140" s="244" t="s">
        <v>82</v>
      </c>
      <c r="AV140" s="13" t="s">
        <v>82</v>
      </c>
      <c r="AW140" s="13" t="s">
        <v>30</v>
      </c>
      <c r="AX140" s="13" t="s">
        <v>73</v>
      </c>
      <c r="AY140" s="244" t="s">
        <v>128</v>
      </c>
    </row>
    <row r="141" s="13" customFormat="1">
      <c r="A141" s="13"/>
      <c r="B141" s="234"/>
      <c r="C141" s="235"/>
      <c r="D141" s="227" t="s">
        <v>142</v>
      </c>
      <c r="E141" s="236" t="s">
        <v>1</v>
      </c>
      <c r="F141" s="237" t="s">
        <v>144</v>
      </c>
      <c r="G141" s="235"/>
      <c r="H141" s="238">
        <v>1.008</v>
      </c>
      <c r="I141" s="239"/>
      <c r="J141" s="235"/>
      <c r="K141" s="235"/>
      <c r="L141" s="240"/>
      <c r="M141" s="241"/>
      <c r="N141" s="242"/>
      <c r="O141" s="242"/>
      <c r="P141" s="242"/>
      <c r="Q141" s="242"/>
      <c r="R141" s="242"/>
      <c r="S141" s="242"/>
      <c r="T141" s="24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44" t="s">
        <v>142</v>
      </c>
      <c r="AU141" s="244" t="s">
        <v>82</v>
      </c>
      <c r="AV141" s="13" t="s">
        <v>82</v>
      </c>
      <c r="AW141" s="13" t="s">
        <v>30</v>
      </c>
      <c r="AX141" s="13" t="s">
        <v>73</v>
      </c>
      <c r="AY141" s="244" t="s">
        <v>128</v>
      </c>
    </row>
    <row r="142" s="13" customFormat="1">
      <c r="A142" s="13"/>
      <c r="B142" s="234"/>
      <c r="C142" s="235"/>
      <c r="D142" s="227" t="s">
        <v>142</v>
      </c>
      <c r="E142" s="236" t="s">
        <v>1</v>
      </c>
      <c r="F142" s="237" t="s">
        <v>145</v>
      </c>
      <c r="G142" s="235"/>
      <c r="H142" s="238">
        <v>0.161</v>
      </c>
      <c r="I142" s="239"/>
      <c r="J142" s="235"/>
      <c r="K142" s="235"/>
      <c r="L142" s="240"/>
      <c r="M142" s="241"/>
      <c r="N142" s="242"/>
      <c r="O142" s="242"/>
      <c r="P142" s="242"/>
      <c r="Q142" s="242"/>
      <c r="R142" s="242"/>
      <c r="S142" s="242"/>
      <c r="T142" s="243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44" t="s">
        <v>142</v>
      </c>
      <c r="AU142" s="244" t="s">
        <v>82</v>
      </c>
      <c r="AV142" s="13" t="s">
        <v>82</v>
      </c>
      <c r="AW142" s="13" t="s">
        <v>30</v>
      </c>
      <c r="AX142" s="13" t="s">
        <v>73</v>
      </c>
      <c r="AY142" s="244" t="s">
        <v>128</v>
      </c>
    </row>
    <row r="143" s="13" customFormat="1">
      <c r="A143" s="13"/>
      <c r="B143" s="234"/>
      <c r="C143" s="235"/>
      <c r="D143" s="227" t="s">
        <v>142</v>
      </c>
      <c r="E143" s="236" t="s">
        <v>1</v>
      </c>
      <c r="F143" s="237" t="s">
        <v>146</v>
      </c>
      <c r="G143" s="235"/>
      <c r="H143" s="238">
        <v>1.3440000000000001</v>
      </c>
      <c r="I143" s="239"/>
      <c r="J143" s="235"/>
      <c r="K143" s="235"/>
      <c r="L143" s="240"/>
      <c r="M143" s="241"/>
      <c r="N143" s="242"/>
      <c r="O143" s="242"/>
      <c r="P143" s="242"/>
      <c r="Q143" s="242"/>
      <c r="R143" s="242"/>
      <c r="S143" s="242"/>
      <c r="T143" s="243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44" t="s">
        <v>142</v>
      </c>
      <c r="AU143" s="244" t="s">
        <v>82</v>
      </c>
      <c r="AV143" s="13" t="s">
        <v>82</v>
      </c>
      <c r="AW143" s="13" t="s">
        <v>30</v>
      </c>
      <c r="AX143" s="13" t="s">
        <v>73</v>
      </c>
      <c r="AY143" s="244" t="s">
        <v>128</v>
      </c>
    </row>
    <row r="144" s="13" customFormat="1">
      <c r="A144" s="13"/>
      <c r="B144" s="234"/>
      <c r="C144" s="235"/>
      <c r="D144" s="227" t="s">
        <v>142</v>
      </c>
      <c r="E144" s="236" t="s">
        <v>1</v>
      </c>
      <c r="F144" s="237" t="s">
        <v>147</v>
      </c>
      <c r="G144" s="235"/>
      <c r="H144" s="238">
        <v>0.121</v>
      </c>
      <c r="I144" s="239"/>
      <c r="J144" s="235"/>
      <c r="K144" s="235"/>
      <c r="L144" s="240"/>
      <c r="M144" s="241"/>
      <c r="N144" s="242"/>
      <c r="O144" s="242"/>
      <c r="P144" s="242"/>
      <c r="Q144" s="242"/>
      <c r="R144" s="242"/>
      <c r="S144" s="242"/>
      <c r="T144" s="243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44" t="s">
        <v>142</v>
      </c>
      <c r="AU144" s="244" t="s">
        <v>82</v>
      </c>
      <c r="AV144" s="13" t="s">
        <v>82</v>
      </c>
      <c r="AW144" s="13" t="s">
        <v>30</v>
      </c>
      <c r="AX144" s="13" t="s">
        <v>73</v>
      </c>
      <c r="AY144" s="244" t="s">
        <v>128</v>
      </c>
    </row>
    <row r="145" s="13" customFormat="1">
      <c r="A145" s="13"/>
      <c r="B145" s="234"/>
      <c r="C145" s="235"/>
      <c r="D145" s="227" t="s">
        <v>142</v>
      </c>
      <c r="E145" s="236" t="s">
        <v>1</v>
      </c>
      <c r="F145" s="237" t="s">
        <v>148</v>
      </c>
      <c r="G145" s="235"/>
      <c r="H145" s="238">
        <v>1.008</v>
      </c>
      <c r="I145" s="239"/>
      <c r="J145" s="235"/>
      <c r="K145" s="235"/>
      <c r="L145" s="240"/>
      <c r="M145" s="241"/>
      <c r="N145" s="242"/>
      <c r="O145" s="242"/>
      <c r="P145" s="242"/>
      <c r="Q145" s="242"/>
      <c r="R145" s="242"/>
      <c r="S145" s="242"/>
      <c r="T145" s="243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44" t="s">
        <v>142</v>
      </c>
      <c r="AU145" s="244" t="s">
        <v>82</v>
      </c>
      <c r="AV145" s="13" t="s">
        <v>82</v>
      </c>
      <c r="AW145" s="13" t="s">
        <v>30</v>
      </c>
      <c r="AX145" s="13" t="s">
        <v>73</v>
      </c>
      <c r="AY145" s="244" t="s">
        <v>128</v>
      </c>
    </row>
    <row r="146" s="13" customFormat="1">
      <c r="A146" s="13"/>
      <c r="B146" s="234"/>
      <c r="C146" s="235"/>
      <c r="D146" s="227" t="s">
        <v>142</v>
      </c>
      <c r="E146" s="236" t="s">
        <v>1</v>
      </c>
      <c r="F146" s="237" t="s">
        <v>149</v>
      </c>
      <c r="G146" s="235"/>
      <c r="H146" s="238">
        <v>0.094</v>
      </c>
      <c r="I146" s="239"/>
      <c r="J146" s="235"/>
      <c r="K146" s="235"/>
      <c r="L146" s="240"/>
      <c r="M146" s="241"/>
      <c r="N146" s="242"/>
      <c r="O146" s="242"/>
      <c r="P146" s="242"/>
      <c r="Q146" s="242"/>
      <c r="R146" s="242"/>
      <c r="S146" s="242"/>
      <c r="T146" s="24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44" t="s">
        <v>142</v>
      </c>
      <c r="AU146" s="244" t="s">
        <v>82</v>
      </c>
      <c r="AV146" s="13" t="s">
        <v>82</v>
      </c>
      <c r="AW146" s="13" t="s">
        <v>30</v>
      </c>
      <c r="AX146" s="13" t="s">
        <v>73</v>
      </c>
      <c r="AY146" s="244" t="s">
        <v>128</v>
      </c>
    </row>
    <row r="147" s="13" customFormat="1">
      <c r="A147" s="13"/>
      <c r="B147" s="234"/>
      <c r="C147" s="235"/>
      <c r="D147" s="227" t="s">
        <v>142</v>
      </c>
      <c r="E147" s="236" t="s">
        <v>1</v>
      </c>
      <c r="F147" s="237" t="s">
        <v>150</v>
      </c>
      <c r="G147" s="235"/>
      <c r="H147" s="238">
        <v>0.094</v>
      </c>
      <c r="I147" s="239"/>
      <c r="J147" s="235"/>
      <c r="K147" s="235"/>
      <c r="L147" s="240"/>
      <c r="M147" s="241"/>
      <c r="N147" s="242"/>
      <c r="O147" s="242"/>
      <c r="P147" s="242"/>
      <c r="Q147" s="242"/>
      <c r="R147" s="242"/>
      <c r="S147" s="242"/>
      <c r="T147" s="243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44" t="s">
        <v>142</v>
      </c>
      <c r="AU147" s="244" t="s">
        <v>82</v>
      </c>
      <c r="AV147" s="13" t="s">
        <v>82</v>
      </c>
      <c r="AW147" s="13" t="s">
        <v>30</v>
      </c>
      <c r="AX147" s="13" t="s">
        <v>73</v>
      </c>
      <c r="AY147" s="244" t="s">
        <v>128</v>
      </c>
    </row>
    <row r="148" s="13" customFormat="1">
      <c r="A148" s="13"/>
      <c r="B148" s="234"/>
      <c r="C148" s="235"/>
      <c r="D148" s="227" t="s">
        <v>142</v>
      </c>
      <c r="E148" s="236" t="s">
        <v>1</v>
      </c>
      <c r="F148" s="237" t="s">
        <v>151</v>
      </c>
      <c r="G148" s="235"/>
      <c r="H148" s="238">
        <v>0.078</v>
      </c>
      <c r="I148" s="239"/>
      <c r="J148" s="235"/>
      <c r="K148" s="235"/>
      <c r="L148" s="240"/>
      <c r="M148" s="241"/>
      <c r="N148" s="242"/>
      <c r="O148" s="242"/>
      <c r="P148" s="242"/>
      <c r="Q148" s="242"/>
      <c r="R148" s="242"/>
      <c r="S148" s="242"/>
      <c r="T148" s="24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44" t="s">
        <v>142</v>
      </c>
      <c r="AU148" s="244" t="s">
        <v>82</v>
      </c>
      <c r="AV148" s="13" t="s">
        <v>82</v>
      </c>
      <c r="AW148" s="13" t="s">
        <v>30</v>
      </c>
      <c r="AX148" s="13" t="s">
        <v>73</v>
      </c>
      <c r="AY148" s="244" t="s">
        <v>128</v>
      </c>
    </row>
    <row r="149" s="13" customFormat="1">
      <c r="A149" s="13"/>
      <c r="B149" s="234"/>
      <c r="C149" s="235"/>
      <c r="D149" s="227" t="s">
        <v>142</v>
      </c>
      <c r="E149" s="236" t="s">
        <v>1</v>
      </c>
      <c r="F149" s="237" t="s">
        <v>152</v>
      </c>
      <c r="G149" s="235"/>
      <c r="H149" s="238">
        <v>0.056000000000000001</v>
      </c>
      <c r="I149" s="239"/>
      <c r="J149" s="235"/>
      <c r="K149" s="235"/>
      <c r="L149" s="240"/>
      <c r="M149" s="241"/>
      <c r="N149" s="242"/>
      <c r="O149" s="242"/>
      <c r="P149" s="242"/>
      <c r="Q149" s="242"/>
      <c r="R149" s="242"/>
      <c r="S149" s="242"/>
      <c r="T149" s="243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44" t="s">
        <v>142</v>
      </c>
      <c r="AU149" s="244" t="s">
        <v>82</v>
      </c>
      <c r="AV149" s="13" t="s">
        <v>82</v>
      </c>
      <c r="AW149" s="13" t="s">
        <v>30</v>
      </c>
      <c r="AX149" s="13" t="s">
        <v>73</v>
      </c>
      <c r="AY149" s="244" t="s">
        <v>128</v>
      </c>
    </row>
    <row r="150" s="13" customFormat="1">
      <c r="A150" s="13"/>
      <c r="B150" s="234"/>
      <c r="C150" s="235"/>
      <c r="D150" s="227" t="s">
        <v>142</v>
      </c>
      <c r="E150" s="236" t="s">
        <v>1</v>
      </c>
      <c r="F150" s="237" t="s">
        <v>153</v>
      </c>
      <c r="G150" s="235"/>
      <c r="H150" s="238">
        <v>0.056000000000000001</v>
      </c>
      <c r="I150" s="239"/>
      <c r="J150" s="235"/>
      <c r="K150" s="235"/>
      <c r="L150" s="240"/>
      <c r="M150" s="241"/>
      <c r="N150" s="242"/>
      <c r="O150" s="242"/>
      <c r="P150" s="242"/>
      <c r="Q150" s="242"/>
      <c r="R150" s="242"/>
      <c r="S150" s="242"/>
      <c r="T150" s="243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44" t="s">
        <v>142</v>
      </c>
      <c r="AU150" s="244" t="s">
        <v>82</v>
      </c>
      <c r="AV150" s="13" t="s">
        <v>82</v>
      </c>
      <c r="AW150" s="13" t="s">
        <v>30</v>
      </c>
      <c r="AX150" s="13" t="s">
        <v>73</v>
      </c>
      <c r="AY150" s="244" t="s">
        <v>128</v>
      </c>
    </row>
    <row r="151" s="14" customFormat="1">
      <c r="A151" s="14"/>
      <c r="B151" s="245"/>
      <c r="C151" s="246"/>
      <c r="D151" s="227" t="s">
        <v>142</v>
      </c>
      <c r="E151" s="247" t="s">
        <v>1</v>
      </c>
      <c r="F151" s="248" t="s">
        <v>154</v>
      </c>
      <c r="G151" s="246"/>
      <c r="H151" s="249">
        <v>4.141</v>
      </c>
      <c r="I151" s="250"/>
      <c r="J151" s="246"/>
      <c r="K151" s="246"/>
      <c r="L151" s="251"/>
      <c r="M151" s="252"/>
      <c r="N151" s="253"/>
      <c r="O151" s="253"/>
      <c r="P151" s="253"/>
      <c r="Q151" s="253"/>
      <c r="R151" s="253"/>
      <c r="S151" s="253"/>
      <c r="T151" s="254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T151" s="255" t="s">
        <v>142</v>
      </c>
      <c r="AU151" s="255" t="s">
        <v>82</v>
      </c>
      <c r="AV151" s="14" t="s">
        <v>136</v>
      </c>
      <c r="AW151" s="14" t="s">
        <v>30</v>
      </c>
      <c r="AX151" s="14" t="s">
        <v>80</v>
      </c>
      <c r="AY151" s="255" t="s">
        <v>128</v>
      </c>
    </row>
    <row r="152" s="12" customFormat="1" ht="22.8" customHeight="1">
      <c r="A152" s="12"/>
      <c r="B152" s="198"/>
      <c r="C152" s="199"/>
      <c r="D152" s="200" t="s">
        <v>72</v>
      </c>
      <c r="E152" s="212" t="s">
        <v>136</v>
      </c>
      <c r="F152" s="212" t="s">
        <v>155</v>
      </c>
      <c r="G152" s="199"/>
      <c r="H152" s="199"/>
      <c r="I152" s="202"/>
      <c r="J152" s="213">
        <f>BK152</f>
        <v>0</v>
      </c>
      <c r="K152" s="199"/>
      <c r="L152" s="204"/>
      <c r="M152" s="205"/>
      <c r="N152" s="206"/>
      <c r="O152" s="206"/>
      <c r="P152" s="207">
        <f>SUM(P153:P219)</f>
        <v>0</v>
      </c>
      <c r="Q152" s="206"/>
      <c r="R152" s="207">
        <f>SUM(R153:R219)</f>
        <v>0.60686484000000007</v>
      </c>
      <c r="S152" s="206"/>
      <c r="T152" s="208">
        <f>SUM(T153:T219)</f>
        <v>0</v>
      </c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R152" s="209" t="s">
        <v>80</v>
      </c>
      <c r="AT152" s="210" t="s">
        <v>72</v>
      </c>
      <c r="AU152" s="210" t="s">
        <v>80</v>
      </c>
      <c r="AY152" s="209" t="s">
        <v>128</v>
      </c>
      <c r="BK152" s="211">
        <f>SUM(BK153:BK219)</f>
        <v>0</v>
      </c>
    </row>
    <row r="153" s="2" customFormat="1" ht="24.15" customHeight="1">
      <c r="A153" s="38"/>
      <c r="B153" s="39"/>
      <c r="C153" s="214" t="s">
        <v>82</v>
      </c>
      <c r="D153" s="214" t="s">
        <v>131</v>
      </c>
      <c r="E153" s="215" t="s">
        <v>156</v>
      </c>
      <c r="F153" s="216" t="s">
        <v>157</v>
      </c>
      <c r="G153" s="217" t="s">
        <v>158</v>
      </c>
      <c r="H153" s="218">
        <v>9.6199999999999992</v>
      </c>
      <c r="I153" s="219"/>
      <c r="J153" s="220">
        <f>ROUND(I153*H153,2)</f>
        <v>0</v>
      </c>
      <c r="K153" s="216" t="s">
        <v>135</v>
      </c>
      <c r="L153" s="44"/>
      <c r="M153" s="221" t="s">
        <v>1</v>
      </c>
      <c r="N153" s="222" t="s">
        <v>38</v>
      </c>
      <c r="O153" s="91"/>
      <c r="P153" s="223">
        <f>O153*H153</f>
        <v>0</v>
      </c>
      <c r="Q153" s="223">
        <v>0.0053299999999999997</v>
      </c>
      <c r="R153" s="223">
        <f>Q153*H153</f>
        <v>0.05127459999999999</v>
      </c>
      <c r="S153" s="223">
        <v>0</v>
      </c>
      <c r="T153" s="224">
        <f>S153*H153</f>
        <v>0</v>
      </c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R153" s="225" t="s">
        <v>136</v>
      </c>
      <c r="AT153" s="225" t="s">
        <v>131</v>
      </c>
      <c r="AU153" s="225" t="s">
        <v>82</v>
      </c>
      <c r="AY153" s="17" t="s">
        <v>128</v>
      </c>
      <c r="BE153" s="226">
        <f>IF(N153="základní",J153,0)</f>
        <v>0</v>
      </c>
      <c r="BF153" s="226">
        <f>IF(N153="snížená",J153,0)</f>
        <v>0</v>
      </c>
      <c r="BG153" s="226">
        <f>IF(N153="zákl. přenesená",J153,0)</f>
        <v>0</v>
      </c>
      <c r="BH153" s="226">
        <f>IF(N153="sníž. přenesená",J153,0)</f>
        <v>0</v>
      </c>
      <c r="BI153" s="226">
        <f>IF(N153="nulová",J153,0)</f>
        <v>0</v>
      </c>
      <c r="BJ153" s="17" t="s">
        <v>80</v>
      </c>
      <c r="BK153" s="226">
        <f>ROUND(I153*H153,2)</f>
        <v>0</v>
      </c>
      <c r="BL153" s="17" t="s">
        <v>136</v>
      </c>
      <c r="BM153" s="225" t="s">
        <v>159</v>
      </c>
    </row>
    <row r="154" s="2" customFormat="1">
      <c r="A154" s="38"/>
      <c r="B154" s="39"/>
      <c r="C154" s="40"/>
      <c r="D154" s="227" t="s">
        <v>138</v>
      </c>
      <c r="E154" s="40"/>
      <c r="F154" s="228" t="s">
        <v>160</v>
      </c>
      <c r="G154" s="40"/>
      <c r="H154" s="40"/>
      <c r="I154" s="229"/>
      <c r="J154" s="40"/>
      <c r="K154" s="40"/>
      <c r="L154" s="44"/>
      <c r="M154" s="230"/>
      <c r="N154" s="231"/>
      <c r="O154" s="91"/>
      <c r="P154" s="91"/>
      <c r="Q154" s="91"/>
      <c r="R154" s="91"/>
      <c r="S154" s="91"/>
      <c r="T154" s="92"/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T154" s="17" t="s">
        <v>138</v>
      </c>
      <c r="AU154" s="17" t="s">
        <v>82</v>
      </c>
    </row>
    <row r="155" s="2" customFormat="1">
      <c r="A155" s="38"/>
      <c r="B155" s="39"/>
      <c r="C155" s="40"/>
      <c r="D155" s="232" t="s">
        <v>140</v>
      </c>
      <c r="E155" s="40"/>
      <c r="F155" s="233" t="s">
        <v>161</v>
      </c>
      <c r="G155" s="40"/>
      <c r="H155" s="40"/>
      <c r="I155" s="229"/>
      <c r="J155" s="40"/>
      <c r="K155" s="40"/>
      <c r="L155" s="44"/>
      <c r="M155" s="230"/>
      <c r="N155" s="231"/>
      <c r="O155" s="91"/>
      <c r="P155" s="91"/>
      <c r="Q155" s="91"/>
      <c r="R155" s="91"/>
      <c r="S155" s="91"/>
      <c r="T155" s="92"/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T155" s="17" t="s">
        <v>140</v>
      </c>
      <c r="AU155" s="17" t="s">
        <v>82</v>
      </c>
    </row>
    <row r="156" s="15" customFormat="1">
      <c r="A156" s="15"/>
      <c r="B156" s="256"/>
      <c r="C156" s="257"/>
      <c r="D156" s="227" t="s">
        <v>142</v>
      </c>
      <c r="E156" s="258" t="s">
        <v>1</v>
      </c>
      <c r="F156" s="259" t="s">
        <v>162</v>
      </c>
      <c r="G156" s="257"/>
      <c r="H156" s="258" t="s">
        <v>1</v>
      </c>
      <c r="I156" s="260"/>
      <c r="J156" s="257"/>
      <c r="K156" s="257"/>
      <c r="L156" s="261"/>
      <c r="M156" s="262"/>
      <c r="N156" s="263"/>
      <c r="O156" s="263"/>
      <c r="P156" s="263"/>
      <c r="Q156" s="263"/>
      <c r="R156" s="263"/>
      <c r="S156" s="263"/>
      <c r="T156" s="264"/>
      <c r="U156" s="15"/>
      <c r="V156" s="15"/>
      <c r="W156" s="15"/>
      <c r="X156" s="15"/>
      <c r="Y156" s="15"/>
      <c r="Z156" s="15"/>
      <c r="AA156" s="15"/>
      <c r="AB156" s="15"/>
      <c r="AC156" s="15"/>
      <c r="AD156" s="15"/>
      <c r="AE156" s="15"/>
      <c r="AT156" s="265" t="s">
        <v>142</v>
      </c>
      <c r="AU156" s="265" t="s">
        <v>82</v>
      </c>
      <c r="AV156" s="15" t="s">
        <v>80</v>
      </c>
      <c r="AW156" s="15" t="s">
        <v>30</v>
      </c>
      <c r="AX156" s="15" t="s">
        <v>73</v>
      </c>
      <c r="AY156" s="265" t="s">
        <v>128</v>
      </c>
    </row>
    <row r="157" s="13" customFormat="1">
      <c r="A157" s="13"/>
      <c r="B157" s="234"/>
      <c r="C157" s="235"/>
      <c r="D157" s="227" t="s">
        <v>142</v>
      </c>
      <c r="E157" s="236" t="s">
        <v>1</v>
      </c>
      <c r="F157" s="237" t="s">
        <v>163</v>
      </c>
      <c r="G157" s="235"/>
      <c r="H157" s="238">
        <v>0.47999999999999998</v>
      </c>
      <c r="I157" s="239"/>
      <c r="J157" s="235"/>
      <c r="K157" s="235"/>
      <c r="L157" s="240"/>
      <c r="M157" s="241"/>
      <c r="N157" s="242"/>
      <c r="O157" s="242"/>
      <c r="P157" s="242"/>
      <c r="Q157" s="242"/>
      <c r="R157" s="242"/>
      <c r="S157" s="242"/>
      <c r="T157" s="243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44" t="s">
        <v>142</v>
      </c>
      <c r="AU157" s="244" t="s">
        <v>82</v>
      </c>
      <c r="AV157" s="13" t="s">
        <v>82</v>
      </c>
      <c r="AW157" s="13" t="s">
        <v>30</v>
      </c>
      <c r="AX157" s="13" t="s">
        <v>73</v>
      </c>
      <c r="AY157" s="244" t="s">
        <v>128</v>
      </c>
    </row>
    <row r="158" s="13" customFormat="1">
      <c r="A158" s="13"/>
      <c r="B158" s="234"/>
      <c r="C158" s="235"/>
      <c r="D158" s="227" t="s">
        <v>142</v>
      </c>
      <c r="E158" s="236" t="s">
        <v>1</v>
      </c>
      <c r="F158" s="237" t="s">
        <v>164</v>
      </c>
      <c r="G158" s="235"/>
      <c r="H158" s="238">
        <v>0.38400000000000001</v>
      </c>
      <c r="I158" s="239"/>
      <c r="J158" s="235"/>
      <c r="K158" s="235"/>
      <c r="L158" s="240"/>
      <c r="M158" s="241"/>
      <c r="N158" s="242"/>
      <c r="O158" s="242"/>
      <c r="P158" s="242"/>
      <c r="Q158" s="242"/>
      <c r="R158" s="242"/>
      <c r="S158" s="242"/>
      <c r="T158" s="243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44" t="s">
        <v>142</v>
      </c>
      <c r="AU158" s="244" t="s">
        <v>82</v>
      </c>
      <c r="AV158" s="13" t="s">
        <v>82</v>
      </c>
      <c r="AW158" s="13" t="s">
        <v>30</v>
      </c>
      <c r="AX158" s="13" t="s">
        <v>73</v>
      </c>
      <c r="AY158" s="244" t="s">
        <v>128</v>
      </c>
    </row>
    <row r="159" s="13" customFormat="1">
      <c r="A159" s="13"/>
      <c r="B159" s="234"/>
      <c r="C159" s="235"/>
      <c r="D159" s="227" t="s">
        <v>142</v>
      </c>
      <c r="E159" s="236" t="s">
        <v>1</v>
      </c>
      <c r="F159" s="237" t="s">
        <v>165</v>
      </c>
      <c r="G159" s="235"/>
      <c r="H159" s="238">
        <v>0.624</v>
      </c>
      <c r="I159" s="239"/>
      <c r="J159" s="235"/>
      <c r="K159" s="235"/>
      <c r="L159" s="240"/>
      <c r="M159" s="241"/>
      <c r="N159" s="242"/>
      <c r="O159" s="242"/>
      <c r="P159" s="242"/>
      <c r="Q159" s="242"/>
      <c r="R159" s="242"/>
      <c r="S159" s="242"/>
      <c r="T159" s="243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44" t="s">
        <v>142</v>
      </c>
      <c r="AU159" s="244" t="s">
        <v>82</v>
      </c>
      <c r="AV159" s="13" t="s">
        <v>82</v>
      </c>
      <c r="AW159" s="13" t="s">
        <v>30</v>
      </c>
      <c r="AX159" s="13" t="s">
        <v>73</v>
      </c>
      <c r="AY159" s="244" t="s">
        <v>128</v>
      </c>
    </row>
    <row r="160" s="13" customFormat="1">
      <c r="A160" s="13"/>
      <c r="B160" s="234"/>
      <c r="C160" s="235"/>
      <c r="D160" s="227" t="s">
        <v>142</v>
      </c>
      <c r="E160" s="236" t="s">
        <v>1</v>
      </c>
      <c r="F160" s="237" t="s">
        <v>166</v>
      </c>
      <c r="G160" s="235"/>
      <c r="H160" s="238">
        <v>0.52800000000000002</v>
      </c>
      <c r="I160" s="239"/>
      <c r="J160" s="235"/>
      <c r="K160" s="235"/>
      <c r="L160" s="240"/>
      <c r="M160" s="241"/>
      <c r="N160" s="242"/>
      <c r="O160" s="242"/>
      <c r="P160" s="242"/>
      <c r="Q160" s="242"/>
      <c r="R160" s="242"/>
      <c r="S160" s="242"/>
      <c r="T160" s="243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44" t="s">
        <v>142</v>
      </c>
      <c r="AU160" s="244" t="s">
        <v>82</v>
      </c>
      <c r="AV160" s="13" t="s">
        <v>82</v>
      </c>
      <c r="AW160" s="13" t="s">
        <v>30</v>
      </c>
      <c r="AX160" s="13" t="s">
        <v>73</v>
      </c>
      <c r="AY160" s="244" t="s">
        <v>128</v>
      </c>
    </row>
    <row r="161" s="13" customFormat="1">
      <c r="A161" s="13"/>
      <c r="B161" s="234"/>
      <c r="C161" s="235"/>
      <c r="D161" s="227" t="s">
        <v>142</v>
      </c>
      <c r="E161" s="236" t="s">
        <v>1</v>
      </c>
      <c r="F161" s="237" t="s">
        <v>167</v>
      </c>
      <c r="G161" s="235"/>
      <c r="H161" s="238">
        <v>0.47999999999999998</v>
      </c>
      <c r="I161" s="239"/>
      <c r="J161" s="235"/>
      <c r="K161" s="235"/>
      <c r="L161" s="240"/>
      <c r="M161" s="241"/>
      <c r="N161" s="242"/>
      <c r="O161" s="242"/>
      <c r="P161" s="242"/>
      <c r="Q161" s="242"/>
      <c r="R161" s="242"/>
      <c r="S161" s="242"/>
      <c r="T161" s="243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44" t="s">
        <v>142</v>
      </c>
      <c r="AU161" s="244" t="s">
        <v>82</v>
      </c>
      <c r="AV161" s="13" t="s">
        <v>82</v>
      </c>
      <c r="AW161" s="13" t="s">
        <v>30</v>
      </c>
      <c r="AX161" s="13" t="s">
        <v>73</v>
      </c>
      <c r="AY161" s="244" t="s">
        <v>128</v>
      </c>
    </row>
    <row r="162" s="13" customFormat="1">
      <c r="A162" s="13"/>
      <c r="B162" s="234"/>
      <c r="C162" s="235"/>
      <c r="D162" s="227" t="s">
        <v>142</v>
      </c>
      <c r="E162" s="236" t="s">
        <v>1</v>
      </c>
      <c r="F162" s="237" t="s">
        <v>164</v>
      </c>
      <c r="G162" s="235"/>
      <c r="H162" s="238">
        <v>0.38400000000000001</v>
      </c>
      <c r="I162" s="239"/>
      <c r="J162" s="235"/>
      <c r="K162" s="235"/>
      <c r="L162" s="240"/>
      <c r="M162" s="241"/>
      <c r="N162" s="242"/>
      <c r="O162" s="242"/>
      <c r="P162" s="242"/>
      <c r="Q162" s="242"/>
      <c r="R162" s="242"/>
      <c r="S162" s="242"/>
      <c r="T162" s="243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44" t="s">
        <v>142</v>
      </c>
      <c r="AU162" s="244" t="s">
        <v>82</v>
      </c>
      <c r="AV162" s="13" t="s">
        <v>82</v>
      </c>
      <c r="AW162" s="13" t="s">
        <v>30</v>
      </c>
      <c r="AX162" s="13" t="s">
        <v>73</v>
      </c>
      <c r="AY162" s="244" t="s">
        <v>128</v>
      </c>
    </row>
    <row r="163" s="13" customFormat="1">
      <c r="A163" s="13"/>
      <c r="B163" s="234"/>
      <c r="C163" s="235"/>
      <c r="D163" s="227" t="s">
        <v>142</v>
      </c>
      <c r="E163" s="236" t="s">
        <v>1</v>
      </c>
      <c r="F163" s="237" t="s">
        <v>168</v>
      </c>
      <c r="G163" s="235"/>
      <c r="H163" s="238">
        <v>0.88800000000000001</v>
      </c>
      <c r="I163" s="239"/>
      <c r="J163" s="235"/>
      <c r="K163" s="235"/>
      <c r="L163" s="240"/>
      <c r="M163" s="241"/>
      <c r="N163" s="242"/>
      <c r="O163" s="242"/>
      <c r="P163" s="242"/>
      <c r="Q163" s="242"/>
      <c r="R163" s="242"/>
      <c r="S163" s="242"/>
      <c r="T163" s="243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44" t="s">
        <v>142</v>
      </c>
      <c r="AU163" s="244" t="s">
        <v>82</v>
      </c>
      <c r="AV163" s="13" t="s">
        <v>82</v>
      </c>
      <c r="AW163" s="13" t="s">
        <v>30</v>
      </c>
      <c r="AX163" s="13" t="s">
        <v>73</v>
      </c>
      <c r="AY163" s="244" t="s">
        <v>128</v>
      </c>
    </row>
    <row r="164" s="13" customFormat="1">
      <c r="A164" s="13"/>
      <c r="B164" s="234"/>
      <c r="C164" s="235"/>
      <c r="D164" s="227" t="s">
        <v>142</v>
      </c>
      <c r="E164" s="236" t="s">
        <v>1</v>
      </c>
      <c r="F164" s="237" t="s">
        <v>169</v>
      </c>
      <c r="G164" s="235"/>
      <c r="H164" s="238">
        <v>0.79200000000000004</v>
      </c>
      <c r="I164" s="239"/>
      <c r="J164" s="235"/>
      <c r="K164" s="235"/>
      <c r="L164" s="240"/>
      <c r="M164" s="241"/>
      <c r="N164" s="242"/>
      <c r="O164" s="242"/>
      <c r="P164" s="242"/>
      <c r="Q164" s="242"/>
      <c r="R164" s="242"/>
      <c r="S164" s="242"/>
      <c r="T164" s="243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44" t="s">
        <v>142</v>
      </c>
      <c r="AU164" s="244" t="s">
        <v>82</v>
      </c>
      <c r="AV164" s="13" t="s">
        <v>82</v>
      </c>
      <c r="AW164" s="13" t="s">
        <v>30</v>
      </c>
      <c r="AX164" s="13" t="s">
        <v>73</v>
      </c>
      <c r="AY164" s="244" t="s">
        <v>128</v>
      </c>
    </row>
    <row r="165" s="13" customFormat="1">
      <c r="A165" s="13"/>
      <c r="B165" s="234"/>
      <c r="C165" s="235"/>
      <c r="D165" s="227" t="s">
        <v>142</v>
      </c>
      <c r="E165" s="236" t="s">
        <v>1</v>
      </c>
      <c r="F165" s="237" t="s">
        <v>170</v>
      </c>
      <c r="G165" s="235"/>
      <c r="H165" s="238">
        <v>0.88800000000000001</v>
      </c>
      <c r="I165" s="239"/>
      <c r="J165" s="235"/>
      <c r="K165" s="235"/>
      <c r="L165" s="240"/>
      <c r="M165" s="241"/>
      <c r="N165" s="242"/>
      <c r="O165" s="242"/>
      <c r="P165" s="242"/>
      <c r="Q165" s="242"/>
      <c r="R165" s="242"/>
      <c r="S165" s="242"/>
      <c r="T165" s="243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44" t="s">
        <v>142</v>
      </c>
      <c r="AU165" s="244" t="s">
        <v>82</v>
      </c>
      <c r="AV165" s="13" t="s">
        <v>82</v>
      </c>
      <c r="AW165" s="13" t="s">
        <v>30</v>
      </c>
      <c r="AX165" s="13" t="s">
        <v>73</v>
      </c>
      <c r="AY165" s="244" t="s">
        <v>128</v>
      </c>
    </row>
    <row r="166" s="13" customFormat="1">
      <c r="A166" s="13"/>
      <c r="B166" s="234"/>
      <c r="C166" s="235"/>
      <c r="D166" s="227" t="s">
        <v>142</v>
      </c>
      <c r="E166" s="236" t="s">
        <v>1</v>
      </c>
      <c r="F166" s="237" t="s">
        <v>169</v>
      </c>
      <c r="G166" s="235"/>
      <c r="H166" s="238">
        <v>0.79200000000000004</v>
      </c>
      <c r="I166" s="239"/>
      <c r="J166" s="235"/>
      <c r="K166" s="235"/>
      <c r="L166" s="240"/>
      <c r="M166" s="241"/>
      <c r="N166" s="242"/>
      <c r="O166" s="242"/>
      <c r="P166" s="242"/>
      <c r="Q166" s="242"/>
      <c r="R166" s="242"/>
      <c r="S166" s="242"/>
      <c r="T166" s="243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44" t="s">
        <v>142</v>
      </c>
      <c r="AU166" s="244" t="s">
        <v>82</v>
      </c>
      <c r="AV166" s="13" t="s">
        <v>82</v>
      </c>
      <c r="AW166" s="13" t="s">
        <v>30</v>
      </c>
      <c r="AX166" s="13" t="s">
        <v>73</v>
      </c>
      <c r="AY166" s="244" t="s">
        <v>128</v>
      </c>
    </row>
    <row r="167" s="13" customFormat="1">
      <c r="A167" s="13"/>
      <c r="B167" s="234"/>
      <c r="C167" s="235"/>
      <c r="D167" s="227" t="s">
        <v>142</v>
      </c>
      <c r="E167" s="236" t="s">
        <v>1</v>
      </c>
      <c r="F167" s="237" t="s">
        <v>171</v>
      </c>
      <c r="G167" s="235"/>
      <c r="H167" s="238">
        <v>0.74399999999999999</v>
      </c>
      <c r="I167" s="239"/>
      <c r="J167" s="235"/>
      <c r="K167" s="235"/>
      <c r="L167" s="240"/>
      <c r="M167" s="241"/>
      <c r="N167" s="242"/>
      <c r="O167" s="242"/>
      <c r="P167" s="242"/>
      <c r="Q167" s="242"/>
      <c r="R167" s="242"/>
      <c r="S167" s="242"/>
      <c r="T167" s="243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44" t="s">
        <v>142</v>
      </c>
      <c r="AU167" s="244" t="s">
        <v>82</v>
      </c>
      <c r="AV167" s="13" t="s">
        <v>82</v>
      </c>
      <c r="AW167" s="13" t="s">
        <v>30</v>
      </c>
      <c r="AX167" s="13" t="s">
        <v>73</v>
      </c>
      <c r="AY167" s="244" t="s">
        <v>128</v>
      </c>
    </row>
    <row r="168" s="13" customFormat="1">
      <c r="A168" s="13"/>
      <c r="B168" s="234"/>
      <c r="C168" s="235"/>
      <c r="D168" s="227" t="s">
        <v>142</v>
      </c>
      <c r="E168" s="236" t="s">
        <v>1</v>
      </c>
      <c r="F168" s="237" t="s">
        <v>172</v>
      </c>
      <c r="G168" s="235"/>
      <c r="H168" s="238">
        <v>0.64800000000000002</v>
      </c>
      <c r="I168" s="239"/>
      <c r="J168" s="235"/>
      <c r="K168" s="235"/>
      <c r="L168" s="240"/>
      <c r="M168" s="241"/>
      <c r="N168" s="242"/>
      <c r="O168" s="242"/>
      <c r="P168" s="242"/>
      <c r="Q168" s="242"/>
      <c r="R168" s="242"/>
      <c r="S168" s="242"/>
      <c r="T168" s="243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44" t="s">
        <v>142</v>
      </c>
      <c r="AU168" s="244" t="s">
        <v>82</v>
      </c>
      <c r="AV168" s="13" t="s">
        <v>82</v>
      </c>
      <c r="AW168" s="13" t="s">
        <v>30</v>
      </c>
      <c r="AX168" s="13" t="s">
        <v>73</v>
      </c>
      <c r="AY168" s="244" t="s">
        <v>128</v>
      </c>
    </row>
    <row r="169" s="13" customFormat="1">
      <c r="A169" s="13"/>
      <c r="B169" s="234"/>
      <c r="C169" s="235"/>
      <c r="D169" s="227" t="s">
        <v>142</v>
      </c>
      <c r="E169" s="236" t="s">
        <v>1</v>
      </c>
      <c r="F169" s="237" t="s">
        <v>173</v>
      </c>
      <c r="G169" s="235"/>
      <c r="H169" s="238">
        <v>0.54500000000000004</v>
      </c>
      <c r="I169" s="239"/>
      <c r="J169" s="235"/>
      <c r="K169" s="235"/>
      <c r="L169" s="240"/>
      <c r="M169" s="241"/>
      <c r="N169" s="242"/>
      <c r="O169" s="242"/>
      <c r="P169" s="242"/>
      <c r="Q169" s="242"/>
      <c r="R169" s="242"/>
      <c r="S169" s="242"/>
      <c r="T169" s="243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44" t="s">
        <v>142</v>
      </c>
      <c r="AU169" s="244" t="s">
        <v>82</v>
      </c>
      <c r="AV169" s="13" t="s">
        <v>82</v>
      </c>
      <c r="AW169" s="13" t="s">
        <v>30</v>
      </c>
      <c r="AX169" s="13" t="s">
        <v>73</v>
      </c>
      <c r="AY169" s="244" t="s">
        <v>128</v>
      </c>
    </row>
    <row r="170" s="13" customFormat="1">
      <c r="A170" s="13"/>
      <c r="B170" s="234"/>
      <c r="C170" s="235"/>
      <c r="D170" s="227" t="s">
        <v>142</v>
      </c>
      <c r="E170" s="236" t="s">
        <v>1</v>
      </c>
      <c r="F170" s="237" t="s">
        <v>174</v>
      </c>
      <c r="G170" s="235"/>
      <c r="H170" s="238">
        <v>0.44900000000000001</v>
      </c>
      <c r="I170" s="239"/>
      <c r="J170" s="235"/>
      <c r="K170" s="235"/>
      <c r="L170" s="240"/>
      <c r="M170" s="241"/>
      <c r="N170" s="242"/>
      <c r="O170" s="242"/>
      <c r="P170" s="242"/>
      <c r="Q170" s="242"/>
      <c r="R170" s="242"/>
      <c r="S170" s="242"/>
      <c r="T170" s="243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44" t="s">
        <v>142</v>
      </c>
      <c r="AU170" s="244" t="s">
        <v>82</v>
      </c>
      <c r="AV170" s="13" t="s">
        <v>82</v>
      </c>
      <c r="AW170" s="13" t="s">
        <v>30</v>
      </c>
      <c r="AX170" s="13" t="s">
        <v>73</v>
      </c>
      <c r="AY170" s="244" t="s">
        <v>128</v>
      </c>
    </row>
    <row r="171" s="13" customFormat="1">
      <c r="A171" s="13"/>
      <c r="B171" s="234"/>
      <c r="C171" s="235"/>
      <c r="D171" s="227" t="s">
        <v>142</v>
      </c>
      <c r="E171" s="236" t="s">
        <v>1</v>
      </c>
      <c r="F171" s="237" t="s">
        <v>175</v>
      </c>
      <c r="G171" s="235"/>
      <c r="H171" s="238">
        <v>0.54500000000000004</v>
      </c>
      <c r="I171" s="239"/>
      <c r="J171" s="235"/>
      <c r="K171" s="235"/>
      <c r="L171" s="240"/>
      <c r="M171" s="241"/>
      <c r="N171" s="242"/>
      <c r="O171" s="242"/>
      <c r="P171" s="242"/>
      <c r="Q171" s="242"/>
      <c r="R171" s="242"/>
      <c r="S171" s="242"/>
      <c r="T171" s="243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44" t="s">
        <v>142</v>
      </c>
      <c r="AU171" s="244" t="s">
        <v>82</v>
      </c>
      <c r="AV171" s="13" t="s">
        <v>82</v>
      </c>
      <c r="AW171" s="13" t="s">
        <v>30</v>
      </c>
      <c r="AX171" s="13" t="s">
        <v>73</v>
      </c>
      <c r="AY171" s="244" t="s">
        <v>128</v>
      </c>
    </row>
    <row r="172" s="13" customFormat="1">
      <c r="A172" s="13"/>
      <c r="B172" s="234"/>
      <c r="C172" s="235"/>
      <c r="D172" s="227" t="s">
        <v>142</v>
      </c>
      <c r="E172" s="236" t="s">
        <v>1</v>
      </c>
      <c r="F172" s="237" t="s">
        <v>174</v>
      </c>
      <c r="G172" s="235"/>
      <c r="H172" s="238">
        <v>0.44900000000000001</v>
      </c>
      <c r="I172" s="239"/>
      <c r="J172" s="235"/>
      <c r="K172" s="235"/>
      <c r="L172" s="240"/>
      <c r="M172" s="241"/>
      <c r="N172" s="242"/>
      <c r="O172" s="242"/>
      <c r="P172" s="242"/>
      <c r="Q172" s="242"/>
      <c r="R172" s="242"/>
      <c r="S172" s="242"/>
      <c r="T172" s="243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244" t="s">
        <v>142</v>
      </c>
      <c r="AU172" s="244" t="s">
        <v>82</v>
      </c>
      <c r="AV172" s="13" t="s">
        <v>82</v>
      </c>
      <c r="AW172" s="13" t="s">
        <v>30</v>
      </c>
      <c r="AX172" s="13" t="s">
        <v>73</v>
      </c>
      <c r="AY172" s="244" t="s">
        <v>128</v>
      </c>
    </row>
    <row r="173" s="14" customFormat="1">
      <c r="A173" s="14"/>
      <c r="B173" s="245"/>
      <c r="C173" s="246"/>
      <c r="D173" s="227" t="s">
        <v>142</v>
      </c>
      <c r="E173" s="247" t="s">
        <v>1</v>
      </c>
      <c r="F173" s="248" t="s">
        <v>154</v>
      </c>
      <c r="G173" s="246"/>
      <c r="H173" s="249">
        <v>9.6199999999999992</v>
      </c>
      <c r="I173" s="250"/>
      <c r="J173" s="246"/>
      <c r="K173" s="246"/>
      <c r="L173" s="251"/>
      <c r="M173" s="252"/>
      <c r="N173" s="253"/>
      <c r="O173" s="253"/>
      <c r="P173" s="253"/>
      <c r="Q173" s="253"/>
      <c r="R173" s="253"/>
      <c r="S173" s="253"/>
      <c r="T173" s="254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T173" s="255" t="s">
        <v>142</v>
      </c>
      <c r="AU173" s="255" t="s">
        <v>82</v>
      </c>
      <c r="AV173" s="14" t="s">
        <v>136</v>
      </c>
      <c r="AW173" s="14" t="s">
        <v>30</v>
      </c>
      <c r="AX173" s="14" t="s">
        <v>80</v>
      </c>
      <c r="AY173" s="255" t="s">
        <v>128</v>
      </c>
    </row>
    <row r="174" s="2" customFormat="1" ht="21.75" customHeight="1">
      <c r="A174" s="38"/>
      <c r="B174" s="39"/>
      <c r="C174" s="214" t="s">
        <v>129</v>
      </c>
      <c r="D174" s="214" t="s">
        <v>131</v>
      </c>
      <c r="E174" s="215" t="s">
        <v>176</v>
      </c>
      <c r="F174" s="216" t="s">
        <v>177</v>
      </c>
      <c r="G174" s="217" t="s">
        <v>158</v>
      </c>
      <c r="H174" s="218">
        <v>9.6199999999999992</v>
      </c>
      <c r="I174" s="219"/>
      <c r="J174" s="220">
        <f>ROUND(I174*H174,2)</f>
        <v>0</v>
      </c>
      <c r="K174" s="216" t="s">
        <v>1</v>
      </c>
      <c r="L174" s="44"/>
      <c r="M174" s="221" t="s">
        <v>1</v>
      </c>
      <c r="N174" s="222" t="s">
        <v>38</v>
      </c>
      <c r="O174" s="91"/>
      <c r="P174" s="223">
        <f>O174*H174</f>
        <v>0</v>
      </c>
      <c r="Q174" s="223">
        <v>0.0053299999999999997</v>
      </c>
      <c r="R174" s="223">
        <f>Q174*H174</f>
        <v>0.05127459999999999</v>
      </c>
      <c r="S174" s="223">
        <v>0</v>
      </c>
      <c r="T174" s="224">
        <f>S174*H174</f>
        <v>0</v>
      </c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R174" s="225" t="s">
        <v>136</v>
      </c>
      <c r="AT174" s="225" t="s">
        <v>131</v>
      </c>
      <c r="AU174" s="225" t="s">
        <v>82</v>
      </c>
      <c r="AY174" s="17" t="s">
        <v>128</v>
      </c>
      <c r="BE174" s="226">
        <f>IF(N174="základní",J174,0)</f>
        <v>0</v>
      </c>
      <c r="BF174" s="226">
        <f>IF(N174="snížená",J174,0)</f>
        <v>0</v>
      </c>
      <c r="BG174" s="226">
        <f>IF(N174="zákl. přenesená",J174,0)</f>
        <v>0</v>
      </c>
      <c r="BH174" s="226">
        <f>IF(N174="sníž. přenesená",J174,0)</f>
        <v>0</v>
      </c>
      <c r="BI174" s="226">
        <f>IF(N174="nulová",J174,0)</f>
        <v>0</v>
      </c>
      <c r="BJ174" s="17" t="s">
        <v>80</v>
      </c>
      <c r="BK174" s="226">
        <f>ROUND(I174*H174,2)</f>
        <v>0</v>
      </c>
      <c r="BL174" s="17" t="s">
        <v>136</v>
      </c>
      <c r="BM174" s="225" t="s">
        <v>178</v>
      </c>
    </row>
    <row r="175" s="2" customFormat="1">
      <c r="A175" s="38"/>
      <c r="B175" s="39"/>
      <c r="C175" s="40"/>
      <c r="D175" s="227" t="s">
        <v>138</v>
      </c>
      <c r="E175" s="40"/>
      <c r="F175" s="228" t="s">
        <v>160</v>
      </c>
      <c r="G175" s="40"/>
      <c r="H175" s="40"/>
      <c r="I175" s="229"/>
      <c r="J175" s="40"/>
      <c r="K175" s="40"/>
      <c r="L175" s="44"/>
      <c r="M175" s="230"/>
      <c r="N175" s="231"/>
      <c r="O175" s="91"/>
      <c r="P175" s="91"/>
      <c r="Q175" s="91"/>
      <c r="R175" s="91"/>
      <c r="S175" s="91"/>
      <c r="T175" s="92"/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T175" s="17" t="s">
        <v>138</v>
      </c>
      <c r="AU175" s="17" t="s">
        <v>82</v>
      </c>
    </row>
    <row r="176" s="13" customFormat="1">
      <c r="A176" s="13"/>
      <c r="B176" s="234"/>
      <c r="C176" s="235"/>
      <c r="D176" s="227" t="s">
        <v>142</v>
      </c>
      <c r="E176" s="236" t="s">
        <v>1</v>
      </c>
      <c r="F176" s="237" t="s">
        <v>179</v>
      </c>
      <c r="G176" s="235"/>
      <c r="H176" s="238">
        <v>9.6199999999999992</v>
      </c>
      <c r="I176" s="239"/>
      <c r="J176" s="235"/>
      <c r="K176" s="235"/>
      <c r="L176" s="240"/>
      <c r="M176" s="241"/>
      <c r="N176" s="242"/>
      <c r="O176" s="242"/>
      <c r="P176" s="242"/>
      <c r="Q176" s="242"/>
      <c r="R176" s="242"/>
      <c r="S176" s="242"/>
      <c r="T176" s="243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244" t="s">
        <v>142</v>
      </c>
      <c r="AU176" s="244" t="s">
        <v>82</v>
      </c>
      <c r="AV176" s="13" t="s">
        <v>82</v>
      </c>
      <c r="AW176" s="13" t="s">
        <v>30</v>
      </c>
      <c r="AX176" s="13" t="s">
        <v>73</v>
      </c>
      <c r="AY176" s="244" t="s">
        <v>128</v>
      </c>
    </row>
    <row r="177" s="14" customFormat="1">
      <c r="A177" s="14"/>
      <c r="B177" s="245"/>
      <c r="C177" s="246"/>
      <c r="D177" s="227" t="s">
        <v>142</v>
      </c>
      <c r="E177" s="247" t="s">
        <v>1</v>
      </c>
      <c r="F177" s="248" t="s">
        <v>154</v>
      </c>
      <c r="G177" s="246"/>
      <c r="H177" s="249">
        <v>9.6199999999999992</v>
      </c>
      <c r="I177" s="250"/>
      <c r="J177" s="246"/>
      <c r="K177" s="246"/>
      <c r="L177" s="251"/>
      <c r="M177" s="252"/>
      <c r="N177" s="253"/>
      <c r="O177" s="253"/>
      <c r="P177" s="253"/>
      <c r="Q177" s="253"/>
      <c r="R177" s="253"/>
      <c r="S177" s="253"/>
      <c r="T177" s="254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T177" s="255" t="s">
        <v>142</v>
      </c>
      <c r="AU177" s="255" t="s">
        <v>82</v>
      </c>
      <c r="AV177" s="14" t="s">
        <v>136</v>
      </c>
      <c r="AW177" s="14" t="s">
        <v>30</v>
      </c>
      <c r="AX177" s="14" t="s">
        <v>80</v>
      </c>
      <c r="AY177" s="255" t="s">
        <v>128</v>
      </c>
    </row>
    <row r="178" s="2" customFormat="1" ht="24.15" customHeight="1">
      <c r="A178" s="38"/>
      <c r="B178" s="39"/>
      <c r="C178" s="214" t="s">
        <v>136</v>
      </c>
      <c r="D178" s="214" t="s">
        <v>131</v>
      </c>
      <c r="E178" s="215" t="s">
        <v>180</v>
      </c>
      <c r="F178" s="216" t="s">
        <v>181</v>
      </c>
      <c r="G178" s="217" t="s">
        <v>158</v>
      </c>
      <c r="H178" s="218">
        <v>9.6199999999999992</v>
      </c>
      <c r="I178" s="219"/>
      <c r="J178" s="220">
        <f>ROUND(I178*H178,2)</f>
        <v>0</v>
      </c>
      <c r="K178" s="216" t="s">
        <v>135</v>
      </c>
      <c r="L178" s="44"/>
      <c r="M178" s="221" t="s">
        <v>1</v>
      </c>
      <c r="N178" s="222" t="s">
        <v>38</v>
      </c>
      <c r="O178" s="91"/>
      <c r="P178" s="223">
        <f>O178*H178</f>
        <v>0</v>
      </c>
      <c r="Q178" s="223">
        <v>0</v>
      </c>
      <c r="R178" s="223">
        <f>Q178*H178</f>
        <v>0</v>
      </c>
      <c r="S178" s="223">
        <v>0</v>
      </c>
      <c r="T178" s="224">
        <f>S178*H178</f>
        <v>0</v>
      </c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R178" s="225" t="s">
        <v>136</v>
      </c>
      <c r="AT178" s="225" t="s">
        <v>131</v>
      </c>
      <c r="AU178" s="225" t="s">
        <v>82</v>
      </c>
      <c r="AY178" s="17" t="s">
        <v>128</v>
      </c>
      <c r="BE178" s="226">
        <f>IF(N178="základní",J178,0)</f>
        <v>0</v>
      </c>
      <c r="BF178" s="226">
        <f>IF(N178="snížená",J178,0)</f>
        <v>0</v>
      </c>
      <c r="BG178" s="226">
        <f>IF(N178="zákl. přenesená",J178,0)</f>
        <v>0</v>
      </c>
      <c r="BH178" s="226">
        <f>IF(N178="sníž. přenesená",J178,0)</f>
        <v>0</v>
      </c>
      <c r="BI178" s="226">
        <f>IF(N178="nulová",J178,0)</f>
        <v>0</v>
      </c>
      <c r="BJ178" s="17" t="s">
        <v>80</v>
      </c>
      <c r="BK178" s="226">
        <f>ROUND(I178*H178,2)</f>
        <v>0</v>
      </c>
      <c r="BL178" s="17" t="s">
        <v>136</v>
      </c>
      <c r="BM178" s="225" t="s">
        <v>182</v>
      </c>
    </row>
    <row r="179" s="2" customFormat="1">
      <c r="A179" s="38"/>
      <c r="B179" s="39"/>
      <c r="C179" s="40"/>
      <c r="D179" s="227" t="s">
        <v>138</v>
      </c>
      <c r="E179" s="40"/>
      <c r="F179" s="228" t="s">
        <v>183</v>
      </c>
      <c r="G179" s="40"/>
      <c r="H179" s="40"/>
      <c r="I179" s="229"/>
      <c r="J179" s="40"/>
      <c r="K179" s="40"/>
      <c r="L179" s="44"/>
      <c r="M179" s="230"/>
      <c r="N179" s="231"/>
      <c r="O179" s="91"/>
      <c r="P179" s="91"/>
      <c r="Q179" s="91"/>
      <c r="R179" s="91"/>
      <c r="S179" s="91"/>
      <c r="T179" s="92"/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T179" s="17" t="s">
        <v>138</v>
      </c>
      <c r="AU179" s="17" t="s">
        <v>82</v>
      </c>
    </row>
    <row r="180" s="2" customFormat="1">
      <c r="A180" s="38"/>
      <c r="B180" s="39"/>
      <c r="C180" s="40"/>
      <c r="D180" s="232" t="s">
        <v>140</v>
      </c>
      <c r="E180" s="40"/>
      <c r="F180" s="233" t="s">
        <v>184</v>
      </c>
      <c r="G180" s="40"/>
      <c r="H180" s="40"/>
      <c r="I180" s="229"/>
      <c r="J180" s="40"/>
      <c r="K180" s="40"/>
      <c r="L180" s="44"/>
      <c r="M180" s="230"/>
      <c r="N180" s="231"/>
      <c r="O180" s="91"/>
      <c r="P180" s="91"/>
      <c r="Q180" s="91"/>
      <c r="R180" s="91"/>
      <c r="S180" s="91"/>
      <c r="T180" s="92"/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T180" s="17" t="s">
        <v>140</v>
      </c>
      <c r="AU180" s="17" t="s">
        <v>82</v>
      </c>
    </row>
    <row r="181" s="2" customFormat="1">
      <c r="A181" s="38"/>
      <c r="B181" s="39"/>
      <c r="C181" s="40"/>
      <c r="D181" s="227" t="s">
        <v>185</v>
      </c>
      <c r="E181" s="40"/>
      <c r="F181" s="266" t="s">
        <v>186</v>
      </c>
      <c r="G181" s="40"/>
      <c r="H181" s="40"/>
      <c r="I181" s="229"/>
      <c r="J181" s="40"/>
      <c r="K181" s="40"/>
      <c r="L181" s="44"/>
      <c r="M181" s="230"/>
      <c r="N181" s="231"/>
      <c r="O181" s="91"/>
      <c r="P181" s="91"/>
      <c r="Q181" s="91"/>
      <c r="R181" s="91"/>
      <c r="S181" s="91"/>
      <c r="T181" s="92"/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T181" s="17" t="s">
        <v>185</v>
      </c>
      <c r="AU181" s="17" t="s">
        <v>82</v>
      </c>
    </row>
    <row r="182" s="15" customFormat="1">
      <c r="A182" s="15"/>
      <c r="B182" s="256"/>
      <c r="C182" s="257"/>
      <c r="D182" s="227" t="s">
        <v>142</v>
      </c>
      <c r="E182" s="258" t="s">
        <v>1</v>
      </c>
      <c r="F182" s="259" t="s">
        <v>162</v>
      </c>
      <c r="G182" s="257"/>
      <c r="H182" s="258" t="s">
        <v>1</v>
      </c>
      <c r="I182" s="260"/>
      <c r="J182" s="257"/>
      <c r="K182" s="257"/>
      <c r="L182" s="261"/>
      <c r="M182" s="262"/>
      <c r="N182" s="263"/>
      <c r="O182" s="263"/>
      <c r="P182" s="263"/>
      <c r="Q182" s="263"/>
      <c r="R182" s="263"/>
      <c r="S182" s="263"/>
      <c r="T182" s="264"/>
      <c r="U182" s="15"/>
      <c r="V182" s="15"/>
      <c r="W182" s="15"/>
      <c r="X182" s="15"/>
      <c r="Y182" s="15"/>
      <c r="Z182" s="15"/>
      <c r="AA182" s="15"/>
      <c r="AB182" s="15"/>
      <c r="AC182" s="15"/>
      <c r="AD182" s="15"/>
      <c r="AE182" s="15"/>
      <c r="AT182" s="265" t="s">
        <v>142</v>
      </c>
      <c r="AU182" s="265" t="s">
        <v>82</v>
      </c>
      <c r="AV182" s="15" t="s">
        <v>80</v>
      </c>
      <c r="AW182" s="15" t="s">
        <v>30</v>
      </c>
      <c r="AX182" s="15" t="s">
        <v>73</v>
      </c>
      <c r="AY182" s="265" t="s">
        <v>128</v>
      </c>
    </row>
    <row r="183" s="13" customFormat="1">
      <c r="A183" s="13"/>
      <c r="B183" s="234"/>
      <c r="C183" s="235"/>
      <c r="D183" s="227" t="s">
        <v>142</v>
      </c>
      <c r="E183" s="236" t="s">
        <v>1</v>
      </c>
      <c r="F183" s="237" t="s">
        <v>163</v>
      </c>
      <c r="G183" s="235"/>
      <c r="H183" s="238">
        <v>0.47999999999999998</v>
      </c>
      <c r="I183" s="239"/>
      <c r="J183" s="235"/>
      <c r="K183" s="235"/>
      <c r="L183" s="240"/>
      <c r="M183" s="241"/>
      <c r="N183" s="242"/>
      <c r="O183" s="242"/>
      <c r="P183" s="242"/>
      <c r="Q183" s="242"/>
      <c r="R183" s="242"/>
      <c r="S183" s="242"/>
      <c r="T183" s="243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44" t="s">
        <v>142</v>
      </c>
      <c r="AU183" s="244" t="s">
        <v>82</v>
      </c>
      <c r="AV183" s="13" t="s">
        <v>82</v>
      </c>
      <c r="AW183" s="13" t="s">
        <v>30</v>
      </c>
      <c r="AX183" s="13" t="s">
        <v>73</v>
      </c>
      <c r="AY183" s="244" t="s">
        <v>128</v>
      </c>
    </row>
    <row r="184" s="13" customFormat="1">
      <c r="A184" s="13"/>
      <c r="B184" s="234"/>
      <c r="C184" s="235"/>
      <c r="D184" s="227" t="s">
        <v>142</v>
      </c>
      <c r="E184" s="236" t="s">
        <v>1</v>
      </c>
      <c r="F184" s="237" t="s">
        <v>164</v>
      </c>
      <c r="G184" s="235"/>
      <c r="H184" s="238">
        <v>0.38400000000000001</v>
      </c>
      <c r="I184" s="239"/>
      <c r="J184" s="235"/>
      <c r="K184" s="235"/>
      <c r="L184" s="240"/>
      <c r="M184" s="241"/>
      <c r="N184" s="242"/>
      <c r="O184" s="242"/>
      <c r="P184" s="242"/>
      <c r="Q184" s="242"/>
      <c r="R184" s="242"/>
      <c r="S184" s="242"/>
      <c r="T184" s="243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244" t="s">
        <v>142</v>
      </c>
      <c r="AU184" s="244" t="s">
        <v>82</v>
      </c>
      <c r="AV184" s="13" t="s">
        <v>82</v>
      </c>
      <c r="AW184" s="13" t="s">
        <v>30</v>
      </c>
      <c r="AX184" s="13" t="s">
        <v>73</v>
      </c>
      <c r="AY184" s="244" t="s">
        <v>128</v>
      </c>
    </row>
    <row r="185" s="13" customFormat="1">
      <c r="A185" s="13"/>
      <c r="B185" s="234"/>
      <c r="C185" s="235"/>
      <c r="D185" s="227" t="s">
        <v>142</v>
      </c>
      <c r="E185" s="236" t="s">
        <v>1</v>
      </c>
      <c r="F185" s="237" t="s">
        <v>165</v>
      </c>
      <c r="G185" s="235"/>
      <c r="H185" s="238">
        <v>0.624</v>
      </c>
      <c r="I185" s="239"/>
      <c r="J185" s="235"/>
      <c r="K185" s="235"/>
      <c r="L185" s="240"/>
      <c r="M185" s="241"/>
      <c r="N185" s="242"/>
      <c r="O185" s="242"/>
      <c r="P185" s="242"/>
      <c r="Q185" s="242"/>
      <c r="R185" s="242"/>
      <c r="S185" s="242"/>
      <c r="T185" s="24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244" t="s">
        <v>142</v>
      </c>
      <c r="AU185" s="244" t="s">
        <v>82</v>
      </c>
      <c r="AV185" s="13" t="s">
        <v>82</v>
      </c>
      <c r="AW185" s="13" t="s">
        <v>30</v>
      </c>
      <c r="AX185" s="13" t="s">
        <v>73</v>
      </c>
      <c r="AY185" s="244" t="s">
        <v>128</v>
      </c>
    </row>
    <row r="186" s="13" customFormat="1">
      <c r="A186" s="13"/>
      <c r="B186" s="234"/>
      <c r="C186" s="235"/>
      <c r="D186" s="227" t="s">
        <v>142</v>
      </c>
      <c r="E186" s="236" t="s">
        <v>1</v>
      </c>
      <c r="F186" s="237" t="s">
        <v>166</v>
      </c>
      <c r="G186" s="235"/>
      <c r="H186" s="238">
        <v>0.52800000000000002</v>
      </c>
      <c r="I186" s="239"/>
      <c r="J186" s="235"/>
      <c r="K186" s="235"/>
      <c r="L186" s="240"/>
      <c r="M186" s="241"/>
      <c r="N186" s="242"/>
      <c r="O186" s="242"/>
      <c r="P186" s="242"/>
      <c r="Q186" s="242"/>
      <c r="R186" s="242"/>
      <c r="S186" s="242"/>
      <c r="T186" s="24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T186" s="244" t="s">
        <v>142</v>
      </c>
      <c r="AU186" s="244" t="s">
        <v>82</v>
      </c>
      <c r="AV186" s="13" t="s">
        <v>82</v>
      </c>
      <c r="AW186" s="13" t="s">
        <v>30</v>
      </c>
      <c r="AX186" s="13" t="s">
        <v>73</v>
      </c>
      <c r="AY186" s="244" t="s">
        <v>128</v>
      </c>
    </row>
    <row r="187" s="13" customFormat="1">
      <c r="A187" s="13"/>
      <c r="B187" s="234"/>
      <c r="C187" s="235"/>
      <c r="D187" s="227" t="s">
        <v>142</v>
      </c>
      <c r="E187" s="236" t="s">
        <v>1</v>
      </c>
      <c r="F187" s="237" t="s">
        <v>167</v>
      </c>
      <c r="G187" s="235"/>
      <c r="H187" s="238">
        <v>0.47999999999999998</v>
      </c>
      <c r="I187" s="239"/>
      <c r="J187" s="235"/>
      <c r="K187" s="235"/>
      <c r="L187" s="240"/>
      <c r="M187" s="241"/>
      <c r="N187" s="242"/>
      <c r="O187" s="242"/>
      <c r="P187" s="242"/>
      <c r="Q187" s="242"/>
      <c r="R187" s="242"/>
      <c r="S187" s="242"/>
      <c r="T187" s="243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44" t="s">
        <v>142</v>
      </c>
      <c r="AU187" s="244" t="s">
        <v>82</v>
      </c>
      <c r="AV187" s="13" t="s">
        <v>82</v>
      </c>
      <c r="AW187" s="13" t="s">
        <v>30</v>
      </c>
      <c r="AX187" s="13" t="s">
        <v>73</v>
      </c>
      <c r="AY187" s="244" t="s">
        <v>128</v>
      </c>
    </row>
    <row r="188" s="13" customFormat="1">
      <c r="A188" s="13"/>
      <c r="B188" s="234"/>
      <c r="C188" s="235"/>
      <c r="D188" s="227" t="s">
        <v>142</v>
      </c>
      <c r="E188" s="236" t="s">
        <v>1</v>
      </c>
      <c r="F188" s="237" t="s">
        <v>164</v>
      </c>
      <c r="G188" s="235"/>
      <c r="H188" s="238">
        <v>0.38400000000000001</v>
      </c>
      <c r="I188" s="239"/>
      <c r="J188" s="235"/>
      <c r="K188" s="235"/>
      <c r="L188" s="240"/>
      <c r="M188" s="241"/>
      <c r="N188" s="242"/>
      <c r="O188" s="242"/>
      <c r="P188" s="242"/>
      <c r="Q188" s="242"/>
      <c r="R188" s="242"/>
      <c r="S188" s="242"/>
      <c r="T188" s="243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T188" s="244" t="s">
        <v>142</v>
      </c>
      <c r="AU188" s="244" t="s">
        <v>82</v>
      </c>
      <c r="AV188" s="13" t="s">
        <v>82</v>
      </c>
      <c r="AW188" s="13" t="s">
        <v>30</v>
      </c>
      <c r="AX188" s="13" t="s">
        <v>73</v>
      </c>
      <c r="AY188" s="244" t="s">
        <v>128</v>
      </c>
    </row>
    <row r="189" s="13" customFormat="1">
      <c r="A189" s="13"/>
      <c r="B189" s="234"/>
      <c r="C189" s="235"/>
      <c r="D189" s="227" t="s">
        <v>142</v>
      </c>
      <c r="E189" s="236" t="s">
        <v>1</v>
      </c>
      <c r="F189" s="237" t="s">
        <v>168</v>
      </c>
      <c r="G189" s="235"/>
      <c r="H189" s="238">
        <v>0.88800000000000001</v>
      </c>
      <c r="I189" s="239"/>
      <c r="J189" s="235"/>
      <c r="K189" s="235"/>
      <c r="L189" s="240"/>
      <c r="M189" s="241"/>
      <c r="N189" s="242"/>
      <c r="O189" s="242"/>
      <c r="P189" s="242"/>
      <c r="Q189" s="242"/>
      <c r="R189" s="242"/>
      <c r="S189" s="242"/>
      <c r="T189" s="243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244" t="s">
        <v>142</v>
      </c>
      <c r="AU189" s="244" t="s">
        <v>82</v>
      </c>
      <c r="AV189" s="13" t="s">
        <v>82</v>
      </c>
      <c r="AW189" s="13" t="s">
        <v>30</v>
      </c>
      <c r="AX189" s="13" t="s">
        <v>73</v>
      </c>
      <c r="AY189" s="244" t="s">
        <v>128</v>
      </c>
    </row>
    <row r="190" s="13" customFormat="1">
      <c r="A190" s="13"/>
      <c r="B190" s="234"/>
      <c r="C190" s="235"/>
      <c r="D190" s="227" t="s">
        <v>142</v>
      </c>
      <c r="E190" s="236" t="s">
        <v>1</v>
      </c>
      <c r="F190" s="237" t="s">
        <v>169</v>
      </c>
      <c r="G190" s="235"/>
      <c r="H190" s="238">
        <v>0.79200000000000004</v>
      </c>
      <c r="I190" s="239"/>
      <c r="J190" s="235"/>
      <c r="K190" s="235"/>
      <c r="L190" s="240"/>
      <c r="M190" s="241"/>
      <c r="N190" s="242"/>
      <c r="O190" s="242"/>
      <c r="P190" s="242"/>
      <c r="Q190" s="242"/>
      <c r="R190" s="242"/>
      <c r="S190" s="242"/>
      <c r="T190" s="243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244" t="s">
        <v>142</v>
      </c>
      <c r="AU190" s="244" t="s">
        <v>82</v>
      </c>
      <c r="AV190" s="13" t="s">
        <v>82</v>
      </c>
      <c r="AW190" s="13" t="s">
        <v>30</v>
      </c>
      <c r="AX190" s="13" t="s">
        <v>73</v>
      </c>
      <c r="AY190" s="244" t="s">
        <v>128</v>
      </c>
    </row>
    <row r="191" s="13" customFormat="1">
      <c r="A191" s="13"/>
      <c r="B191" s="234"/>
      <c r="C191" s="235"/>
      <c r="D191" s="227" t="s">
        <v>142</v>
      </c>
      <c r="E191" s="236" t="s">
        <v>1</v>
      </c>
      <c r="F191" s="237" t="s">
        <v>170</v>
      </c>
      <c r="G191" s="235"/>
      <c r="H191" s="238">
        <v>0.88800000000000001</v>
      </c>
      <c r="I191" s="239"/>
      <c r="J191" s="235"/>
      <c r="K191" s="235"/>
      <c r="L191" s="240"/>
      <c r="M191" s="241"/>
      <c r="N191" s="242"/>
      <c r="O191" s="242"/>
      <c r="P191" s="242"/>
      <c r="Q191" s="242"/>
      <c r="R191" s="242"/>
      <c r="S191" s="242"/>
      <c r="T191" s="24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244" t="s">
        <v>142</v>
      </c>
      <c r="AU191" s="244" t="s">
        <v>82</v>
      </c>
      <c r="AV191" s="13" t="s">
        <v>82</v>
      </c>
      <c r="AW191" s="13" t="s">
        <v>30</v>
      </c>
      <c r="AX191" s="13" t="s">
        <v>73</v>
      </c>
      <c r="AY191" s="244" t="s">
        <v>128</v>
      </c>
    </row>
    <row r="192" s="13" customFormat="1">
      <c r="A192" s="13"/>
      <c r="B192" s="234"/>
      <c r="C192" s="235"/>
      <c r="D192" s="227" t="s">
        <v>142</v>
      </c>
      <c r="E192" s="236" t="s">
        <v>1</v>
      </c>
      <c r="F192" s="237" t="s">
        <v>169</v>
      </c>
      <c r="G192" s="235"/>
      <c r="H192" s="238">
        <v>0.79200000000000004</v>
      </c>
      <c r="I192" s="239"/>
      <c r="J192" s="235"/>
      <c r="K192" s="235"/>
      <c r="L192" s="240"/>
      <c r="M192" s="241"/>
      <c r="N192" s="242"/>
      <c r="O192" s="242"/>
      <c r="P192" s="242"/>
      <c r="Q192" s="242"/>
      <c r="R192" s="242"/>
      <c r="S192" s="242"/>
      <c r="T192" s="24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244" t="s">
        <v>142</v>
      </c>
      <c r="AU192" s="244" t="s">
        <v>82</v>
      </c>
      <c r="AV192" s="13" t="s">
        <v>82</v>
      </c>
      <c r="AW192" s="13" t="s">
        <v>30</v>
      </c>
      <c r="AX192" s="13" t="s">
        <v>73</v>
      </c>
      <c r="AY192" s="244" t="s">
        <v>128</v>
      </c>
    </row>
    <row r="193" s="13" customFormat="1">
      <c r="A193" s="13"/>
      <c r="B193" s="234"/>
      <c r="C193" s="235"/>
      <c r="D193" s="227" t="s">
        <v>142</v>
      </c>
      <c r="E193" s="236" t="s">
        <v>1</v>
      </c>
      <c r="F193" s="237" t="s">
        <v>171</v>
      </c>
      <c r="G193" s="235"/>
      <c r="H193" s="238">
        <v>0.74399999999999999</v>
      </c>
      <c r="I193" s="239"/>
      <c r="J193" s="235"/>
      <c r="K193" s="235"/>
      <c r="L193" s="240"/>
      <c r="M193" s="241"/>
      <c r="N193" s="242"/>
      <c r="O193" s="242"/>
      <c r="P193" s="242"/>
      <c r="Q193" s="242"/>
      <c r="R193" s="242"/>
      <c r="S193" s="242"/>
      <c r="T193" s="24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T193" s="244" t="s">
        <v>142</v>
      </c>
      <c r="AU193" s="244" t="s">
        <v>82</v>
      </c>
      <c r="AV193" s="13" t="s">
        <v>82</v>
      </c>
      <c r="AW193" s="13" t="s">
        <v>30</v>
      </c>
      <c r="AX193" s="13" t="s">
        <v>73</v>
      </c>
      <c r="AY193" s="244" t="s">
        <v>128</v>
      </c>
    </row>
    <row r="194" s="13" customFormat="1">
      <c r="A194" s="13"/>
      <c r="B194" s="234"/>
      <c r="C194" s="235"/>
      <c r="D194" s="227" t="s">
        <v>142</v>
      </c>
      <c r="E194" s="236" t="s">
        <v>1</v>
      </c>
      <c r="F194" s="237" t="s">
        <v>172</v>
      </c>
      <c r="G194" s="235"/>
      <c r="H194" s="238">
        <v>0.64800000000000002</v>
      </c>
      <c r="I194" s="239"/>
      <c r="J194" s="235"/>
      <c r="K194" s="235"/>
      <c r="L194" s="240"/>
      <c r="M194" s="241"/>
      <c r="N194" s="242"/>
      <c r="O194" s="242"/>
      <c r="P194" s="242"/>
      <c r="Q194" s="242"/>
      <c r="R194" s="242"/>
      <c r="S194" s="242"/>
      <c r="T194" s="24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244" t="s">
        <v>142</v>
      </c>
      <c r="AU194" s="244" t="s">
        <v>82</v>
      </c>
      <c r="AV194" s="13" t="s">
        <v>82</v>
      </c>
      <c r="AW194" s="13" t="s">
        <v>30</v>
      </c>
      <c r="AX194" s="13" t="s">
        <v>73</v>
      </c>
      <c r="AY194" s="244" t="s">
        <v>128</v>
      </c>
    </row>
    <row r="195" s="13" customFormat="1">
      <c r="A195" s="13"/>
      <c r="B195" s="234"/>
      <c r="C195" s="235"/>
      <c r="D195" s="227" t="s">
        <v>142</v>
      </c>
      <c r="E195" s="236" t="s">
        <v>1</v>
      </c>
      <c r="F195" s="237" t="s">
        <v>173</v>
      </c>
      <c r="G195" s="235"/>
      <c r="H195" s="238">
        <v>0.54500000000000004</v>
      </c>
      <c r="I195" s="239"/>
      <c r="J195" s="235"/>
      <c r="K195" s="235"/>
      <c r="L195" s="240"/>
      <c r="M195" s="241"/>
      <c r="N195" s="242"/>
      <c r="O195" s="242"/>
      <c r="P195" s="242"/>
      <c r="Q195" s="242"/>
      <c r="R195" s="242"/>
      <c r="S195" s="242"/>
      <c r="T195" s="24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244" t="s">
        <v>142</v>
      </c>
      <c r="AU195" s="244" t="s">
        <v>82</v>
      </c>
      <c r="AV195" s="13" t="s">
        <v>82</v>
      </c>
      <c r="AW195" s="13" t="s">
        <v>30</v>
      </c>
      <c r="AX195" s="13" t="s">
        <v>73</v>
      </c>
      <c r="AY195" s="244" t="s">
        <v>128</v>
      </c>
    </row>
    <row r="196" s="13" customFormat="1">
      <c r="A196" s="13"/>
      <c r="B196" s="234"/>
      <c r="C196" s="235"/>
      <c r="D196" s="227" t="s">
        <v>142</v>
      </c>
      <c r="E196" s="236" t="s">
        <v>1</v>
      </c>
      <c r="F196" s="237" t="s">
        <v>174</v>
      </c>
      <c r="G196" s="235"/>
      <c r="H196" s="238">
        <v>0.44900000000000001</v>
      </c>
      <c r="I196" s="239"/>
      <c r="J196" s="235"/>
      <c r="K196" s="235"/>
      <c r="L196" s="240"/>
      <c r="M196" s="241"/>
      <c r="N196" s="242"/>
      <c r="O196" s="242"/>
      <c r="P196" s="242"/>
      <c r="Q196" s="242"/>
      <c r="R196" s="242"/>
      <c r="S196" s="242"/>
      <c r="T196" s="24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244" t="s">
        <v>142</v>
      </c>
      <c r="AU196" s="244" t="s">
        <v>82</v>
      </c>
      <c r="AV196" s="13" t="s">
        <v>82</v>
      </c>
      <c r="AW196" s="13" t="s">
        <v>30</v>
      </c>
      <c r="AX196" s="13" t="s">
        <v>73</v>
      </c>
      <c r="AY196" s="244" t="s">
        <v>128</v>
      </c>
    </row>
    <row r="197" s="13" customFormat="1">
      <c r="A197" s="13"/>
      <c r="B197" s="234"/>
      <c r="C197" s="235"/>
      <c r="D197" s="227" t="s">
        <v>142</v>
      </c>
      <c r="E197" s="236" t="s">
        <v>1</v>
      </c>
      <c r="F197" s="237" t="s">
        <v>175</v>
      </c>
      <c r="G197" s="235"/>
      <c r="H197" s="238">
        <v>0.54500000000000004</v>
      </c>
      <c r="I197" s="239"/>
      <c r="J197" s="235"/>
      <c r="K197" s="235"/>
      <c r="L197" s="240"/>
      <c r="M197" s="241"/>
      <c r="N197" s="242"/>
      <c r="O197" s="242"/>
      <c r="P197" s="242"/>
      <c r="Q197" s="242"/>
      <c r="R197" s="242"/>
      <c r="S197" s="242"/>
      <c r="T197" s="24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244" t="s">
        <v>142</v>
      </c>
      <c r="AU197" s="244" t="s">
        <v>82</v>
      </c>
      <c r="AV197" s="13" t="s">
        <v>82</v>
      </c>
      <c r="AW197" s="13" t="s">
        <v>30</v>
      </c>
      <c r="AX197" s="13" t="s">
        <v>73</v>
      </c>
      <c r="AY197" s="244" t="s">
        <v>128</v>
      </c>
    </row>
    <row r="198" s="13" customFormat="1">
      <c r="A198" s="13"/>
      <c r="B198" s="234"/>
      <c r="C198" s="235"/>
      <c r="D198" s="227" t="s">
        <v>142</v>
      </c>
      <c r="E198" s="236" t="s">
        <v>1</v>
      </c>
      <c r="F198" s="237" t="s">
        <v>174</v>
      </c>
      <c r="G198" s="235"/>
      <c r="H198" s="238">
        <v>0.44900000000000001</v>
      </c>
      <c r="I198" s="239"/>
      <c r="J198" s="235"/>
      <c r="K198" s="235"/>
      <c r="L198" s="240"/>
      <c r="M198" s="241"/>
      <c r="N198" s="242"/>
      <c r="O198" s="242"/>
      <c r="P198" s="242"/>
      <c r="Q198" s="242"/>
      <c r="R198" s="242"/>
      <c r="S198" s="242"/>
      <c r="T198" s="24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T198" s="244" t="s">
        <v>142</v>
      </c>
      <c r="AU198" s="244" t="s">
        <v>82</v>
      </c>
      <c r="AV198" s="13" t="s">
        <v>82</v>
      </c>
      <c r="AW198" s="13" t="s">
        <v>30</v>
      </c>
      <c r="AX198" s="13" t="s">
        <v>73</v>
      </c>
      <c r="AY198" s="244" t="s">
        <v>128</v>
      </c>
    </row>
    <row r="199" s="14" customFormat="1">
      <c r="A199" s="14"/>
      <c r="B199" s="245"/>
      <c r="C199" s="246"/>
      <c r="D199" s="227" t="s">
        <v>142</v>
      </c>
      <c r="E199" s="247" t="s">
        <v>1</v>
      </c>
      <c r="F199" s="248" t="s">
        <v>154</v>
      </c>
      <c r="G199" s="246"/>
      <c r="H199" s="249">
        <v>9.6199999999999992</v>
      </c>
      <c r="I199" s="250"/>
      <c r="J199" s="246"/>
      <c r="K199" s="246"/>
      <c r="L199" s="251"/>
      <c r="M199" s="252"/>
      <c r="N199" s="253"/>
      <c r="O199" s="253"/>
      <c r="P199" s="253"/>
      <c r="Q199" s="253"/>
      <c r="R199" s="253"/>
      <c r="S199" s="253"/>
      <c r="T199" s="254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T199" s="255" t="s">
        <v>142</v>
      </c>
      <c r="AU199" s="255" t="s">
        <v>82</v>
      </c>
      <c r="AV199" s="14" t="s">
        <v>136</v>
      </c>
      <c r="AW199" s="14" t="s">
        <v>30</v>
      </c>
      <c r="AX199" s="14" t="s">
        <v>80</v>
      </c>
      <c r="AY199" s="255" t="s">
        <v>128</v>
      </c>
    </row>
    <row r="200" s="2" customFormat="1" ht="24.15" customHeight="1">
      <c r="A200" s="38"/>
      <c r="B200" s="39"/>
      <c r="C200" s="214" t="s">
        <v>187</v>
      </c>
      <c r="D200" s="214" t="s">
        <v>131</v>
      </c>
      <c r="E200" s="215" t="s">
        <v>188</v>
      </c>
      <c r="F200" s="216" t="s">
        <v>189</v>
      </c>
      <c r="G200" s="217" t="s">
        <v>158</v>
      </c>
      <c r="H200" s="218">
        <v>22.376000000000001</v>
      </c>
      <c r="I200" s="219"/>
      <c r="J200" s="220">
        <f>ROUND(I200*H200,2)</f>
        <v>0</v>
      </c>
      <c r="K200" s="216" t="s">
        <v>135</v>
      </c>
      <c r="L200" s="44"/>
      <c r="M200" s="221" t="s">
        <v>1</v>
      </c>
      <c r="N200" s="222" t="s">
        <v>38</v>
      </c>
      <c r="O200" s="91"/>
      <c r="P200" s="223">
        <f>O200*H200</f>
        <v>0</v>
      </c>
      <c r="Q200" s="223">
        <v>0.022190000000000001</v>
      </c>
      <c r="R200" s="223">
        <f>Q200*H200</f>
        <v>0.49652344000000004</v>
      </c>
      <c r="S200" s="223">
        <v>0</v>
      </c>
      <c r="T200" s="224">
        <f>S200*H200</f>
        <v>0</v>
      </c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R200" s="225" t="s">
        <v>136</v>
      </c>
      <c r="AT200" s="225" t="s">
        <v>131</v>
      </c>
      <c r="AU200" s="225" t="s">
        <v>82</v>
      </c>
      <c r="AY200" s="17" t="s">
        <v>128</v>
      </c>
      <c r="BE200" s="226">
        <f>IF(N200="základní",J200,0)</f>
        <v>0</v>
      </c>
      <c r="BF200" s="226">
        <f>IF(N200="snížená",J200,0)</f>
        <v>0</v>
      </c>
      <c r="BG200" s="226">
        <f>IF(N200="zákl. přenesená",J200,0)</f>
        <v>0</v>
      </c>
      <c r="BH200" s="226">
        <f>IF(N200="sníž. přenesená",J200,0)</f>
        <v>0</v>
      </c>
      <c r="BI200" s="226">
        <f>IF(N200="nulová",J200,0)</f>
        <v>0</v>
      </c>
      <c r="BJ200" s="17" t="s">
        <v>80</v>
      </c>
      <c r="BK200" s="226">
        <f>ROUND(I200*H200,2)</f>
        <v>0</v>
      </c>
      <c r="BL200" s="17" t="s">
        <v>136</v>
      </c>
      <c r="BM200" s="225" t="s">
        <v>190</v>
      </c>
    </row>
    <row r="201" s="2" customFormat="1">
      <c r="A201" s="38"/>
      <c r="B201" s="39"/>
      <c r="C201" s="40"/>
      <c r="D201" s="227" t="s">
        <v>138</v>
      </c>
      <c r="E201" s="40"/>
      <c r="F201" s="228" t="s">
        <v>191</v>
      </c>
      <c r="G201" s="40"/>
      <c r="H201" s="40"/>
      <c r="I201" s="229"/>
      <c r="J201" s="40"/>
      <c r="K201" s="40"/>
      <c r="L201" s="44"/>
      <c r="M201" s="230"/>
      <c r="N201" s="231"/>
      <c r="O201" s="91"/>
      <c r="P201" s="91"/>
      <c r="Q201" s="91"/>
      <c r="R201" s="91"/>
      <c r="S201" s="91"/>
      <c r="T201" s="92"/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T201" s="17" t="s">
        <v>138</v>
      </c>
      <c r="AU201" s="17" t="s">
        <v>82</v>
      </c>
    </row>
    <row r="202" s="2" customFormat="1">
      <c r="A202" s="38"/>
      <c r="B202" s="39"/>
      <c r="C202" s="40"/>
      <c r="D202" s="232" t="s">
        <v>140</v>
      </c>
      <c r="E202" s="40"/>
      <c r="F202" s="233" t="s">
        <v>192</v>
      </c>
      <c r="G202" s="40"/>
      <c r="H202" s="40"/>
      <c r="I202" s="229"/>
      <c r="J202" s="40"/>
      <c r="K202" s="40"/>
      <c r="L202" s="44"/>
      <c r="M202" s="230"/>
      <c r="N202" s="231"/>
      <c r="O202" s="91"/>
      <c r="P202" s="91"/>
      <c r="Q202" s="91"/>
      <c r="R202" s="91"/>
      <c r="S202" s="91"/>
      <c r="T202" s="92"/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T202" s="17" t="s">
        <v>140</v>
      </c>
      <c r="AU202" s="17" t="s">
        <v>82</v>
      </c>
    </row>
    <row r="203" s="13" customFormat="1">
      <c r="A203" s="13"/>
      <c r="B203" s="234"/>
      <c r="C203" s="235"/>
      <c r="D203" s="227" t="s">
        <v>142</v>
      </c>
      <c r="E203" s="236" t="s">
        <v>1</v>
      </c>
      <c r="F203" s="237" t="s">
        <v>193</v>
      </c>
      <c r="G203" s="235"/>
      <c r="H203" s="238">
        <v>1.6399999999999999</v>
      </c>
      <c r="I203" s="239"/>
      <c r="J203" s="235"/>
      <c r="K203" s="235"/>
      <c r="L203" s="240"/>
      <c r="M203" s="241"/>
      <c r="N203" s="242"/>
      <c r="O203" s="242"/>
      <c r="P203" s="242"/>
      <c r="Q203" s="242"/>
      <c r="R203" s="242"/>
      <c r="S203" s="242"/>
      <c r="T203" s="243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T203" s="244" t="s">
        <v>142</v>
      </c>
      <c r="AU203" s="244" t="s">
        <v>82</v>
      </c>
      <c r="AV203" s="13" t="s">
        <v>82</v>
      </c>
      <c r="AW203" s="13" t="s">
        <v>30</v>
      </c>
      <c r="AX203" s="13" t="s">
        <v>73</v>
      </c>
      <c r="AY203" s="244" t="s">
        <v>128</v>
      </c>
    </row>
    <row r="204" s="13" customFormat="1">
      <c r="A204" s="13"/>
      <c r="B204" s="234"/>
      <c r="C204" s="235"/>
      <c r="D204" s="227" t="s">
        <v>142</v>
      </c>
      <c r="E204" s="236" t="s">
        <v>1</v>
      </c>
      <c r="F204" s="237" t="s">
        <v>194</v>
      </c>
      <c r="G204" s="235"/>
      <c r="H204" s="238">
        <v>2.7200000000000002</v>
      </c>
      <c r="I204" s="239"/>
      <c r="J204" s="235"/>
      <c r="K204" s="235"/>
      <c r="L204" s="240"/>
      <c r="M204" s="241"/>
      <c r="N204" s="242"/>
      <c r="O204" s="242"/>
      <c r="P204" s="242"/>
      <c r="Q204" s="242"/>
      <c r="R204" s="242"/>
      <c r="S204" s="242"/>
      <c r="T204" s="243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T204" s="244" t="s">
        <v>142</v>
      </c>
      <c r="AU204" s="244" t="s">
        <v>82</v>
      </c>
      <c r="AV204" s="13" t="s">
        <v>82</v>
      </c>
      <c r="AW204" s="13" t="s">
        <v>30</v>
      </c>
      <c r="AX204" s="13" t="s">
        <v>73</v>
      </c>
      <c r="AY204" s="244" t="s">
        <v>128</v>
      </c>
    </row>
    <row r="205" s="13" customFormat="1">
      <c r="A205" s="13"/>
      <c r="B205" s="234"/>
      <c r="C205" s="235"/>
      <c r="D205" s="227" t="s">
        <v>142</v>
      </c>
      <c r="E205" s="236" t="s">
        <v>1</v>
      </c>
      <c r="F205" s="237" t="s">
        <v>195</v>
      </c>
      <c r="G205" s="235"/>
      <c r="H205" s="238">
        <v>1.6399999999999999</v>
      </c>
      <c r="I205" s="239"/>
      <c r="J205" s="235"/>
      <c r="K205" s="235"/>
      <c r="L205" s="240"/>
      <c r="M205" s="241"/>
      <c r="N205" s="242"/>
      <c r="O205" s="242"/>
      <c r="P205" s="242"/>
      <c r="Q205" s="242"/>
      <c r="R205" s="242"/>
      <c r="S205" s="242"/>
      <c r="T205" s="243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T205" s="244" t="s">
        <v>142</v>
      </c>
      <c r="AU205" s="244" t="s">
        <v>82</v>
      </c>
      <c r="AV205" s="13" t="s">
        <v>82</v>
      </c>
      <c r="AW205" s="13" t="s">
        <v>30</v>
      </c>
      <c r="AX205" s="13" t="s">
        <v>73</v>
      </c>
      <c r="AY205" s="244" t="s">
        <v>128</v>
      </c>
    </row>
    <row r="206" s="13" customFormat="1">
      <c r="A206" s="13"/>
      <c r="B206" s="234"/>
      <c r="C206" s="235"/>
      <c r="D206" s="227" t="s">
        <v>142</v>
      </c>
      <c r="E206" s="236" t="s">
        <v>1</v>
      </c>
      <c r="F206" s="237" t="s">
        <v>196</v>
      </c>
      <c r="G206" s="235"/>
      <c r="H206" s="238">
        <v>4.7000000000000002</v>
      </c>
      <c r="I206" s="239"/>
      <c r="J206" s="235"/>
      <c r="K206" s="235"/>
      <c r="L206" s="240"/>
      <c r="M206" s="241"/>
      <c r="N206" s="242"/>
      <c r="O206" s="242"/>
      <c r="P206" s="242"/>
      <c r="Q206" s="242"/>
      <c r="R206" s="242"/>
      <c r="S206" s="242"/>
      <c r="T206" s="243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T206" s="244" t="s">
        <v>142</v>
      </c>
      <c r="AU206" s="244" t="s">
        <v>82</v>
      </c>
      <c r="AV206" s="13" t="s">
        <v>82</v>
      </c>
      <c r="AW206" s="13" t="s">
        <v>30</v>
      </c>
      <c r="AX206" s="13" t="s">
        <v>73</v>
      </c>
      <c r="AY206" s="244" t="s">
        <v>128</v>
      </c>
    </row>
    <row r="207" s="13" customFormat="1">
      <c r="A207" s="13"/>
      <c r="B207" s="234"/>
      <c r="C207" s="235"/>
      <c r="D207" s="227" t="s">
        <v>142</v>
      </c>
      <c r="E207" s="236" t="s">
        <v>1</v>
      </c>
      <c r="F207" s="237" t="s">
        <v>197</v>
      </c>
      <c r="G207" s="235"/>
      <c r="H207" s="238">
        <v>4.7000000000000002</v>
      </c>
      <c r="I207" s="239"/>
      <c r="J207" s="235"/>
      <c r="K207" s="235"/>
      <c r="L207" s="240"/>
      <c r="M207" s="241"/>
      <c r="N207" s="242"/>
      <c r="O207" s="242"/>
      <c r="P207" s="242"/>
      <c r="Q207" s="242"/>
      <c r="R207" s="242"/>
      <c r="S207" s="242"/>
      <c r="T207" s="243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T207" s="244" t="s">
        <v>142</v>
      </c>
      <c r="AU207" s="244" t="s">
        <v>82</v>
      </c>
      <c r="AV207" s="13" t="s">
        <v>82</v>
      </c>
      <c r="AW207" s="13" t="s">
        <v>30</v>
      </c>
      <c r="AX207" s="13" t="s">
        <v>73</v>
      </c>
      <c r="AY207" s="244" t="s">
        <v>128</v>
      </c>
    </row>
    <row r="208" s="13" customFormat="1">
      <c r="A208" s="13"/>
      <c r="B208" s="234"/>
      <c r="C208" s="235"/>
      <c r="D208" s="227" t="s">
        <v>142</v>
      </c>
      <c r="E208" s="236" t="s">
        <v>1</v>
      </c>
      <c r="F208" s="237" t="s">
        <v>198</v>
      </c>
      <c r="G208" s="235"/>
      <c r="H208" s="238">
        <v>3.1000000000000001</v>
      </c>
      <c r="I208" s="239"/>
      <c r="J208" s="235"/>
      <c r="K208" s="235"/>
      <c r="L208" s="240"/>
      <c r="M208" s="241"/>
      <c r="N208" s="242"/>
      <c r="O208" s="242"/>
      <c r="P208" s="242"/>
      <c r="Q208" s="242"/>
      <c r="R208" s="242"/>
      <c r="S208" s="242"/>
      <c r="T208" s="243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T208" s="244" t="s">
        <v>142</v>
      </c>
      <c r="AU208" s="244" t="s">
        <v>82</v>
      </c>
      <c r="AV208" s="13" t="s">
        <v>82</v>
      </c>
      <c r="AW208" s="13" t="s">
        <v>30</v>
      </c>
      <c r="AX208" s="13" t="s">
        <v>73</v>
      </c>
      <c r="AY208" s="244" t="s">
        <v>128</v>
      </c>
    </row>
    <row r="209" s="13" customFormat="1">
      <c r="A209" s="13"/>
      <c r="B209" s="234"/>
      <c r="C209" s="235"/>
      <c r="D209" s="227" t="s">
        <v>142</v>
      </c>
      <c r="E209" s="236" t="s">
        <v>1</v>
      </c>
      <c r="F209" s="237" t="s">
        <v>199</v>
      </c>
      <c r="G209" s="235"/>
      <c r="H209" s="238">
        <v>1.9379999999999999</v>
      </c>
      <c r="I209" s="239"/>
      <c r="J209" s="235"/>
      <c r="K209" s="235"/>
      <c r="L209" s="240"/>
      <c r="M209" s="241"/>
      <c r="N209" s="242"/>
      <c r="O209" s="242"/>
      <c r="P209" s="242"/>
      <c r="Q209" s="242"/>
      <c r="R209" s="242"/>
      <c r="S209" s="242"/>
      <c r="T209" s="243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T209" s="244" t="s">
        <v>142</v>
      </c>
      <c r="AU209" s="244" t="s">
        <v>82</v>
      </c>
      <c r="AV209" s="13" t="s">
        <v>82</v>
      </c>
      <c r="AW209" s="13" t="s">
        <v>30</v>
      </c>
      <c r="AX209" s="13" t="s">
        <v>73</v>
      </c>
      <c r="AY209" s="244" t="s">
        <v>128</v>
      </c>
    </row>
    <row r="210" s="13" customFormat="1">
      <c r="A210" s="13"/>
      <c r="B210" s="234"/>
      <c r="C210" s="235"/>
      <c r="D210" s="227" t="s">
        <v>142</v>
      </c>
      <c r="E210" s="236" t="s">
        <v>1</v>
      </c>
      <c r="F210" s="237" t="s">
        <v>200</v>
      </c>
      <c r="G210" s="235"/>
      <c r="H210" s="238">
        <v>1.9379999999999999</v>
      </c>
      <c r="I210" s="239"/>
      <c r="J210" s="235"/>
      <c r="K210" s="235"/>
      <c r="L210" s="240"/>
      <c r="M210" s="241"/>
      <c r="N210" s="242"/>
      <c r="O210" s="242"/>
      <c r="P210" s="242"/>
      <c r="Q210" s="242"/>
      <c r="R210" s="242"/>
      <c r="S210" s="242"/>
      <c r="T210" s="243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T210" s="244" t="s">
        <v>142</v>
      </c>
      <c r="AU210" s="244" t="s">
        <v>82</v>
      </c>
      <c r="AV210" s="13" t="s">
        <v>82</v>
      </c>
      <c r="AW210" s="13" t="s">
        <v>30</v>
      </c>
      <c r="AX210" s="13" t="s">
        <v>73</v>
      </c>
      <c r="AY210" s="244" t="s">
        <v>128</v>
      </c>
    </row>
    <row r="211" s="14" customFormat="1">
      <c r="A211" s="14"/>
      <c r="B211" s="245"/>
      <c r="C211" s="246"/>
      <c r="D211" s="227" t="s">
        <v>142</v>
      </c>
      <c r="E211" s="247" t="s">
        <v>1</v>
      </c>
      <c r="F211" s="248" t="s">
        <v>154</v>
      </c>
      <c r="G211" s="246"/>
      <c r="H211" s="249">
        <v>22.375999999999998</v>
      </c>
      <c r="I211" s="250"/>
      <c r="J211" s="246"/>
      <c r="K211" s="246"/>
      <c r="L211" s="251"/>
      <c r="M211" s="252"/>
      <c r="N211" s="253"/>
      <c r="O211" s="253"/>
      <c r="P211" s="253"/>
      <c r="Q211" s="253"/>
      <c r="R211" s="253"/>
      <c r="S211" s="253"/>
      <c r="T211" s="254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T211" s="255" t="s">
        <v>142</v>
      </c>
      <c r="AU211" s="255" t="s">
        <v>82</v>
      </c>
      <c r="AV211" s="14" t="s">
        <v>136</v>
      </c>
      <c r="AW211" s="14" t="s">
        <v>30</v>
      </c>
      <c r="AX211" s="14" t="s">
        <v>80</v>
      </c>
      <c r="AY211" s="255" t="s">
        <v>128</v>
      </c>
    </row>
    <row r="212" s="2" customFormat="1" ht="24.15" customHeight="1">
      <c r="A212" s="38"/>
      <c r="B212" s="39"/>
      <c r="C212" s="214" t="s">
        <v>201</v>
      </c>
      <c r="D212" s="214" t="s">
        <v>131</v>
      </c>
      <c r="E212" s="215" t="s">
        <v>202</v>
      </c>
      <c r="F212" s="216" t="s">
        <v>203</v>
      </c>
      <c r="G212" s="217" t="s">
        <v>158</v>
      </c>
      <c r="H212" s="218">
        <v>9.6199999999999992</v>
      </c>
      <c r="I212" s="219"/>
      <c r="J212" s="220">
        <f>ROUND(I212*H212,2)</f>
        <v>0</v>
      </c>
      <c r="K212" s="216" t="s">
        <v>135</v>
      </c>
      <c r="L212" s="44"/>
      <c r="M212" s="221" t="s">
        <v>1</v>
      </c>
      <c r="N212" s="222" t="s">
        <v>38</v>
      </c>
      <c r="O212" s="91"/>
      <c r="P212" s="223">
        <f>O212*H212</f>
        <v>0</v>
      </c>
      <c r="Q212" s="223">
        <v>0.00080999999999999996</v>
      </c>
      <c r="R212" s="223">
        <f>Q212*H212</f>
        <v>0.0077921999999999991</v>
      </c>
      <c r="S212" s="223">
        <v>0</v>
      </c>
      <c r="T212" s="224">
        <f>S212*H212</f>
        <v>0</v>
      </c>
      <c r="U212" s="38"/>
      <c r="V212" s="38"/>
      <c r="W212" s="38"/>
      <c r="X212" s="38"/>
      <c r="Y212" s="38"/>
      <c r="Z212" s="38"/>
      <c r="AA212" s="38"/>
      <c r="AB212" s="38"/>
      <c r="AC212" s="38"/>
      <c r="AD212" s="38"/>
      <c r="AE212" s="38"/>
      <c r="AR212" s="225" t="s">
        <v>136</v>
      </c>
      <c r="AT212" s="225" t="s">
        <v>131</v>
      </c>
      <c r="AU212" s="225" t="s">
        <v>82</v>
      </c>
      <c r="AY212" s="17" t="s">
        <v>128</v>
      </c>
      <c r="BE212" s="226">
        <f>IF(N212="základní",J212,0)</f>
        <v>0</v>
      </c>
      <c r="BF212" s="226">
        <f>IF(N212="snížená",J212,0)</f>
        <v>0</v>
      </c>
      <c r="BG212" s="226">
        <f>IF(N212="zákl. přenesená",J212,0)</f>
        <v>0</v>
      </c>
      <c r="BH212" s="226">
        <f>IF(N212="sníž. přenesená",J212,0)</f>
        <v>0</v>
      </c>
      <c r="BI212" s="226">
        <f>IF(N212="nulová",J212,0)</f>
        <v>0</v>
      </c>
      <c r="BJ212" s="17" t="s">
        <v>80</v>
      </c>
      <c r="BK212" s="226">
        <f>ROUND(I212*H212,2)</f>
        <v>0</v>
      </c>
      <c r="BL212" s="17" t="s">
        <v>136</v>
      </c>
      <c r="BM212" s="225" t="s">
        <v>204</v>
      </c>
    </row>
    <row r="213" s="2" customFormat="1">
      <c r="A213" s="38"/>
      <c r="B213" s="39"/>
      <c r="C213" s="40"/>
      <c r="D213" s="227" t="s">
        <v>138</v>
      </c>
      <c r="E213" s="40"/>
      <c r="F213" s="228" t="s">
        <v>205</v>
      </c>
      <c r="G213" s="40"/>
      <c r="H213" s="40"/>
      <c r="I213" s="229"/>
      <c r="J213" s="40"/>
      <c r="K213" s="40"/>
      <c r="L213" s="44"/>
      <c r="M213" s="230"/>
      <c r="N213" s="231"/>
      <c r="O213" s="91"/>
      <c r="P213" s="91"/>
      <c r="Q213" s="91"/>
      <c r="R213" s="91"/>
      <c r="S213" s="91"/>
      <c r="T213" s="92"/>
      <c r="U213" s="38"/>
      <c r="V213" s="38"/>
      <c r="W213" s="38"/>
      <c r="X213" s="38"/>
      <c r="Y213" s="38"/>
      <c r="Z213" s="38"/>
      <c r="AA213" s="38"/>
      <c r="AB213" s="38"/>
      <c r="AC213" s="38"/>
      <c r="AD213" s="38"/>
      <c r="AE213" s="38"/>
      <c r="AT213" s="17" t="s">
        <v>138</v>
      </c>
      <c r="AU213" s="17" t="s">
        <v>82</v>
      </c>
    </row>
    <row r="214" s="2" customFormat="1">
      <c r="A214" s="38"/>
      <c r="B214" s="39"/>
      <c r="C214" s="40"/>
      <c r="D214" s="232" t="s">
        <v>140</v>
      </c>
      <c r="E214" s="40"/>
      <c r="F214" s="233" t="s">
        <v>206</v>
      </c>
      <c r="G214" s="40"/>
      <c r="H214" s="40"/>
      <c r="I214" s="229"/>
      <c r="J214" s="40"/>
      <c r="K214" s="40"/>
      <c r="L214" s="44"/>
      <c r="M214" s="230"/>
      <c r="N214" s="231"/>
      <c r="O214" s="91"/>
      <c r="P214" s="91"/>
      <c r="Q214" s="91"/>
      <c r="R214" s="91"/>
      <c r="S214" s="91"/>
      <c r="T214" s="92"/>
      <c r="U214" s="38"/>
      <c r="V214" s="38"/>
      <c r="W214" s="38"/>
      <c r="X214" s="38"/>
      <c r="Y214" s="38"/>
      <c r="Z214" s="38"/>
      <c r="AA214" s="38"/>
      <c r="AB214" s="38"/>
      <c r="AC214" s="38"/>
      <c r="AD214" s="38"/>
      <c r="AE214" s="38"/>
      <c r="AT214" s="17" t="s">
        <v>140</v>
      </c>
      <c r="AU214" s="17" t="s">
        <v>82</v>
      </c>
    </row>
    <row r="215" s="13" customFormat="1">
      <c r="A215" s="13"/>
      <c r="B215" s="234"/>
      <c r="C215" s="235"/>
      <c r="D215" s="227" t="s">
        <v>142</v>
      </c>
      <c r="E215" s="236" t="s">
        <v>1</v>
      </c>
      <c r="F215" s="237" t="s">
        <v>179</v>
      </c>
      <c r="G215" s="235"/>
      <c r="H215" s="238">
        <v>9.6199999999999992</v>
      </c>
      <c r="I215" s="239"/>
      <c r="J215" s="235"/>
      <c r="K215" s="235"/>
      <c r="L215" s="240"/>
      <c r="M215" s="241"/>
      <c r="N215" s="242"/>
      <c r="O215" s="242"/>
      <c r="P215" s="242"/>
      <c r="Q215" s="242"/>
      <c r="R215" s="242"/>
      <c r="S215" s="242"/>
      <c r="T215" s="243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T215" s="244" t="s">
        <v>142</v>
      </c>
      <c r="AU215" s="244" t="s">
        <v>82</v>
      </c>
      <c r="AV215" s="13" t="s">
        <v>82</v>
      </c>
      <c r="AW215" s="13" t="s">
        <v>30</v>
      </c>
      <c r="AX215" s="13" t="s">
        <v>80</v>
      </c>
      <c r="AY215" s="244" t="s">
        <v>128</v>
      </c>
    </row>
    <row r="216" s="2" customFormat="1" ht="24.15" customHeight="1">
      <c r="A216" s="38"/>
      <c r="B216" s="39"/>
      <c r="C216" s="214" t="s">
        <v>207</v>
      </c>
      <c r="D216" s="214" t="s">
        <v>131</v>
      </c>
      <c r="E216" s="215" t="s">
        <v>208</v>
      </c>
      <c r="F216" s="216" t="s">
        <v>209</v>
      </c>
      <c r="G216" s="217" t="s">
        <v>158</v>
      </c>
      <c r="H216" s="218">
        <v>9.6199999999999992</v>
      </c>
      <c r="I216" s="219"/>
      <c r="J216" s="220">
        <f>ROUND(I216*H216,2)</f>
        <v>0</v>
      </c>
      <c r="K216" s="216" t="s">
        <v>135</v>
      </c>
      <c r="L216" s="44"/>
      <c r="M216" s="221" t="s">
        <v>1</v>
      </c>
      <c r="N216" s="222" t="s">
        <v>38</v>
      </c>
      <c r="O216" s="91"/>
      <c r="P216" s="223">
        <f>O216*H216</f>
        <v>0</v>
      </c>
      <c r="Q216" s="223">
        <v>0</v>
      </c>
      <c r="R216" s="223">
        <f>Q216*H216</f>
        <v>0</v>
      </c>
      <c r="S216" s="223">
        <v>0</v>
      </c>
      <c r="T216" s="224">
        <f>S216*H216</f>
        <v>0</v>
      </c>
      <c r="U216" s="38"/>
      <c r="V216" s="38"/>
      <c r="W216" s="38"/>
      <c r="X216" s="38"/>
      <c r="Y216" s="38"/>
      <c r="Z216" s="38"/>
      <c r="AA216" s="38"/>
      <c r="AB216" s="38"/>
      <c r="AC216" s="38"/>
      <c r="AD216" s="38"/>
      <c r="AE216" s="38"/>
      <c r="AR216" s="225" t="s">
        <v>136</v>
      </c>
      <c r="AT216" s="225" t="s">
        <v>131</v>
      </c>
      <c r="AU216" s="225" t="s">
        <v>82</v>
      </c>
      <c r="AY216" s="17" t="s">
        <v>128</v>
      </c>
      <c r="BE216" s="226">
        <f>IF(N216="základní",J216,0)</f>
        <v>0</v>
      </c>
      <c r="BF216" s="226">
        <f>IF(N216="snížená",J216,0)</f>
        <v>0</v>
      </c>
      <c r="BG216" s="226">
        <f>IF(N216="zákl. přenesená",J216,0)</f>
        <v>0</v>
      </c>
      <c r="BH216" s="226">
        <f>IF(N216="sníž. přenesená",J216,0)</f>
        <v>0</v>
      </c>
      <c r="BI216" s="226">
        <f>IF(N216="nulová",J216,0)</f>
        <v>0</v>
      </c>
      <c r="BJ216" s="17" t="s">
        <v>80</v>
      </c>
      <c r="BK216" s="226">
        <f>ROUND(I216*H216,2)</f>
        <v>0</v>
      </c>
      <c r="BL216" s="17" t="s">
        <v>136</v>
      </c>
      <c r="BM216" s="225" t="s">
        <v>210</v>
      </c>
    </row>
    <row r="217" s="2" customFormat="1">
      <c r="A217" s="38"/>
      <c r="B217" s="39"/>
      <c r="C217" s="40"/>
      <c r="D217" s="227" t="s">
        <v>138</v>
      </c>
      <c r="E217" s="40"/>
      <c r="F217" s="228" t="s">
        <v>211</v>
      </c>
      <c r="G217" s="40"/>
      <c r="H217" s="40"/>
      <c r="I217" s="229"/>
      <c r="J217" s="40"/>
      <c r="K217" s="40"/>
      <c r="L217" s="44"/>
      <c r="M217" s="230"/>
      <c r="N217" s="231"/>
      <c r="O217" s="91"/>
      <c r="P217" s="91"/>
      <c r="Q217" s="91"/>
      <c r="R217" s="91"/>
      <c r="S217" s="91"/>
      <c r="T217" s="92"/>
      <c r="U217" s="38"/>
      <c r="V217" s="38"/>
      <c r="W217" s="38"/>
      <c r="X217" s="38"/>
      <c r="Y217" s="38"/>
      <c r="Z217" s="38"/>
      <c r="AA217" s="38"/>
      <c r="AB217" s="38"/>
      <c r="AC217" s="38"/>
      <c r="AD217" s="38"/>
      <c r="AE217" s="38"/>
      <c r="AT217" s="17" t="s">
        <v>138</v>
      </c>
      <c r="AU217" s="17" t="s">
        <v>82</v>
      </c>
    </row>
    <row r="218" s="2" customFormat="1">
      <c r="A218" s="38"/>
      <c r="B218" s="39"/>
      <c r="C218" s="40"/>
      <c r="D218" s="232" t="s">
        <v>140</v>
      </c>
      <c r="E218" s="40"/>
      <c r="F218" s="233" t="s">
        <v>212</v>
      </c>
      <c r="G218" s="40"/>
      <c r="H218" s="40"/>
      <c r="I218" s="229"/>
      <c r="J218" s="40"/>
      <c r="K218" s="40"/>
      <c r="L218" s="44"/>
      <c r="M218" s="230"/>
      <c r="N218" s="231"/>
      <c r="O218" s="91"/>
      <c r="P218" s="91"/>
      <c r="Q218" s="91"/>
      <c r="R218" s="91"/>
      <c r="S218" s="91"/>
      <c r="T218" s="92"/>
      <c r="U218" s="38"/>
      <c r="V218" s="38"/>
      <c r="W218" s="38"/>
      <c r="X218" s="38"/>
      <c r="Y218" s="38"/>
      <c r="Z218" s="38"/>
      <c r="AA218" s="38"/>
      <c r="AB218" s="38"/>
      <c r="AC218" s="38"/>
      <c r="AD218" s="38"/>
      <c r="AE218" s="38"/>
      <c r="AT218" s="17" t="s">
        <v>140</v>
      </c>
      <c r="AU218" s="17" t="s">
        <v>82</v>
      </c>
    </row>
    <row r="219" s="13" customFormat="1">
      <c r="A219" s="13"/>
      <c r="B219" s="234"/>
      <c r="C219" s="235"/>
      <c r="D219" s="227" t="s">
        <v>142</v>
      </c>
      <c r="E219" s="236" t="s">
        <v>1</v>
      </c>
      <c r="F219" s="237" t="s">
        <v>179</v>
      </c>
      <c r="G219" s="235"/>
      <c r="H219" s="238">
        <v>9.6199999999999992</v>
      </c>
      <c r="I219" s="239"/>
      <c r="J219" s="235"/>
      <c r="K219" s="235"/>
      <c r="L219" s="240"/>
      <c r="M219" s="241"/>
      <c r="N219" s="242"/>
      <c r="O219" s="242"/>
      <c r="P219" s="242"/>
      <c r="Q219" s="242"/>
      <c r="R219" s="242"/>
      <c r="S219" s="242"/>
      <c r="T219" s="243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T219" s="244" t="s">
        <v>142</v>
      </c>
      <c r="AU219" s="244" t="s">
        <v>82</v>
      </c>
      <c r="AV219" s="13" t="s">
        <v>82</v>
      </c>
      <c r="AW219" s="13" t="s">
        <v>30</v>
      </c>
      <c r="AX219" s="13" t="s">
        <v>80</v>
      </c>
      <c r="AY219" s="244" t="s">
        <v>128</v>
      </c>
    </row>
    <row r="220" s="12" customFormat="1" ht="22.8" customHeight="1">
      <c r="A220" s="12"/>
      <c r="B220" s="198"/>
      <c r="C220" s="199"/>
      <c r="D220" s="200" t="s">
        <v>72</v>
      </c>
      <c r="E220" s="212" t="s">
        <v>213</v>
      </c>
      <c r="F220" s="212" t="s">
        <v>214</v>
      </c>
      <c r="G220" s="199"/>
      <c r="H220" s="199"/>
      <c r="I220" s="202"/>
      <c r="J220" s="213">
        <f>BK220</f>
        <v>0</v>
      </c>
      <c r="K220" s="199"/>
      <c r="L220" s="204"/>
      <c r="M220" s="205"/>
      <c r="N220" s="206"/>
      <c r="O220" s="206"/>
      <c r="P220" s="207">
        <f>SUM(P221:P362)</f>
        <v>0</v>
      </c>
      <c r="Q220" s="206"/>
      <c r="R220" s="207">
        <f>SUM(R221:R362)</f>
        <v>16.345845879999999</v>
      </c>
      <c r="S220" s="206"/>
      <c r="T220" s="208">
        <f>SUM(T221:T362)</f>
        <v>0</v>
      </c>
      <c r="U220" s="12"/>
      <c r="V220" s="12"/>
      <c r="W220" s="12"/>
      <c r="X220" s="12"/>
      <c r="Y220" s="12"/>
      <c r="Z220" s="12"/>
      <c r="AA220" s="12"/>
      <c r="AB220" s="12"/>
      <c r="AC220" s="12"/>
      <c r="AD220" s="12"/>
      <c r="AE220" s="12"/>
      <c r="AR220" s="209" t="s">
        <v>80</v>
      </c>
      <c r="AT220" s="210" t="s">
        <v>72</v>
      </c>
      <c r="AU220" s="210" t="s">
        <v>80</v>
      </c>
      <c r="AY220" s="209" t="s">
        <v>128</v>
      </c>
      <c r="BK220" s="211">
        <f>SUM(BK221:BK362)</f>
        <v>0</v>
      </c>
    </row>
    <row r="221" s="2" customFormat="1" ht="21.75" customHeight="1">
      <c r="A221" s="38"/>
      <c r="B221" s="39"/>
      <c r="C221" s="214" t="s">
        <v>213</v>
      </c>
      <c r="D221" s="214" t="s">
        <v>131</v>
      </c>
      <c r="E221" s="215" t="s">
        <v>215</v>
      </c>
      <c r="F221" s="216" t="s">
        <v>216</v>
      </c>
      <c r="G221" s="217" t="s">
        <v>217</v>
      </c>
      <c r="H221" s="218">
        <v>43.280000000000001</v>
      </c>
      <c r="I221" s="219"/>
      <c r="J221" s="220">
        <f>ROUND(I221*H221,2)</f>
        <v>0</v>
      </c>
      <c r="K221" s="216" t="s">
        <v>135</v>
      </c>
      <c r="L221" s="44"/>
      <c r="M221" s="221" t="s">
        <v>1</v>
      </c>
      <c r="N221" s="222" t="s">
        <v>38</v>
      </c>
      <c r="O221" s="91"/>
      <c r="P221" s="223">
        <f>O221*H221</f>
        <v>0</v>
      </c>
      <c r="Q221" s="223">
        <v>0.0067999999999999996</v>
      </c>
      <c r="R221" s="223">
        <f>Q221*H221</f>
        <v>0.29430400000000001</v>
      </c>
      <c r="S221" s="223">
        <v>0</v>
      </c>
      <c r="T221" s="224">
        <f>S221*H221</f>
        <v>0</v>
      </c>
      <c r="U221" s="38"/>
      <c r="V221" s="38"/>
      <c r="W221" s="38"/>
      <c r="X221" s="38"/>
      <c r="Y221" s="38"/>
      <c r="Z221" s="38"/>
      <c r="AA221" s="38"/>
      <c r="AB221" s="38"/>
      <c r="AC221" s="38"/>
      <c r="AD221" s="38"/>
      <c r="AE221" s="38"/>
      <c r="AR221" s="225" t="s">
        <v>136</v>
      </c>
      <c r="AT221" s="225" t="s">
        <v>131</v>
      </c>
      <c r="AU221" s="225" t="s">
        <v>82</v>
      </c>
      <c r="AY221" s="17" t="s">
        <v>128</v>
      </c>
      <c r="BE221" s="226">
        <f>IF(N221="základní",J221,0)</f>
        <v>0</v>
      </c>
      <c r="BF221" s="226">
        <f>IF(N221="snížená",J221,0)</f>
        <v>0</v>
      </c>
      <c r="BG221" s="226">
        <f>IF(N221="zákl. přenesená",J221,0)</f>
        <v>0</v>
      </c>
      <c r="BH221" s="226">
        <f>IF(N221="sníž. přenesená",J221,0)</f>
        <v>0</v>
      </c>
      <c r="BI221" s="226">
        <f>IF(N221="nulová",J221,0)</f>
        <v>0</v>
      </c>
      <c r="BJ221" s="17" t="s">
        <v>80</v>
      </c>
      <c r="BK221" s="226">
        <f>ROUND(I221*H221,2)</f>
        <v>0</v>
      </c>
      <c r="BL221" s="17" t="s">
        <v>136</v>
      </c>
      <c r="BM221" s="225" t="s">
        <v>218</v>
      </c>
    </row>
    <row r="222" s="2" customFormat="1">
      <c r="A222" s="38"/>
      <c r="B222" s="39"/>
      <c r="C222" s="40"/>
      <c r="D222" s="227" t="s">
        <v>138</v>
      </c>
      <c r="E222" s="40"/>
      <c r="F222" s="228" t="s">
        <v>219</v>
      </c>
      <c r="G222" s="40"/>
      <c r="H222" s="40"/>
      <c r="I222" s="229"/>
      <c r="J222" s="40"/>
      <c r="K222" s="40"/>
      <c r="L222" s="44"/>
      <c r="M222" s="230"/>
      <c r="N222" s="231"/>
      <c r="O222" s="91"/>
      <c r="P222" s="91"/>
      <c r="Q222" s="91"/>
      <c r="R222" s="91"/>
      <c r="S222" s="91"/>
      <c r="T222" s="92"/>
      <c r="U222" s="38"/>
      <c r="V222" s="38"/>
      <c r="W222" s="38"/>
      <c r="X222" s="38"/>
      <c r="Y222" s="38"/>
      <c r="Z222" s="38"/>
      <c r="AA222" s="38"/>
      <c r="AB222" s="38"/>
      <c r="AC222" s="38"/>
      <c r="AD222" s="38"/>
      <c r="AE222" s="38"/>
      <c r="AT222" s="17" t="s">
        <v>138</v>
      </c>
      <c r="AU222" s="17" t="s">
        <v>82</v>
      </c>
    </row>
    <row r="223" s="2" customFormat="1">
      <c r="A223" s="38"/>
      <c r="B223" s="39"/>
      <c r="C223" s="40"/>
      <c r="D223" s="232" t="s">
        <v>140</v>
      </c>
      <c r="E223" s="40"/>
      <c r="F223" s="233" t="s">
        <v>220</v>
      </c>
      <c r="G223" s="40"/>
      <c r="H223" s="40"/>
      <c r="I223" s="229"/>
      <c r="J223" s="40"/>
      <c r="K223" s="40"/>
      <c r="L223" s="44"/>
      <c r="M223" s="230"/>
      <c r="N223" s="231"/>
      <c r="O223" s="91"/>
      <c r="P223" s="91"/>
      <c r="Q223" s="91"/>
      <c r="R223" s="91"/>
      <c r="S223" s="91"/>
      <c r="T223" s="92"/>
      <c r="U223" s="38"/>
      <c r="V223" s="38"/>
      <c r="W223" s="38"/>
      <c r="X223" s="38"/>
      <c r="Y223" s="38"/>
      <c r="Z223" s="38"/>
      <c r="AA223" s="38"/>
      <c r="AB223" s="38"/>
      <c r="AC223" s="38"/>
      <c r="AD223" s="38"/>
      <c r="AE223" s="38"/>
      <c r="AT223" s="17" t="s">
        <v>140</v>
      </c>
      <c r="AU223" s="17" t="s">
        <v>82</v>
      </c>
    </row>
    <row r="224" s="13" customFormat="1">
      <c r="A224" s="13"/>
      <c r="B224" s="234"/>
      <c r="C224" s="235"/>
      <c r="D224" s="227" t="s">
        <v>142</v>
      </c>
      <c r="E224" s="236" t="s">
        <v>1</v>
      </c>
      <c r="F224" s="237" t="s">
        <v>221</v>
      </c>
      <c r="G224" s="235"/>
      <c r="H224" s="238">
        <v>4</v>
      </c>
      <c r="I224" s="239"/>
      <c r="J224" s="235"/>
      <c r="K224" s="235"/>
      <c r="L224" s="240"/>
      <c r="M224" s="241"/>
      <c r="N224" s="242"/>
      <c r="O224" s="242"/>
      <c r="P224" s="242"/>
      <c r="Q224" s="242"/>
      <c r="R224" s="242"/>
      <c r="S224" s="242"/>
      <c r="T224" s="24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T224" s="244" t="s">
        <v>142</v>
      </c>
      <c r="AU224" s="244" t="s">
        <v>82</v>
      </c>
      <c r="AV224" s="13" t="s">
        <v>82</v>
      </c>
      <c r="AW224" s="13" t="s">
        <v>30</v>
      </c>
      <c r="AX224" s="13" t="s">
        <v>73</v>
      </c>
      <c r="AY224" s="244" t="s">
        <v>128</v>
      </c>
    </row>
    <row r="225" s="13" customFormat="1">
      <c r="A225" s="13"/>
      <c r="B225" s="234"/>
      <c r="C225" s="235"/>
      <c r="D225" s="227" t="s">
        <v>142</v>
      </c>
      <c r="E225" s="236" t="s">
        <v>1</v>
      </c>
      <c r="F225" s="237" t="s">
        <v>222</v>
      </c>
      <c r="G225" s="235"/>
      <c r="H225" s="238">
        <v>5.2000000000000002</v>
      </c>
      <c r="I225" s="239"/>
      <c r="J225" s="235"/>
      <c r="K225" s="235"/>
      <c r="L225" s="240"/>
      <c r="M225" s="241"/>
      <c r="N225" s="242"/>
      <c r="O225" s="242"/>
      <c r="P225" s="242"/>
      <c r="Q225" s="242"/>
      <c r="R225" s="242"/>
      <c r="S225" s="242"/>
      <c r="T225" s="24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T225" s="244" t="s">
        <v>142</v>
      </c>
      <c r="AU225" s="244" t="s">
        <v>82</v>
      </c>
      <c r="AV225" s="13" t="s">
        <v>82</v>
      </c>
      <c r="AW225" s="13" t="s">
        <v>30</v>
      </c>
      <c r="AX225" s="13" t="s">
        <v>73</v>
      </c>
      <c r="AY225" s="244" t="s">
        <v>128</v>
      </c>
    </row>
    <row r="226" s="13" customFormat="1">
      <c r="A226" s="13"/>
      <c r="B226" s="234"/>
      <c r="C226" s="235"/>
      <c r="D226" s="227" t="s">
        <v>142</v>
      </c>
      <c r="E226" s="236" t="s">
        <v>1</v>
      </c>
      <c r="F226" s="237" t="s">
        <v>223</v>
      </c>
      <c r="G226" s="235"/>
      <c r="H226" s="238">
        <v>4</v>
      </c>
      <c r="I226" s="239"/>
      <c r="J226" s="235"/>
      <c r="K226" s="235"/>
      <c r="L226" s="240"/>
      <c r="M226" s="241"/>
      <c r="N226" s="242"/>
      <c r="O226" s="242"/>
      <c r="P226" s="242"/>
      <c r="Q226" s="242"/>
      <c r="R226" s="242"/>
      <c r="S226" s="242"/>
      <c r="T226" s="24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T226" s="244" t="s">
        <v>142</v>
      </c>
      <c r="AU226" s="244" t="s">
        <v>82</v>
      </c>
      <c r="AV226" s="13" t="s">
        <v>82</v>
      </c>
      <c r="AW226" s="13" t="s">
        <v>30</v>
      </c>
      <c r="AX226" s="13" t="s">
        <v>73</v>
      </c>
      <c r="AY226" s="244" t="s">
        <v>128</v>
      </c>
    </row>
    <row r="227" s="13" customFormat="1">
      <c r="A227" s="13"/>
      <c r="B227" s="234"/>
      <c r="C227" s="235"/>
      <c r="D227" s="227" t="s">
        <v>142</v>
      </c>
      <c r="E227" s="236" t="s">
        <v>1</v>
      </c>
      <c r="F227" s="237" t="s">
        <v>224</v>
      </c>
      <c r="G227" s="235"/>
      <c r="H227" s="238">
        <v>7.4000000000000004</v>
      </c>
      <c r="I227" s="239"/>
      <c r="J227" s="235"/>
      <c r="K227" s="235"/>
      <c r="L227" s="240"/>
      <c r="M227" s="241"/>
      <c r="N227" s="242"/>
      <c r="O227" s="242"/>
      <c r="P227" s="242"/>
      <c r="Q227" s="242"/>
      <c r="R227" s="242"/>
      <c r="S227" s="242"/>
      <c r="T227" s="24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T227" s="244" t="s">
        <v>142</v>
      </c>
      <c r="AU227" s="244" t="s">
        <v>82</v>
      </c>
      <c r="AV227" s="13" t="s">
        <v>82</v>
      </c>
      <c r="AW227" s="13" t="s">
        <v>30</v>
      </c>
      <c r="AX227" s="13" t="s">
        <v>73</v>
      </c>
      <c r="AY227" s="244" t="s">
        <v>128</v>
      </c>
    </row>
    <row r="228" s="13" customFormat="1">
      <c r="A228" s="13"/>
      <c r="B228" s="234"/>
      <c r="C228" s="235"/>
      <c r="D228" s="227" t="s">
        <v>142</v>
      </c>
      <c r="E228" s="236" t="s">
        <v>1</v>
      </c>
      <c r="F228" s="237" t="s">
        <v>225</v>
      </c>
      <c r="G228" s="235"/>
      <c r="H228" s="238">
        <v>7.4000000000000004</v>
      </c>
      <c r="I228" s="239"/>
      <c r="J228" s="235"/>
      <c r="K228" s="235"/>
      <c r="L228" s="240"/>
      <c r="M228" s="241"/>
      <c r="N228" s="242"/>
      <c r="O228" s="242"/>
      <c r="P228" s="242"/>
      <c r="Q228" s="242"/>
      <c r="R228" s="242"/>
      <c r="S228" s="242"/>
      <c r="T228" s="24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T228" s="244" t="s">
        <v>142</v>
      </c>
      <c r="AU228" s="244" t="s">
        <v>82</v>
      </c>
      <c r="AV228" s="13" t="s">
        <v>82</v>
      </c>
      <c r="AW228" s="13" t="s">
        <v>30</v>
      </c>
      <c r="AX228" s="13" t="s">
        <v>73</v>
      </c>
      <c r="AY228" s="244" t="s">
        <v>128</v>
      </c>
    </row>
    <row r="229" s="13" customFormat="1">
      <c r="A229" s="13"/>
      <c r="B229" s="234"/>
      <c r="C229" s="235"/>
      <c r="D229" s="227" t="s">
        <v>142</v>
      </c>
      <c r="E229" s="236" t="s">
        <v>1</v>
      </c>
      <c r="F229" s="237" t="s">
        <v>226</v>
      </c>
      <c r="G229" s="235"/>
      <c r="H229" s="238">
        <v>6.2000000000000002</v>
      </c>
      <c r="I229" s="239"/>
      <c r="J229" s="235"/>
      <c r="K229" s="235"/>
      <c r="L229" s="240"/>
      <c r="M229" s="241"/>
      <c r="N229" s="242"/>
      <c r="O229" s="242"/>
      <c r="P229" s="242"/>
      <c r="Q229" s="242"/>
      <c r="R229" s="242"/>
      <c r="S229" s="242"/>
      <c r="T229" s="24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T229" s="244" t="s">
        <v>142</v>
      </c>
      <c r="AU229" s="244" t="s">
        <v>82</v>
      </c>
      <c r="AV229" s="13" t="s">
        <v>82</v>
      </c>
      <c r="AW229" s="13" t="s">
        <v>30</v>
      </c>
      <c r="AX229" s="13" t="s">
        <v>73</v>
      </c>
      <c r="AY229" s="244" t="s">
        <v>128</v>
      </c>
    </row>
    <row r="230" s="13" customFormat="1">
      <c r="A230" s="13"/>
      <c r="B230" s="234"/>
      <c r="C230" s="235"/>
      <c r="D230" s="227" t="s">
        <v>142</v>
      </c>
      <c r="E230" s="236" t="s">
        <v>1</v>
      </c>
      <c r="F230" s="237" t="s">
        <v>227</v>
      </c>
      <c r="G230" s="235"/>
      <c r="H230" s="238">
        <v>4.54</v>
      </c>
      <c r="I230" s="239"/>
      <c r="J230" s="235"/>
      <c r="K230" s="235"/>
      <c r="L230" s="240"/>
      <c r="M230" s="241"/>
      <c r="N230" s="242"/>
      <c r="O230" s="242"/>
      <c r="P230" s="242"/>
      <c r="Q230" s="242"/>
      <c r="R230" s="242"/>
      <c r="S230" s="242"/>
      <c r="T230" s="243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T230" s="244" t="s">
        <v>142</v>
      </c>
      <c r="AU230" s="244" t="s">
        <v>82</v>
      </c>
      <c r="AV230" s="13" t="s">
        <v>82</v>
      </c>
      <c r="AW230" s="13" t="s">
        <v>30</v>
      </c>
      <c r="AX230" s="13" t="s">
        <v>73</v>
      </c>
      <c r="AY230" s="244" t="s">
        <v>128</v>
      </c>
    </row>
    <row r="231" s="13" customFormat="1">
      <c r="A231" s="13"/>
      <c r="B231" s="234"/>
      <c r="C231" s="235"/>
      <c r="D231" s="227" t="s">
        <v>142</v>
      </c>
      <c r="E231" s="236" t="s">
        <v>1</v>
      </c>
      <c r="F231" s="237" t="s">
        <v>228</v>
      </c>
      <c r="G231" s="235"/>
      <c r="H231" s="238">
        <v>4.54</v>
      </c>
      <c r="I231" s="239"/>
      <c r="J231" s="235"/>
      <c r="K231" s="235"/>
      <c r="L231" s="240"/>
      <c r="M231" s="241"/>
      <c r="N231" s="242"/>
      <c r="O231" s="242"/>
      <c r="P231" s="242"/>
      <c r="Q231" s="242"/>
      <c r="R231" s="242"/>
      <c r="S231" s="242"/>
      <c r="T231" s="243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T231" s="244" t="s">
        <v>142</v>
      </c>
      <c r="AU231" s="244" t="s">
        <v>82</v>
      </c>
      <c r="AV231" s="13" t="s">
        <v>82</v>
      </c>
      <c r="AW231" s="13" t="s">
        <v>30</v>
      </c>
      <c r="AX231" s="13" t="s">
        <v>73</v>
      </c>
      <c r="AY231" s="244" t="s">
        <v>128</v>
      </c>
    </row>
    <row r="232" s="14" customFormat="1">
      <c r="A232" s="14"/>
      <c r="B232" s="245"/>
      <c r="C232" s="246"/>
      <c r="D232" s="227" t="s">
        <v>142</v>
      </c>
      <c r="E232" s="247" t="s">
        <v>1</v>
      </c>
      <c r="F232" s="248" t="s">
        <v>154</v>
      </c>
      <c r="G232" s="246"/>
      <c r="H232" s="249">
        <v>43.280000000000001</v>
      </c>
      <c r="I232" s="250"/>
      <c r="J232" s="246"/>
      <c r="K232" s="246"/>
      <c r="L232" s="251"/>
      <c r="M232" s="252"/>
      <c r="N232" s="253"/>
      <c r="O232" s="253"/>
      <c r="P232" s="253"/>
      <c r="Q232" s="253"/>
      <c r="R232" s="253"/>
      <c r="S232" s="253"/>
      <c r="T232" s="254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  <c r="AT232" s="255" t="s">
        <v>142</v>
      </c>
      <c r="AU232" s="255" t="s">
        <v>82</v>
      </c>
      <c r="AV232" s="14" t="s">
        <v>136</v>
      </c>
      <c r="AW232" s="14" t="s">
        <v>30</v>
      </c>
      <c r="AX232" s="14" t="s">
        <v>80</v>
      </c>
      <c r="AY232" s="255" t="s">
        <v>128</v>
      </c>
    </row>
    <row r="233" s="2" customFormat="1" ht="24.15" customHeight="1">
      <c r="A233" s="38"/>
      <c r="B233" s="39"/>
      <c r="C233" s="214" t="s">
        <v>229</v>
      </c>
      <c r="D233" s="214" t="s">
        <v>131</v>
      </c>
      <c r="E233" s="215" t="s">
        <v>230</v>
      </c>
      <c r="F233" s="216" t="s">
        <v>231</v>
      </c>
      <c r="G233" s="217" t="s">
        <v>158</v>
      </c>
      <c r="H233" s="218">
        <v>36.939999999999998</v>
      </c>
      <c r="I233" s="219"/>
      <c r="J233" s="220">
        <f>ROUND(I233*H233,2)</f>
        <v>0</v>
      </c>
      <c r="K233" s="216" t="s">
        <v>135</v>
      </c>
      <c r="L233" s="44"/>
      <c r="M233" s="221" t="s">
        <v>1</v>
      </c>
      <c r="N233" s="222" t="s">
        <v>38</v>
      </c>
      <c r="O233" s="91"/>
      <c r="P233" s="223">
        <f>O233*H233</f>
        <v>0</v>
      </c>
      <c r="Q233" s="223">
        <v>0.00025999999999999998</v>
      </c>
      <c r="R233" s="223">
        <f>Q233*H233</f>
        <v>0.009604399999999999</v>
      </c>
      <c r="S233" s="223">
        <v>0</v>
      </c>
      <c r="T233" s="224">
        <f>S233*H233</f>
        <v>0</v>
      </c>
      <c r="U233" s="38"/>
      <c r="V233" s="38"/>
      <c r="W233" s="38"/>
      <c r="X233" s="38"/>
      <c r="Y233" s="38"/>
      <c r="Z233" s="38"/>
      <c r="AA233" s="38"/>
      <c r="AB233" s="38"/>
      <c r="AC233" s="38"/>
      <c r="AD233" s="38"/>
      <c r="AE233" s="38"/>
      <c r="AR233" s="225" t="s">
        <v>136</v>
      </c>
      <c r="AT233" s="225" t="s">
        <v>131</v>
      </c>
      <c r="AU233" s="225" t="s">
        <v>82</v>
      </c>
      <c r="AY233" s="17" t="s">
        <v>128</v>
      </c>
      <c r="BE233" s="226">
        <f>IF(N233="základní",J233,0)</f>
        <v>0</v>
      </c>
      <c r="BF233" s="226">
        <f>IF(N233="snížená",J233,0)</f>
        <v>0</v>
      </c>
      <c r="BG233" s="226">
        <f>IF(N233="zákl. přenesená",J233,0)</f>
        <v>0</v>
      </c>
      <c r="BH233" s="226">
        <f>IF(N233="sníž. přenesená",J233,0)</f>
        <v>0</v>
      </c>
      <c r="BI233" s="226">
        <f>IF(N233="nulová",J233,0)</f>
        <v>0</v>
      </c>
      <c r="BJ233" s="17" t="s">
        <v>80</v>
      </c>
      <c r="BK233" s="226">
        <f>ROUND(I233*H233,2)</f>
        <v>0</v>
      </c>
      <c r="BL233" s="17" t="s">
        <v>136</v>
      </c>
      <c r="BM233" s="225" t="s">
        <v>232</v>
      </c>
    </row>
    <row r="234" s="2" customFormat="1">
      <c r="A234" s="38"/>
      <c r="B234" s="39"/>
      <c r="C234" s="40"/>
      <c r="D234" s="227" t="s">
        <v>138</v>
      </c>
      <c r="E234" s="40"/>
      <c r="F234" s="228" t="s">
        <v>233</v>
      </c>
      <c r="G234" s="40"/>
      <c r="H234" s="40"/>
      <c r="I234" s="229"/>
      <c r="J234" s="40"/>
      <c r="K234" s="40"/>
      <c r="L234" s="44"/>
      <c r="M234" s="230"/>
      <c r="N234" s="231"/>
      <c r="O234" s="91"/>
      <c r="P234" s="91"/>
      <c r="Q234" s="91"/>
      <c r="R234" s="91"/>
      <c r="S234" s="91"/>
      <c r="T234" s="92"/>
      <c r="U234" s="38"/>
      <c r="V234" s="38"/>
      <c r="W234" s="38"/>
      <c r="X234" s="38"/>
      <c r="Y234" s="38"/>
      <c r="Z234" s="38"/>
      <c r="AA234" s="38"/>
      <c r="AB234" s="38"/>
      <c r="AC234" s="38"/>
      <c r="AD234" s="38"/>
      <c r="AE234" s="38"/>
      <c r="AT234" s="17" t="s">
        <v>138</v>
      </c>
      <c r="AU234" s="17" t="s">
        <v>82</v>
      </c>
    </row>
    <row r="235" s="2" customFormat="1">
      <c r="A235" s="38"/>
      <c r="B235" s="39"/>
      <c r="C235" s="40"/>
      <c r="D235" s="232" t="s">
        <v>140</v>
      </c>
      <c r="E235" s="40"/>
      <c r="F235" s="233" t="s">
        <v>234</v>
      </c>
      <c r="G235" s="40"/>
      <c r="H235" s="40"/>
      <c r="I235" s="229"/>
      <c r="J235" s="40"/>
      <c r="K235" s="40"/>
      <c r="L235" s="44"/>
      <c r="M235" s="230"/>
      <c r="N235" s="231"/>
      <c r="O235" s="91"/>
      <c r="P235" s="91"/>
      <c r="Q235" s="91"/>
      <c r="R235" s="91"/>
      <c r="S235" s="91"/>
      <c r="T235" s="92"/>
      <c r="U235" s="38"/>
      <c r="V235" s="38"/>
      <c r="W235" s="38"/>
      <c r="X235" s="38"/>
      <c r="Y235" s="38"/>
      <c r="Z235" s="38"/>
      <c r="AA235" s="38"/>
      <c r="AB235" s="38"/>
      <c r="AC235" s="38"/>
      <c r="AD235" s="38"/>
      <c r="AE235" s="38"/>
      <c r="AT235" s="17" t="s">
        <v>140</v>
      </c>
      <c r="AU235" s="17" t="s">
        <v>82</v>
      </c>
    </row>
    <row r="236" s="13" customFormat="1">
      <c r="A236" s="13"/>
      <c r="B236" s="234"/>
      <c r="C236" s="235"/>
      <c r="D236" s="227" t="s">
        <v>142</v>
      </c>
      <c r="E236" s="236" t="s">
        <v>1</v>
      </c>
      <c r="F236" s="237" t="s">
        <v>235</v>
      </c>
      <c r="G236" s="235"/>
      <c r="H236" s="238">
        <v>36.939999999999998</v>
      </c>
      <c r="I236" s="239"/>
      <c r="J236" s="235"/>
      <c r="K236" s="235"/>
      <c r="L236" s="240"/>
      <c r="M236" s="241"/>
      <c r="N236" s="242"/>
      <c r="O236" s="242"/>
      <c r="P236" s="242"/>
      <c r="Q236" s="242"/>
      <c r="R236" s="242"/>
      <c r="S236" s="242"/>
      <c r="T236" s="243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T236" s="244" t="s">
        <v>142</v>
      </c>
      <c r="AU236" s="244" t="s">
        <v>82</v>
      </c>
      <c r="AV236" s="13" t="s">
        <v>82</v>
      </c>
      <c r="AW236" s="13" t="s">
        <v>30</v>
      </c>
      <c r="AX236" s="13" t="s">
        <v>73</v>
      </c>
      <c r="AY236" s="244" t="s">
        <v>128</v>
      </c>
    </row>
    <row r="237" s="14" customFormat="1">
      <c r="A237" s="14"/>
      <c r="B237" s="245"/>
      <c r="C237" s="246"/>
      <c r="D237" s="227" t="s">
        <v>142</v>
      </c>
      <c r="E237" s="247" t="s">
        <v>1</v>
      </c>
      <c r="F237" s="248" t="s">
        <v>154</v>
      </c>
      <c r="G237" s="246"/>
      <c r="H237" s="249">
        <v>36.939999999999998</v>
      </c>
      <c r="I237" s="250"/>
      <c r="J237" s="246"/>
      <c r="K237" s="246"/>
      <c r="L237" s="251"/>
      <c r="M237" s="252"/>
      <c r="N237" s="253"/>
      <c r="O237" s="253"/>
      <c r="P237" s="253"/>
      <c r="Q237" s="253"/>
      <c r="R237" s="253"/>
      <c r="S237" s="253"/>
      <c r="T237" s="254"/>
      <c r="U237" s="14"/>
      <c r="V237" s="14"/>
      <c r="W237" s="14"/>
      <c r="X237" s="14"/>
      <c r="Y237" s="14"/>
      <c r="Z237" s="14"/>
      <c r="AA237" s="14"/>
      <c r="AB237" s="14"/>
      <c r="AC237" s="14"/>
      <c r="AD237" s="14"/>
      <c r="AE237" s="14"/>
      <c r="AT237" s="255" t="s">
        <v>142</v>
      </c>
      <c r="AU237" s="255" t="s">
        <v>82</v>
      </c>
      <c r="AV237" s="14" t="s">
        <v>136</v>
      </c>
      <c r="AW237" s="14" t="s">
        <v>30</v>
      </c>
      <c r="AX237" s="14" t="s">
        <v>80</v>
      </c>
      <c r="AY237" s="255" t="s">
        <v>128</v>
      </c>
    </row>
    <row r="238" s="2" customFormat="1" ht="24.15" customHeight="1">
      <c r="A238" s="38"/>
      <c r="B238" s="39"/>
      <c r="C238" s="214" t="s">
        <v>236</v>
      </c>
      <c r="D238" s="214" t="s">
        <v>131</v>
      </c>
      <c r="E238" s="215" t="s">
        <v>237</v>
      </c>
      <c r="F238" s="216" t="s">
        <v>238</v>
      </c>
      <c r="G238" s="217" t="s">
        <v>158</v>
      </c>
      <c r="H238" s="218">
        <v>37.590000000000003</v>
      </c>
      <c r="I238" s="219"/>
      <c r="J238" s="220">
        <f>ROUND(I238*H238,2)</f>
        <v>0</v>
      </c>
      <c r="K238" s="216" t="s">
        <v>135</v>
      </c>
      <c r="L238" s="44"/>
      <c r="M238" s="221" t="s">
        <v>1</v>
      </c>
      <c r="N238" s="222" t="s">
        <v>38</v>
      </c>
      <c r="O238" s="91"/>
      <c r="P238" s="223">
        <f>O238*H238</f>
        <v>0</v>
      </c>
      <c r="Q238" s="223">
        <v>0.0065599999999999999</v>
      </c>
      <c r="R238" s="223">
        <f>Q238*H238</f>
        <v>0.24659040000000002</v>
      </c>
      <c r="S238" s="223">
        <v>0</v>
      </c>
      <c r="T238" s="224">
        <f>S238*H238</f>
        <v>0</v>
      </c>
      <c r="U238" s="38"/>
      <c r="V238" s="38"/>
      <c r="W238" s="38"/>
      <c r="X238" s="38"/>
      <c r="Y238" s="38"/>
      <c r="Z238" s="38"/>
      <c r="AA238" s="38"/>
      <c r="AB238" s="38"/>
      <c r="AC238" s="38"/>
      <c r="AD238" s="38"/>
      <c r="AE238" s="38"/>
      <c r="AR238" s="225" t="s">
        <v>136</v>
      </c>
      <c r="AT238" s="225" t="s">
        <v>131</v>
      </c>
      <c r="AU238" s="225" t="s">
        <v>82</v>
      </c>
      <c r="AY238" s="17" t="s">
        <v>128</v>
      </c>
      <c r="BE238" s="226">
        <f>IF(N238="základní",J238,0)</f>
        <v>0</v>
      </c>
      <c r="BF238" s="226">
        <f>IF(N238="snížená",J238,0)</f>
        <v>0</v>
      </c>
      <c r="BG238" s="226">
        <f>IF(N238="zákl. přenesená",J238,0)</f>
        <v>0</v>
      </c>
      <c r="BH238" s="226">
        <f>IF(N238="sníž. přenesená",J238,0)</f>
        <v>0</v>
      </c>
      <c r="BI238" s="226">
        <f>IF(N238="nulová",J238,0)</f>
        <v>0</v>
      </c>
      <c r="BJ238" s="17" t="s">
        <v>80</v>
      </c>
      <c r="BK238" s="226">
        <f>ROUND(I238*H238,2)</f>
        <v>0</v>
      </c>
      <c r="BL238" s="17" t="s">
        <v>136</v>
      </c>
      <c r="BM238" s="225" t="s">
        <v>239</v>
      </c>
    </row>
    <row r="239" s="2" customFormat="1">
      <c r="A239" s="38"/>
      <c r="B239" s="39"/>
      <c r="C239" s="40"/>
      <c r="D239" s="227" t="s">
        <v>138</v>
      </c>
      <c r="E239" s="40"/>
      <c r="F239" s="228" t="s">
        <v>240</v>
      </c>
      <c r="G239" s="40"/>
      <c r="H239" s="40"/>
      <c r="I239" s="229"/>
      <c r="J239" s="40"/>
      <c r="K239" s="40"/>
      <c r="L239" s="44"/>
      <c r="M239" s="230"/>
      <c r="N239" s="231"/>
      <c r="O239" s="91"/>
      <c r="P239" s="91"/>
      <c r="Q239" s="91"/>
      <c r="R239" s="91"/>
      <c r="S239" s="91"/>
      <c r="T239" s="92"/>
      <c r="U239" s="38"/>
      <c r="V239" s="38"/>
      <c r="W239" s="38"/>
      <c r="X239" s="38"/>
      <c r="Y239" s="38"/>
      <c r="Z239" s="38"/>
      <c r="AA239" s="38"/>
      <c r="AB239" s="38"/>
      <c r="AC239" s="38"/>
      <c r="AD239" s="38"/>
      <c r="AE239" s="38"/>
      <c r="AT239" s="17" t="s">
        <v>138</v>
      </c>
      <c r="AU239" s="17" t="s">
        <v>82</v>
      </c>
    </row>
    <row r="240" s="2" customFormat="1">
      <c r="A240" s="38"/>
      <c r="B240" s="39"/>
      <c r="C240" s="40"/>
      <c r="D240" s="232" t="s">
        <v>140</v>
      </c>
      <c r="E240" s="40"/>
      <c r="F240" s="233" t="s">
        <v>241</v>
      </c>
      <c r="G240" s="40"/>
      <c r="H240" s="40"/>
      <c r="I240" s="229"/>
      <c r="J240" s="40"/>
      <c r="K240" s="40"/>
      <c r="L240" s="44"/>
      <c r="M240" s="230"/>
      <c r="N240" s="231"/>
      <c r="O240" s="91"/>
      <c r="P240" s="91"/>
      <c r="Q240" s="91"/>
      <c r="R240" s="91"/>
      <c r="S240" s="91"/>
      <c r="T240" s="92"/>
      <c r="U240" s="38"/>
      <c r="V240" s="38"/>
      <c r="W240" s="38"/>
      <c r="X240" s="38"/>
      <c r="Y240" s="38"/>
      <c r="Z240" s="38"/>
      <c r="AA240" s="38"/>
      <c r="AB240" s="38"/>
      <c r="AC240" s="38"/>
      <c r="AD240" s="38"/>
      <c r="AE240" s="38"/>
      <c r="AT240" s="17" t="s">
        <v>140</v>
      </c>
      <c r="AU240" s="17" t="s">
        <v>82</v>
      </c>
    </row>
    <row r="241" s="13" customFormat="1">
      <c r="A241" s="13"/>
      <c r="B241" s="234"/>
      <c r="C241" s="235"/>
      <c r="D241" s="227" t="s">
        <v>142</v>
      </c>
      <c r="E241" s="236" t="s">
        <v>1</v>
      </c>
      <c r="F241" s="237" t="s">
        <v>242</v>
      </c>
      <c r="G241" s="235"/>
      <c r="H241" s="238">
        <v>4.75</v>
      </c>
      <c r="I241" s="239"/>
      <c r="J241" s="235"/>
      <c r="K241" s="235"/>
      <c r="L241" s="240"/>
      <c r="M241" s="241"/>
      <c r="N241" s="242"/>
      <c r="O241" s="242"/>
      <c r="P241" s="242"/>
      <c r="Q241" s="242"/>
      <c r="R241" s="242"/>
      <c r="S241" s="242"/>
      <c r="T241" s="243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T241" s="244" t="s">
        <v>142</v>
      </c>
      <c r="AU241" s="244" t="s">
        <v>82</v>
      </c>
      <c r="AV241" s="13" t="s">
        <v>82</v>
      </c>
      <c r="AW241" s="13" t="s">
        <v>30</v>
      </c>
      <c r="AX241" s="13" t="s">
        <v>73</v>
      </c>
      <c r="AY241" s="244" t="s">
        <v>128</v>
      </c>
    </row>
    <row r="242" s="13" customFormat="1">
      <c r="A242" s="13"/>
      <c r="B242" s="234"/>
      <c r="C242" s="235"/>
      <c r="D242" s="227" t="s">
        <v>142</v>
      </c>
      <c r="E242" s="236" t="s">
        <v>1</v>
      </c>
      <c r="F242" s="237" t="s">
        <v>243</v>
      </c>
      <c r="G242" s="235"/>
      <c r="H242" s="238">
        <v>3.3100000000000001</v>
      </c>
      <c r="I242" s="239"/>
      <c r="J242" s="235"/>
      <c r="K242" s="235"/>
      <c r="L242" s="240"/>
      <c r="M242" s="241"/>
      <c r="N242" s="242"/>
      <c r="O242" s="242"/>
      <c r="P242" s="242"/>
      <c r="Q242" s="242"/>
      <c r="R242" s="242"/>
      <c r="S242" s="242"/>
      <c r="T242" s="243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T242" s="244" t="s">
        <v>142</v>
      </c>
      <c r="AU242" s="244" t="s">
        <v>82</v>
      </c>
      <c r="AV242" s="13" t="s">
        <v>82</v>
      </c>
      <c r="AW242" s="13" t="s">
        <v>30</v>
      </c>
      <c r="AX242" s="13" t="s">
        <v>73</v>
      </c>
      <c r="AY242" s="244" t="s">
        <v>128</v>
      </c>
    </row>
    <row r="243" s="13" customFormat="1">
      <c r="A243" s="13"/>
      <c r="B243" s="234"/>
      <c r="C243" s="235"/>
      <c r="D243" s="227" t="s">
        <v>142</v>
      </c>
      <c r="E243" s="236" t="s">
        <v>1</v>
      </c>
      <c r="F243" s="237" t="s">
        <v>244</v>
      </c>
      <c r="G243" s="235"/>
      <c r="H243" s="238">
        <v>2.1000000000000001</v>
      </c>
      <c r="I243" s="239"/>
      <c r="J243" s="235"/>
      <c r="K243" s="235"/>
      <c r="L243" s="240"/>
      <c r="M243" s="241"/>
      <c r="N243" s="242"/>
      <c r="O243" s="242"/>
      <c r="P243" s="242"/>
      <c r="Q243" s="242"/>
      <c r="R243" s="242"/>
      <c r="S243" s="242"/>
      <c r="T243" s="243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T243" s="244" t="s">
        <v>142</v>
      </c>
      <c r="AU243" s="244" t="s">
        <v>82</v>
      </c>
      <c r="AV243" s="13" t="s">
        <v>82</v>
      </c>
      <c r="AW243" s="13" t="s">
        <v>30</v>
      </c>
      <c r="AX243" s="13" t="s">
        <v>73</v>
      </c>
      <c r="AY243" s="244" t="s">
        <v>128</v>
      </c>
    </row>
    <row r="244" s="13" customFormat="1">
      <c r="A244" s="13"/>
      <c r="B244" s="234"/>
      <c r="C244" s="235"/>
      <c r="D244" s="227" t="s">
        <v>142</v>
      </c>
      <c r="E244" s="236" t="s">
        <v>1</v>
      </c>
      <c r="F244" s="237" t="s">
        <v>245</v>
      </c>
      <c r="G244" s="235"/>
      <c r="H244" s="238">
        <v>6.3200000000000003</v>
      </c>
      <c r="I244" s="239"/>
      <c r="J244" s="235"/>
      <c r="K244" s="235"/>
      <c r="L244" s="240"/>
      <c r="M244" s="241"/>
      <c r="N244" s="242"/>
      <c r="O244" s="242"/>
      <c r="P244" s="242"/>
      <c r="Q244" s="242"/>
      <c r="R244" s="242"/>
      <c r="S244" s="242"/>
      <c r="T244" s="243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  <c r="AT244" s="244" t="s">
        <v>142</v>
      </c>
      <c r="AU244" s="244" t="s">
        <v>82</v>
      </c>
      <c r="AV244" s="13" t="s">
        <v>82</v>
      </c>
      <c r="AW244" s="13" t="s">
        <v>30</v>
      </c>
      <c r="AX244" s="13" t="s">
        <v>73</v>
      </c>
      <c r="AY244" s="244" t="s">
        <v>128</v>
      </c>
    </row>
    <row r="245" s="13" customFormat="1">
      <c r="A245" s="13"/>
      <c r="B245" s="234"/>
      <c r="C245" s="235"/>
      <c r="D245" s="227" t="s">
        <v>142</v>
      </c>
      <c r="E245" s="236" t="s">
        <v>1</v>
      </c>
      <c r="F245" s="237" t="s">
        <v>246</v>
      </c>
      <c r="G245" s="235"/>
      <c r="H245" s="238">
        <v>8.1600000000000001</v>
      </c>
      <c r="I245" s="239"/>
      <c r="J245" s="235"/>
      <c r="K245" s="235"/>
      <c r="L245" s="240"/>
      <c r="M245" s="241"/>
      <c r="N245" s="242"/>
      <c r="O245" s="242"/>
      <c r="P245" s="242"/>
      <c r="Q245" s="242"/>
      <c r="R245" s="242"/>
      <c r="S245" s="242"/>
      <c r="T245" s="243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T245" s="244" t="s">
        <v>142</v>
      </c>
      <c r="AU245" s="244" t="s">
        <v>82</v>
      </c>
      <c r="AV245" s="13" t="s">
        <v>82</v>
      </c>
      <c r="AW245" s="13" t="s">
        <v>30</v>
      </c>
      <c r="AX245" s="13" t="s">
        <v>73</v>
      </c>
      <c r="AY245" s="244" t="s">
        <v>128</v>
      </c>
    </row>
    <row r="246" s="13" customFormat="1">
      <c r="A246" s="13"/>
      <c r="B246" s="234"/>
      <c r="C246" s="235"/>
      <c r="D246" s="227" t="s">
        <v>142</v>
      </c>
      <c r="E246" s="236" t="s">
        <v>1</v>
      </c>
      <c r="F246" s="237" t="s">
        <v>247</v>
      </c>
      <c r="G246" s="235"/>
      <c r="H246" s="238">
        <v>4.4500000000000002</v>
      </c>
      <c r="I246" s="239"/>
      <c r="J246" s="235"/>
      <c r="K246" s="235"/>
      <c r="L246" s="240"/>
      <c r="M246" s="241"/>
      <c r="N246" s="242"/>
      <c r="O246" s="242"/>
      <c r="P246" s="242"/>
      <c r="Q246" s="242"/>
      <c r="R246" s="242"/>
      <c r="S246" s="242"/>
      <c r="T246" s="243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T246" s="244" t="s">
        <v>142</v>
      </c>
      <c r="AU246" s="244" t="s">
        <v>82</v>
      </c>
      <c r="AV246" s="13" t="s">
        <v>82</v>
      </c>
      <c r="AW246" s="13" t="s">
        <v>30</v>
      </c>
      <c r="AX246" s="13" t="s">
        <v>73</v>
      </c>
      <c r="AY246" s="244" t="s">
        <v>128</v>
      </c>
    </row>
    <row r="247" s="13" customFormat="1">
      <c r="A247" s="13"/>
      <c r="B247" s="234"/>
      <c r="C247" s="235"/>
      <c r="D247" s="227" t="s">
        <v>142</v>
      </c>
      <c r="E247" s="236" t="s">
        <v>1</v>
      </c>
      <c r="F247" s="237" t="s">
        <v>248</v>
      </c>
      <c r="G247" s="235"/>
      <c r="H247" s="238">
        <v>4.25</v>
      </c>
      <c r="I247" s="239"/>
      <c r="J247" s="235"/>
      <c r="K247" s="235"/>
      <c r="L247" s="240"/>
      <c r="M247" s="241"/>
      <c r="N247" s="242"/>
      <c r="O247" s="242"/>
      <c r="P247" s="242"/>
      <c r="Q247" s="242"/>
      <c r="R247" s="242"/>
      <c r="S247" s="242"/>
      <c r="T247" s="243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T247" s="244" t="s">
        <v>142</v>
      </c>
      <c r="AU247" s="244" t="s">
        <v>82</v>
      </c>
      <c r="AV247" s="13" t="s">
        <v>82</v>
      </c>
      <c r="AW247" s="13" t="s">
        <v>30</v>
      </c>
      <c r="AX247" s="13" t="s">
        <v>73</v>
      </c>
      <c r="AY247" s="244" t="s">
        <v>128</v>
      </c>
    </row>
    <row r="248" s="13" customFormat="1">
      <c r="A248" s="13"/>
      <c r="B248" s="234"/>
      <c r="C248" s="235"/>
      <c r="D248" s="227" t="s">
        <v>142</v>
      </c>
      <c r="E248" s="236" t="s">
        <v>1</v>
      </c>
      <c r="F248" s="237" t="s">
        <v>249</v>
      </c>
      <c r="G248" s="235"/>
      <c r="H248" s="238">
        <v>4.25</v>
      </c>
      <c r="I248" s="239"/>
      <c r="J248" s="235"/>
      <c r="K248" s="235"/>
      <c r="L248" s="240"/>
      <c r="M248" s="241"/>
      <c r="N248" s="242"/>
      <c r="O248" s="242"/>
      <c r="P248" s="242"/>
      <c r="Q248" s="242"/>
      <c r="R248" s="242"/>
      <c r="S248" s="242"/>
      <c r="T248" s="243"/>
      <c r="U248" s="13"/>
      <c r="V248" s="13"/>
      <c r="W248" s="13"/>
      <c r="X248" s="13"/>
      <c r="Y248" s="13"/>
      <c r="Z248" s="13"/>
      <c r="AA248" s="13"/>
      <c r="AB248" s="13"/>
      <c r="AC248" s="13"/>
      <c r="AD248" s="13"/>
      <c r="AE248" s="13"/>
      <c r="AT248" s="244" t="s">
        <v>142</v>
      </c>
      <c r="AU248" s="244" t="s">
        <v>82</v>
      </c>
      <c r="AV248" s="13" t="s">
        <v>82</v>
      </c>
      <c r="AW248" s="13" t="s">
        <v>30</v>
      </c>
      <c r="AX248" s="13" t="s">
        <v>73</v>
      </c>
      <c r="AY248" s="244" t="s">
        <v>128</v>
      </c>
    </row>
    <row r="249" s="14" customFormat="1">
      <c r="A249" s="14"/>
      <c r="B249" s="245"/>
      <c r="C249" s="246"/>
      <c r="D249" s="227" t="s">
        <v>142</v>
      </c>
      <c r="E249" s="247" t="s">
        <v>1</v>
      </c>
      <c r="F249" s="248" t="s">
        <v>154</v>
      </c>
      <c r="G249" s="246"/>
      <c r="H249" s="249">
        <v>37.590000000000003</v>
      </c>
      <c r="I249" s="250"/>
      <c r="J249" s="246"/>
      <c r="K249" s="246"/>
      <c r="L249" s="251"/>
      <c r="M249" s="252"/>
      <c r="N249" s="253"/>
      <c r="O249" s="253"/>
      <c r="P249" s="253"/>
      <c r="Q249" s="253"/>
      <c r="R249" s="253"/>
      <c r="S249" s="253"/>
      <c r="T249" s="254"/>
      <c r="U249" s="14"/>
      <c r="V249" s="14"/>
      <c r="W249" s="14"/>
      <c r="X249" s="14"/>
      <c r="Y249" s="14"/>
      <c r="Z249" s="14"/>
      <c r="AA249" s="14"/>
      <c r="AB249" s="14"/>
      <c r="AC249" s="14"/>
      <c r="AD249" s="14"/>
      <c r="AE249" s="14"/>
      <c r="AT249" s="255" t="s">
        <v>142</v>
      </c>
      <c r="AU249" s="255" t="s">
        <v>82</v>
      </c>
      <c r="AV249" s="14" t="s">
        <v>136</v>
      </c>
      <c r="AW249" s="14" t="s">
        <v>30</v>
      </c>
      <c r="AX249" s="14" t="s">
        <v>80</v>
      </c>
      <c r="AY249" s="255" t="s">
        <v>128</v>
      </c>
    </row>
    <row r="250" s="2" customFormat="1" ht="33" customHeight="1">
      <c r="A250" s="38"/>
      <c r="B250" s="39"/>
      <c r="C250" s="214" t="s">
        <v>250</v>
      </c>
      <c r="D250" s="214" t="s">
        <v>131</v>
      </c>
      <c r="E250" s="215" t="s">
        <v>251</v>
      </c>
      <c r="F250" s="216" t="s">
        <v>252</v>
      </c>
      <c r="G250" s="217" t="s">
        <v>134</v>
      </c>
      <c r="H250" s="218">
        <v>3.02</v>
      </c>
      <c r="I250" s="219"/>
      <c r="J250" s="220">
        <f>ROUND(I250*H250,2)</f>
        <v>0</v>
      </c>
      <c r="K250" s="216" t="s">
        <v>135</v>
      </c>
      <c r="L250" s="44"/>
      <c r="M250" s="221" t="s">
        <v>1</v>
      </c>
      <c r="N250" s="222" t="s">
        <v>38</v>
      </c>
      <c r="O250" s="91"/>
      <c r="P250" s="223">
        <f>O250*H250</f>
        <v>0</v>
      </c>
      <c r="Q250" s="223">
        <v>2.5018699999999998</v>
      </c>
      <c r="R250" s="223">
        <f>Q250*H250</f>
        <v>7.5556473999999998</v>
      </c>
      <c r="S250" s="223">
        <v>0</v>
      </c>
      <c r="T250" s="224">
        <f>S250*H250</f>
        <v>0</v>
      </c>
      <c r="U250" s="38"/>
      <c r="V250" s="38"/>
      <c r="W250" s="38"/>
      <c r="X250" s="38"/>
      <c r="Y250" s="38"/>
      <c r="Z250" s="38"/>
      <c r="AA250" s="38"/>
      <c r="AB250" s="38"/>
      <c r="AC250" s="38"/>
      <c r="AD250" s="38"/>
      <c r="AE250" s="38"/>
      <c r="AR250" s="225" t="s">
        <v>136</v>
      </c>
      <c r="AT250" s="225" t="s">
        <v>131</v>
      </c>
      <c r="AU250" s="225" t="s">
        <v>82</v>
      </c>
      <c r="AY250" s="17" t="s">
        <v>128</v>
      </c>
      <c r="BE250" s="226">
        <f>IF(N250="základní",J250,0)</f>
        <v>0</v>
      </c>
      <c r="BF250" s="226">
        <f>IF(N250="snížená",J250,0)</f>
        <v>0</v>
      </c>
      <c r="BG250" s="226">
        <f>IF(N250="zákl. přenesená",J250,0)</f>
        <v>0</v>
      </c>
      <c r="BH250" s="226">
        <f>IF(N250="sníž. přenesená",J250,0)</f>
        <v>0</v>
      </c>
      <c r="BI250" s="226">
        <f>IF(N250="nulová",J250,0)</f>
        <v>0</v>
      </c>
      <c r="BJ250" s="17" t="s">
        <v>80</v>
      </c>
      <c r="BK250" s="226">
        <f>ROUND(I250*H250,2)</f>
        <v>0</v>
      </c>
      <c r="BL250" s="17" t="s">
        <v>136</v>
      </c>
      <c r="BM250" s="225" t="s">
        <v>253</v>
      </c>
    </row>
    <row r="251" s="2" customFormat="1">
      <c r="A251" s="38"/>
      <c r="B251" s="39"/>
      <c r="C251" s="40"/>
      <c r="D251" s="227" t="s">
        <v>138</v>
      </c>
      <c r="E251" s="40"/>
      <c r="F251" s="228" t="s">
        <v>254</v>
      </c>
      <c r="G251" s="40"/>
      <c r="H251" s="40"/>
      <c r="I251" s="229"/>
      <c r="J251" s="40"/>
      <c r="K251" s="40"/>
      <c r="L251" s="44"/>
      <c r="M251" s="230"/>
      <c r="N251" s="231"/>
      <c r="O251" s="91"/>
      <c r="P251" s="91"/>
      <c r="Q251" s="91"/>
      <c r="R251" s="91"/>
      <c r="S251" s="91"/>
      <c r="T251" s="92"/>
      <c r="U251" s="38"/>
      <c r="V251" s="38"/>
      <c r="W251" s="38"/>
      <c r="X251" s="38"/>
      <c r="Y251" s="38"/>
      <c r="Z251" s="38"/>
      <c r="AA251" s="38"/>
      <c r="AB251" s="38"/>
      <c r="AC251" s="38"/>
      <c r="AD251" s="38"/>
      <c r="AE251" s="38"/>
      <c r="AT251" s="17" t="s">
        <v>138</v>
      </c>
      <c r="AU251" s="17" t="s">
        <v>82</v>
      </c>
    </row>
    <row r="252" s="2" customFormat="1">
      <c r="A252" s="38"/>
      <c r="B252" s="39"/>
      <c r="C252" s="40"/>
      <c r="D252" s="232" t="s">
        <v>140</v>
      </c>
      <c r="E252" s="40"/>
      <c r="F252" s="233" t="s">
        <v>255</v>
      </c>
      <c r="G252" s="40"/>
      <c r="H252" s="40"/>
      <c r="I252" s="229"/>
      <c r="J252" s="40"/>
      <c r="K252" s="40"/>
      <c r="L252" s="44"/>
      <c r="M252" s="230"/>
      <c r="N252" s="231"/>
      <c r="O252" s="91"/>
      <c r="P252" s="91"/>
      <c r="Q252" s="91"/>
      <c r="R252" s="91"/>
      <c r="S252" s="91"/>
      <c r="T252" s="92"/>
      <c r="U252" s="38"/>
      <c r="V252" s="38"/>
      <c r="W252" s="38"/>
      <c r="X252" s="38"/>
      <c r="Y252" s="38"/>
      <c r="Z252" s="38"/>
      <c r="AA252" s="38"/>
      <c r="AB252" s="38"/>
      <c r="AC252" s="38"/>
      <c r="AD252" s="38"/>
      <c r="AE252" s="38"/>
      <c r="AT252" s="17" t="s">
        <v>140</v>
      </c>
      <c r="AU252" s="17" t="s">
        <v>82</v>
      </c>
    </row>
    <row r="253" s="15" customFormat="1">
      <c r="A253" s="15"/>
      <c r="B253" s="256"/>
      <c r="C253" s="257"/>
      <c r="D253" s="227" t="s">
        <v>142</v>
      </c>
      <c r="E253" s="258" t="s">
        <v>1</v>
      </c>
      <c r="F253" s="259" t="s">
        <v>256</v>
      </c>
      <c r="G253" s="257"/>
      <c r="H253" s="258" t="s">
        <v>1</v>
      </c>
      <c r="I253" s="260"/>
      <c r="J253" s="257"/>
      <c r="K253" s="257"/>
      <c r="L253" s="261"/>
      <c r="M253" s="262"/>
      <c r="N253" s="263"/>
      <c r="O253" s="263"/>
      <c r="P253" s="263"/>
      <c r="Q253" s="263"/>
      <c r="R253" s="263"/>
      <c r="S253" s="263"/>
      <c r="T253" s="264"/>
      <c r="U253" s="15"/>
      <c r="V253" s="15"/>
      <c r="W253" s="15"/>
      <c r="X253" s="15"/>
      <c r="Y253" s="15"/>
      <c r="Z253" s="15"/>
      <c r="AA253" s="15"/>
      <c r="AB253" s="15"/>
      <c r="AC253" s="15"/>
      <c r="AD253" s="15"/>
      <c r="AE253" s="15"/>
      <c r="AT253" s="265" t="s">
        <v>142</v>
      </c>
      <c r="AU253" s="265" t="s">
        <v>82</v>
      </c>
      <c r="AV253" s="15" t="s">
        <v>80</v>
      </c>
      <c r="AW253" s="15" t="s">
        <v>30</v>
      </c>
      <c r="AX253" s="15" t="s">
        <v>73</v>
      </c>
      <c r="AY253" s="265" t="s">
        <v>128</v>
      </c>
    </row>
    <row r="254" s="13" customFormat="1">
      <c r="A254" s="13"/>
      <c r="B254" s="234"/>
      <c r="C254" s="235"/>
      <c r="D254" s="227" t="s">
        <v>142</v>
      </c>
      <c r="E254" s="236" t="s">
        <v>1</v>
      </c>
      <c r="F254" s="237" t="s">
        <v>257</v>
      </c>
      <c r="G254" s="235"/>
      <c r="H254" s="238">
        <v>0.12</v>
      </c>
      <c r="I254" s="239"/>
      <c r="J254" s="235"/>
      <c r="K254" s="235"/>
      <c r="L254" s="240"/>
      <c r="M254" s="241"/>
      <c r="N254" s="242"/>
      <c r="O254" s="242"/>
      <c r="P254" s="242"/>
      <c r="Q254" s="242"/>
      <c r="R254" s="242"/>
      <c r="S254" s="242"/>
      <c r="T254" s="243"/>
      <c r="U254" s="13"/>
      <c r="V254" s="13"/>
      <c r="W254" s="13"/>
      <c r="X254" s="13"/>
      <c r="Y254" s="13"/>
      <c r="Z254" s="13"/>
      <c r="AA254" s="13"/>
      <c r="AB254" s="13"/>
      <c r="AC254" s="13"/>
      <c r="AD254" s="13"/>
      <c r="AE254" s="13"/>
      <c r="AT254" s="244" t="s">
        <v>142</v>
      </c>
      <c r="AU254" s="244" t="s">
        <v>82</v>
      </c>
      <c r="AV254" s="13" t="s">
        <v>82</v>
      </c>
      <c r="AW254" s="13" t="s">
        <v>30</v>
      </c>
      <c r="AX254" s="13" t="s">
        <v>73</v>
      </c>
      <c r="AY254" s="244" t="s">
        <v>128</v>
      </c>
    </row>
    <row r="255" s="13" customFormat="1">
      <c r="A255" s="13"/>
      <c r="B255" s="234"/>
      <c r="C255" s="235"/>
      <c r="D255" s="227" t="s">
        <v>142</v>
      </c>
      <c r="E255" s="236" t="s">
        <v>1</v>
      </c>
      <c r="F255" s="237" t="s">
        <v>258</v>
      </c>
      <c r="G255" s="235"/>
      <c r="H255" s="238">
        <v>0.19</v>
      </c>
      <c r="I255" s="239"/>
      <c r="J255" s="235"/>
      <c r="K255" s="235"/>
      <c r="L255" s="240"/>
      <c r="M255" s="241"/>
      <c r="N255" s="242"/>
      <c r="O255" s="242"/>
      <c r="P255" s="242"/>
      <c r="Q255" s="242"/>
      <c r="R255" s="242"/>
      <c r="S255" s="242"/>
      <c r="T255" s="243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  <c r="AE255" s="13"/>
      <c r="AT255" s="244" t="s">
        <v>142</v>
      </c>
      <c r="AU255" s="244" t="s">
        <v>82</v>
      </c>
      <c r="AV255" s="13" t="s">
        <v>82</v>
      </c>
      <c r="AW255" s="13" t="s">
        <v>30</v>
      </c>
      <c r="AX255" s="13" t="s">
        <v>73</v>
      </c>
      <c r="AY255" s="244" t="s">
        <v>128</v>
      </c>
    </row>
    <row r="256" s="13" customFormat="1">
      <c r="A256" s="13"/>
      <c r="B256" s="234"/>
      <c r="C256" s="235"/>
      <c r="D256" s="227" t="s">
        <v>142</v>
      </c>
      <c r="E256" s="236" t="s">
        <v>1</v>
      </c>
      <c r="F256" s="237" t="s">
        <v>259</v>
      </c>
      <c r="G256" s="235"/>
      <c r="H256" s="238">
        <v>0.12</v>
      </c>
      <c r="I256" s="239"/>
      <c r="J256" s="235"/>
      <c r="K256" s="235"/>
      <c r="L256" s="240"/>
      <c r="M256" s="241"/>
      <c r="N256" s="242"/>
      <c r="O256" s="242"/>
      <c r="P256" s="242"/>
      <c r="Q256" s="242"/>
      <c r="R256" s="242"/>
      <c r="S256" s="242"/>
      <c r="T256" s="243"/>
      <c r="U256" s="13"/>
      <c r="V256" s="13"/>
      <c r="W256" s="13"/>
      <c r="X256" s="13"/>
      <c r="Y256" s="13"/>
      <c r="Z256" s="13"/>
      <c r="AA256" s="13"/>
      <c r="AB256" s="13"/>
      <c r="AC256" s="13"/>
      <c r="AD256" s="13"/>
      <c r="AE256" s="13"/>
      <c r="AT256" s="244" t="s">
        <v>142</v>
      </c>
      <c r="AU256" s="244" t="s">
        <v>82</v>
      </c>
      <c r="AV256" s="13" t="s">
        <v>82</v>
      </c>
      <c r="AW256" s="13" t="s">
        <v>30</v>
      </c>
      <c r="AX256" s="13" t="s">
        <v>73</v>
      </c>
      <c r="AY256" s="244" t="s">
        <v>128</v>
      </c>
    </row>
    <row r="257" s="13" customFormat="1">
      <c r="A257" s="13"/>
      <c r="B257" s="234"/>
      <c r="C257" s="235"/>
      <c r="D257" s="227" t="s">
        <v>142</v>
      </c>
      <c r="E257" s="236" t="s">
        <v>1</v>
      </c>
      <c r="F257" s="237" t="s">
        <v>260</v>
      </c>
      <c r="G257" s="235"/>
      <c r="H257" s="238">
        <v>0.32000000000000001</v>
      </c>
      <c r="I257" s="239"/>
      <c r="J257" s="235"/>
      <c r="K257" s="235"/>
      <c r="L257" s="240"/>
      <c r="M257" s="241"/>
      <c r="N257" s="242"/>
      <c r="O257" s="242"/>
      <c r="P257" s="242"/>
      <c r="Q257" s="242"/>
      <c r="R257" s="242"/>
      <c r="S257" s="242"/>
      <c r="T257" s="243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T257" s="244" t="s">
        <v>142</v>
      </c>
      <c r="AU257" s="244" t="s">
        <v>82</v>
      </c>
      <c r="AV257" s="13" t="s">
        <v>82</v>
      </c>
      <c r="AW257" s="13" t="s">
        <v>30</v>
      </c>
      <c r="AX257" s="13" t="s">
        <v>73</v>
      </c>
      <c r="AY257" s="244" t="s">
        <v>128</v>
      </c>
    </row>
    <row r="258" s="13" customFormat="1">
      <c r="A258" s="13"/>
      <c r="B258" s="234"/>
      <c r="C258" s="235"/>
      <c r="D258" s="227" t="s">
        <v>142</v>
      </c>
      <c r="E258" s="236" t="s">
        <v>1</v>
      </c>
      <c r="F258" s="237" t="s">
        <v>261</v>
      </c>
      <c r="G258" s="235"/>
      <c r="H258" s="238">
        <v>0.32000000000000001</v>
      </c>
      <c r="I258" s="239"/>
      <c r="J258" s="235"/>
      <c r="K258" s="235"/>
      <c r="L258" s="240"/>
      <c r="M258" s="241"/>
      <c r="N258" s="242"/>
      <c r="O258" s="242"/>
      <c r="P258" s="242"/>
      <c r="Q258" s="242"/>
      <c r="R258" s="242"/>
      <c r="S258" s="242"/>
      <c r="T258" s="243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T258" s="244" t="s">
        <v>142</v>
      </c>
      <c r="AU258" s="244" t="s">
        <v>82</v>
      </c>
      <c r="AV258" s="13" t="s">
        <v>82</v>
      </c>
      <c r="AW258" s="13" t="s">
        <v>30</v>
      </c>
      <c r="AX258" s="13" t="s">
        <v>73</v>
      </c>
      <c r="AY258" s="244" t="s">
        <v>128</v>
      </c>
    </row>
    <row r="259" s="13" customFormat="1">
      <c r="A259" s="13"/>
      <c r="B259" s="234"/>
      <c r="C259" s="235"/>
      <c r="D259" s="227" t="s">
        <v>142</v>
      </c>
      <c r="E259" s="236" t="s">
        <v>1</v>
      </c>
      <c r="F259" s="237" t="s">
        <v>262</v>
      </c>
      <c r="G259" s="235"/>
      <c r="H259" s="238">
        <v>0.22</v>
      </c>
      <c r="I259" s="239"/>
      <c r="J259" s="235"/>
      <c r="K259" s="235"/>
      <c r="L259" s="240"/>
      <c r="M259" s="241"/>
      <c r="N259" s="242"/>
      <c r="O259" s="242"/>
      <c r="P259" s="242"/>
      <c r="Q259" s="242"/>
      <c r="R259" s="242"/>
      <c r="S259" s="242"/>
      <c r="T259" s="243"/>
      <c r="U259" s="13"/>
      <c r="V259" s="13"/>
      <c r="W259" s="13"/>
      <c r="X259" s="13"/>
      <c r="Y259" s="13"/>
      <c r="Z259" s="13"/>
      <c r="AA259" s="13"/>
      <c r="AB259" s="13"/>
      <c r="AC259" s="13"/>
      <c r="AD259" s="13"/>
      <c r="AE259" s="13"/>
      <c r="AT259" s="244" t="s">
        <v>142</v>
      </c>
      <c r="AU259" s="244" t="s">
        <v>82</v>
      </c>
      <c r="AV259" s="13" t="s">
        <v>82</v>
      </c>
      <c r="AW259" s="13" t="s">
        <v>30</v>
      </c>
      <c r="AX259" s="13" t="s">
        <v>73</v>
      </c>
      <c r="AY259" s="244" t="s">
        <v>128</v>
      </c>
    </row>
    <row r="260" s="13" customFormat="1">
      <c r="A260" s="13"/>
      <c r="B260" s="234"/>
      <c r="C260" s="235"/>
      <c r="D260" s="227" t="s">
        <v>142</v>
      </c>
      <c r="E260" s="236" t="s">
        <v>1</v>
      </c>
      <c r="F260" s="237" t="s">
        <v>263</v>
      </c>
      <c r="G260" s="235"/>
      <c r="H260" s="238">
        <v>0.14000000000000001</v>
      </c>
      <c r="I260" s="239"/>
      <c r="J260" s="235"/>
      <c r="K260" s="235"/>
      <c r="L260" s="240"/>
      <c r="M260" s="241"/>
      <c r="N260" s="242"/>
      <c r="O260" s="242"/>
      <c r="P260" s="242"/>
      <c r="Q260" s="242"/>
      <c r="R260" s="242"/>
      <c r="S260" s="242"/>
      <c r="T260" s="243"/>
      <c r="U260" s="13"/>
      <c r="V260" s="13"/>
      <c r="W260" s="13"/>
      <c r="X260" s="13"/>
      <c r="Y260" s="13"/>
      <c r="Z260" s="13"/>
      <c r="AA260" s="13"/>
      <c r="AB260" s="13"/>
      <c r="AC260" s="13"/>
      <c r="AD260" s="13"/>
      <c r="AE260" s="13"/>
      <c r="AT260" s="244" t="s">
        <v>142</v>
      </c>
      <c r="AU260" s="244" t="s">
        <v>82</v>
      </c>
      <c r="AV260" s="13" t="s">
        <v>82</v>
      </c>
      <c r="AW260" s="13" t="s">
        <v>30</v>
      </c>
      <c r="AX260" s="13" t="s">
        <v>73</v>
      </c>
      <c r="AY260" s="244" t="s">
        <v>128</v>
      </c>
    </row>
    <row r="261" s="13" customFormat="1">
      <c r="A261" s="13"/>
      <c r="B261" s="234"/>
      <c r="C261" s="235"/>
      <c r="D261" s="227" t="s">
        <v>142</v>
      </c>
      <c r="E261" s="236" t="s">
        <v>1</v>
      </c>
      <c r="F261" s="237" t="s">
        <v>264</v>
      </c>
      <c r="G261" s="235"/>
      <c r="H261" s="238">
        <v>0.14000000000000001</v>
      </c>
      <c r="I261" s="239"/>
      <c r="J261" s="235"/>
      <c r="K261" s="235"/>
      <c r="L261" s="240"/>
      <c r="M261" s="241"/>
      <c r="N261" s="242"/>
      <c r="O261" s="242"/>
      <c r="P261" s="242"/>
      <c r="Q261" s="242"/>
      <c r="R261" s="242"/>
      <c r="S261" s="242"/>
      <c r="T261" s="243"/>
      <c r="U261" s="13"/>
      <c r="V261" s="13"/>
      <c r="W261" s="13"/>
      <c r="X261" s="13"/>
      <c r="Y261" s="13"/>
      <c r="Z261" s="13"/>
      <c r="AA261" s="13"/>
      <c r="AB261" s="13"/>
      <c r="AC261" s="13"/>
      <c r="AD261" s="13"/>
      <c r="AE261" s="13"/>
      <c r="AT261" s="244" t="s">
        <v>142</v>
      </c>
      <c r="AU261" s="244" t="s">
        <v>82</v>
      </c>
      <c r="AV261" s="13" t="s">
        <v>82</v>
      </c>
      <c r="AW261" s="13" t="s">
        <v>30</v>
      </c>
      <c r="AX261" s="13" t="s">
        <v>73</v>
      </c>
      <c r="AY261" s="244" t="s">
        <v>128</v>
      </c>
    </row>
    <row r="262" s="15" customFormat="1">
      <c r="A262" s="15"/>
      <c r="B262" s="256"/>
      <c r="C262" s="257"/>
      <c r="D262" s="227" t="s">
        <v>142</v>
      </c>
      <c r="E262" s="258" t="s">
        <v>1</v>
      </c>
      <c r="F262" s="259" t="s">
        <v>265</v>
      </c>
      <c r="G262" s="257"/>
      <c r="H262" s="258" t="s">
        <v>1</v>
      </c>
      <c r="I262" s="260"/>
      <c r="J262" s="257"/>
      <c r="K262" s="257"/>
      <c r="L262" s="261"/>
      <c r="M262" s="262"/>
      <c r="N262" s="263"/>
      <c r="O262" s="263"/>
      <c r="P262" s="263"/>
      <c r="Q262" s="263"/>
      <c r="R262" s="263"/>
      <c r="S262" s="263"/>
      <c r="T262" s="264"/>
      <c r="U262" s="15"/>
      <c r="V262" s="15"/>
      <c r="W262" s="15"/>
      <c r="X262" s="15"/>
      <c r="Y262" s="15"/>
      <c r="Z262" s="15"/>
      <c r="AA262" s="15"/>
      <c r="AB262" s="15"/>
      <c r="AC262" s="15"/>
      <c r="AD262" s="15"/>
      <c r="AE262" s="15"/>
      <c r="AT262" s="265" t="s">
        <v>142</v>
      </c>
      <c r="AU262" s="265" t="s">
        <v>82</v>
      </c>
      <c r="AV262" s="15" t="s">
        <v>80</v>
      </c>
      <c r="AW262" s="15" t="s">
        <v>30</v>
      </c>
      <c r="AX262" s="15" t="s">
        <v>73</v>
      </c>
      <c r="AY262" s="265" t="s">
        <v>128</v>
      </c>
    </row>
    <row r="263" s="13" customFormat="1">
      <c r="A263" s="13"/>
      <c r="B263" s="234"/>
      <c r="C263" s="235"/>
      <c r="D263" s="227" t="s">
        <v>142</v>
      </c>
      <c r="E263" s="236" t="s">
        <v>1</v>
      </c>
      <c r="F263" s="237" t="s">
        <v>266</v>
      </c>
      <c r="G263" s="235"/>
      <c r="H263" s="238">
        <v>0.11</v>
      </c>
      <c r="I263" s="239"/>
      <c r="J263" s="235"/>
      <c r="K263" s="235"/>
      <c r="L263" s="240"/>
      <c r="M263" s="241"/>
      <c r="N263" s="242"/>
      <c r="O263" s="242"/>
      <c r="P263" s="242"/>
      <c r="Q263" s="242"/>
      <c r="R263" s="242"/>
      <c r="S263" s="242"/>
      <c r="T263" s="243"/>
      <c r="U263" s="13"/>
      <c r="V263" s="13"/>
      <c r="W263" s="13"/>
      <c r="X263" s="13"/>
      <c r="Y263" s="13"/>
      <c r="Z263" s="13"/>
      <c r="AA263" s="13"/>
      <c r="AB263" s="13"/>
      <c r="AC263" s="13"/>
      <c r="AD263" s="13"/>
      <c r="AE263" s="13"/>
      <c r="AT263" s="244" t="s">
        <v>142</v>
      </c>
      <c r="AU263" s="244" t="s">
        <v>82</v>
      </c>
      <c r="AV263" s="13" t="s">
        <v>82</v>
      </c>
      <c r="AW263" s="13" t="s">
        <v>30</v>
      </c>
      <c r="AX263" s="13" t="s">
        <v>73</v>
      </c>
      <c r="AY263" s="244" t="s">
        <v>128</v>
      </c>
    </row>
    <row r="264" s="13" customFormat="1">
      <c r="A264" s="13"/>
      <c r="B264" s="234"/>
      <c r="C264" s="235"/>
      <c r="D264" s="227" t="s">
        <v>142</v>
      </c>
      <c r="E264" s="236" t="s">
        <v>1</v>
      </c>
      <c r="F264" s="237" t="s">
        <v>267</v>
      </c>
      <c r="G264" s="235"/>
      <c r="H264" s="238">
        <v>0.17000000000000001</v>
      </c>
      <c r="I264" s="239"/>
      <c r="J264" s="235"/>
      <c r="K264" s="235"/>
      <c r="L264" s="240"/>
      <c r="M264" s="241"/>
      <c r="N264" s="242"/>
      <c r="O264" s="242"/>
      <c r="P264" s="242"/>
      <c r="Q264" s="242"/>
      <c r="R264" s="242"/>
      <c r="S264" s="242"/>
      <c r="T264" s="243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T264" s="244" t="s">
        <v>142</v>
      </c>
      <c r="AU264" s="244" t="s">
        <v>82</v>
      </c>
      <c r="AV264" s="13" t="s">
        <v>82</v>
      </c>
      <c r="AW264" s="13" t="s">
        <v>30</v>
      </c>
      <c r="AX264" s="13" t="s">
        <v>73</v>
      </c>
      <c r="AY264" s="244" t="s">
        <v>128</v>
      </c>
    </row>
    <row r="265" s="13" customFormat="1">
      <c r="A265" s="13"/>
      <c r="B265" s="234"/>
      <c r="C265" s="235"/>
      <c r="D265" s="227" t="s">
        <v>142</v>
      </c>
      <c r="E265" s="236" t="s">
        <v>1</v>
      </c>
      <c r="F265" s="237" t="s">
        <v>268</v>
      </c>
      <c r="G265" s="235"/>
      <c r="H265" s="238">
        <v>0.11</v>
      </c>
      <c r="I265" s="239"/>
      <c r="J265" s="235"/>
      <c r="K265" s="235"/>
      <c r="L265" s="240"/>
      <c r="M265" s="241"/>
      <c r="N265" s="242"/>
      <c r="O265" s="242"/>
      <c r="P265" s="242"/>
      <c r="Q265" s="242"/>
      <c r="R265" s="242"/>
      <c r="S265" s="242"/>
      <c r="T265" s="243"/>
      <c r="U265" s="13"/>
      <c r="V265" s="13"/>
      <c r="W265" s="13"/>
      <c r="X265" s="13"/>
      <c r="Y265" s="13"/>
      <c r="Z265" s="13"/>
      <c r="AA265" s="13"/>
      <c r="AB265" s="13"/>
      <c r="AC265" s="13"/>
      <c r="AD265" s="13"/>
      <c r="AE265" s="13"/>
      <c r="AT265" s="244" t="s">
        <v>142</v>
      </c>
      <c r="AU265" s="244" t="s">
        <v>82</v>
      </c>
      <c r="AV265" s="13" t="s">
        <v>82</v>
      </c>
      <c r="AW265" s="13" t="s">
        <v>30</v>
      </c>
      <c r="AX265" s="13" t="s">
        <v>73</v>
      </c>
      <c r="AY265" s="244" t="s">
        <v>128</v>
      </c>
    </row>
    <row r="266" s="13" customFormat="1">
      <c r="A266" s="13"/>
      <c r="B266" s="234"/>
      <c r="C266" s="235"/>
      <c r="D266" s="227" t="s">
        <v>142</v>
      </c>
      <c r="E266" s="236" t="s">
        <v>1</v>
      </c>
      <c r="F266" s="237" t="s">
        <v>269</v>
      </c>
      <c r="G266" s="235"/>
      <c r="H266" s="238">
        <v>0.29999999999999999</v>
      </c>
      <c r="I266" s="239"/>
      <c r="J266" s="235"/>
      <c r="K266" s="235"/>
      <c r="L266" s="240"/>
      <c r="M266" s="241"/>
      <c r="N266" s="242"/>
      <c r="O266" s="242"/>
      <c r="P266" s="242"/>
      <c r="Q266" s="242"/>
      <c r="R266" s="242"/>
      <c r="S266" s="242"/>
      <c r="T266" s="243"/>
      <c r="U266" s="13"/>
      <c r="V266" s="13"/>
      <c r="W266" s="13"/>
      <c r="X266" s="13"/>
      <c r="Y266" s="13"/>
      <c r="Z266" s="13"/>
      <c r="AA266" s="13"/>
      <c r="AB266" s="13"/>
      <c r="AC266" s="13"/>
      <c r="AD266" s="13"/>
      <c r="AE266" s="13"/>
      <c r="AT266" s="244" t="s">
        <v>142</v>
      </c>
      <c r="AU266" s="244" t="s">
        <v>82</v>
      </c>
      <c r="AV266" s="13" t="s">
        <v>82</v>
      </c>
      <c r="AW266" s="13" t="s">
        <v>30</v>
      </c>
      <c r="AX266" s="13" t="s">
        <v>73</v>
      </c>
      <c r="AY266" s="244" t="s">
        <v>128</v>
      </c>
    </row>
    <row r="267" s="13" customFormat="1">
      <c r="A267" s="13"/>
      <c r="B267" s="234"/>
      <c r="C267" s="235"/>
      <c r="D267" s="227" t="s">
        <v>142</v>
      </c>
      <c r="E267" s="236" t="s">
        <v>1</v>
      </c>
      <c r="F267" s="237" t="s">
        <v>270</v>
      </c>
      <c r="G267" s="235"/>
      <c r="H267" s="238">
        <v>0.29999999999999999</v>
      </c>
      <c r="I267" s="239"/>
      <c r="J267" s="235"/>
      <c r="K267" s="235"/>
      <c r="L267" s="240"/>
      <c r="M267" s="241"/>
      <c r="N267" s="242"/>
      <c r="O267" s="242"/>
      <c r="P267" s="242"/>
      <c r="Q267" s="242"/>
      <c r="R267" s="242"/>
      <c r="S267" s="242"/>
      <c r="T267" s="243"/>
      <c r="U267" s="13"/>
      <c r="V267" s="13"/>
      <c r="W267" s="13"/>
      <c r="X267" s="13"/>
      <c r="Y267" s="13"/>
      <c r="Z267" s="13"/>
      <c r="AA267" s="13"/>
      <c r="AB267" s="13"/>
      <c r="AC267" s="13"/>
      <c r="AD267" s="13"/>
      <c r="AE267" s="13"/>
      <c r="AT267" s="244" t="s">
        <v>142</v>
      </c>
      <c r="AU267" s="244" t="s">
        <v>82</v>
      </c>
      <c r="AV267" s="13" t="s">
        <v>82</v>
      </c>
      <c r="AW267" s="13" t="s">
        <v>30</v>
      </c>
      <c r="AX267" s="13" t="s">
        <v>73</v>
      </c>
      <c r="AY267" s="244" t="s">
        <v>128</v>
      </c>
    </row>
    <row r="268" s="13" customFormat="1">
      <c r="A268" s="13"/>
      <c r="B268" s="234"/>
      <c r="C268" s="235"/>
      <c r="D268" s="227" t="s">
        <v>142</v>
      </c>
      <c r="E268" s="236" t="s">
        <v>1</v>
      </c>
      <c r="F268" s="237" t="s">
        <v>271</v>
      </c>
      <c r="G268" s="235"/>
      <c r="H268" s="238">
        <v>0.20000000000000001</v>
      </c>
      <c r="I268" s="239"/>
      <c r="J268" s="235"/>
      <c r="K268" s="235"/>
      <c r="L268" s="240"/>
      <c r="M268" s="241"/>
      <c r="N268" s="242"/>
      <c r="O268" s="242"/>
      <c r="P268" s="242"/>
      <c r="Q268" s="242"/>
      <c r="R268" s="242"/>
      <c r="S268" s="242"/>
      <c r="T268" s="243"/>
      <c r="U268" s="13"/>
      <c r="V268" s="13"/>
      <c r="W268" s="13"/>
      <c r="X268" s="13"/>
      <c r="Y268" s="13"/>
      <c r="Z268" s="13"/>
      <c r="AA268" s="13"/>
      <c r="AB268" s="13"/>
      <c r="AC268" s="13"/>
      <c r="AD268" s="13"/>
      <c r="AE268" s="13"/>
      <c r="AT268" s="244" t="s">
        <v>142</v>
      </c>
      <c r="AU268" s="244" t="s">
        <v>82</v>
      </c>
      <c r="AV268" s="13" t="s">
        <v>82</v>
      </c>
      <c r="AW268" s="13" t="s">
        <v>30</v>
      </c>
      <c r="AX268" s="13" t="s">
        <v>73</v>
      </c>
      <c r="AY268" s="244" t="s">
        <v>128</v>
      </c>
    </row>
    <row r="269" s="13" customFormat="1">
      <c r="A269" s="13"/>
      <c r="B269" s="234"/>
      <c r="C269" s="235"/>
      <c r="D269" s="227" t="s">
        <v>142</v>
      </c>
      <c r="E269" s="236" t="s">
        <v>1</v>
      </c>
      <c r="F269" s="237" t="s">
        <v>272</v>
      </c>
      <c r="G269" s="235"/>
      <c r="H269" s="238">
        <v>0.13</v>
      </c>
      <c r="I269" s="239"/>
      <c r="J269" s="235"/>
      <c r="K269" s="235"/>
      <c r="L269" s="240"/>
      <c r="M269" s="241"/>
      <c r="N269" s="242"/>
      <c r="O269" s="242"/>
      <c r="P269" s="242"/>
      <c r="Q269" s="242"/>
      <c r="R269" s="242"/>
      <c r="S269" s="242"/>
      <c r="T269" s="243"/>
      <c r="U269" s="13"/>
      <c r="V269" s="13"/>
      <c r="W269" s="13"/>
      <c r="X269" s="13"/>
      <c r="Y269" s="13"/>
      <c r="Z269" s="13"/>
      <c r="AA269" s="13"/>
      <c r="AB269" s="13"/>
      <c r="AC269" s="13"/>
      <c r="AD269" s="13"/>
      <c r="AE269" s="13"/>
      <c r="AT269" s="244" t="s">
        <v>142</v>
      </c>
      <c r="AU269" s="244" t="s">
        <v>82</v>
      </c>
      <c r="AV269" s="13" t="s">
        <v>82</v>
      </c>
      <c r="AW269" s="13" t="s">
        <v>30</v>
      </c>
      <c r="AX269" s="13" t="s">
        <v>73</v>
      </c>
      <c r="AY269" s="244" t="s">
        <v>128</v>
      </c>
    </row>
    <row r="270" s="13" customFormat="1">
      <c r="A270" s="13"/>
      <c r="B270" s="234"/>
      <c r="C270" s="235"/>
      <c r="D270" s="227" t="s">
        <v>142</v>
      </c>
      <c r="E270" s="236" t="s">
        <v>1</v>
      </c>
      <c r="F270" s="237" t="s">
        <v>273</v>
      </c>
      <c r="G270" s="235"/>
      <c r="H270" s="238">
        <v>0.13</v>
      </c>
      <c r="I270" s="239"/>
      <c r="J270" s="235"/>
      <c r="K270" s="235"/>
      <c r="L270" s="240"/>
      <c r="M270" s="241"/>
      <c r="N270" s="242"/>
      <c r="O270" s="242"/>
      <c r="P270" s="242"/>
      <c r="Q270" s="242"/>
      <c r="R270" s="242"/>
      <c r="S270" s="242"/>
      <c r="T270" s="243"/>
      <c r="U270" s="13"/>
      <c r="V270" s="13"/>
      <c r="W270" s="13"/>
      <c r="X270" s="13"/>
      <c r="Y270" s="13"/>
      <c r="Z270" s="13"/>
      <c r="AA270" s="13"/>
      <c r="AB270" s="13"/>
      <c r="AC270" s="13"/>
      <c r="AD270" s="13"/>
      <c r="AE270" s="13"/>
      <c r="AT270" s="244" t="s">
        <v>142</v>
      </c>
      <c r="AU270" s="244" t="s">
        <v>82</v>
      </c>
      <c r="AV270" s="13" t="s">
        <v>82</v>
      </c>
      <c r="AW270" s="13" t="s">
        <v>30</v>
      </c>
      <c r="AX270" s="13" t="s">
        <v>73</v>
      </c>
      <c r="AY270" s="244" t="s">
        <v>128</v>
      </c>
    </row>
    <row r="271" s="14" customFormat="1">
      <c r="A271" s="14"/>
      <c r="B271" s="245"/>
      <c r="C271" s="246"/>
      <c r="D271" s="227" t="s">
        <v>142</v>
      </c>
      <c r="E271" s="247" t="s">
        <v>1</v>
      </c>
      <c r="F271" s="248" t="s">
        <v>154</v>
      </c>
      <c r="G271" s="246"/>
      <c r="H271" s="249">
        <v>3.02</v>
      </c>
      <c r="I271" s="250"/>
      <c r="J271" s="246"/>
      <c r="K271" s="246"/>
      <c r="L271" s="251"/>
      <c r="M271" s="252"/>
      <c r="N271" s="253"/>
      <c r="O271" s="253"/>
      <c r="P271" s="253"/>
      <c r="Q271" s="253"/>
      <c r="R271" s="253"/>
      <c r="S271" s="253"/>
      <c r="T271" s="254"/>
      <c r="U271" s="14"/>
      <c r="V271" s="14"/>
      <c r="W271" s="14"/>
      <c r="X271" s="14"/>
      <c r="Y271" s="14"/>
      <c r="Z271" s="14"/>
      <c r="AA271" s="14"/>
      <c r="AB271" s="14"/>
      <c r="AC271" s="14"/>
      <c r="AD271" s="14"/>
      <c r="AE271" s="14"/>
      <c r="AT271" s="255" t="s">
        <v>142</v>
      </c>
      <c r="AU271" s="255" t="s">
        <v>82</v>
      </c>
      <c r="AV271" s="14" t="s">
        <v>136</v>
      </c>
      <c r="AW271" s="14" t="s">
        <v>30</v>
      </c>
      <c r="AX271" s="14" t="s">
        <v>80</v>
      </c>
      <c r="AY271" s="255" t="s">
        <v>128</v>
      </c>
    </row>
    <row r="272" s="2" customFormat="1" ht="24.15" customHeight="1">
      <c r="A272" s="38"/>
      <c r="B272" s="39"/>
      <c r="C272" s="214" t="s">
        <v>274</v>
      </c>
      <c r="D272" s="214" t="s">
        <v>131</v>
      </c>
      <c r="E272" s="215" t="s">
        <v>275</v>
      </c>
      <c r="F272" s="216" t="s">
        <v>276</v>
      </c>
      <c r="G272" s="217" t="s">
        <v>134</v>
      </c>
      <c r="H272" s="218">
        <v>3.02</v>
      </c>
      <c r="I272" s="219"/>
      <c r="J272" s="220">
        <f>ROUND(I272*H272,2)</f>
        <v>0</v>
      </c>
      <c r="K272" s="216" t="s">
        <v>135</v>
      </c>
      <c r="L272" s="44"/>
      <c r="M272" s="221" t="s">
        <v>1</v>
      </c>
      <c r="N272" s="222" t="s">
        <v>38</v>
      </c>
      <c r="O272" s="91"/>
      <c r="P272" s="223">
        <f>O272*H272</f>
        <v>0</v>
      </c>
      <c r="Q272" s="223">
        <v>0</v>
      </c>
      <c r="R272" s="223">
        <f>Q272*H272</f>
        <v>0</v>
      </c>
      <c r="S272" s="223">
        <v>0</v>
      </c>
      <c r="T272" s="224">
        <f>S272*H272</f>
        <v>0</v>
      </c>
      <c r="U272" s="38"/>
      <c r="V272" s="38"/>
      <c r="W272" s="38"/>
      <c r="X272" s="38"/>
      <c r="Y272" s="38"/>
      <c r="Z272" s="38"/>
      <c r="AA272" s="38"/>
      <c r="AB272" s="38"/>
      <c r="AC272" s="38"/>
      <c r="AD272" s="38"/>
      <c r="AE272" s="38"/>
      <c r="AR272" s="225" t="s">
        <v>136</v>
      </c>
      <c r="AT272" s="225" t="s">
        <v>131</v>
      </c>
      <c r="AU272" s="225" t="s">
        <v>82</v>
      </c>
      <c r="AY272" s="17" t="s">
        <v>128</v>
      </c>
      <c r="BE272" s="226">
        <f>IF(N272="základní",J272,0)</f>
        <v>0</v>
      </c>
      <c r="BF272" s="226">
        <f>IF(N272="snížená",J272,0)</f>
        <v>0</v>
      </c>
      <c r="BG272" s="226">
        <f>IF(N272="zákl. přenesená",J272,0)</f>
        <v>0</v>
      </c>
      <c r="BH272" s="226">
        <f>IF(N272="sníž. přenesená",J272,0)</f>
        <v>0</v>
      </c>
      <c r="BI272" s="226">
        <f>IF(N272="nulová",J272,0)</f>
        <v>0</v>
      </c>
      <c r="BJ272" s="17" t="s">
        <v>80</v>
      </c>
      <c r="BK272" s="226">
        <f>ROUND(I272*H272,2)</f>
        <v>0</v>
      </c>
      <c r="BL272" s="17" t="s">
        <v>136</v>
      </c>
      <c r="BM272" s="225" t="s">
        <v>277</v>
      </c>
    </row>
    <row r="273" s="2" customFormat="1">
      <c r="A273" s="38"/>
      <c r="B273" s="39"/>
      <c r="C273" s="40"/>
      <c r="D273" s="227" t="s">
        <v>138</v>
      </c>
      <c r="E273" s="40"/>
      <c r="F273" s="228" t="s">
        <v>278</v>
      </c>
      <c r="G273" s="40"/>
      <c r="H273" s="40"/>
      <c r="I273" s="229"/>
      <c r="J273" s="40"/>
      <c r="K273" s="40"/>
      <c r="L273" s="44"/>
      <c r="M273" s="230"/>
      <c r="N273" s="231"/>
      <c r="O273" s="91"/>
      <c r="P273" s="91"/>
      <c r="Q273" s="91"/>
      <c r="R273" s="91"/>
      <c r="S273" s="91"/>
      <c r="T273" s="92"/>
      <c r="U273" s="38"/>
      <c r="V273" s="38"/>
      <c r="W273" s="38"/>
      <c r="X273" s="38"/>
      <c r="Y273" s="38"/>
      <c r="Z273" s="38"/>
      <c r="AA273" s="38"/>
      <c r="AB273" s="38"/>
      <c r="AC273" s="38"/>
      <c r="AD273" s="38"/>
      <c r="AE273" s="38"/>
      <c r="AT273" s="17" t="s">
        <v>138</v>
      </c>
      <c r="AU273" s="17" t="s">
        <v>82</v>
      </c>
    </row>
    <row r="274" s="2" customFormat="1">
      <c r="A274" s="38"/>
      <c r="B274" s="39"/>
      <c r="C274" s="40"/>
      <c r="D274" s="232" t="s">
        <v>140</v>
      </c>
      <c r="E274" s="40"/>
      <c r="F274" s="233" t="s">
        <v>279</v>
      </c>
      <c r="G274" s="40"/>
      <c r="H274" s="40"/>
      <c r="I274" s="229"/>
      <c r="J274" s="40"/>
      <c r="K274" s="40"/>
      <c r="L274" s="44"/>
      <c r="M274" s="230"/>
      <c r="N274" s="231"/>
      <c r="O274" s="91"/>
      <c r="P274" s="91"/>
      <c r="Q274" s="91"/>
      <c r="R274" s="91"/>
      <c r="S274" s="91"/>
      <c r="T274" s="92"/>
      <c r="U274" s="38"/>
      <c r="V274" s="38"/>
      <c r="W274" s="38"/>
      <c r="X274" s="38"/>
      <c r="Y274" s="38"/>
      <c r="Z274" s="38"/>
      <c r="AA274" s="38"/>
      <c r="AB274" s="38"/>
      <c r="AC274" s="38"/>
      <c r="AD274" s="38"/>
      <c r="AE274" s="38"/>
      <c r="AT274" s="17" t="s">
        <v>140</v>
      </c>
      <c r="AU274" s="17" t="s">
        <v>82</v>
      </c>
    </row>
    <row r="275" s="13" customFormat="1">
      <c r="A275" s="13"/>
      <c r="B275" s="234"/>
      <c r="C275" s="235"/>
      <c r="D275" s="227" t="s">
        <v>142</v>
      </c>
      <c r="E275" s="236" t="s">
        <v>1</v>
      </c>
      <c r="F275" s="237" t="s">
        <v>280</v>
      </c>
      <c r="G275" s="235"/>
      <c r="H275" s="238">
        <v>3.02</v>
      </c>
      <c r="I275" s="239"/>
      <c r="J275" s="235"/>
      <c r="K275" s="235"/>
      <c r="L275" s="240"/>
      <c r="M275" s="241"/>
      <c r="N275" s="242"/>
      <c r="O275" s="242"/>
      <c r="P275" s="242"/>
      <c r="Q275" s="242"/>
      <c r="R275" s="242"/>
      <c r="S275" s="242"/>
      <c r="T275" s="243"/>
      <c r="U275" s="13"/>
      <c r="V275" s="13"/>
      <c r="W275" s="13"/>
      <c r="X275" s="13"/>
      <c r="Y275" s="13"/>
      <c r="Z275" s="13"/>
      <c r="AA275" s="13"/>
      <c r="AB275" s="13"/>
      <c r="AC275" s="13"/>
      <c r="AD275" s="13"/>
      <c r="AE275" s="13"/>
      <c r="AT275" s="244" t="s">
        <v>142</v>
      </c>
      <c r="AU275" s="244" t="s">
        <v>82</v>
      </c>
      <c r="AV275" s="13" t="s">
        <v>82</v>
      </c>
      <c r="AW275" s="13" t="s">
        <v>30</v>
      </c>
      <c r="AX275" s="13" t="s">
        <v>80</v>
      </c>
      <c r="AY275" s="244" t="s">
        <v>128</v>
      </c>
    </row>
    <row r="276" s="2" customFormat="1" ht="24.15" customHeight="1">
      <c r="A276" s="38"/>
      <c r="B276" s="39"/>
      <c r="C276" s="214" t="s">
        <v>281</v>
      </c>
      <c r="D276" s="214" t="s">
        <v>131</v>
      </c>
      <c r="E276" s="215" t="s">
        <v>282</v>
      </c>
      <c r="F276" s="216" t="s">
        <v>283</v>
      </c>
      <c r="G276" s="217" t="s">
        <v>134</v>
      </c>
      <c r="H276" s="218">
        <v>1.45</v>
      </c>
      <c r="I276" s="219"/>
      <c r="J276" s="220">
        <f>ROUND(I276*H276,2)</f>
        <v>0</v>
      </c>
      <c r="K276" s="216" t="s">
        <v>135</v>
      </c>
      <c r="L276" s="44"/>
      <c r="M276" s="221" t="s">
        <v>1</v>
      </c>
      <c r="N276" s="222" t="s">
        <v>38</v>
      </c>
      <c r="O276" s="91"/>
      <c r="P276" s="223">
        <f>O276*H276</f>
        <v>0</v>
      </c>
      <c r="Q276" s="223">
        <v>0</v>
      </c>
      <c r="R276" s="223">
        <f>Q276*H276</f>
        <v>0</v>
      </c>
      <c r="S276" s="223">
        <v>0</v>
      </c>
      <c r="T276" s="224">
        <f>S276*H276</f>
        <v>0</v>
      </c>
      <c r="U276" s="38"/>
      <c r="V276" s="38"/>
      <c r="W276" s="38"/>
      <c r="X276" s="38"/>
      <c r="Y276" s="38"/>
      <c r="Z276" s="38"/>
      <c r="AA276" s="38"/>
      <c r="AB276" s="38"/>
      <c r="AC276" s="38"/>
      <c r="AD276" s="38"/>
      <c r="AE276" s="38"/>
      <c r="AR276" s="225" t="s">
        <v>136</v>
      </c>
      <c r="AT276" s="225" t="s">
        <v>131</v>
      </c>
      <c r="AU276" s="225" t="s">
        <v>82</v>
      </c>
      <c r="AY276" s="17" t="s">
        <v>128</v>
      </c>
      <c r="BE276" s="226">
        <f>IF(N276="základní",J276,0)</f>
        <v>0</v>
      </c>
      <c r="BF276" s="226">
        <f>IF(N276="snížená",J276,0)</f>
        <v>0</v>
      </c>
      <c r="BG276" s="226">
        <f>IF(N276="zákl. přenesená",J276,0)</f>
        <v>0</v>
      </c>
      <c r="BH276" s="226">
        <f>IF(N276="sníž. přenesená",J276,0)</f>
        <v>0</v>
      </c>
      <c r="BI276" s="226">
        <f>IF(N276="nulová",J276,0)</f>
        <v>0</v>
      </c>
      <c r="BJ276" s="17" t="s">
        <v>80</v>
      </c>
      <c r="BK276" s="226">
        <f>ROUND(I276*H276,2)</f>
        <v>0</v>
      </c>
      <c r="BL276" s="17" t="s">
        <v>136</v>
      </c>
      <c r="BM276" s="225" t="s">
        <v>284</v>
      </c>
    </row>
    <row r="277" s="2" customFormat="1">
      <c r="A277" s="38"/>
      <c r="B277" s="39"/>
      <c r="C277" s="40"/>
      <c r="D277" s="227" t="s">
        <v>138</v>
      </c>
      <c r="E277" s="40"/>
      <c r="F277" s="228" t="s">
        <v>285</v>
      </c>
      <c r="G277" s="40"/>
      <c r="H277" s="40"/>
      <c r="I277" s="229"/>
      <c r="J277" s="40"/>
      <c r="K277" s="40"/>
      <c r="L277" s="44"/>
      <c r="M277" s="230"/>
      <c r="N277" s="231"/>
      <c r="O277" s="91"/>
      <c r="P277" s="91"/>
      <c r="Q277" s="91"/>
      <c r="R277" s="91"/>
      <c r="S277" s="91"/>
      <c r="T277" s="92"/>
      <c r="U277" s="38"/>
      <c r="V277" s="38"/>
      <c r="W277" s="38"/>
      <c r="X277" s="38"/>
      <c r="Y277" s="38"/>
      <c r="Z277" s="38"/>
      <c r="AA277" s="38"/>
      <c r="AB277" s="38"/>
      <c r="AC277" s="38"/>
      <c r="AD277" s="38"/>
      <c r="AE277" s="38"/>
      <c r="AT277" s="17" t="s">
        <v>138</v>
      </c>
      <c r="AU277" s="17" t="s">
        <v>82</v>
      </c>
    </row>
    <row r="278" s="2" customFormat="1">
      <c r="A278" s="38"/>
      <c r="B278" s="39"/>
      <c r="C278" s="40"/>
      <c r="D278" s="232" t="s">
        <v>140</v>
      </c>
      <c r="E278" s="40"/>
      <c r="F278" s="233" t="s">
        <v>286</v>
      </c>
      <c r="G278" s="40"/>
      <c r="H278" s="40"/>
      <c r="I278" s="229"/>
      <c r="J278" s="40"/>
      <c r="K278" s="40"/>
      <c r="L278" s="44"/>
      <c r="M278" s="230"/>
      <c r="N278" s="231"/>
      <c r="O278" s="91"/>
      <c r="P278" s="91"/>
      <c r="Q278" s="91"/>
      <c r="R278" s="91"/>
      <c r="S278" s="91"/>
      <c r="T278" s="92"/>
      <c r="U278" s="38"/>
      <c r="V278" s="38"/>
      <c r="W278" s="38"/>
      <c r="X278" s="38"/>
      <c r="Y278" s="38"/>
      <c r="Z278" s="38"/>
      <c r="AA278" s="38"/>
      <c r="AB278" s="38"/>
      <c r="AC278" s="38"/>
      <c r="AD278" s="38"/>
      <c r="AE278" s="38"/>
      <c r="AT278" s="17" t="s">
        <v>140</v>
      </c>
      <c r="AU278" s="17" t="s">
        <v>82</v>
      </c>
    </row>
    <row r="279" s="15" customFormat="1">
      <c r="A279" s="15"/>
      <c r="B279" s="256"/>
      <c r="C279" s="257"/>
      <c r="D279" s="227" t="s">
        <v>142</v>
      </c>
      <c r="E279" s="258" t="s">
        <v>1</v>
      </c>
      <c r="F279" s="259" t="s">
        <v>265</v>
      </c>
      <c r="G279" s="257"/>
      <c r="H279" s="258" t="s">
        <v>1</v>
      </c>
      <c r="I279" s="260"/>
      <c r="J279" s="257"/>
      <c r="K279" s="257"/>
      <c r="L279" s="261"/>
      <c r="M279" s="262"/>
      <c r="N279" s="263"/>
      <c r="O279" s="263"/>
      <c r="P279" s="263"/>
      <c r="Q279" s="263"/>
      <c r="R279" s="263"/>
      <c r="S279" s="263"/>
      <c r="T279" s="264"/>
      <c r="U279" s="15"/>
      <c r="V279" s="15"/>
      <c r="W279" s="15"/>
      <c r="X279" s="15"/>
      <c r="Y279" s="15"/>
      <c r="Z279" s="15"/>
      <c r="AA279" s="15"/>
      <c r="AB279" s="15"/>
      <c r="AC279" s="15"/>
      <c r="AD279" s="15"/>
      <c r="AE279" s="15"/>
      <c r="AT279" s="265" t="s">
        <v>142</v>
      </c>
      <c r="AU279" s="265" t="s">
        <v>82</v>
      </c>
      <c r="AV279" s="15" t="s">
        <v>80</v>
      </c>
      <c r="AW279" s="15" t="s">
        <v>30</v>
      </c>
      <c r="AX279" s="15" t="s">
        <v>73</v>
      </c>
      <c r="AY279" s="265" t="s">
        <v>128</v>
      </c>
    </row>
    <row r="280" s="13" customFormat="1">
      <c r="A280" s="13"/>
      <c r="B280" s="234"/>
      <c r="C280" s="235"/>
      <c r="D280" s="227" t="s">
        <v>142</v>
      </c>
      <c r="E280" s="236" t="s">
        <v>1</v>
      </c>
      <c r="F280" s="237" t="s">
        <v>266</v>
      </c>
      <c r="G280" s="235"/>
      <c r="H280" s="238">
        <v>0.11</v>
      </c>
      <c r="I280" s="239"/>
      <c r="J280" s="235"/>
      <c r="K280" s="235"/>
      <c r="L280" s="240"/>
      <c r="M280" s="241"/>
      <c r="N280" s="242"/>
      <c r="O280" s="242"/>
      <c r="P280" s="242"/>
      <c r="Q280" s="242"/>
      <c r="R280" s="242"/>
      <c r="S280" s="242"/>
      <c r="T280" s="243"/>
      <c r="U280" s="13"/>
      <c r="V280" s="13"/>
      <c r="W280" s="13"/>
      <c r="X280" s="13"/>
      <c r="Y280" s="13"/>
      <c r="Z280" s="13"/>
      <c r="AA280" s="13"/>
      <c r="AB280" s="13"/>
      <c r="AC280" s="13"/>
      <c r="AD280" s="13"/>
      <c r="AE280" s="13"/>
      <c r="AT280" s="244" t="s">
        <v>142</v>
      </c>
      <c r="AU280" s="244" t="s">
        <v>82</v>
      </c>
      <c r="AV280" s="13" t="s">
        <v>82</v>
      </c>
      <c r="AW280" s="13" t="s">
        <v>30</v>
      </c>
      <c r="AX280" s="13" t="s">
        <v>73</v>
      </c>
      <c r="AY280" s="244" t="s">
        <v>128</v>
      </c>
    </row>
    <row r="281" s="13" customFormat="1">
      <c r="A281" s="13"/>
      <c r="B281" s="234"/>
      <c r="C281" s="235"/>
      <c r="D281" s="227" t="s">
        <v>142</v>
      </c>
      <c r="E281" s="236" t="s">
        <v>1</v>
      </c>
      <c r="F281" s="237" t="s">
        <v>267</v>
      </c>
      <c r="G281" s="235"/>
      <c r="H281" s="238">
        <v>0.17000000000000001</v>
      </c>
      <c r="I281" s="239"/>
      <c r="J281" s="235"/>
      <c r="K281" s="235"/>
      <c r="L281" s="240"/>
      <c r="M281" s="241"/>
      <c r="N281" s="242"/>
      <c r="O281" s="242"/>
      <c r="P281" s="242"/>
      <c r="Q281" s="242"/>
      <c r="R281" s="242"/>
      <c r="S281" s="242"/>
      <c r="T281" s="243"/>
      <c r="U281" s="13"/>
      <c r="V281" s="13"/>
      <c r="W281" s="13"/>
      <c r="X281" s="13"/>
      <c r="Y281" s="13"/>
      <c r="Z281" s="13"/>
      <c r="AA281" s="13"/>
      <c r="AB281" s="13"/>
      <c r="AC281" s="13"/>
      <c r="AD281" s="13"/>
      <c r="AE281" s="13"/>
      <c r="AT281" s="244" t="s">
        <v>142</v>
      </c>
      <c r="AU281" s="244" t="s">
        <v>82</v>
      </c>
      <c r="AV281" s="13" t="s">
        <v>82</v>
      </c>
      <c r="AW281" s="13" t="s">
        <v>30</v>
      </c>
      <c r="AX281" s="13" t="s">
        <v>73</v>
      </c>
      <c r="AY281" s="244" t="s">
        <v>128</v>
      </c>
    </row>
    <row r="282" s="13" customFormat="1">
      <c r="A282" s="13"/>
      <c r="B282" s="234"/>
      <c r="C282" s="235"/>
      <c r="D282" s="227" t="s">
        <v>142</v>
      </c>
      <c r="E282" s="236" t="s">
        <v>1</v>
      </c>
      <c r="F282" s="237" t="s">
        <v>268</v>
      </c>
      <c r="G282" s="235"/>
      <c r="H282" s="238">
        <v>0.11</v>
      </c>
      <c r="I282" s="239"/>
      <c r="J282" s="235"/>
      <c r="K282" s="235"/>
      <c r="L282" s="240"/>
      <c r="M282" s="241"/>
      <c r="N282" s="242"/>
      <c r="O282" s="242"/>
      <c r="P282" s="242"/>
      <c r="Q282" s="242"/>
      <c r="R282" s="242"/>
      <c r="S282" s="242"/>
      <c r="T282" s="243"/>
      <c r="U282" s="13"/>
      <c r="V282" s="13"/>
      <c r="W282" s="13"/>
      <c r="X282" s="13"/>
      <c r="Y282" s="13"/>
      <c r="Z282" s="13"/>
      <c r="AA282" s="13"/>
      <c r="AB282" s="13"/>
      <c r="AC282" s="13"/>
      <c r="AD282" s="13"/>
      <c r="AE282" s="13"/>
      <c r="AT282" s="244" t="s">
        <v>142</v>
      </c>
      <c r="AU282" s="244" t="s">
        <v>82</v>
      </c>
      <c r="AV282" s="13" t="s">
        <v>82</v>
      </c>
      <c r="AW282" s="13" t="s">
        <v>30</v>
      </c>
      <c r="AX282" s="13" t="s">
        <v>73</v>
      </c>
      <c r="AY282" s="244" t="s">
        <v>128</v>
      </c>
    </row>
    <row r="283" s="13" customFormat="1">
      <c r="A283" s="13"/>
      <c r="B283" s="234"/>
      <c r="C283" s="235"/>
      <c r="D283" s="227" t="s">
        <v>142</v>
      </c>
      <c r="E283" s="236" t="s">
        <v>1</v>
      </c>
      <c r="F283" s="237" t="s">
        <v>269</v>
      </c>
      <c r="G283" s="235"/>
      <c r="H283" s="238">
        <v>0.29999999999999999</v>
      </c>
      <c r="I283" s="239"/>
      <c r="J283" s="235"/>
      <c r="K283" s="235"/>
      <c r="L283" s="240"/>
      <c r="M283" s="241"/>
      <c r="N283" s="242"/>
      <c r="O283" s="242"/>
      <c r="P283" s="242"/>
      <c r="Q283" s="242"/>
      <c r="R283" s="242"/>
      <c r="S283" s="242"/>
      <c r="T283" s="243"/>
      <c r="U283" s="13"/>
      <c r="V283" s="13"/>
      <c r="W283" s="13"/>
      <c r="X283" s="13"/>
      <c r="Y283" s="13"/>
      <c r="Z283" s="13"/>
      <c r="AA283" s="13"/>
      <c r="AB283" s="13"/>
      <c r="AC283" s="13"/>
      <c r="AD283" s="13"/>
      <c r="AE283" s="13"/>
      <c r="AT283" s="244" t="s">
        <v>142</v>
      </c>
      <c r="AU283" s="244" t="s">
        <v>82</v>
      </c>
      <c r="AV283" s="13" t="s">
        <v>82</v>
      </c>
      <c r="AW283" s="13" t="s">
        <v>30</v>
      </c>
      <c r="AX283" s="13" t="s">
        <v>73</v>
      </c>
      <c r="AY283" s="244" t="s">
        <v>128</v>
      </c>
    </row>
    <row r="284" s="13" customFormat="1">
      <c r="A284" s="13"/>
      <c r="B284" s="234"/>
      <c r="C284" s="235"/>
      <c r="D284" s="227" t="s">
        <v>142</v>
      </c>
      <c r="E284" s="236" t="s">
        <v>1</v>
      </c>
      <c r="F284" s="237" t="s">
        <v>270</v>
      </c>
      <c r="G284" s="235"/>
      <c r="H284" s="238">
        <v>0.29999999999999999</v>
      </c>
      <c r="I284" s="239"/>
      <c r="J284" s="235"/>
      <c r="K284" s="235"/>
      <c r="L284" s="240"/>
      <c r="M284" s="241"/>
      <c r="N284" s="242"/>
      <c r="O284" s="242"/>
      <c r="P284" s="242"/>
      <c r="Q284" s="242"/>
      <c r="R284" s="242"/>
      <c r="S284" s="242"/>
      <c r="T284" s="243"/>
      <c r="U284" s="13"/>
      <c r="V284" s="13"/>
      <c r="W284" s="13"/>
      <c r="X284" s="13"/>
      <c r="Y284" s="13"/>
      <c r="Z284" s="13"/>
      <c r="AA284" s="13"/>
      <c r="AB284" s="13"/>
      <c r="AC284" s="13"/>
      <c r="AD284" s="13"/>
      <c r="AE284" s="13"/>
      <c r="AT284" s="244" t="s">
        <v>142</v>
      </c>
      <c r="AU284" s="244" t="s">
        <v>82</v>
      </c>
      <c r="AV284" s="13" t="s">
        <v>82</v>
      </c>
      <c r="AW284" s="13" t="s">
        <v>30</v>
      </c>
      <c r="AX284" s="13" t="s">
        <v>73</v>
      </c>
      <c r="AY284" s="244" t="s">
        <v>128</v>
      </c>
    </row>
    <row r="285" s="13" customFormat="1">
      <c r="A285" s="13"/>
      <c r="B285" s="234"/>
      <c r="C285" s="235"/>
      <c r="D285" s="227" t="s">
        <v>142</v>
      </c>
      <c r="E285" s="236" t="s">
        <v>1</v>
      </c>
      <c r="F285" s="237" t="s">
        <v>271</v>
      </c>
      <c r="G285" s="235"/>
      <c r="H285" s="238">
        <v>0.20000000000000001</v>
      </c>
      <c r="I285" s="239"/>
      <c r="J285" s="235"/>
      <c r="K285" s="235"/>
      <c r="L285" s="240"/>
      <c r="M285" s="241"/>
      <c r="N285" s="242"/>
      <c r="O285" s="242"/>
      <c r="P285" s="242"/>
      <c r="Q285" s="242"/>
      <c r="R285" s="242"/>
      <c r="S285" s="242"/>
      <c r="T285" s="243"/>
      <c r="U285" s="13"/>
      <c r="V285" s="13"/>
      <c r="W285" s="13"/>
      <c r="X285" s="13"/>
      <c r="Y285" s="13"/>
      <c r="Z285" s="13"/>
      <c r="AA285" s="13"/>
      <c r="AB285" s="13"/>
      <c r="AC285" s="13"/>
      <c r="AD285" s="13"/>
      <c r="AE285" s="13"/>
      <c r="AT285" s="244" t="s">
        <v>142</v>
      </c>
      <c r="AU285" s="244" t="s">
        <v>82</v>
      </c>
      <c r="AV285" s="13" t="s">
        <v>82</v>
      </c>
      <c r="AW285" s="13" t="s">
        <v>30</v>
      </c>
      <c r="AX285" s="13" t="s">
        <v>73</v>
      </c>
      <c r="AY285" s="244" t="s">
        <v>128</v>
      </c>
    </row>
    <row r="286" s="13" customFormat="1">
      <c r="A286" s="13"/>
      <c r="B286" s="234"/>
      <c r="C286" s="235"/>
      <c r="D286" s="227" t="s">
        <v>142</v>
      </c>
      <c r="E286" s="236" t="s">
        <v>1</v>
      </c>
      <c r="F286" s="237" t="s">
        <v>272</v>
      </c>
      <c r="G286" s="235"/>
      <c r="H286" s="238">
        <v>0.13</v>
      </c>
      <c r="I286" s="239"/>
      <c r="J286" s="235"/>
      <c r="K286" s="235"/>
      <c r="L286" s="240"/>
      <c r="M286" s="241"/>
      <c r="N286" s="242"/>
      <c r="O286" s="242"/>
      <c r="P286" s="242"/>
      <c r="Q286" s="242"/>
      <c r="R286" s="242"/>
      <c r="S286" s="242"/>
      <c r="T286" s="243"/>
      <c r="U286" s="13"/>
      <c r="V286" s="13"/>
      <c r="W286" s="13"/>
      <c r="X286" s="13"/>
      <c r="Y286" s="13"/>
      <c r="Z286" s="13"/>
      <c r="AA286" s="13"/>
      <c r="AB286" s="13"/>
      <c r="AC286" s="13"/>
      <c r="AD286" s="13"/>
      <c r="AE286" s="13"/>
      <c r="AT286" s="244" t="s">
        <v>142</v>
      </c>
      <c r="AU286" s="244" t="s">
        <v>82</v>
      </c>
      <c r="AV286" s="13" t="s">
        <v>82</v>
      </c>
      <c r="AW286" s="13" t="s">
        <v>30</v>
      </c>
      <c r="AX286" s="13" t="s">
        <v>73</v>
      </c>
      <c r="AY286" s="244" t="s">
        <v>128</v>
      </c>
    </row>
    <row r="287" s="13" customFormat="1">
      <c r="A287" s="13"/>
      <c r="B287" s="234"/>
      <c r="C287" s="235"/>
      <c r="D287" s="227" t="s">
        <v>142</v>
      </c>
      <c r="E287" s="236" t="s">
        <v>1</v>
      </c>
      <c r="F287" s="237" t="s">
        <v>273</v>
      </c>
      <c r="G287" s="235"/>
      <c r="H287" s="238">
        <v>0.13</v>
      </c>
      <c r="I287" s="239"/>
      <c r="J287" s="235"/>
      <c r="K287" s="235"/>
      <c r="L287" s="240"/>
      <c r="M287" s="241"/>
      <c r="N287" s="242"/>
      <c r="O287" s="242"/>
      <c r="P287" s="242"/>
      <c r="Q287" s="242"/>
      <c r="R287" s="242"/>
      <c r="S287" s="242"/>
      <c r="T287" s="243"/>
      <c r="U287" s="13"/>
      <c r="V287" s="13"/>
      <c r="W287" s="13"/>
      <c r="X287" s="13"/>
      <c r="Y287" s="13"/>
      <c r="Z287" s="13"/>
      <c r="AA287" s="13"/>
      <c r="AB287" s="13"/>
      <c r="AC287" s="13"/>
      <c r="AD287" s="13"/>
      <c r="AE287" s="13"/>
      <c r="AT287" s="244" t="s">
        <v>142</v>
      </c>
      <c r="AU287" s="244" t="s">
        <v>82</v>
      </c>
      <c r="AV287" s="13" t="s">
        <v>82</v>
      </c>
      <c r="AW287" s="13" t="s">
        <v>30</v>
      </c>
      <c r="AX287" s="13" t="s">
        <v>73</v>
      </c>
      <c r="AY287" s="244" t="s">
        <v>128</v>
      </c>
    </row>
    <row r="288" s="14" customFormat="1">
      <c r="A288" s="14"/>
      <c r="B288" s="245"/>
      <c r="C288" s="246"/>
      <c r="D288" s="227" t="s">
        <v>142</v>
      </c>
      <c r="E288" s="247" t="s">
        <v>1</v>
      </c>
      <c r="F288" s="248" t="s">
        <v>154</v>
      </c>
      <c r="G288" s="246"/>
      <c r="H288" s="249">
        <v>1.4499999999999997</v>
      </c>
      <c r="I288" s="250"/>
      <c r="J288" s="246"/>
      <c r="K288" s="246"/>
      <c r="L288" s="251"/>
      <c r="M288" s="252"/>
      <c r="N288" s="253"/>
      <c r="O288" s="253"/>
      <c r="P288" s="253"/>
      <c r="Q288" s="253"/>
      <c r="R288" s="253"/>
      <c r="S288" s="253"/>
      <c r="T288" s="254"/>
      <c r="U288" s="14"/>
      <c r="V288" s="14"/>
      <c r="W288" s="14"/>
      <c r="X288" s="14"/>
      <c r="Y288" s="14"/>
      <c r="Z288" s="14"/>
      <c r="AA288" s="14"/>
      <c r="AB288" s="14"/>
      <c r="AC288" s="14"/>
      <c r="AD288" s="14"/>
      <c r="AE288" s="14"/>
      <c r="AT288" s="255" t="s">
        <v>142</v>
      </c>
      <c r="AU288" s="255" t="s">
        <v>82</v>
      </c>
      <c r="AV288" s="14" t="s">
        <v>136</v>
      </c>
      <c r="AW288" s="14" t="s">
        <v>30</v>
      </c>
      <c r="AX288" s="14" t="s">
        <v>80</v>
      </c>
      <c r="AY288" s="255" t="s">
        <v>128</v>
      </c>
    </row>
    <row r="289" s="2" customFormat="1" ht="24.15" customHeight="1">
      <c r="A289" s="38"/>
      <c r="B289" s="39"/>
      <c r="C289" s="214" t="s">
        <v>8</v>
      </c>
      <c r="D289" s="214" t="s">
        <v>131</v>
      </c>
      <c r="E289" s="215" t="s">
        <v>287</v>
      </c>
      <c r="F289" s="216" t="s">
        <v>288</v>
      </c>
      <c r="G289" s="217" t="s">
        <v>134</v>
      </c>
      <c r="H289" s="218">
        <v>3.02</v>
      </c>
      <c r="I289" s="219"/>
      <c r="J289" s="220">
        <f>ROUND(I289*H289,2)</f>
        <v>0</v>
      </c>
      <c r="K289" s="216" t="s">
        <v>135</v>
      </c>
      <c r="L289" s="44"/>
      <c r="M289" s="221" t="s">
        <v>1</v>
      </c>
      <c r="N289" s="222" t="s">
        <v>38</v>
      </c>
      <c r="O289" s="91"/>
      <c r="P289" s="223">
        <f>O289*H289</f>
        <v>0</v>
      </c>
      <c r="Q289" s="223">
        <v>0</v>
      </c>
      <c r="R289" s="223">
        <f>Q289*H289</f>
        <v>0</v>
      </c>
      <c r="S289" s="223">
        <v>0</v>
      </c>
      <c r="T289" s="224">
        <f>S289*H289</f>
        <v>0</v>
      </c>
      <c r="U289" s="38"/>
      <c r="V289" s="38"/>
      <c r="W289" s="38"/>
      <c r="X289" s="38"/>
      <c r="Y289" s="38"/>
      <c r="Z289" s="38"/>
      <c r="AA289" s="38"/>
      <c r="AB289" s="38"/>
      <c r="AC289" s="38"/>
      <c r="AD289" s="38"/>
      <c r="AE289" s="38"/>
      <c r="AR289" s="225" t="s">
        <v>136</v>
      </c>
      <c r="AT289" s="225" t="s">
        <v>131</v>
      </c>
      <c r="AU289" s="225" t="s">
        <v>82</v>
      </c>
      <c r="AY289" s="17" t="s">
        <v>128</v>
      </c>
      <c r="BE289" s="226">
        <f>IF(N289="základní",J289,0)</f>
        <v>0</v>
      </c>
      <c r="BF289" s="226">
        <f>IF(N289="snížená",J289,0)</f>
        <v>0</v>
      </c>
      <c r="BG289" s="226">
        <f>IF(N289="zákl. přenesená",J289,0)</f>
        <v>0</v>
      </c>
      <c r="BH289" s="226">
        <f>IF(N289="sníž. přenesená",J289,0)</f>
        <v>0</v>
      </c>
      <c r="BI289" s="226">
        <f>IF(N289="nulová",J289,0)</f>
        <v>0</v>
      </c>
      <c r="BJ289" s="17" t="s">
        <v>80</v>
      </c>
      <c r="BK289" s="226">
        <f>ROUND(I289*H289,2)</f>
        <v>0</v>
      </c>
      <c r="BL289" s="17" t="s">
        <v>136</v>
      </c>
      <c r="BM289" s="225" t="s">
        <v>289</v>
      </c>
    </row>
    <row r="290" s="2" customFormat="1">
      <c r="A290" s="38"/>
      <c r="B290" s="39"/>
      <c r="C290" s="40"/>
      <c r="D290" s="227" t="s">
        <v>138</v>
      </c>
      <c r="E290" s="40"/>
      <c r="F290" s="228" t="s">
        <v>290</v>
      </c>
      <c r="G290" s="40"/>
      <c r="H290" s="40"/>
      <c r="I290" s="229"/>
      <c r="J290" s="40"/>
      <c r="K290" s="40"/>
      <c r="L290" s="44"/>
      <c r="M290" s="230"/>
      <c r="N290" s="231"/>
      <c r="O290" s="91"/>
      <c r="P290" s="91"/>
      <c r="Q290" s="91"/>
      <c r="R290" s="91"/>
      <c r="S290" s="91"/>
      <c r="T290" s="92"/>
      <c r="U290" s="38"/>
      <c r="V290" s="38"/>
      <c r="W290" s="38"/>
      <c r="X290" s="38"/>
      <c r="Y290" s="38"/>
      <c r="Z290" s="38"/>
      <c r="AA290" s="38"/>
      <c r="AB290" s="38"/>
      <c r="AC290" s="38"/>
      <c r="AD290" s="38"/>
      <c r="AE290" s="38"/>
      <c r="AT290" s="17" t="s">
        <v>138</v>
      </c>
      <c r="AU290" s="17" t="s">
        <v>82</v>
      </c>
    </row>
    <row r="291" s="2" customFormat="1">
      <c r="A291" s="38"/>
      <c r="B291" s="39"/>
      <c r="C291" s="40"/>
      <c r="D291" s="232" t="s">
        <v>140</v>
      </c>
      <c r="E291" s="40"/>
      <c r="F291" s="233" t="s">
        <v>291</v>
      </c>
      <c r="G291" s="40"/>
      <c r="H291" s="40"/>
      <c r="I291" s="229"/>
      <c r="J291" s="40"/>
      <c r="K291" s="40"/>
      <c r="L291" s="44"/>
      <c r="M291" s="230"/>
      <c r="N291" s="231"/>
      <c r="O291" s="91"/>
      <c r="P291" s="91"/>
      <c r="Q291" s="91"/>
      <c r="R291" s="91"/>
      <c r="S291" s="91"/>
      <c r="T291" s="92"/>
      <c r="U291" s="38"/>
      <c r="V291" s="38"/>
      <c r="W291" s="38"/>
      <c r="X291" s="38"/>
      <c r="Y291" s="38"/>
      <c r="Z291" s="38"/>
      <c r="AA291" s="38"/>
      <c r="AB291" s="38"/>
      <c r="AC291" s="38"/>
      <c r="AD291" s="38"/>
      <c r="AE291" s="38"/>
      <c r="AT291" s="17" t="s">
        <v>140</v>
      </c>
      <c r="AU291" s="17" t="s">
        <v>82</v>
      </c>
    </row>
    <row r="292" s="13" customFormat="1">
      <c r="A292" s="13"/>
      <c r="B292" s="234"/>
      <c r="C292" s="235"/>
      <c r="D292" s="227" t="s">
        <v>142</v>
      </c>
      <c r="E292" s="236" t="s">
        <v>1</v>
      </c>
      <c r="F292" s="237" t="s">
        <v>280</v>
      </c>
      <c r="G292" s="235"/>
      <c r="H292" s="238">
        <v>3.02</v>
      </c>
      <c r="I292" s="239"/>
      <c r="J292" s="235"/>
      <c r="K292" s="235"/>
      <c r="L292" s="240"/>
      <c r="M292" s="241"/>
      <c r="N292" s="242"/>
      <c r="O292" s="242"/>
      <c r="P292" s="242"/>
      <c r="Q292" s="242"/>
      <c r="R292" s="242"/>
      <c r="S292" s="242"/>
      <c r="T292" s="243"/>
      <c r="U292" s="13"/>
      <c r="V292" s="13"/>
      <c r="W292" s="13"/>
      <c r="X292" s="13"/>
      <c r="Y292" s="13"/>
      <c r="Z292" s="13"/>
      <c r="AA292" s="13"/>
      <c r="AB292" s="13"/>
      <c r="AC292" s="13"/>
      <c r="AD292" s="13"/>
      <c r="AE292" s="13"/>
      <c r="AT292" s="244" t="s">
        <v>142</v>
      </c>
      <c r="AU292" s="244" t="s">
        <v>82</v>
      </c>
      <c r="AV292" s="13" t="s">
        <v>82</v>
      </c>
      <c r="AW292" s="13" t="s">
        <v>30</v>
      </c>
      <c r="AX292" s="13" t="s">
        <v>80</v>
      </c>
      <c r="AY292" s="244" t="s">
        <v>128</v>
      </c>
    </row>
    <row r="293" s="2" customFormat="1" ht="24.15" customHeight="1">
      <c r="A293" s="38"/>
      <c r="B293" s="39"/>
      <c r="C293" s="214" t="s">
        <v>292</v>
      </c>
      <c r="D293" s="214" t="s">
        <v>131</v>
      </c>
      <c r="E293" s="215" t="s">
        <v>293</v>
      </c>
      <c r="F293" s="216" t="s">
        <v>294</v>
      </c>
      <c r="G293" s="217" t="s">
        <v>134</v>
      </c>
      <c r="H293" s="218">
        <v>3.02</v>
      </c>
      <c r="I293" s="219"/>
      <c r="J293" s="220">
        <f>ROUND(I293*H293,2)</f>
        <v>0</v>
      </c>
      <c r="K293" s="216" t="s">
        <v>135</v>
      </c>
      <c r="L293" s="44"/>
      <c r="M293" s="221" t="s">
        <v>1</v>
      </c>
      <c r="N293" s="222" t="s">
        <v>38</v>
      </c>
      <c r="O293" s="91"/>
      <c r="P293" s="223">
        <f>O293*H293</f>
        <v>0</v>
      </c>
      <c r="Q293" s="223">
        <v>0.00091</v>
      </c>
      <c r="R293" s="223">
        <f>Q293*H293</f>
        <v>0.0027482000000000001</v>
      </c>
      <c r="S293" s="223">
        <v>0</v>
      </c>
      <c r="T293" s="224">
        <f>S293*H293</f>
        <v>0</v>
      </c>
      <c r="U293" s="38"/>
      <c r="V293" s="38"/>
      <c r="W293" s="38"/>
      <c r="X293" s="38"/>
      <c r="Y293" s="38"/>
      <c r="Z293" s="38"/>
      <c r="AA293" s="38"/>
      <c r="AB293" s="38"/>
      <c r="AC293" s="38"/>
      <c r="AD293" s="38"/>
      <c r="AE293" s="38"/>
      <c r="AR293" s="225" t="s">
        <v>136</v>
      </c>
      <c r="AT293" s="225" t="s">
        <v>131</v>
      </c>
      <c r="AU293" s="225" t="s">
        <v>82</v>
      </c>
      <c r="AY293" s="17" t="s">
        <v>128</v>
      </c>
      <c r="BE293" s="226">
        <f>IF(N293="základní",J293,0)</f>
        <v>0</v>
      </c>
      <c r="BF293" s="226">
        <f>IF(N293="snížená",J293,0)</f>
        <v>0</v>
      </c>
      <c r="BG293" s="226">
        <f>IF(N293="zákl. přenesená",J293,0)</f>
        <v>0</v>
      </c>
      <c r="BH293" s="226">
        <f>IF(N293="sníž. přenesená",J293,0)</f>
        <v>0</v>
      </c>
      <c r="BI293" s="226">
        <f>IF(N293="nulová",J293,0)</f>
        <v>0</v>
      </c>
      <c r="BJ293" s="17" t="s">
        <v>80</v>
      </c>
      <c r="BK293" s="226">
        <f>ROUND(I293*H293,2)</f>
        <v>0</v>
      </c>
      <c r="BL293" s="17" t="s">
        <v>136</v>
      </c>
      <c r="BM293" s="225" t="s">
        <v>295</v>
      </c>
    </row>
    <row r="294" s="2" customFormat="1">
      <c r="A294" s="38"/>
      <c r="B294" s="39"/>
      <c r="C294" s="40"/>
      <c r="D294" s="227" t="s">
        <v>138</v>
      </c>
      <c r="E294" s="40"/>
      <c r="F294" s="228" t="s">
        <v>296</v>
      </c>
      <c r="G294" s="40"/>
      <c r="H294" s="40"/>
      <c r="I294" s="229"/>
      <c r="J294" s="40"/>
      <c r="K294" s="40"/>
      <c r="L294" s="44"/>
      <c r="M294" s="230"/>
      <c r="N294" s="231"/>
      <c r="O294" s="91"/>
      <c r="P294" s="91"/>
      <c r="Q294" s="91"/>
      <c r="R294" s="91"/>
      <c r="S294" s="91"/>
      <c r="T294" s="92"/>
      <c r="U294" s="38"/>
      <c r="V294" s="38"/>
      <c r="W294" s="38"/>
      <c r="X294" s="38"/>
      <c r="Y294" s="38"/>
      <c r="Z294" s="38"/>
      <c r="AA294" s="38"/>
      <c r="AB294" s="38"/>
      <c r="AC294" s="38"/>
      <c r="AD294" s="38"/>
      <c r="AE294" s="38"/>
      <c r="AT294" s="17" t="s">
        <v>138</v>
      </c>
      <c r="AU294" s="17" t="s">
        <v>82</v>
      </c>
    </row>
    <row r="295" s="2" customFormat="1">
      <c r="A295" s="38"/>
      <c r="B295" s="39"/>
      <c r="C295" s="40"/>
      <c r="D295" s="232" t="s">
        <v>140</v>
      </c>
      <c r="E295" s="40"/>
      <c r="F295" s="233" t="s">
        <v>297</v>
      </c>
      <c r="G295" s="40"/>
      <c r="H295" s="40"/>
      <c r="I295" s="229"/>
      <c r="J295" s="40"/>
      <c r="K295" s="40"/>
      <c r="L295" s="44"/>
      <c r="M295" s="230"/>
      <c r="N295" s="231"/>
      <c r="O295" s="91"/>
      <c r="P295" s="91"/>
      <c r="Q295" s="91"/>
      <c r="R295" s="91"/>
      <c r="S295" s="91"/>
      <c r="T295" s="92"/>
      <c r="U295" s="38"/>
      <c r="V295" s="38"/>
      <c r="W295" s="38"/>
      <c r="X295" s="38"/>
      <c r="Y295" s="38"/>
      <c r="Z295" s="38"/>
      <c r="AA295" s="38"/>
      <c r="AB295" s="38"/>
      <c r="AC295" s="38"/>
      <c r="AD295" s="38"/>
      <c r="AE295" s="38"/>
      <c r="AT295" s="17" t="s">
        <v>140</v>
      </c>
      <c r="AU295" s="17" t="s">
        <v>82</v>
      </c>
    </row>
    <row r="296" s="13" customFormat="1">
      <c r="A296" s="13"/>
      <c r="B296" s="234"/>
      <c r="C296" s="235"/>
      <c r="D296" s="227" t="s">
        <v>142</v>
      </c>
      <c r="E296" s="236" t="s">
        <v>1</v>
      </c>
      <c r="F296" s="237" t="s">
        <v>280</v>
      </c>
      <c r="G296" s="235"/>
      <c r="H296" s="238">
        <v>3.02</v>
      </c>
      <c r="I296" s="239"/>
      <c r="J296" s="235"/>
      <c r="K296" s="235"/>
      <c r="L296" s="240"/>
      <c r="M296" s="241"/>
      <c r="N296" s="242"/>
      <c r="O296" s="242"/>
      <c r="P296" s="242"/>
      <c r="Q296" s="242"/>
      <c r="R296" s="242"/>
      <c r="S296" s="242"/>
      <c r="T296" s="243"/>
      <c r="U296" s="13"/>
      <c r="V296" s="13"/>
      <c r="W296" s="13"/>
      <c r="X296" s="13"/>
      <c r="Y296" s="13"/>
      <c r="Z296" s="13"/>
      <c r="AA296" s="13"/>
      <c r="AB296" s="13"/>
      <c r="AC296" s="13"/>
      <c r="AD296" s="13"/>
      <c r="AE296" s="13"/>
      <c r="AT296" s="244" t="s">
        <v>142</v>
      </c>
      <c r="AU296" s="244" t="s">
        <v>82</v>
      </c>
      <c r="AV296" s="13" t="s">
        <v>82</v>
      </c>
      <c r="AW296" s="13" t="s">
        <v>30</v>
      </c>
      <c r="AX296" s="13" t="s">
        <v>80</v>
      </c>
      <c r="AY296" s="244" t="s">
        <v>128</v>
      </c>
    </row>
    <row r="297" s="2" customFormat="1" ht="16.5" customHeight="1">
      <c r="A297" s="38"/>
      <c r="B297" s="39"/>
      <c r="C297" s="214" t="s">
        <v>298</v>
      </c>
      <c r="D297" s="214" t="s">
        <v>131</v>
      </c>
      <c r="E297" s="215" t="s">
        <v>299</v>
      </c>
      <c r="F297" s="216" t="s">
        <v>300</v>
      </c>
      <c r="G297" s="217" t="s">
        <v>158</v>
      </c>
      <c r="H297" s="218">
        <v>1.1160000000000001</v>
      </c>
      <c r="I297" s="219"/>
      <c r="J297" s="220">
        <f>ROUND(I297*H297,2)</f>
        <v>0</v>
      </c>
      <c r="K297" s="216" t="s">
        <v>135</v>
      </c>
      <c r="L297" s="44"/>
      <c r="M297" s="221" t="s">
        <v>1</v>
      </c>
      <c r="N297" s="222" t="s">
        <v>38</v>
      </c>
      <c r="O297" s="91"/>
      <c r="P297" s="223">
        <f>O297*H297</f>
        <v>0</v>
      </c>
      <c r="Q297" s="223">
        <v>0.017729999999999999</v>
      </c>
      <c r="R297" s="223">
        <f>Q297*H297</f>
        <v>0.019786680000000001</v>
      </c>
      <c r="S297" s="223">
        <v>0</v>
      </c>
      <c r="T297" s="224">
        <f>S297*H297</f>
        <v>0</v>
      </c>
      <c r="U297" s="38"/>
      <c r="V297" s="38"/>
      <c r="W297" s="38"/>
      <c r="X297" s="38"/>
      <c r="Y297" s="38"/>
      <c r="Z297" s="38"/>
      <c r="AA297" s="38"/>
      <c r="AB297" s="38"/>
      <c r="AC297" s="38"/>
      <c r="AD297" s="38"/>
      <c r="AE297" s="38"/>
      <c r="AR297" s="225" t="s">
        <v>136</v>
      </c>
      <c r="AT297" s="225" t="s">
        <v>131</v>
      </c>
      <c r="AU297" s="225" t="s">
        <v>82</v>
      </c>
      <c r="AY297" s="17" t="s">
        <v>128</v>
      </c>
      <c r="BE297" s="226">
        <f>IF(N297="základní",J297,0)</f>
        <v>0</v>
      </c>
      <c r="BF297" s="226">
        <f>IF(N297="snížená",J297,0)</f>
        <v>0</v>
      </c>
      <c r="BG297" s="226">
        <f>IF(N297="zákl. přenesená",J297,0)</f>
        <v>0</v>
      </c>
      <c r="BH297" s="226">
        <f>IF(N297="sníž. přenesená",J297,0)</f>
        <v>0</v>
      </c>
      <c r="BI297" s="226">
        <f>IF(N297="nulová",J297,0)</f>
        <v>0</v>
      </c>
      <c r="BJ297" s="17" t="s">
        <v>80</v>
      </c>
      <c r="BK297" s="226">
        <f>ROUND(I297*H297,2)</f>
        <v>0</v>
      </c>
      <c r="BL297" s="17" t="s">
        <v>136</v>
      </c>
      <c r="BM297" s="225" t="s">
        <v>301</v>
      </c>
    </row>
    <row r="298" s="2" customFormat="1">
      <c r="A298" s="38"/>
      <c r="B298" s="39"/>
      <c r="C298" s="40"/>
      <c r="D298" s="227" t="s">
        <v>138</v>
      </c>
      <c r="E298" s="40"/>
      <c r="F298" s="228" t="s">
        <v>302</v>
      </c>
      <c r="G298" s="40"/>
      <c r="H298" s="40"/>
      <c r="I298" s="229"/>
      <c r="J298" s="40"/>
      <c r="K298" s="40"/>
      <c r="L298" s="44"/>
      <c r="M298" s="230"/>
      <c r="N298" s="231"/>
      <c r="O298" s="91"/>
      <c r="P298" s="91"/>
      <c r="Q298" s="91"/>
      <c r="R298" s="91"/>
      <c r="S298" s="91"/>
      <c r="T298" s="92"/>
      <c r="U298" s="38"/>
      <c r="V298" s="38"/>
      <c r="W298" s="38"/>
      <c r="X298" s="38"/>
      <c r="Y298" s="38"/>
      <c r="Z298" s="38"/>
      <c r="AA298" s="38"/>
      <c r="AB298" s="38"/>
      <c r="AC298" s="38"/>
      <c r="AD298" s="38"/>
      <c r="AE298" s="38"/>
      <c r="AT298" s="17" t="s">
        <v>138</v>
      </c>
      <c r="AU298" s="17" t="s">
        <v>82</v>
      </c>
    </row>
    <row r="299" s="2" customFormat="1">
      <c r="A299" s="38"/>
      <c r="B299" s="39"/>
      <c r="C299" s="40"/>
      <c r="D299" s="232" t="s">
        <v>140</v>
      </c>
      <c r="E299" s="40"/>
      <c r="F299" s="233" t="s">
        <v>303</v>
      </c>
      <c r="G299" s="40"/>
      <c r="H299" s="40"/>
      <c r="I299" s="229"/>
      <c r="J299" s="40"/>
      <c r="K299" s="40"/>
      <c r="L299" s="44"/>
      <c r="M299" s="230"/>
      <c r="N299" s="231"/>
      <c r="O299" s="91"/>
      <c r="P299" s="91"/>
      <c r="Q299" s="91"/>
      <c r="R299" s="91"/>
      <c r="S299" s="91"/>
      <c r="T299" s="92"/>
      <c r="U299" s="38"/>
      <c r="V299" s="38"/>
      <c r="W299" s="38"/>
      <c r="X299" s="38"/>
      <c r="Y299" s="38"/>
      <c r="Z299" s="38"/>
      <c r="AA299" s="38"/>
      <c r="AB299" s="38"/>
      <c r="AC299" s="38"/>
      <c r="AD299" s="38"/>
      <c r="AE299" s="38"/>
      <c r="AT299" s="17" t="s">
        <v>140</v>
      </c>
      <c r="AU299" s="17" t="s">
        <v>82</v>
      </c>
    </row>
    <row r="300" s="15" customFormat="1">
      <c r="A300" s="15"/>
      <c r="B300" s="256"/>
      <c r="C300" s="257"/>
      <c r="D300" s="227" t="s">
        <v>142</v>
      </c>
      <c r="E300" s="258" t="s">
        <v>1</v>
      </c>
      <c r="F300" s="259" t="s">
        <v>304</v>
      </c>
      <c r="G300" s="257"/>
      <c r="H300" s="258" t="s">
        <v>1</v>
      </c>
      <c r="I300" s="260"/>
      <c r="J300" s="257"/>
      <c r="K300" s="257"/>
      <c r="L300" s="261"/>
      <c r="M300" s="262"/>
      <c r="N300" s="263"/>
      <c r="O300" s="263"/>
      <c r="P300" s="263"/>
      <c r="Q300" s="263"/>
      <c r="R300" s="263"/>
      <c r="S300" s="263"/>
      <c r="T300" s="264"/>
      <c r="U300" s="15"/>
      <c r="V300" s="15"/>
      <c r="W300" s="15"/>
      <c r="X300" s="15"/>
      <c r="Y300" s="15"/>
      <c r="Z300" s="15"/>
      <c r="AA300" s="15"/>
      <c r="AB300" s="15"/>
      <c r="AC300" s="15"/>
      <c r="AD300" s="15"/>
      <c r="AE300" s="15"/>
      <c r="AT300" s="265" t="s">
        <v>142</v>
      </c>
      <c r="AU300" s="265" t="s">
        <v>82</v>
      </c>
      <c r="AV300" s="15" t="s">
        <v>80</v>
      </c>
      <c r="AW300" s="15" t="s">
        <v>30</v>
      </c>
      <c r="AX300" s="15" t="s">
        <v>73</v>
      </c>
      <c r="AY300" s="265" t="s">
        <v>128</v>
      </c>
    </row>
    <row r="301" s="13" customFormat="1">
      <c r="A301" s="13"/>
      <c r="B301" s="234"/>
      <c r="C301" s="235"/>
      <c r="D301" s="227" t="s">
        <v>142</v>
      </c>
      <c r="E301" s="236" t="s">
        <v>1</v>
      </c>
      <c r="F301" s="237" t="s">
        <v>305</v>
      </c>
      <c r="G301" s="235"/>
      <c r="H301" s="238">
        <v>0.96499999999999997</v>
      </c>
      <c r="I301" s="239"/>
      <c r="J301" s="235"/>
      <c r="K301" s="235"/>
      <c r="L301" s="240"/>
      <c r="M301" s="241"/>
      <c r="N301" s="242"/>
      <c r="O301" s="242"/>
      <c r="P301" s="242"/>
      <c r="Q301" s="242"/>
      <c r="R301" s="242"/>
      <c r="S301" s="242"/>
      <c r="T301" s="243"/>
      <c r="U301" s="13"/>
      <c r="V301" s="13"/>
      <c r="W301" s="13"/>
      <c r="X301" s="13"/>
      <c r="Y301" s="13"/>
      <c r="Z301" s="13"/>
      <c r="AA301" s="13"/>
      <c r="AB301" s="13"/>
      <c r="AC301" s="13"/>
      <c r="AD301" s="13"/>
      <c r="AE301" s="13"/>
      <c r="AT301" s="244" t="s">
        <v>142</v>
      </c>
      <c r="AU301" s="244" t="s">
        <v>82</v>
      </c>
      <c r="AV301" s="13" t="s">
        <v>82</v>
      </c>
      <c r="AW301" s="13" t="s">
        <v>30</v>
      </c>
      <c r="AX301" s="13" t="s">
        <v>73</v>
      </c>
      <c r="AY301" s="244" t="s">
        <v>128</v>
      </c>
    </row>
    <row r="302" s="15" customFormat="1">
      <c r="A302" s="15"/>
      <c r="B302" s="256"/>
      <c r="C302" s="257"/>
      <c r="D302" s="227" t="s">
        <v>142</v>
      </c>
      <c r="E302" s="258" t="s">
        <v>1</v>
      </c>
      <c r="F302" s="259" t="s">
        <v>306</v>
      </c>
      <c r="G302" s="257"/>
      <c r="H302" s="258" t="s">
        <v>1</v>
      </c>
      <c r="I302" s="260"/>
      <c r="J302" s="257"/>
      <c r="K302" s="257"/>
      <c r="L302" s="261"/>
      <c r="M302" s="262"/>
      <c r="N302" s="263"/>
      <c r="O302" s="263"/>
      <c r="P302" s="263"/>
      <c r="Q302" s="263"/>
      <c r="R302" s="263"/>
      <c r="S302" s="263"/>
      <c r="T302" s="264"/>
      <c r="U302" s="15"/>
      <c r="V302" s="15"/>
      <c r="W302" s="15"/>
      <c r="X302" s="15"/>
      <c r="Y302" s="15"/>
      <c r="Z302" s="15"/>
      <c r="AA302" s="15"/>
      <c r="AB302" s="15"/>
      <c r="AC302" s="15"/>
      <c r="AD302" s="15"/>
      <c r="AE302" s="15"/>
      <c r="AT302" s="265" t="s">
        <v>142</v>
      </c>
      <c r="AU302" s="265" t="s">
        <v>82</v>
      </c>
      <c r="AV302" s="15" t="s">
        <v>80</v>
      </c>
      <c r="AW302" s="15" t="s">
        <v>30</v>
      </c>
      <c r="AX302" s="15" t="s">
        <v>73</v>
      </c>
      <c r="AY302" s="265" t="s">
        <v>128</v>
      </c>
    </row>
    <row r="303" s="13" customFormat="1">
      <c r="A303" s="13"/>
      <c r="B303" s="234"/>
      <c r="C303" s="235"/>
      <c r="D303" s="227" t="s">
        <v>142</v>
      </c>
      <c r="E303" s="236" t="s">
        <v>1</v>
      </c>
      <c r="F303" s="237" t="s">
        <v>307</v>
      </c>
      <c r="G303" s="235"/>
      <c r="H303" s="238">
        <v>0.151</v>
      </c>
      <c r="I303" s="239"/>
      <c r="J303" s="235"/>
      <c r="K303" s="235"/>
      <c r="L303" s="240"/>
      <c r="M303" s="241"/>
      <c r="N303" s="242"/>
      <c r="O303" s="242"/>
      <c r="P303" s="242"/>
      <c r="Q303" s="242"/>
      <c r="R303" s="242"/>
      <c r="S303" s="242"/>
      <c r="T303" s="243"/>
      <c r="U303" s="13"/>
      <c r="V303" s="13"/>
      <c r="W303" s="13"/>
      <c r="X303" s="13"/>
      <c r="Y303" s="13"/>
      <c r="Z303" s="13"/>
      <c r="AA303" s="13"/>
      <c r="AB303" s="13"/>
      <c r="AC303" s="13"/>
      <c r="AD303" s="13"/>
      <c r="AE303" s="13"/>
      <c r="AT303" s="244" t="s">
        <v>142</v>
      </c>
      <c r="AU303" s="244" t="s">
        <v>82</v>
      </c>
      <c r="AV303" s="13" t="s">
        <v>82</v>
      </c>
      <c r="AW303" s="13" t="s">
        <v>30</v>
      </c>
      <c r="AX303" s="13" t="s">
        <v>73</v>
      </c>
      <c r="AY303" s="244" t="s">
        <v>128</v>
      </c>
    </row>
    <row r="304" s="14" customFormat="1">
      <c r="A304" s="14"/>
      <c r="B304" s="245"/>
      <c r="C304" s="246"/>
      <c r="D304" s="227" t="s">
        <v>142</v>
      </c>
      <c r="E304" s="247" t="s">
        <v>1</v>
      </c>
      <c r="F304" s="248" t="s">
        <v>154</v>
      </c>
      <c r="G304" s="246"/>
      <c r="H304" s="249">
        <v>1.1159999999999999</v>
      </c>
      <c r="I304" s="250"/>
      <c r="J304" s="246"/>
      <c r="K304" s="246"/>
      <c r="L304" s="251"/>
      <c r="M304" s="252"/>
      <c r="N304" s="253"/>
      <c r="O304" s="253"/>
      <c r="P304" s="253"/>
      <c r="Q304" s="253"/>
      <c r="R304" s="253"/>
      <c r="S304" s="253"/>
      <c r="T304" s="254"/>
      <c r="U304" s="14"/>
      <c r="V304" s="14"/>
      <c r="W304" s="14"/>
      <c r="X304" s="14"/>
      <c r="Y304" s="14"/>
      <c r="Z304" s="14"/>
      <c r="AA304" s="14"/>
      <c r="AB304" s="14"/>
      <c r="AC304" s="14"/>
      <c r="AD304" s="14"/>
      <c r="AE304" s="14"/>
      <c r="AT304" s="255" t="s">
        <v>142</v>
      </c>
      <c r="AU304" s="255" t="s">
        <v>82</v>
      </c>
      <c r="AV304" s="14" t="s">
        <v>136</v>
      </c>
      <c r="AW304" s="14" t="s">
        <v>30</v>
      </c>
      <c r="AX304" s="14" t="s">
        <v>80</v>
      </c>
      <c r="AY304" s="255" t="s">
        <v>128</v>
      </c>
    </row>
    <row r="305" s="2" customFormat="1" ht="21.75" customHeight="1">
      <c r="A305" s="38"/>
      <c r="B305" s="39"/>
      <c r="C305" s="214" t="s">
        <v>308</v>
      </c>
      <c r="D305" s="214" t="s">
        <v>131</v>
      </c>
      <c r="E305" s="215" t="s">
        <v>309</v>
      </c>
      <c r="F305" s="216" t="s">
        <v>310</v>
      </c>
      <c r="G305" s="217" t="s">
        <v>158</v>
      </c>
      <c r="H305" s="218">
        <v>0.23400000000000001</v>
      </c>
      <c r="I305" s="219"/>
      <c r="J305" s="220">
        <f>ROUND(I305*H305,2)</f>
        <v>0</v>
      </c>
      <c r="K305" s="216" t="s">
        <v>135</v>
      </c>
      <c r="L305" s="44"/>
      <c r="M305" s="221" t="s">
        <v>1</v>
      </c>
      <c r="N305" s="222" t="s">
        <v>38</v>
      </c>
      <c r="O305" s="91"/>
      <c r="P305" s="223">
        <f>O305*H305</f>
        <v>0</v>
      </c>
      <c r="Q305" s="223">
        <v>0</v>
      </c>
      <c r="R305" s="223">
        <f>Q305*H305</f>
        <v>0</v>
      </c>
      <c r="S305" s="223">
        <v>0</v>
      </c>
      <c r="T305" s="224">
        <f>S305*H305</f>
        <v>0</v>
      </c>
      <c r="U305" s="38"/>
      <c r="V305" s="38"/>
      <c r="W305" s="38"/>
      <c r="X305" s="38"/>
      <c r="Y305" s="38"/>
      <c r="Z305" s="38"/>
      <c r="AA305" s="38"/>
      <c r="AB305" s="38"/>
      <c r="AC305" s="38"/>
      <c r="AD305" s="38"/>
      <c r="AE305" s="38"/>
      <c r="AR305" s="225" t="s">
        <v>136</v>
      </c>
      <c r="AT305" s="225" t="s">
        <v>131</v>
      </c>
      <c r="AU305" s="225" t="s">
        <v>82</v>
      </c>
      <c r="AY305" s="17" t="s">
        <v>128</v>
      </c>
      <c r="BE305" s="226">
        <f>IF(N305="základní",J305,0)</f>
        <v>0</v>
      </c>
      <c r="BF305" s="226">
        <f>IF(N305="snížená",J305,0)</f>
        <v>0</v>
      </c>
      <c r="BG305" s="226">
        <f>IF(N305="zákl. přenesená",J305,0)</f>
        <v>0</v>
      </c>
      <c r="BH305" s="226">
        <f>IF(N305="sníž. přenesená",J305,0)</f>
        <v>0</v>
      </c>
      <c r="BI305" s="226">
        <f>IF(N305="nulová",J305,0)</f>
        <v>0</v>
      </c>
      <c r="BJ305" s="17" t="s">
        <v>80</v>
      </c>
      <c r="BK305" s="226">
        <f>ROUND(I305*H305,2)</f>
        <v>0</v>
      </c>
      <c r="BL305" s="17" t="s">
        <v>136</v>
      </c>
      <c r="BM305" s="225" t="s">
        <v>311</v>
      </c>
    </row>
    <row r="306" s="2" customFormat="1">
      <c r="A306" s="38"/>
      <c r="B306" s="39"/>
      <c r="C306" s="40"/>
      <c r="D306" s="227" t="s">
        <v>138</v>
      </c>
      <c r="E306" s="40"/>
      <c r="F306" s="228" t="s">
        <v>312</v>
      </c>
      <c r="G306" s="40"/>
      <c r="H306" s="40"/>
      <c r="I306" s="229"/>
      <c r="J306" s="40"/>
      <c r="K306" s="40"/>
      <c r="L306" s="44"/>
      <c r="M306" s="230"/>
      <c r="N306" s="231"/>
      <c r="O306" s="91"/>
      <c r="P306" s="91"/>
      <c r="Q306" s="91"/>
      <c r="R306" s="91"/>
      <c r="S306" s="91"/>
      <c r="T306" s="92"/>
      <c r="U306" s="38"/>
      <c r="V306" s="38"/>
      <c r="W306" s="38"/>
      <c r="X306" s="38"/>
      <c r="Y306" s="38"/>
      <c r="Z306" s="38"/>
      <c r="AA306" s="38"/>
      <c r="AB306" s="38"/>
      <c r="AC306" s="38"/>
      <c r="AD306" s="38"/>
      <c r="AE306" s="38"/>
      <c r="AT306" s="17" t="s">
        <v>138</v>
      </c>
      <c r="AU306" s="17" t="s">
        <v>82</v>
      </c>
    </row>
    <row r="307" s="2" customFormat="1">
      <c r="A307" s="38"/>
      <c r="B307" s="39"/>
      <c r="C307" s="40"/>
      <c r="D307" s="232" t="s">
        <v>140</v>
      </c>
      <c r="E307" s="40"/>
      <c r="F307" s="233" t="s">
        <v>313</v>
      </c>
      <c r="G307" s="40"/>
      <c r="H307" s="40"/>
      <c r="I307" s="229"/>
      <c r="J307" s="40"/>
      <c r="K307" s="40"/>
      <c r="L307" s="44"/>
      <c r="M307" s="230"/>
      <c r="N307" s="231"/>
      <c r="O307" s="91"/>
      <c r="P307" s="91"/>
      <c r="Q307" s="91"/>
      <c r="R307" s="91"/>
      <c r="S307" s="91"/>
      <c r="T307" s="92"/>
      <c r="U307" s="38"/>
      <c r="V307" s="38"/>
      <c r="W307" s="38"/>
      <c r="X307" s="38"/>
      <c r="Y307" s="38"/>
      <c r="Z307" s="38"/>
      <c r="AA307" s="38"/>
      <c r="AB307" s="38"/>
      <c r="AC307" s="38"/>
      <c r="AD307" s="38"/>
      <c r="AE307" s="38"/>
      <c r="AT307" s="17" t="s">
        <v>140</v>
      </c>
      <c r="AU307" s="17" t="s">
        <v>82</v>
      </c>
    </row>
    <row r="308" s="13" customFormat="1">
      <c r="A308" s="13"/>
      <c r="B308" s="234"/>
      <c r="C308" s="235"/>
      <c r="D308" s="227" t="s">
        <v>142</v>
      </c>
      <c r="E308" s="236" t="s">
        <v>1</v>
      </c>
      <c r="F308" s="237" t="s">
        <v>314</v>
      </c>
      <c r="G308" s="235"/>
      <c r="H308" s="238">
        <v>0.076999999999999999</v>
      </c>
      <c r="I308" s="239"/>
      <c r="J308" s="235"/>
      <c r="K308" s="235"/>
      <c r="L308" s="240"/>
      <c r="M308" s="241"/>
      <c r="N308" s="242"/>
      <c r="O308" s="242"/>
      <c r="P308" s="242"/>
      <c r="Q308" s="242"/>
      <c r="R308" s="242"/>
      <c r="S308" s="242"/>
      <c r="T308" s="243"/>
      <c r="U308" s="13"/>
      <c r="V308" s="13"/>
      <c r="W308" s="13"/>
      <c r="X308" s="13"/>
      <c r="Y308" s="13"/>
      <c r="Z308" s="13"/>
      <c r="AA308" s="13"/>
      <c r="AB308" s="13"/>
      <c r="AC308" s="13"/>
      <c r="AD308" s="13"/>
      <c r="AE308" s="13"/>
      <c r="AT308" s="244" t="s">
        <v>142</v>
      </c>
      <c r="AU308" s="244" t="s">
        <v>82</v>
      </c>
      <c r="AV308" s="13" t="s">
        <v>82</v>
      </c>
      <c r="AW308" s="13" t="s">
        <v>30</v>
      </c>
      <c r="AX308" s="13" t="s">
        <v>73</v>
      </c>
      <c r="AY308" s="244" t="s">
        <v>128</v>
      </c>
    </row>
    <row r="309" s="13" customFormat="1">
      <c r="A309" s="13"/>
      <c r="B309" s="234"/>
      <c r="C309" s="235"/>
      <c r="D309" s="227" t="s">
        <v>142</v>
      </c>
      <c r="E309" s="236" t="s">
        <v>1</v>
      </c>
      <c r="F309" s="237" t="s">
        <v>315</v>
      </c>
      <c r="G309" s="235"/>
      <c r="H309" s="238">
        <v>0.0050000000000000001</v>
      </c>
      <c r="I309" s="239"/>
      <c r="J309" s="235"/>
      <c r="K309" s="235"/>
      <c r="L309" s="240"/>
      <c r="M309" s="241"/>
      <c r="N309" s="242"/>
      <c r="O309" s="242"/>
      <c r="P309" s="242"/>
      <c r="Q309" s="242"/>
      <c r="R309" s="242"/>
      <c r="S309" s="242"/>
      <c r="T309" s="243"/>
      <c r="U309" s="13"/>
      <c r="V309" s="13"/>
      <c r="W309" s="13"/>
      <c r="X309" s="13"/>
      <c r="Y309" s="13"/>
      <c r="Z309" s="13"/>
      <c r="AA309" s="13"/>
      <c r="AB309" s="13"/>
      <c r="AC309" s="13"/>
      <c r="AD309" s="13"/>
      <c r="AE309" s="13"/>
      <c r="AT309" s="244" t="s">
        <v>142</v>
      </c>
      <c r="AU309" s="244" t="s">
        <v>82</v>
      </c>
      <c r="AV309" s="13" t="s">
        <v>82</v>
      </c>
      <c r="AW309" s="13" t="s">
        <v>30</v>
      </c>
      <c r="AX309" s="13" t="s">
        <v>73</v>
      </c>
      <c r="AY309" s="244" t="s">
        <v>128</v>
      </c>
    </row>
    <row r="310" s="13" customFormat="1">
      <c r="A310" s="13"/>
      <c r="B310" s="234"/>
      <c r="C310" s="235"/>
      <c r="D310" s="227" t="s">
        <v>142</v>
      </c>
      <c r="E310" s="236" t="s">
        <v>1</v>
      </c>
      <c r="F310" s="237" t="s">
        <v>316</v>
      </c>
      <c r="G310" s="235"/>
      <c r="H310" s="238">
        <v>0.012</v>
      </c>
      <c r="I310" s="239"/>
      <c r="J310" s="235"/>
      <c r="K310" s="235"/>
      <c r="L310" s="240"/>
      <c r="M310" s="241"/>
      <c r="N310" s="242"/>
      <c r="O310" s="242"/>
      <c r="P310" s="242"/>
      <c r="Q310" s="242"/>
      <c r="R310" s="242"/>
      <c r="S310" s="242"/>
      <c r="T310" s="243"/>
      <c r="U310" s="13"/>
      <c r="V310" s="13"/>
      <c r="W310" s="13"/>
      <c r="X310" s="13"/>
      <c r="Y310" s="13"/>
      <c r="Z310" s="13"/>
      <c r="AA310" s="13"/>
      <c r="AB310" s="13"/>
      <c r="AC310" s="13"/>
      <c r="AD310" s="13"/>
      <c r="AE310" s="13"/>
      <c r="AT310" s="244" t="s">
        <v>142</v>
      </c>
      <c r="AU310" s="244" t="s">
        <v>82</v>
      </c>
      <c r="AV310" s="13" t="s">
        <v>82</v>
      </c>
      <c r="AW310" s="13" t="s">
        <v>30</v>
      </c>
      <c r="AX310" s="13" t="s">
        <v>73</v>
      </c>
      <c r="AY310" s="244" t="s">
        <v>128</v>
      </c>
    </row>
    <row r="311" s="13" customFormat="1">
      <c r="A311" s="13"/>
      <c r="B311" s="234"/>
      <c r="C311" s="235"/>
      <c r="D311" s="227" t="s">
        <v>142</v>
      </c>
      <c r="E311" s="236" t="s">
        <v>1</v>
      </c>
      <c r="F311" s="237" t="s">
        <v>317</v>
      </c>
      <c r="G311" s="235"/>
      <c r="H311" s="238">
        <v>0.001</v>
      </c>
      <c r="I311" s="239"/>
      <c r="J311" s="235"/>
      <c r="K311" s="235"/>
      <c r="L311" s="240"/>
      <c r="M311" s="241"/>
      <c r="N311" s="242"/>
      <c r="O311" s="242"/>
      <c r="P311" s="242"/>
      <c r="Q311" s="242"/>
      <c r="R311" s="242"/>
      <c r="S311" s="242"/>
      <c r="T311" s="243"/>
      <c r="U311" s="13"/>
      <c r="V311" s="13"/>
      <c r="W311" s="13"/>
      <c r="X311" s="13"/>
      <c r="Y311" s="13"/>
      <c r="Z311" s="13"/>
      <c r="AA311" s="13"/>
      <c r="AB311" s="13"/>
      <c r="AC311" s="13"/>
      <c r="AD311" s="13"/>
      <c r="AE311" s="13"/>
      <c r="AT311" s="244" t="s">
        <v>142</v>
      </c>
      <c r="AU311" s="244" t="s">
        <v>82</v>
      </c>
      <c r="AV311" s="13" t="s">
        <v>82</v>
      </c>
      <c r="AW311" s="13" t="s">
        <v>30</v>
      </c>
      <c r="AX311" s="13" t="s">
        <v>73</v>
      </c>
      <c r="AY311" s="244" t="s">
        <v>128</v>
      </c>
    </row>
    <row r="312" s="13" customFormat="1">
      <c r="A312" s="13"/>
      <c r="B312" s="234"/>
      <c r="C312" s="235"/>
      <c r="D312" s="227" t="s">
        <v>142</v>
      </c>
      <c r="E312" s="236" t="s">
        <v>1</v>
      </c>
      <c r="F312" s="237" t="s">
        <v>318</v>
      </c>
      <c r="G312" s="235"/>
      <c r="H312" s="238">
        <v>0.0080000000000000002</v>
      </c>
      <c r="I312" s="239"/>
      <c r="J312" s="235"/>
      <c r="K312" s="235"/>
      <c r="L312" s="240"/>
      <c r="M312" s="241"/>
      <c r="N312" s="242"/>
      <c r="O312" s="242"/>
      <c r="P312" s="242"/>
      <c r="Q312" s="242"/>
      <c r="R312" s="242"/>
      <c r="S312" s="242"/>
      <c r="T312" s="243"/>
      <c r="U312" s="13"/>
      <c r="V312" s="13"/>
      <c r="W312" s="13"/>
      <c r="X312" s="13"/>
      <c r="Y312" s="13"/>
      <c r="Z312" s="13"/>
      <c r="AA312" s="13"/>
      <c r="AB312" s="13"/>
      <c r="AC312" s="13"/>
      <c r="AD312" s="13"/>
      <c r="AE312" s="13"/>
      <c r="AT312" s="244" t="s">
        <v>142</v>
      </c>
      <c r="AU312" s="244" t="s">
        <v>82</v>
      </c>
      <c r="AV312" s="13" t="s">
        <v>82</v>
      </c>
      <c r="AW312" s="13" t="s">
        <v>30</v>
      </c>
      <c r="AX312" s="13" t="s">
        <v>73</v>
      </c>
      <c r="AY312" s="244" t="s">
        <v>128</v>
      </c>
    </row>
    <row r="313" s="13" customFormat="1">
      <c r="A313" s="13"/>
      <c r="B313" s="234"/>
      <c r="C313" s="235"/>
      <c r="D313" s="227" t="s">
        <v>142</v>
      </c>
      <c r="E313" s="236" t="s">
        <v>1</v>
      </c>
      <c r="F313" s="237" t="s">
        <v>315</v>
      </c>
      <c r="G313" s="235"/>
      <c r="H313" s="238">
        <v>0.0050000000000000001</v>
      </c>
      <c r="I313" s="239"/>
      <c r="J313" s="235"/>
      <c r="K313" s="235"/>
      <c r="L313" s="240"/>
      <c r="M313" s="241"/>
      <c r="N313" s="242"/>
      <c r="O313" s="242"/>
      <c r="P313" s="242"/>
      <c r="Q313" s="242"/>
      <c r="R313" s="242"/>
      <c r="S313" s="242"/>
      <c r="T313" s="243"/>
      <c r="U313" s="13"/>
      <c r="V313" s="13"/>
      <c r="W313" s="13"/>
      <c r="X313" s="13"/>
      <c r="Y313" s="13"/>
      <c r="Z313" s="13"/>
      <c r="AA313" s="13"/>
      <c r="AB313" s="13"/>
      <c r="AC313" s="13"/>
      <c r="AD313" s="13"/>
      <c r="AE313" s="13"/>
      <c r="AT313" s="244" t="s">
        <v>142</v>
      </c>
      <c r="AU313" s="244" t="s">
        <v>82</v>
      </c>
      <c r="AV313" s="13" t="s">
        <v>82</v>
      </c>
      <c r="AW313" s="13" t="s">
        <v>30</v>
      </c>
      <c r="AX313" s="13" t="s">
        <v>73</v>
      </c>
      <c r="AY313" s="244" t="s">
        <v>128</v>
      </c>
    </row>
    <row r="314" s="13" customFormat="1">
      <c r="A314" s="13"/>
      <c r="B314" s="234"/>
      <c r="C314" s="235"/>
      <c r="D314" s="227" t="s">
        <v>142</v>
      </c>
      <c r="E314" s="236" t="s">
        <v>1</v>
      </c>
      <c r="F314" s="237" t="s">
        <v>319</v>
      </c>
      <c r="G314" s="235"/>
      <c r="H314" s="238">
        <v>0.021000000000000001</v>
      </c>
      <c r="I314" s="239"/>
      <c r="J314" s="235"/>
      <c r="K314" s="235"/>
      <c r="L314" s="240"/>
      <c r="M314" s="241"/>
      <c r="N314" s="242"/>
      <c r="O314" s="242"/>
      <c r="P314" s="242"/>
      <c r="Q314" s="242"/>
      <c r="R314" s="242"/>
      <c r="S314" s="242"/>
      <c r="T314" s="243"/>
      <c r="U314" s="13"/>
      <c r="V314" s="13"/>
      <c r="W314" s="13"/>
      <c r="X314" s="13"/>
      <c r="Y314" s="13"/>
      <c r="Z314" s="13"/>
      <c r="AA314" s="13"/>
      <c r="AB314" s="13"/>
      <c r="AC314" s="13"/>
      <c r="AD314" s="13"/>
      <c r="AE314" s="13"/>
      <c r="AT314" s="244" t="s">
        <v>142</v>
      </c>
      <c r="AU314" s="244" t="s">
        <v>82</v>
      </c>
      <c r="AV314" s="13" t="s">
        <v>82</v>
      </c>
      <c r="AW314" s="13" t="s">
        <v>30</v>
      </c>
      <c r="AX314" s="13" t="s">
        <v>73</v>
      </c>
      <c r="AY314" s="244" t="s">
        <v>128</v>
      </c>
    </row>
    <row r="315" s="13" customFormat="1">
      <c r="A315" s="13"/>
      <c r="B315" s="234"/>
      <c r="C315" s="235"/>
      <c r="D315" s="227" t="s">
        <v>142</v>
      </c>
      <c r="E315" s="236" t="s">
        <v>1</v>
      </c>
      <c r="F315" s="237" t="s">
        <v>320</v>
      </c>
      <c r="G315" s="235"/>
      <c r="H315" s="238">
        <v>0.014999999999999999</v>
      </c>
      <c r="I315" s="239"/>
      <c r="J315" s="235"/>
      <c r="K315" s="235"/>
      <c r="L315" s="240"/>
      <c r="M315" s="241"/>
      <c r="N315" s="242"/>
      <c r="O315" s="242"/>
      <c r="P315" s="242"/>
      <c r="Q315" s="242"/>
      <c r="R315" s="242"/>
      <c r="S315" s="242"/>
      <c r="T315" s="243"/>
      <c r="U315" s="13"/>
      <c r="V315" s="13"/>
      <c r="W315" s="13"/>
      <c r="X315" s="13"/>
      <c r="Y315" s="13"/>
      <c r="Z315" s="13"/>
      <c r="AA315" s="13"/>
      <c r="AB315" s="13"/>
      <c r="AC315" s="13"/>
      <c r="AD315" s="13"/>
      <c r="AE315" s="13"/>
      <c r="AT315" s="244" t="s">
        <v>142</v>
      </c>
      <c r="AU315" s="244" t="s">
        <v>82</v>
      </c>
      <c r="AV315" s="13" t="s">
        <v>82</v>
      </c>
      <c r="AW315" s="13" t="s">
        <v>30</v>
      </c>
      <c r="AX315" s="13" t="s">
        <v>73</v>
      </c>
      <c r="AY315" s="244" t="s">
        <v>128</v>
      </c>
    </row>
    <row r="316" s="13" customFormat="1">
      <c r="A316" s="13"/>
      <c r="B316" s="234"/>
      <c r="C316" s="235"/>
      <c r="D316" s="227" t="s">
        <v>142</v>
      </c>
      <c r="E316" s="236" t="s">
        <v>1</v>
      </c>
      <c r="F316" s="237" t="s">
        <v>321</v>
      </c>
      <c r="G316" s="235"/>
      <c r="H316" s="238">
        <v>0.021000000000000001</v>
      </c>
      <c r="I316" s="239"/>
      <c r="J316" s="235"/>
      <c r="K316" s="235"/>
      <c r="L316" s="240"/>
      <c r="M316" s="241"/>
      <c r="N316" s="242"/>
      <c r="O316" s="242"/>
      <c r="P316" s="242"/>
      <c r="Q316" s="242"/>
      <c r="R316" s="242"/>
      <c r="S316" s="242"/>
      <c r="T316" s="243"/>
      <c r="U316" s="13"/>
      <c r="V316" s="13"/>
      <c r="W316" s="13"/>
      <c r="X316" s="13"/>
      <c r="Y316" s="13"/>
      <c r="Z316" s="13"/>
      <c r="AA316" s="13"/>
      <c r="AB316" s="13"/>
      <c r="AC316" s="13"/>
      <c r="AD316" s="13"/>
      <c r="AE316" s="13"/>
      <c r="AT316" s="244" t="s">
        <v>142</v>
      </c>
      <c r="AU316" s="244" t="s">
        <v>82</v>
      </c>
      <c r="AV316" s="13" t="s">
        <v>82</v>
      </c>
      <c r="AW316" s="13" t="s">
        <v>30</v>
      </c>
      <c r="AX316" s="13" t="s">
        <v>73</v>
      </c>
      <c r="AY316" s="244" t="s">
        <v>128</v>
      </c>
    </row>
    <row r="317" s="13" customFormat="1">
      <c r="A317" s="13"/>
      <c r="B317" s="234"/>
      <c r="C317" s="235"/>
      <c r="D317" s="227" t="s">
        <v>142</v>
      </c>
      <c r="E317" s="236" t="s">
        <v>1</v>
      </c>
      <c r="F317" s="237" t="s">
        <v>320</v>
      </c>
      <c r="G317" s="235"/>
      <c r="H317" s="238">
        <v>0.014999999999999999</v>
      </c>
      <c r="I317" s="239"/>
      <c r="J317" s="235"/>
      <c r="K317" s="235"/>
      <c r="L317" s="240"/>
      <c r="M317" s="241"/>
      <c r="N317" s="242"/>
      <c r="O317" s="242"/>
      <c r="P317" s="242"/>
      <c r="Q317" s="242"/>
      <c r="R317" s="242"/>
      <c r="S317" s="242"/>
      <c r="T317" s="243"/>
      <c r="U317" s="13"/>
      <c r="V317" s="13"/>
      <c r="W317" s="13"/>
      <c r="X317" s="13"/>
      <c r="Y317" s="13"/>
      <c r="Z317" s="13"/>
      <c r="AA317" s="13"/>
      <c r="AB317" s="13"/>
      <c r="AC317" s="13"/>
      <c r="AD317" s="13"/>
      <c r="AE317" s="13"/>
      <c r="AT317" s="244" t="s">
        <v>142</v>
      </c>
      <c r="AU317" s="244" t="s">
        <v>82</v>
      </c>
      <c r="AV317" s="13" t="s">
        <v>82</v>
      </c>
      <c r="AW317" s="13" t="s">
        <v>30</v>
      </c>
      <c r="AX317" s="13" t="s">
        <v>73</v>
      </c>
      <c r="AY317" s="244" t="s">
        <v>128</v>
      </c>
    </row>
    <row r="318" s="13" customFormat="1">
      <c r="A318" s="13"/>
      <c r="B318" s="234"/>
      <c r="C318" s="235"/>
      <c r="D318" s="227" t="s">
        <v>142</v>
      </c>
      <c r="E318" s="236" t="s">
        <v>1</v>
      </c>
      <c r="F318" s="237" t="s">
        <v>322</v>
      </c>
      <c r="G318" s="235"/>
      <c r="H318" s="238">
        <v>0.014</v>
      </c>
      <c r="I318" s="239"/>
      <c r="J318" s="235"/>
      <c r="K318" s="235"/>
      <c r="L318" s="240"/>
      <c r="M318" s="241"/>
      <c r="N318" s="242"/>
      <c r="O318" s="242"/>
      <c r="P318" s="242"/>
      <c r="Q318" s="242"/>
      <c r="R318" s="242"/>
      <c r="S318" s="242"/>
      <c r="T318" s="243"/>
      <c r="U318" s="13"/>
      <c r="V318" s="13"/>
      <c r="W318" s="13"/>
      <c r="X318" s="13"/>
      <c r="Y318" s="13"/>
      <c r="Z318" s="13"/>
      <c r="AA318" s="13"/>
      <c r="AB318" s="13"/>
      <c r="AC318" s="13"/>
      <c r="AD318" s="13"/>
      <c r="AE318" s="13"/>
      <c r="AT318" s="244" t="s">
        <v>142</v>
      </c>
      <c r="AU318" s="244" t="s">
        <v>82</v>
      </c>
      <c r="AV318" s="13" t="s">
        <v>82</v>
      </c>
      <c r="AW318" s="13" t="s">
        <v>30</v>
      </c>
      <c r="AX318" s="13" t="s">
        <v>73</v>
      </c>
      <c r="AY318" s="244" t="s">
        <v>128</v>
      </c>
    </row>
    <row r="319" s="13" customFormat="1">
      <c r="A319" s="13"/>
      <c r="B319" s="234"/>
      <c r="C319" s="235"/>
      <c r="D319" s="227" t="s">
        <v>142</v>
      </c>
      <c r="E319" s="236" t="s">
        <v>1</v>
      </c>
      <c r="F319" s="237" t="s">
        <v>323</v>
      </c>
      <c r="G319" s="235"/>
      <c r="H319" s="238">
        <v>0.01</v>
      </c>
      <c r="I319" s="239"/>
      <c r="J319" s="235"/>
      <c r="K319" s="235"/>
      <c r="L319" s="240"/>
      <c r="M319" s="241"/>
      <c r="N319" s="242"/>
      <c r="O319" s="242"/>
      <c r="P319" s="242"/>
      <c r="Q319" s="242"/>
      <c r="R319" s="242"/>
      <c r="S319" s="242"/>
      <c r="T319" s="243"/>
      <c r="U319" s="13"/>
      <c r="V319" s="13"/>
      <c r="W319" s="13"/>
      <c r="X319" s="13"/>
      <c r="Y319" s="13"/>
      <c r="Z319" s="13"/>
      <c r="AA319" s="13"/>
      <c r="AB319" s="13"/>
      <c r="AC319" s="13"/>
      <c r="AD319" s="13"/>
      <c r="AE319" s="13"/>
      <c r="AT319" s="244" t="s">
        <v>142</v>
      </c>
      <c r="AU319" s="244" t="s">
        <v>82</v>
      </c>
      <c r="AV319" s="13" t="s">
        <v>82</v>
      </c>
      <c r="AW319" s="13" t="s">
        <v>30</v>
      </c>
      <c r="AX319" s="13" t="s">
        <v>73</v>
      </c>
      <c r="AY319" s="244" t="s">
        <v>128</v>
      </c>
    </row>
    <row r="320" s="13" customFormat="1">
      <c r="A320" s="13"/>
      <c r="B320" s="234"/>
      <c r="C320" s="235"/>
      <c r="D320" s="227" t="s">
        <v>142</v>
      </c>
      <c r="E320" s="236" t="s">
        <v>1</v>
      </c>
      <c r="F320" s="237" t="s">
        <v>324</v>
      </c>
      <c r="G320" s="235"/>
      <c r="H320" s="238">
        <v>0.0089999999999999993</v>
      </c>
      <c r="I320" s="239"/>
      <c r="J320" s="235"/>
      <c r="K320" s="235"/>
      <c r="L320" s="240"/>
      <c r="M320" s="241"/>
      <c r="N320" s="242"/>
      <c r="O320" s="242"/>
      <c r="P320" s="242"/>
      <c r="Q320" s="242"/>
      <c r="R320" s="242"/>
      <c r="S320" s="242"/>
      <c r="T320" s="243"/>
      <c r="U320" s="13"/>
      <c r="V320" s="13"/>
      <c r="W320" s="13"/>
      <c r="X320" s="13"/>
      <c r="Y320" s="13"/>
      <c r="Z320" s="13"/>
      <c r="AA320" s="13"/>
      <c r="AB320" s="13"/>
      <c r="AC320" s="13"/>
      <c r="AD320" s="13"/>
      <c r="AE320" s="13"/>
      <c r="AT320" s="244" t="s">
        <v>142</v>
      </c>
      <c r="AU320" s="244" t="s">
        <v>82</v>
      </c>
      <c r="AV320" s="13" t="s">
        <v>82</v>
      </c>
      <c r="AW320" s="13" t="s">
        <v>30</v>
      </c>
      <c r="AX320" s="13" t="s">
        <v>73</v>
      </c>
      <c r="AY320" s="244" t="s">
        <v>128</v>
      </c>
    </row>
    <row r="321" s="13" customFormat="1">
      <c r="A321" s="13"/>
      <c r="B321" s="234"/>
      <c r="C321" s="235"/>
      <c r="D321" s="227" t="s">
        <v>142</v>
      </c>
      <c r="E321" s="236" t="s">
        <v>1</v>
      </c>
      <c r="F321" s="237" t="s">
        <v>325</v>
      </c>
      <c r="G321" s="235"/>
      <c r="H321" s="238">
        <v>0.0060000000000000001</v>
      </c>
      <c r="I321" s="239"/>
      <c r="J321" s="235"/>
      <c r="K321" s="235"/>
      <c r="L321" s="240"/>
      <c r="M321" s="241"/>
      <c r="N321" s="242"/>
      <c r="O321" s="242"/>
      <c r="P321" s="242"/>
      <c r="Q321" s="242"/>
      <c r="R321" s="242"/>
      <c r="S321" s="242"/>
      <c r="T321" s="243"/>
      <c r="U321" s="13"/>
      <c r="V321" s="13"/>
      <c r="W321" s="13"/>
      <c r="X321" s="13"/>
      <c r="Y321" s="13"/>
      <c r="Z321" s="13"/>
      <c r="AA321" s="13"/>
      <c r="AB321" s="13"/>
      <c r="AC321" s="13"/>
      <c r="AD321" s="13"/>
      <c r="AE321" s="13"/>
      <c r="AT321" s="244" t="s">
        <v>142</v>
      </c>
      <c r="AU321" s="244" t="s">
        <v>82</v>
      </c>
      <c r="AV321" s="13" t="s">
        <v>82</v>
      </c>
      <c r="AW321" s="13" t="s">
        <v>30</v>
      </c>
      <c r="AX321" s="13" t="s">
        <v>73</v>
      </c>
      <c r="AY321" s="244" t="s">
        <v>128</v>
      </c>
    </row>
    <row r="322" s="13" customFormat="1">
      <c r="A322" s="13"/>
      <c r="B322" s="234"/>
      <c r="C322" s="235"/>
      <c r="D322" s="227" t="s">
        <v>142</v>
      </c>
      <c r="E322" s="236" t="s">
        <v>1</v>
      </c>
      <c r="F322" s="237" t="s">
        <v>326</v>
      </c>
      <c r="G322" s="235"/>
      <c r="H322" s="238">
        <v>0.0089999999999999993</v>
      </c>
      <c r="I322" s="239"/>
      <c r="J322" s="235"/>
      <c r="K322" s="235"/>
      <c r="L322" s="240"/>
      <c r="M322" s="241"/>
      <c r="N322" s="242"/>
      <c r="O322" s="242"/>
      <c r="P322" s="242"/>
      <c r="Q322" s="242"/>
      <c r="R322" s="242"/>
      <c r="S322" s="242"/>
      <c r="T322" s="243"/>
      <c r="U322" s="13"/>
      <c r="V322" s="13"/>
      <c r="W322" s="13"/>
      <c r="X322" s="13"/>
      <c r="Y322" s="13"/>
      <c r="Z322" s="13"/>
      <c r="AA322" s="13"/>
      <c r="AB322" s="13"/>
      <c r="AC322" s="13"/>
      <c r="AD322" s="13"/>
      <c r="AE322" s="13"/>
      <c r="AT322" s="244" t="s">
        <v>142</v>
      </c>
      <c r="AU322" s="244" t="s">
        <v>82</v>
      </c>
      <c r="AV322" s="13" t="s">
        <v>82</v>
      </c>
      <c r="AW322" s="13" t="s">
        <v>30</v>
      </c>
      <c r="AX322" s="13" t="s">
        <v>73</v>
      </c>
      <c r="AY322" s="244" t="s">
        <v>128</v>
      </c>
    </row>
    <row r="323" s="13" customFormat="1">
      <c r="A323" s="13"/>
      <c r="B323" s="234"/>
      <c r="C323" s="235"/>
      <c r="D323" s="227" t="s">
        <v>142</v>
      </c>
      <c r="E323" s="236" t="s">
        <v>1</v>
      </c>
      <c r="F323" s="237" t="s">
        <v>325</v>
      </c>
      <c r="G323" s="235"/>
      <c r="H323" s="238">
        <v>0.0060000000000000001</v>
      </c>
      <c r="I323" s="239"/>
      <c r="J323" s="235"/>
      <c r="K323" s="235"/>
      <c r="L323" s="240"/>
      <c r="M323" s="241"/>
      <c r="N323" s="242"/>
      <c r="O323" s="242"/>
      <c r="P323" s="242"/>
      <c r="Q323" s="242"/>
      <c r="R323" s="242"/>
      <c r="S323" s="242"/>
      <c r="T323" s="243"/>
      <c r="U323" s="13"/>
      <c r="V323" s="13"/>
      <c r="W323" s="13"/>
      <c r="X323" s="13"/>
      <c r="Y323" s="13"/>
      <c r="Z323" s="13"/>
      <c r="AA323" s="13"/>
      <c r="AB323" s="13"/>
      <c r="AC323" s="13"/>
      <c r="AD323" s="13"/>
      <c r="AE323" s="13"/>
      <c r="AT323" s="244" t="s">
        <v>142</v>
      </c>
      <c r="AU323" s="244" t="s">
        <v>82</v>
      </c>
      <c r="AV323" s="13" t="s">
        <v>82</v>
      </c>
      <c r="AW323" s="13" t="s">
        <v>30</v>
      </c>
      <c r="AX323" s="13" t="s">
        <v>73</v>
      </c>
      <c r="AY323" s="244" t="s">
        <v>128</v>
      </c>
    </row>
    <row r="324" s="13" customFormat="1">
      <c r="A324" s="13"/>
      <c r="B324" s="234"/>
      <c r="C324" s="235"/>
      <c r="D324" s="227" t="s">
        <v>142</v>
      </c>
      <c r="E324" s="236" t="s">
        <v>1</v>
      </c>
      <c r="F324" s="237" t="s">
        <v>327</v>
      </c>
      <c r="G324" s="235"/>
      <c r="H324" s="238">
        <v>0.23400000000000001</v>
      </c>
      <c r="I324" s="239"/>
      <c r="J324" s="235"/>
      <c r="K324" s="235"/>
      <c r="L324" s="240"/>
      <c r="M324" s="241"/>
      <c r="N324" s="242"/>
      <c r="O324" s="242"/>
      <c r="P324" s="242"/>
      <c r="Q324" s="242"/>
      <c r="R324" s="242"/>
      <c r="S324" s="242"/>
      <c r="T324" s="243"/>
      <c r="U324" s="13"/>
      <c r="V324" s="13"/>
      <c r="W324" s="13"/>
      <c r="X324" s="13"/>
      <c r="Y324" s="13"/>
      <c r="Z324" s="13"/>
      <c r="AA324" s="13"/>
      <c r="AB324" s="13"/>
      <c r="AC324" s="13"/>
      <c r="AD324" s="13"/>
      <c r="AE324" s="13"/>
      <c r="AT324" s="244" t="s">
        <v>142</v>
      </c>
      <c r="AU324" s="244" t="s">
        <v>82</v>
      </c>
      <c r="AV324" s="13" t="s">
        <v>82</v>
      </c>
      <c r="AW324" s="13" t="s">
        <v>30</v>
      </c>
      <c r="AX324" s="13" t="s">
        <v>80</v>
      </c>
      <c r="AY324" s="244" t="s">
        <v>128</v>
      </c>
    </row>
    <row r="325" s="2" customFormat="1" ht="16.5" customHeight="1">
      <c r="A325" s="38"/>
      <c r="B325" s="39"/>
      <c r="C325" s="214" t="s">
        <v>328</v>
      </c>
      <c r="D325" s="214" t="s">
        <v>131</v>
      </c>
      <c r="E325" s="215" t="s">
        <v>329</v>
      </c>
      <c r="F325" s="216" t="s">
        <v>330</v>
      </c>
      <c r="G325" s="217" t="s">
        <v>331</v>
      </c>
      <c r="H325" s="218">
        <v>0.62</v>
      </c>
      <c r="I325" s="219"/>
      <c r="J325" s="220">
        <f>ROUND(I325*H325,2)</f>
        <v>0</v>
      </c>
      <c r="K325" s="216" t="s">
        <v>135</v>
      </c>
      <c r="L325" s="44"/>
      <c r="M325" s="221" t="s">
        <v>1</v>
      </c>
      <c r="N325" s="222" t="s">
        <v>38</v>
      </c>
      <c r="O325" s="91"/>
      <c r="P325" s="223">
        <f>O325*H325</f>
        <v>0</v>
      </c>
      <c r="Q325" s="223">
        <v>1.06277</v>
      </c>
      <c r="R325" s="223">
        <f>Q325*H325</f>
        <v>0.65891739999999999</v>
      </c>
      <c r="S325" s="223">
        <v>0</v>
      </c>
      <c r="T325" s="224">
        <f>S325*H325</f>
        <v>0</v>
      </c>
      <c r="U325" s="38"/>
      <c r="V325" s="38"/>
      <c r="W325" s="38"/>
      <c r="X325" s="38"/>
      <c r="Y325" s="38"/>
      <c r="Z325" s="38"/>
      <c r="AA325" s="38"/>
      <c r="AB325" s="38"/>
      <c r="AC325" s="38"/>
      <c r="AD325" s="38"/>
      <c r="AE325" s="38"/>
      <c r="AR325" s="225" t="s">
        <v>136</v>
      </c>
      <c r="AT325" s="225" t="s">
        <v>131</v>
      </c>
      <c r="AU325" s="225" t="s">
        <v>82</v>
      </c>
      <c r="AY325" s="17" t="s">
        <v>128</v>
      </c>
      <c r="BE325" s="226">
        <f>IF(N325="základní",J325,0)</f>
        <v>0</v>
      </c>
      <c r="BF325" s="226">
        <f>IF(N325="snížená",J325,0)</f>
        <v>0</v>
      </c>
      <c r="BG325" s="226">
        <f>IF(N325="zákl. přenesená",J325,0)</f>
        <v>0</v>
      </c>
      <c r="BH325" s="226">
        <f>IF(N325="sníž. přenesená",J325,0)</f>
        <v>0</v>
      </c>
      <c r="BI325" s="226">
        <f>IF(N325="nulová",J325,0)</f>
        <v>0</v>
      </c>
      <c r="BJ325" s="17" t="s">
        <v>80</v>
      </c>
      <c r="BK325" s="226">
        <f>ROUND(I325*H325,2)</f>
        <v>0</v>
      </c>
      <c r="BL325" s="17" t="s">
        <v>136</v>
      </c>
      <c r="BM325" s="225" t="s">
        <v>332</v>
      </c>
    </row>
    <row r="326" s="2" customFormat="1">
      <c r="A326" s="38"/>
      <c r="B326" s="39"/>
      <c r="C326" s="40"/>
      <c r="D326" s="227" t="s">
        <v>138</v>
      </c>
      <c r="E326" s="40"/>
      <c r="F326" s="228" t="s">
        <v>333</v>
      </c>
      <c r="G326" s="40"/>
      <c r="H326" s="40"/>
      <c r="I326" s="229"/>
      <c r="J326" s="40"/>
      <c r="K326" s="40"/>
      <c r="L326" s="44"/>
      <c r="M326" s="230"/>
      <c r="N326" s="231"/>
      <c r="O326" s="91"/>
      <c r="P326" s="91"/>
      <c r="Q326" s="91"/>
      <c r="R326" s="91"/>
      <c r="S326" s="91"/>
      <c r="T326" s="92"/>
      <c r="U326" s="38"/>
      <c r="V326" s="38"/>
      <c r="W326" s="38"/>
      <c r="X326" s="38"/>
      <c r="Y326" s="38"/>
      <c r="Z326" s="38"/>
      <c r="AA326" s="38"/>
      <c r="AB326" s="38"/>
      <c r="AC326" s="38"/>
      <c r="AD326" s="38"/>
      <c r="AE326" s="38"/>
      <c r="AT326" s="17" t="s">
        <v>138</v>
      </c>
      <c r="AU326" s="17" t="s">
        <v>82</v>
      </c>
    </row>
    <row r="327" s="2" customFormat="1">
      <c r="A327" s="38"/>
      <c r="B327" s="39"/>
      <c r="C327" s="40"/>
      <c r="D327" s="232" t="s">
        <v>140</v>
      </c>
      <c r="E327" s="40"/>
      <c r="F327" s="233" t="s">
        <v>334</v>
      </c>
      <c r="G327" s="40"/>
      <c r="H327" s="40"/>
      <c r="I327" s="229"/>
      <c r="J327" s="40"/>
      <c r="K327" s="40"/>
      <c r="L327" s="44"/>
      <c r="M327" s="230"/>
      <c r="N327" s="231"/>
      <c r="O327" s="91"/>
      <c r="P327" s="91"/>
      <c r="Q327" s="91"/>
      <c r="R327" s="91"/>
      <c r="S327" s="91"/>
      <c r="T327" s="92"/>
      <c r="U327" s="38"/>
      <c r="V327" s="38"/>
      <c r="W327" s="38"/>
      <c r="X327" s="38"/>
      <c r="Y327" s="38"/>
      <c r="Z327" s="38"/>
      <c r="AA327" s="38"/>
      <c r="AB327" s="38"/>
      <c r="AC327" s="38"/>
      <c r="AD327" s="38"/>
      <c r="AE327" s="38"/>
      <c r="AT327" s="17" t="s">
        <v>140</v>
      </c>
      <c r="AU327" s="17" t="s">
        <v>82</v>
      </c>
    </row>
    <row r="328" s="13" customFormat="1">
      <c r="A328" s="13"/>
      <c r="B328" s="234"/>
      <c r="C328" s="235"/>
      <c r="D328" s="227" t="s">
        <v>142</v>
      </c>
      <c r="E328" s="236" t="s">
        <v>1</v>
      </c>
      <c r="F328" s="237" t="s">
        <v>335</v>
      </c>
      <c r="G328" s="235"/>
      <c r="H328" s="238">
        <v>0.62</v>
      </c>
      <c r="I328" s="239"/>
      <c r="J328" s="235"/>
      <c r="K328" s="235"/>
      <c r="L328" s="240"/>
      <c r="M328" s="241"/>
      <c r="N328" s="242"/>
      <c r="O328" s="242"/>
      <c r="P328" s="242"/>
      <c r="Q328" s="242"/>
      <c r="R328" s="242"/>
      <c r="S328" s="242"/>
      <c r="T328" s="243"/>
      <c r="U328" s="13"/>
      <c r="V328" s="13"/>
      <c r="W328" s="13"/>
      <c r="X328" s="13"/>
      <c r="Y328" s="13"/>
      <c r="Z328" s="13"/>
      <c r="AA328" s="13"/>
      <c r="AB328" s="13"/>
      <c r="AC328" s="13"/>
      <c r="AD328" s="13"/>
      <c r="AE328" s="13"/>
      <c r="AT328" s="244" t="s">
        <v>142</v>
      </c>
      <c r="AU328" s="244" t="s">
        <v>82</v>
      </c>
      <c r="AV328" s="13" t="s">
        <v>82</v>
      </c>
      <c r="AW328" s="13" t="s">
        <v>30</v>
      </c>
      <c r="AX328" s="13" t="s">
        <v>73</v>
      </c>
      <c r="AY328" s="244" t="s">
        <v>128</v>
      </c>
    </row>
    <row r="329" s="14" customFormat="1">
      <c r="A329" s="14"/>
      <c r="B329" s="245"/>
      <c r="C329" s="246"/>
      <c r="D329" s="227" t="s">
        <v>142</v>
      </c>
      <c r="E329" s="247" t="s">
        <v>1</v>
      </c>
      <c r="F329" s="248" t="s">
        <v>154</v>
      </c>
      <c r="G329" s="246"/>
      <c r="H329" s="249">
        <v>0.62</v>
      </c>
      <c r="I329" s="250"/>
      <c r="J329" s="246"/>
      <c r="K329" s="246"/>
      <c r="L329" s="251"/>
      <c r="M329" s="252"/>
      <c r="N329" s="253"/>
      <c r="O329" s="253"/>
      <c r="P329" s="253"/>
      <c r="Q329" s="253"/>
      <c r="R329" s="253"/>
      <c r="S329" s="253"/>
      <c r="T329" s="254"/>
      <c r="U329" s="14"/>
      <c r="V329" s="14"/>
      <c r="W329" s="14"/>
      <c r="X329" s="14"/>
      <c r="Y329" s="14"/>
      <c r="Z329" s="14"/>
      <c r="AA329" s="14"/>
      <c r="AB329" s="14"/>
      <c r="AC329" s="14"/>
      <c r="AD329" s="14"/>
      <c r="AE329" s="14"/>
      <c r="AT329" s="255" t="s">
        <v>142</v>
      </c>
      <c r="AU329" s="255" t="s">
        <v>82</v>
      </c>
      <c r="AV329" s="14" t="s">
        <v>136</v>
      </c>
      <c r="AW329" s="14" t="s">
        <v>30</v>
      </c>
      <c r="AX329" s="14" t="s">
        <v>80</v>
      </c>
      <c r="AY329" s="255" t="s">
        <v>128</v>
      </c>
    </row>
    <row r="330" s="2" customFormat="1" ht="16.5" customHeight="1">
      <c r="A330" s="38"/>
      <c r="B330" s="39"/>
      <c r="C330" s="214" t="s">
        <v>336</v>
      </c>
      <c r="D330" s="214" t="s">
        <v>131</v>
      </c>
      <c r="E330" s="215" t="s">
        <v>337</v>
      </c>
      <c r="F330" s="216" t="s">
        <v>338</v>
      </c>
      <c r="G330" s="217" t="s">
        <v>134</v>
      </c>
      <c r="H330" s="218">
        <v>3.02</v>
      </c>
      <c r="I330" s="219"/>
      <c r="J330" s="220">
        <f>ROUND(I330*H330,2)</f>
        <v>0</v>
      </c>
      <c r="K330" s="216" t="s">
        <v>339</v>
      </c>
      <c r="L330" s="44"/>
      <c r="M330" s="221" t="s">
        <v>1</v>
      </c>
      <c r="N330" s="222" t="s">
        <v>38</v>
      </c>
      <c r="O330" s="91"/>
      <c r="P330" s="223">
        <f>O330*H330</f>
        <v>0</v>
      </c>
      <c r="Q330" s="223">
        <v>0</v>
      </c>
      <c r="R330" s="223">
        <f>Q330*H330</f>
        <v>0</v>
      </c>
      <c r="S330" s="223">
        <v>0</v>
      </c>
      <c r="T330" s="224">
        <f>S330*H330</f>
        <v>0</v>
      </c>
      <c r="U330" s="38"/>
      <c r="V330" s="38"/>
      <c r="W330" s="38"/>
      <c r="X330" s="38"/>
      <c r="Y330" s="38"/>
      <c r="Z330" s="38"/>
      <c r="AA330" s="38"/>
      <c r="AB330" s="38"/>
      <c r="AC330" s="38"/>
      <c r="AD330" s="38"/>
      <c r="AE330" s="38"/>
      <c r="AR330" s="225" t="s">
        <v>136</v>
      </c>
      <c r="AT330" s="225" t="s">
        <v>131</v>
      </c>
      <c r="AU330" s="225" t="s">
        <v>82</v>
      </c>
      <c r="AY330" s="17" t="s">
        <v>128</v>
      </c>
      <c r="BE330" s="226">
        <f>IF(N330="základní",J330,0)</f>
        <v>0</v>
      </c>
      <c r="BF330" s="226">
        <f>IF(N330="snížená",J330,0)</f>
        <v>0</v>
      </c>
      <c r="BG330" s="226">
        <f>IF(N330="zákl. přenesená",J330,0)</f>
        <v>0</v>
      </c>
      <c r="BH330" s="226">
        <f>IF(N330="sníž. přenesená",J330,0)</f>
        <v>0</v>
      </c>
      <c r="BI330" s="226">
        <f>IF(N330="nulová",J330,0)</f>
        <v>0</v>
      </c>
      <c r="BJ330" s="17" t="s">
        <v>80</v>
      </c>
      <c r="BK330" s="226">
        <f>ROUND(I330*H330,2)</f>
        <v>0</v>
      </c>
      <c r="BL330" s="17" t="s">
        <v>136</v>
      </c>
      <c r="BM330" s="225" t="s">
        <v>340</v>
      </c>
    </row>
    <row r="331" s="2" customFormat="1">
      <c r="A331" s="38"/>
      <c r="B331" s="39"/>
      <c r="C331" s="40"/>
      <c r="D331" s="227" t="s">
        <v>138</v>
      </c>
      <c r="E331" s="40"/>
      <c r="F331" s="228" t="s">
        <v>338</v>
      </c>
      <c r="G331" s="40"/>
      <c r="H331" s="40"/>
      <c r="I331" s="229"/>
      <c r="J331" s="40"/>
      <c r="K331" s="40"/>
      <c r="L331" s="44"/>
      <c r="M331" s="230"/>
      <c r="N331" s="231"/>
      <c r="O331" s="91"/>
      <c r="P331" s="91"/>
      <c r="Q331" s="91"/>
      <c r="R331" s="91"/>
      <c r="S331" s="91"/>
      <c r="T331" s="92"/>
      <c r="U331" s="38"/>
      <c r="V331" s="38"/>
      <c r="W331" s="38"/>
      <c r="X331" s="38"/>
      <c r="Y331" s="38"/>
      <c r="Z331" s="38"/>
      <c r="AA331" s="38"/>
      <c r="AB331" s="38"/>
      <c r="AC331" s="38"/>
      <c r="AD331" s="38"/>
      <c r="AE331" s="38"/>
      <c r="AT331" s="17" t="s">
        <v>138</v>
      </c>
      <c r="AU331" s="17" t="s">
        <v>82</v>
      </c>
    </row>
    <row r="332" s="13" customFormat="1">
      <c r="A332" s="13"/>
      <c r="B332" s="234"/>
      <c r="C332" s="235"/>
      <c r="D332" s="227" t="s">
        <v>142</v>
      </c>
      <c r="E332" s="236" t="s">
        <v>1</v>
      </c>
      <c r="F332" s="237" t="s">
        <v>280</v>
      </c>
      <c r="G332" s="235"/>
      <c r="H332" s="238">
        <v>3.02</v>
      </c>
      <c r="I332" s="239"/>
      <c r="J332" s="235"/>
      <c r="K332" s="235"/>
      <c r="L332" s="240"/>
      <c r="M332" s="241"/>
      <c r="N332" s="242"/>
      <c r="O332" s="242"/>
      <c r="P332" s="242"/>
      <c r="Q332" s="242"/>
      <c r="R332" s="242"/>
      <c r="S332" s="242"/>
      <c r="T332" s="243"/>
      <c r="U332" s="13"/>
      <c r="V332" s="13"/>
      <c r="W332" s="13"/>
      <c r="X332" s="13"/>
      <c r="Y332" s="13"/>
      <c r="Z332" s="13"/>
      <c r="AA332" s="13"/>
      <c r="AB332" s="13"/>
      <c r="AC332" s="13"/>
      <c r="AD332" s="13"/>
      <c r="AE332" s="13"/>
      <c r="AT332" s="244" t="s">
        <v>142</v>
      </c>
      <c r="AU332" s="244" t="s">
        <v>82</v>
      </c>
      <c r="AV332" s="13" t="s">
        <v>82</v>
      </c>
      <c r="AW332" s="13" t="s">
        <v>30</v>
      </c>
      <c r="AX332" s="13" t="s">
        <v>80</v>
      </c>
      <c r="AY332" s="244" t="s">
        <v>128</v>
      </c>
    </row>
    <row r="333" s="2" customFormat="1" ht="16.5" customHeight="1">
      <c r="A333" s="38"/>
      <c r="B333" s="39"/>
      <c r="C333" s="214" t="s">
        <v>341</v>
      </c>
      <c r="D333" s="214" t="s">
        <v>131</v>
      </c>
      <c r="E333" s="215" t="s">
        <v>342</v>
      </c>
      <c r="F333" s="216" t="s">
        <v>343</v>
      </c>
      <c r="G333" s="217" t="s">
        <v>217</v>
      </c>
      <c r="H333" s="218">
        <v>86.780000000000001</v>
      </c>
      <c r="I333" s="219"/>
      <c r="J333" s="220">
        <f>ROUND(I333*H333,2)</f>
        <v>0</v>
      </c>
      <c r="K333" s="216" t="s">
        <v>339</v>
      </c>
      <c r="L333" s="44"/>
      <c r="M333" s="221" t="s">
        <v>1</v>
      </c>
      <c r="N333" s="222" t="s">
        <v>38</v>
      </c>
      <c r="O333" s="91"/>
      <c r="P333" s="223">
        <f>O333*H333</f>
        <v>0</v>
      </c>
      <c r="Q333" s="223">
        <v>0</v>
      </c>
      <c r="R333" s="223">
        <f>Q333*H333</f>
        <v>0</v>
      </c>
      <c r="S333" s="223">
        <v>0</v>
      </c>
      <c r="T333" s="224">
        <f>S333*H333</f>
        <v>0</v>
      </c>
      <c r="U333" s="38"/>
      <c r="V333" s="38"/>
      <c r="W333" s="38"/>
      <c r="X333" s="38"/>
      <c r="Y333" s="38"/>
      <c r="Z333" s="38"/>
      <c r="AA333" s="38"/>
      <c r="AB333" s="38"/>
      <c r="AC333" s="38"/>
      <c r="AD333" s="38"/>
      <c r="AE333" s="38"/>
      <c r="AR333" s="225" t="s">
        <v>136</v>
      </c>
      <c r="AT333" s="225" t="s">
        <v>131</v>
      </c>
      <c r="AU333" s="225" t="s">
        <v>82</v>
      </c>
      <c r="AY333" s="17" t="s">
        <v>128</v>
      </c>
      <c r="BE333" s="226">
        <f>IF(N333="základní",J333,0)</f>
        <v>0</v>
      </c>
      <c r="BF333" s="226">
        <f>IF(N333="snížená",J333,0)</f>
        <v>0</v>
      </c>
      <c r="BG333" s="226">
        <f>IF(N333="zákl. přenesená",J333,0)</f>
        <v>0</v>
      </c>
      <c r="BH333" s="226">
        <f>IF(N333="sníž. přenesená",J333,0)</f>
        <v>0</v>
      </c>
      <c r="BI333" s="226">
        <f>IF(N333="nulová",J333,0)</f>
        <v>0</v>
      </c>
      <c r="BJ333" s="17" t="s">
        <v>80</v>
      </c>
      <c r="BK333" s="226">
        <f>ROUND(I333*H333,2)</f>
        <v>0</v>
      </c>
      <c r="BL333" s="17" t="s">
        <v>136</v>
      </c>
      <c r="BM333" s="225" t="s">
        <v>344</v>
      </c>
    </row>
    <row r="334" s="2" customFormat="1">
      <c r="A334" s="38"/>
      <c r="B334" s="39"/>
      <c r="C334" s="40"/>
      <c r="D334" s="227" t="s">
        <v>138</v>
      </c>
      <c r="E334" s="40"/>
      <c r="F334" s="228" t="s">
        <v>343</v>
      </c>
      <c r="G334" s="40"/>
      <c r="H334" s="40"/>
      <c r="I334" s="229"/>
      <c r="J334" s="40"/>
      <c r="K334" s="40"/>
      <c r="L334" s="44"/>
      <c r="M334" s="230"/>
      <c r="N334" s="231"/>
      <c r="O334" s="91"/>
      <c r="P334" s="91"/>
      <c r="Q334" s="91"/>
      <c r="R334" s="91"/>
      <c r="S334" s="91"/>
      <c r="T334" s="92"/>
      <c r="U334" s="38"/>
      <c r="V334" s="38"/>
      <c r="W334" s="38"/>
      <c r="X334" s="38"/>
      <c r="Y334" s="38"/>
      <c r="Z334" s="38"/>
      <c r="AA334" s="38"/>
      <c r="AB334" s="38"/>
      <c r="AC334" s="38"/>
      <c r="AD334" s="38"/>
      <c r="AE334" s="38"/>
      <c r="AT334" s="17" t="s">
        <v>138</v>
      </c>
      <c r="AU334" s="17" t="s">
        <v>82</v>
      </c>
    </row>
    <row r="335" s="13" customFormat="1">
      <c r="A335" s="13"/>
      <c r="B335" s="234"/>
      <c r="C335" s="235"/>
      <c r="D335" s="227" t="s">
        <v>142</v>
      </c>
      <c r="E335" s="236" t="s">
        <v>1</v>
      </c>
      <c r="F335" s="237" t="s">
        <v>345</v>
      </c>
      <c r="G335" s="235"/>
      <c r="H335" s="238">
        <v>4.2599999999999998</v>
      </c>
      <c r="I335" s="239"/>
      <c r="J335" s="235"/>
      <c r="K335" s="235"/>
      <c r="L335" s="240"/>
      <c r="M335" s="241"/>
      <c r="N335" s="242"/>
      <c r="O335" s="242"/>
      <c r="P335" s="242"/>
      <c r="Q335" s="242"/>
      <c r="R335" s="242"/>
      <c r="S335" s="242"/>
      <c r="T335" s="243"/>
      <c r="U335" s="13"/>
      <c r="V335" s="13"/>
      <c r="W335" s="13"/>
      <c r="X335" s="13"/>
      <c r="Y335" s="13"/>
      <c r="Z335" s="13"/>
      <c r="AA335" s="13"/>
      <c r="AB335" s="13"/>
      <c r="AC335" s="13"/>
      <c r="AD335" s="13"/>
      <c r="AE335" s="13"/>
      <c r="AT335" s="244" t="s">
        <v>142</v>
      </c>
      <c r="AU335" s="244" t="s">
        <v>82</v>
      </c>
      <c r="AV335" s="13" t="s">
        <v>82</v>
      </c>
      <c r="AW335" s="13" t="s">
        <v>30</v>
      </c>
      <c r="AX335" s="13" t="s">
        <v>73</v>
      </c>
      <c r="AY335" s="244" t="s">
        <v>128</v>
      </c>
    </row>
    <row r="336" s="13" customFormat="1">
      <c r="A336" s="13"/>
      <c r="B336" s="234"/>
      <c r="C336" s="235"/>
      <c r="D336" s="227" t="s">
        <v>142</v>
      </c>
      <c r="E336" s="236" t="s">
        <v>1</v>
      </c>
      <c r="F336" s="237" t="s">
        <v>346</v>
      </c>
      <c r="G336" s="235"/>
      <c r="H336" s="238">
        <v>3.2000000000000002</v>
      </c>
      <c r="I336" s="239"/>
      <c r="J336" s="235"/>
      <c r="K336" s="235"/>
      <c r="L336" s="240"/>
      <c r="M336" s="241"/>
      <c r="N336" s="242"/>
      <c r="O336" s="242"/>
      <c r="P336" s="242"/>
      <c r="Q336" s="242"/>
      <c r="R336" s="242"/>
      <c r="S336" s="242"/>
      <c r="T336" s="243"/>
      <c r="U336" s="13"/>
      <c r="V336" s="13"/>
      <c r="W336" s="13"/>
      <c r="X336" s="13"/>
      <c r="Y336" s="13"/>
      <c r="Z336" s="13"/>
      <c r="AA336" s="13"/>
      <c r="AB336" s="13"/>
      <c r="AC336" s="13"/>
      <c r="AD336" s="13"/>
      <c r="AE336" s="13"/>
      <c r="AT336" s="244" t="s">
        <v>142</v>
      </c>
      <c r="AU336" s="244" t="s">
        <v>82</v>
      </c>
      <c r="AV336" s="13" t="s">
        <v>82</v>
      </c>
      <c r="AW336" s="13" t="s">
        <v>30</v>
      </c>
      <c r="AX336" s="13" t="s">
        <v>73</v>
      </c>
      <c r="AY336" s="244" t="s">
        <v>128</v>
      </c>
    </row>
    <row r="337" s="13" customFormat="1">
      <c r="A337" s="13"/>
      <c r="B337" s="234"/>
      <c r="C337" s="235"/>
      <c r="D337" s="227" t="s">
        <v>142</v>
      </c>
      <c r="E337" s="236" t="s">
        <v>1</v>
      </c>
      <c r="F337" s="237" t="s">
        <v>347</v>
      </c>
      <c r="G337" s="235"/>
      <c r="H337" s="238">
        <v>6.2599999999999998</v>
      </c>
      <c r="I337" s="239"/>
      <c r="J337" s="235"/>
      <c r="K337" s="235"/>
      <c r="L337" s="240"/>
      <c r="M337" s="241"/>
      <c r="N337" s="242"/>
      <c r="O337" s="242"/>
      <c r="P337" s="242"/>
      <c r="Q337" s="242"/>
      <c r="R337" s="242"/>
      <c r="S337" s="242"/>
      <c r="T337" s="243"/>
      <c r="U337" s="13"/>
      <c r="V337" s="13"/>
      <c r="W337" s="13"/>
      <c r="X337" s="13"/>
      <c r="Y337" s="13"/>
      <c r="Z337" s="13"/>
      <c r="AA337" s="13"/>
      <c r="AB337" s="13"/>
      <c r="AC337" s="13"/>
      <c r="AD337" s="13"/>
      <c r="AE337" s="13"/>
      <c r="AT337" s="244" t="s">
        <v>142</v>
      </c>
      <c r="AU337" s="244" t="s">
        <v>82</v>
      </c>
      <c r="AV337" s="13" t="s">
        <v>82</v>
      </c>
      <c r="AW337" s="13" t="s">
        <v>30</v>
      </c>
      <c r="AX337" s="13" t="s">
        <v>73</v>
      </c>
      <c r="AY337" s="244" t="s">
        <v>128</v>
      </c>
    </row>
    <row r="338" s="13" customFormat="1">
      <c r="A338" s="13"/>
      <c r="B338" s="234"/>
      <c r="C338" s="235"/>
      <c r="D338" s="227" t="s">
        <v>142</v>
      </c>
      <c r="E338" s="236" t="s">
        <v>1</v>
      </c>
      <c r="F338" s="237" t="s">
        <v>348</v>
      </c>
      <c r="G338" s="235"/>
      <c r="H338" s="238">
        <v>4.4000000000000004</v>
      </c>
      <c r="I338" s="239"/>
      <c r="J338" s="235"/>
      <c r="K338" s="235"/>
      <c r="L338" s="240"/>
      <c r="M338" s="241"/>
      <c r="N338" s="242"/>
      <c r="O338" s="242"/>
      <c r="P338" s="242"/>
      <c r="Q338" s="242"/>
      <c r="R338" s="242"/>
      <c r="S338" s="242"/>
      <c r="T338" s="243"/>
      <c r="U338" s="13"/>
      <c r="V338" s="13"/>
      <c r="W338" s="13"/>
      <c r="X338" s="13"/>
      <c r="Y338" s="13"/>
      <c r="Z338" s="13"/>
      <c r="AA338" s="13"/>
      <c r="AB338" s="13"/>
      <c r="AC338" s="13"/>
      <c r="AD338" s="13"/>
      <c r="AE338" s="13"/>
      <c r="AT338" s="244" t="s">
        <v>142</v>
      </c>
      <c r="AU338" s="244" t="s">
        <v>82</v>
      </c>
      <c r="AV338" s="13" t="s">
        <v>82</v>
      </c>
      <c r="AW338" s="13" t="s">
        <v>30</v>
      </c>
      <c r="AX338" s="13" t="s">
        <v>73</v>
      </c>
      <c r="AY338" s="244" t="s">
        <v>128</v>
      </c>
    </row>
    <row r="339" s="13" customFormat="1">
      <c r="A339" s="13"/>
      <c r="B339" s="234"/>
      <c r="C339" s="235"/>
      <c r="D339" s="227" t="s">
        <v>142</v>
      </c>
      <c r="E339" s="236" t="s">
        <v>1</v>
      </c>
      <c r="F339" s="237" t="s">
        <v>349</v>
      </c>
      <c r="G339" s="235"/>
      <c r="H339" s="238">
        <v>4.2599999999999998</v>
      </c>
      <c r="I339" s="239"/>
      <c r="J339" s="235"/>
      <c r="K339" s="235"/>
      <c r="L339" s="240"/>
      <c r="M339" s="241"/>
      <c r="N339" s="242"/>
      <c r="O339" s="242"/>
      <c r="P339" s="242"/>
      <c r="Q339" s="242"/>
      <c r="R339" s="242"/>
      <c r="S339" s="242"/>
      <c r="T339" s="243"/>
      <c r="U339" s="13"/>
      <c r="V339" s="13"/>
      <c r="W339" s="13"/>
      <c r="X339" s="13"/>
      <c r="Y339" s="13"/>
      <c r="Z339" s="13"/>
      <c r="AA339" s="13"/>
      <c r="AB339" s="13"/>
      <c r="AC339" s="13"/>
      <c r="AD339" s="13"/>
      <c r="AE339" s="13"/>
      <c r="AT339" s="244" t="s">
        <v>142</v>
      </c>
      <c r="AU339" s="244" t="s">
        <v>82</v>
      </c>
      <c r="AV339" s="13" t="s">
        <v>82</v>
      </c>
      <c r="AW339" s="13" t="s">
        <v>30</v>
      </c>
      <c r="AX339" s="13" t="s">
        <v>73</v>
      </c>
      <c r="AY339" s="244" t="s">
        <v>128</v>
      </c>
    </row>
    <row r="340" s="13" customFormat="1">
      <c r="A340" s="13"/>
      <c r="B340" s="234"/>
      <c r="C340" s="235"/>
      <c r="D340" s="227" t="s">
        <v>142</v>
      </c>
      <c r="E340" s="236" t="s">
        <v>1</v>
      </c>
      <c r="F340" s="237" t="s">
        <v>346</v>
      </c>
      <c r="G340" s="235"/>
      <c r="H340" s="238">
        <v>3.2000000000000002</v>
      </c>
      <c r="I340" s="239"/>
      <c r="J340" s="235"/>
      <c r="K340" s="235"/>
      <c r="L340" s="240"/>
      <c r="M340" s="241"/>
      <c r="N340" s="242"/>
      <c r="O340" s="242"/>
      <c r="P340" s="242"/>
      <c r="Q340" s="242"/>
      <c r="R340" s="242"/>
      <c r="S340" s="242"/>
      <c r="T340" s="243"/>
      <c r="U340" s="13"/>
      <c r="V340" s="13"/>
      <c r="W340" s="13"/>
      <c r="X340" s="13"/>
      <c r="Y340" s="13"/>
      <c r="Z340" s="13"/>
      <c r="AA340" s="13"/>
      <c r="AB340" s="13"/>
      <c r="AC340" s="13"/>
      <c r="AD340" s="13"/>
      <c r="AE340" s="13"/>
      <c r="AT340" s="244" t="s">
        <v>142</v>
      </c>
      <c r="AU340" s="244" t="s">
        <v>82</v>
      </c>
      <c r="AV340" s="13" t="s">
        <v>82</v>
      </c>
      <c r="AW340" s="13" t="s">
        <v>30</v>
      </c>
      <c r="AX340" s="13" t="s">
        <v>73</v>
      </c>
      <c r="AY340" s="244" t="s">
        <v>128</v>
      </c>
    </row>
    <row r="341" s="13" customFormat="1">
      <c r="A341" s="13"/>
      <c r="B341" s="234"/>
      <c r="C341" s="235"/>
      <c r="D341" s="227" t="s">
        <v>142</v>
      </c>
      <c r="E341" s="236" t="s">
        <v>1</v>
      </c>
      <c r="F341" s="237" t="s">
        <v>350</v>
      </c>
      <c r="G341" s="235"/>
      <c r="H341" s="238">
        <v>9.9199999999999999</v>
      </c>
      <c r="I341" s="239"/>
      <c r="J341" s="235"/>
      <c r="K341" s="235"/>
      <c r="L341" s="240"/>
      <c r="M341" s="241"/>
      <c r="N341" s="242"/>
      <c r="O341" s="242"/>
      <c r="P341" s="242"/>
      <c r="Q341" s="242"/>
      <c r="R341" s="242"/>
      <c r="S341" s="242"/>
      <c r="T341" s="243"/>
      <c r="U341" s="13"/>
      <c r="V341" s="13"/>
      <c r="W341" s="13"/>
      <c r="X341" s="13"/>
      <c r="Y341" s="13"/>
      <c r="Z341" s="13"/>
      <c r="AA341" s="13"/>
      <c r="AB341" s="13"/>
      <c r="AC341" s="13"/>
      <c r="AD341" s="13"/>
      <c r="AE341" s="13"/>
      <c r="AT341" s="244" t="s">
        <v>142</v>
      </c>
      <c r="AU341" s="244" t="s">
        <v>82</v>
      </c>
      <c r="AV341" s="13" t="s">
        <v>82</v>
      </c>
      <c r="AW341" s="13" t="s">
        <v>30</v>
      </c>
      <c r="AX341" s="13" t="s">
        <v>73</v>
      </c>
      <c r="AY341" s="244" t="s">
        <v>128</v>
      </c>
    </row>
    <row r="342" s="13" customFormat="1">
      <c r="A342" s="13"/>
      <c r="B342" s="234"/>
      <c r="C342" s="235"/>
      <c r="D342" s="227" t="s">
        <v>142</v>
      </c>
      <c r="E342" s="236" t="s">
        <v>1</v>
      </c>
      <c r="F342" s="237" t="s">
        <v>351</v>
      </c>
      <c r="G342" s="235"/>
      <c r="H342" s="238">
        <v>6.5999999999999996</v>
      </c>
      <c r="I342" s="239"/>
      <c r="J342" s="235"/>
      <c r="K342" s="235"/>
      <c r="L342" s="240"/>
      <c r="M342" s="241"/>
      <c r="N342" s="242"/>
      <c r="O342" s="242"/>
      <c r="P342" s="242"/>
      <c r="Q342" s="242"/>
      <c r="R342" s="242"/>
      <c r="S342" s="242"/>
      <c r="T342" s="243"/>
      <c r="U342" s="13"/>
      <c r="V342" s="13"/>
      <c r="W342" s="13"/>
      <c r="X342" s="13"/>
      <c r="Y342" s="13"/>
      <c r="Z342" s="13"/>
      <c r="AA342" s="13"/>
      <c r="AB342" s="13"/>
      <c r="AC342" s="13"/>
      <c r="AD342" s="13"/>
      <c r="AE342" s="13"/>
      <c r="AT342" s="244" t="s">
        <v>142</v>
      </c>
      <c r="AU342" s="244" t="s">
        <v>82</v>
      </c>
      <c r="AV342" s="13" t="s">
        <v>82</v>
      </c>
      <c r="AW342" s="13" t="s">
        <v>30</v>
      </c>
      <c r="AX342" s="13" t="s">
        <v>73</v>
      </c>
      <c r="AY342" s="244" t="s">
        <v>128</v>
      </c>
    </row>
    <row r="343" s="13" customFormat="1">
      <c r="A343" s="13"/>
      <c r="B343" s="234"/>
      <c r="C343" s="235"/>
      <c r="D343" s="227" t="s">
        <v>142</v>
      </c>
      <c r="E343" s="236" t="s">
        <v>1</v>
      </c>
      <c r="F343" s="237" t="s">
        <v>352</v>
      </c>
      <c r="G343" s="235"/>
      <c r="H343" s="238">
        <v>9.9199999999999999</v>
      </c>
      <c r="I343" s="239"/>
      <c r="J343" s="235"/>
      <c r="K343" s="235"/>
      <c r="L343" s="240"/>
      <c r="M343" s="241"/>
      <c r="N343" s="242"/>
      <c r="O343" s="242"/>
      <c r="P343" s="242"/>
      <c r="Q343" s="242"/>
      <c r="R343" s="242"/>
      <c r="S343" s="242"/>
      <c r="T343" s="243"/>
      <c r="U343" s="13"/>
      <c r="V343" s="13"/>
      <c r="W343" s="13"/>
      <c r="X343" s="13"/>
      <c r="Y343" s="13"/>
      <c r="Z343" s="13"/>
      <c r="AA343" s="13"/>
      <c r="AB343" s="13"/>
      <c r="AC343" s="13"/>
      <c r="AD343" s="13"/>
      <c r="AE343" s="13"/>
      <c r="AT343" s="244" t="s">
        <v>142</v>
      </c>
      <c r="AU343" s="244" t="s">
        <v>82</v>
      </c>
      <c r="AV343" s="13" t="s">
        <v>82</v>
      </c>
      <c r="AW343" s="13" t="s">
        <v>30</v>
      </c>
      <c r="AX343" s="13" t="s">
        <v>73</v>
      </c>
      <c r="AY343" s="244" t="s">
        <v>128</v>
      </c>
    </row>
    <row r="344" s="13" customFormat="1">
      <c r="A344" s="13"/>
      <c r="B344" s="234"/>
      <c r="C344" s="235"/>
      <c r="D344" s="227" t="s">
        <v>142</v>
      </c>
      <c r="E344" s="236" t="s">
        <v>1</v>
      </c>
      <c r="F344" s="237" t="s">
        <v>351</v>
      </c>
      <c r="G344" s="235"/>
      <c r="H344" s="238">
        <v>6.5999999999999996</v>
      </c>
      <c r="I344" s="239"/>
      <c r="J344" s="235"/>
      <c r="K344" s="235"/>
      <c r="L344" s="240"/>
      <c r="M344" s="241"/>
      <c r="N344" s="242"/>
      <c r="O344" s="242"/>
      <c r="P344" s="242"/>
      <c r="Q344" s="242"/>
      <c r="R344" s="242"/>
      <c r="S344" s="242"/>
      <c r="T344" s="243"/>
      <c r="U344" s="13"/>
      <c r="V344" s="13"/>
      <c r="W344" s="13"/>
      <c r="X344" s="13"/>
      <c r="Y344" s="13"/>
      <c r="Z344" s="13"/>
      <c r="AA344" s="13"/>
      <c r="AB344" s="13"/>
      <c r="AC344" s="13"/>
      <c r="AD344" s="13"/>
      <c r="AE344" s="13"/>
      <c r="AT344" s="244" t="s">
        <v>142</v>
      </c>
      <c r="AU344" s="244" t="s">
        <v>82</v>
      </c>
      <c r="AV344" s="13" t="s">
        <v>82</v>
      </c>
      <c r="AW344" s="13" t="s">
        <v>30</v>
      </c>
      <c r="AX344" s="13" t="s">
        <v>73</v>
      </c>
      <c r="AY344" s="244" t="s">
        <v>128</v>
      </c>
    </row>
    <row r="345" s="13" customFormat="1">
      <c r="A345" s="13"/>
      <c r="B345" s="234"/>
      <c r="C345" s="235"/>
      <c r="D345" s="227" t="s">
        <v>142</v>
      </c>
      <c r="E345" s="236" t="s">
        <v>1</v>
      </c>
      <c r="F345" s="237" t="s">
        <v>353</v>
      </c>
      <c r="G345" s="235"/>
      <c r="H345" s="238">
        <v>6.2000000000000002</v>
      </c>
      <c r="I345" s="239"/>
      <c r="J345" s="235"/>
      <c r="K345" s="235"/>
      <c r="L345" s="240"/>
      <c r="M345" s="241"/>
      <c r="N345" s="242"/>
      <c r="O345" s="242"/>
      <c r="P345" s="242"/>
      <c r="Q345" s="242"/>
      <c r="R345" s="242"/>
      <c r="S345" s="242"/>
      <c r="T345" s="243"/>
      <c r="U345" s="13"/>
      <c r="V345" s="13"/>
      <c r="W345" s="13"/>
      <c r="X345" s="13"/>
      <c r="Y345" s="13"/>
      <c r="Z345" s="13"/>
      <c r="AA345" s="13"/>
      <c r="AB345" s="13"/>
      <c r="AC345" s="13"/>
      <c r="AD345" s="13"/>
      <c r="AE345" s="13"/>
      <c r="AT345" s="244" t="s">
        <v>142</v>
      </c>
      <c r="AU345" s="244" t="s">
        <v>82</v>
      </c>
      <c r="AV345" s="13" t="s">
        <v>82</v>
      </c>
      <c r="AW345" s="13" t="s">
        <v>30</v>
      </c>
      <c r="AX345" s="13" t="s">
        <v>73</v>
      </c>
      <c r="AY345" s="244" t="s">
        <v>128</v>
      </c>
    </row>
    <row r="346" s="13" customFormat="1">
      <c r="A346" s="13"/>
      <c r="B346" s="234"/>
      <c r="C346" s="235"/>
      <c r="D346" s="227" t="s">
        <v>142</v>
      </c>
      <c r="E346" s="236" t="s">
        <v>1</v>
      </c>
      <c r="F346" s="237" t="s">
        <v>354</v>
      </c>
      <c r="G346" s="235"/>
      <c r="H346" s="238">
        <v>5.4000000000000004</v>
      </c>
      <c r="I346" s="239"/>
      <c r="J346" s="235"/>
      <c r="K346" s="235"/>
      <c r="L346" s="240"/>
      <c r="M346" s="241"/>
      <c r="N346" s="242"/>
      <c r="O346" s="242"/>
      <c r="P346" s="242"/>
      <c r="Q346" s="242"/>
      <c r="R346" s="242"/>
      <c r="S346" s="242"/>
      <c r="T346" s="243"/>
      <c r="U346" s="13"/>
      <c r="V346" s="13"/>
      <c r="W346" s="13"/>
      <c r="X346" s="13"/>
      <c r="Y346" s="13"/>
      <c r="Z346" s="13"/>
      <c r="AA346" s="13"/>
      <c r="AB346" s="13"/>
      <c r="AC346" s="13"/>
      <c r="AD346" s="13"/>
      <c r="AE346" s="13"/>
      <c r="AT346" s="244" t="s">
        <v>142</v>
      </c>
      <c r="AU346" s="244" t="s">
        <v>82</v>
      </c>
      <c r="AV346" s="13" t="s">
        <v>82</v>
      </c>
      <c r="AW346" s="13" t="s">
        <v>30</v>
      </c>
      <c r="AX346" s="13" t="s">
        <v>73</v>
      </c>
      <c r="AY346" s="244" t="s">
        <v>128</v>
      </c>
    </row>
    <row r="347" s="13" customFormat="1">
      <c r="A347" s="13"/>
      <c r="B347" s="234"/>
      <c r="C347" s="235"/>
      <c r="D347" s="227" t="s">
        <v>142</v>
      </c>
      <c r="E347" s="236" t="s">
        <v>1</v>
      </c>
      <c r="F347" s="237" t="s">
        <v>355</v>
      </c>
      <c r="G347" s="235"/>
      <c r="H347" s="238">
        <v>4.54</v>
      </c>
      <c r="I347" s="239"/>
      <c r="J347" s="235"/>
      <c r="K347" s="235"/>
      <c r="L347" s="240"/>
      <c r="M347" s="241"/>
      <c r="N347" s="242"/>
      <c r="O347" s="242"/>
      <c r="P347" s="242"/>
      <c r="Q347" s="242"/>
      <c r="R347" s="242"/>
      <c r="S347" s="242"/>
      <c r="T347" s="243"/>
      <c r="U347" s="13"/>
      <c r="V347" s="13"/>
      <c r="W347" s="13"/>
      <c r="X347" s="13"/>
      <c r="Y347" s="13"/>
      <c r="Z347" s="13"/>
      <c r="AA347" s="13"/>
      <c r="AB347" s="13"/>
      <c r="AC347" s="13"/>
      <c r="AD347" s="13"/>
      <c r="AE347" s="13"/>
      <c r="AT347" s="244" t="s">
        <v>142</v>
      </c>
      <c r="AU347" s="244" t="s">
        <v>82</v>
      </c>
      <c r="AV347" s="13" t="s">
        <v>82</v>
      </c>
      <c r="AW347" s="13" t="s">
        <v>30</v>
      </c>
      <c r="AX347" s="13" t="s">
        <v>73</v>
      </c>
      <c r="AY347" s="244" t="s">
        <v>128</v>
      </c>
    </row>
    <row r="348" s="13" customFormat="1">
      <c r="A348" s="13"/>
      <c r="B348" s="234"/>
      <c r="C348" s="235"/>
      <c r="D348" s="227" t="s">
        <v>142</v>
      </c>
      <c r="E348" s="236" t="s">
        <v>1</v>
      </c>
      <c r="F348" s="237" t="s">
        <v>356</v>
      </c>
      <c r="G348" s="235"/>
      <c r="H348" s="238">
        <v>3.7400000000000002</v>
      </c>
      <c r="I348" s="239"/>
      <c r="J348" s="235"/>
      <c r="K348" s="235"/>
      <c r="L348" s="240"/>
      <c r="M348" s="241"/>
      <c r="N348" s="242"/>
      <c r="O348" s="242"/>
      <c r="P348" s="242"/>
      <c r="Q348" s="242"/>
      <c r="R348" s="242"/>
      <c r="S348" s="242"/>
      <c r="T348" s="243"/>
      <c r="U348" s="13"/>
      <c r="V348" s="13"/>
      <c r="W348" s="13"/>
      <c r="X348" s="13"/>
      <c r="Y348" s="13"/>
      <c r="Z348" s="13"/>
      <c r="AA348" s="13"/>
      <c r="AB348" s="13"/>
      <c r="AC348" s="13"/>
      <c r="AD348" s="13"/>
      <c r="AE348" s="13"/>
      <c r="AT348" s="244" t="s">
        <v>142</v>
      </c>
      <c r="AU348" s="244" t="s">
        <v>82</v>
      </c>
      <c r="AV348" s="13" t="s">
        <v>82</v>
      </c>
      <c r="AW348" s="13" t="s">
        <v>30</v>
      </c>
      <c r="AX348" s="13" t="s">
        <v>73</v>
      </c>
      <c r="AY348" s="244" t="s">
        <v>128</v>
      </c>
    </row>
    <row r="349" s="13" customFormat="1">
      <c r="A349" s="13"/>
      <c r="B349" s="234"/>
      <c r="C349" s="235"/>
      <c r="D349" s="227" t="s">
        <v>142</v>
      </c>
      <c r="E349" s="236" t="s">
        <v>1</v>
      </c>
      <c r="F349" s="237" t="s">
        <v>357</v>
      </c>
      <c r="G349" s="235"/>
      <c r="H349" s="238">
        <v>4.54</v>
      </c>
      <c r="I349" s="239"/>
      <c r="J349" s="235"/>
      <c r="K349" s="235"/>
      <c r="L349" s="240"/>
      <c r="M349" s="241"/>
      <c r="N349" s="242"/>
      <c r="O349" s="242"/>
      <c r="P349" s="242"/>
      <c r="Q349" s="242"/>
      <c r="R349" s="242"/>
      <c r="S349" s="242"/>
      <c r="T349" s="243"/>
      <c r="U349" s="13"/>
      <c r="V349" s="13"/>
      <c r="W349" s="13"/>
      <c r="X349" s="13"/>
      <c r="Y349" s="13"/>
      <c r="Z349" s="13"/>
      <c r="AA349" s="13"/>
      <c r="AB349" s="13"/>
      <c r="AC349" s="13"/>
      <c r="AD349" s="13"/>
      <c r="AE349" s="13"/>
      <c r="AT349" s="244" t="s">
        <v>142</v>
      </c>
      <c r="AU349" s="244" t="s">
        <v>82</v>
      </c>
      <c r="AV349" s="13" t="s">
        <v>82</v>
      </c>
      <c r="AW349" s="13" t="s">
        <v>30</v>
      </c>
      <c r="AX349" s="13" t="s">
        <v>73</v>
      </c>
      <c r="AY349" s="244" t="s">
        <v>128</v>
      </c>
    </row>
    <row r="350" s="13" customFormat="1">
      <c r="A350" s="13"/>
      <c r="B350" s="234"/>
      <c r="C350" s="235"/>
      <c r="D350" s="227" t="s">
        <v>142</v>
      </c>
      <c r="E350" s="236" t="s">
        <v>1</v>
      </c>
      <c r="F350" s="237" t="s">
        <v>356</v>
      </c>
      <c r="G350" s="235"/>
      <c r="H350" s="238">
        <v>3.7400000000000002</v>
      </c>
      <c r="I350" s="239"/>
      <c r="J350" s="235"/>
      <c r="K350" s="235"/>
      <c r="L350" s="240"/>
      <c r="M350" s="241"/>
      <c r="N350" s="242"/>
      <c r="O350" s="242"/>
      <c r="P350" s="242"/>
      <c r="Q350" s="242"/>
      <c r="R350" s="242"/>
      <c r="S350" s="242"/>
      <c r="T350" s="243"/>
      <c r="U350" s="13"/>
      <c r="V350" s="13"/>
      <c r="W350" s="13"/>
      <c r="X350" s="13"/>
      <c r="Y350" s="13"/>
      <c r="Z350" s="13"/>
      <c r="AA350" s="13"/>
      <c r="AB350" s="13"/>
      <c r="AC350" s="13"/>
      <c r="AD350" s="13"/>
      <c r="AE350" s="13"/>
      <c r="AT350" s="244" t="s">
        <v>142</v>
      </c>
      <c r="AU350" s="244" t="s">
        <v>82</v>
      </c>
      <c r="AV350" s="13" t="s">
        <v>82</v>
      </c>
      <c r="AW350" s="13" t="s">
        <v>30</v>
      </c>
      <c r="AX350" s="13" t="s">
        <v>73</v>
      </c>
      <c r="AY350" s="244" t="s">
        <v>128</v>
      </c>
    </row>
    <row r="351" s="14" customFormat="1">
      <c r="A351" s="14"/>
      <c r="B351" s="245"/>
      <c r="C351" s="246"/>
      <c r="D351" s="227" t="s">
        <v>142</v>
      </c>
      <c r="E351" s="247" t="s">
        <v>1</v>
      </c>
      <c r="F351" s="248" t="s">
        <v>154</v>
      </c>
      <c r="G351" s="246"/>
      <c r="H351" s="249">
        <v>86.780000000000001</v>
      </c>
      <c r="I351" s="250"/>
      <c r="J351" s="246"/>
      <c r="K351" s="246"/>
      <c r="L351" s="251"/>
      <c r="M351" s="252"/>
      <c r="N351" s="253"/>
      <c r="O351" s="253"/>
      <c r="P351" s="253"/>
      <c r="Q351" s="253"/>
      <c r="R351" s="253"/>
      <c r="S351" s="253"/>
      <c r="T351" s="254"/>
      <c r="U351" s="14"/>
      <c r="V351" s="14"/>
      <c r="W351" s="14"/>
      <c r="X351" s="14"/>
      <c r="Y351" s="14"/>
      <c r="Z351" s="14"/>
      <c r="AA351" s="14"/>
      <c r="AB351" s="14"/>
      <c r="AC351" s="14"/>
      <c r="AD351" s="14"/>
      <c r="AE351" s="14"/>
      <c r="AT351" s="255" t="s">
        <v>142</v>
      </c>
      <c r="AU351" s="255" t="s">
        <v>82</v>
      </c>
      <c r="AV351" s="14" t="s">
        <v>136</v>
      </c>
      <c r="AW351" s="14" t="s">
        <v>30</v>
      </c>
      <c r="AX351" s="14" t="s">
        <v>80</v>
      </c>
      <c r="AY351" s="255" t="s">
        <v>128</v>
      </c>
    </row>
    <row r="352" s="2" customFormat="1" ht="24.15" customHeight="1">
      <c r="A352" s="38"/>
      <c r="B352" s="39"/>
      <c r="C352" s="214" t="s">
        <v>358</v>
      </c>
      <c r="D352" s="214" t="s">
        <v>131</v>
      </c>
      <c r="E352" s="215" t="s">
        <v>359</v>
      </c>
      <c r="F352" s="216" t="s">
        <v>360</v>
      </c>
      <c r="G352" s="217" t="s">
        <v>361</v>
      </c>
      <c r="H352" s="218">
        <v>2</v>
      </c>
      <c r="I352" s="219"/>
      <c r="J352" s="220">
        <f>ROUND(I352*H352,2)</f>
        <v>0</v>
      </c>
      <c r="K352" s="216" t="s">
        <v>135</v>
      </c>
      <c r="L352" s="44"/>
      <c r="M352" s="221" t="s">
        <v>1</v>
      </c>
      <c r="N352" s="222" t="s">
        <v>38</v>
      </c>
      <c r="O352" s="91"/>
      <c r="P352" s="223">
        <f>O352*H352</f>
        <v>0</v>
      </c>
      <c r="Q352" s="223">
        <v>0</v>
      </c>
      <c r="R352" s="223">
        <f>Q352*H352</f>
        <v>0</v>
      </c>
      <c r="S352" s="223">
        <v>0</v>
      </c>
      <c r="T352" s="224">
        <f>S352*H352</f>
        <v>0</v>
      </c>
      <c r="U352" s="38"/>
      <c r="V352" s="38"/>
      <c r="W352" s="38"/>
      <c r="X352" s="38"/>
      <c r="Y352" s="38"/>
      <c r="Z352" s="38"/>
      <c r="AA352" s="38"/>
      <c r="AB352" s="38"/>
      <c r="AC352" s="38"/>
      <c r="AD352" s="38"/>
      <c r="AE352" s="38"/>
      <c r="AR352" s="225" t="s">
        <v>328</v>
      </c>
      <c r="AT352" s="225" t="s">
        <v>131</v>
      </c>
      <c r="AU352" s="225" t="s">
        <v>82</v>
      </c>
      <c r="AY352" s="17" t="s">
        <v>128</v>
      </c>
      <c r="BE352" s="226">
        <f>IF(N352="základní",J352,0)</f>
        <v>0</v>
      </c>
      <c r="BF352" s="226">
        <f>IF(N352="snížená",J352,0)</f>
        <v>0</v>
      </c>
      <c r="BG352" s="226">
        <f>IF(N352="zákl. přenesená",J352,0)</f>
        <v>0</v>
      </c>
      <c r="BH352" s="226">
        <f>IF(N352="sníž. přenesená",J352,0)</f>
        <v>0</v>
      </c>
      <c r="BI352" s="226">
        <f>IF(N352="nulová",J352,0)</f>
        <v>0</v>
      </c>
      <c r="BJ352" s="17" t="s">
        <v>80</v>
      </c>
      <c r="BK352" s="226">
        <f>ROUND(I352*H352,2)</f>
        <v>0</v>
      </c>
      <c r="BL352" s="17" t="s">
        <v>328</v>
      </c>
      <c r="BM352" s="225" t="s">
        <v>362</v>
      </c>
    </row>
    <row r="353" s="2" customFormat="1">
      <c r="A353" s="38"/>
      <c r="B353" s="39"/>
      <c r="C353" s="40"/>
      <c r="D353" s="227" t="s">
        <v>138</v>
      </c>
      <c r="E353" s="40"/>
      <c r="F353" s="228" t="s">
        <v>363</v>
      </c>
      <c r="G353" s="40"/>
      <c r="H353" s="40"/>
      <c r="I353" s="229"/>
      <c r="J353" s="40"/>
      <c r="K353" s="40"/>
      <c r="L353" s="44"/>
      <c r="M353" s="230"/>
      <c r="N353" s="231"/>
      <c r="O353" s="91"/>
      <c r="P353" s="91"/>
      <c r="Q353" s="91"/>
      <c r="R353" s="91"/>
      <c r="S353" s="91"/>
      <c r="T353" s="92"/>
      <c r="U353" s="38"/>
      <c r="V353" s="38"/>
      <c r="W353" s="38"/>
      <c r="X353" s="38"/>
      <c r="Y353" s="38"/>
      <c r="Z353" s="38"/>
      <c r="AA353" s="38"/>
      <c r="AB353" s="38"/>
      <c r="AC353" s="38"/>
      <c r="AD353" s="38"/>
      <c r="AE353" s="38"/>
      <c r="AT353" s="17" t="s">
        <v>138</v>
      </c>
      <c r="AU353" s="17" t="s">
        <v>82</v>
      </c>
    </row>
    <row r="354" s="2" customFormat="1">
      <c r="A354" s="38"/>
      <c r="B354" s="39"/>
      <c r="C354" s="40"/>
      <c r="D354" s="232" t="s">
        <v>140</v>
      </c>
      <c r="E354" s="40"/>
      <c r="F354" s="233" t="s">
        <v>364</v>
      </c>
      <c r="G354" s="40"/>
      <c r="H354" s="40"/>
      <c r="I354" s="229"/>
      <c r="J354" s="40"/>
      <c r="K354" s="40"/>
      <c r="L354" s="44"/>
      <c r="M354" s="230"/>
      <c r="N354" s="231"/>
      <c r="O354" s="91"/>
      <c r="P354" s="91"/>
      <c r="Q354" s="91"/>
      <c r="R354" s="91"/>
      <c r="S354" s="91"/>
      <c r="T354" s="92"/>
      <c r="U354" s="38"/>
      <c r="V354" s="38"/>
      <c r="W354" s="38"/>
      <c r="X354" s="38"/>
      <c r="Y354" s="38"/>
      <c r="Z354" s="38"/>
      <c r="AA354" s="38"/>
      <c r="AB354" s="38"/>
      <c r="AC354" s="38"/>
      <c r="AD354" s="38"/>
      <c r="AE354" s="38"/>
      <c r="AT354" s="17" t="s">
        <v>140</v>
      </c>
      <c r="AU354" s="17" t="s">
        <v>82</v>
      </c>
    </row>
    <row r="355" s="2" customFormat="1" ht="16.5" customHeight="1">
      <c r="A355" s="38"/>
      <c r="B355" s="39"/>
      <c r="C355" s="267" t="s">
        <v>365</v>
      </c>
      <c r="D355" s="267" t="s">
        <v>366</v>
      </c>
      <c r="E355" s="268" t="s">
        <v>367</v>
      </c>
      <c r="F355" s="269" t="s">
        <v>368</v>
      </c>
      <c r="G355" s="270" t="s">
        <v>361</v>
      </c>
      <c r="H355" s="271">
        <v>2</v>
      </c>
      <c r="I355" s="272"/>
      <c r="J355" s="273">
        <f>ROUND(I355*H355,2)</f>
        <v>0</v>
      </c>
      <c r="K355" s="269" t="s">
        <v>135</v>
      </c>
      <c r="L355" s="274"/>
      <c r="M355" s="275" t="s">
        <v>1</v>
      </c>
      <c r="N355" s="276" t="s">
        <v>38</v>
      </c>
      <c r="O355" s="91"/>
      <c r="P355" s="223">
        <f>O355*H355</f>
        <v>0</v>
      </c>
      <c r="Q355" s="223">
        <v>0.0012999999999999999</v>
      </c>
      <c r="R355" s="223">
        <f>Q355*H355</f>
        <v>0.0025999999999999999</v>
      </c>
      <c r="S355" s="223">
        <v>0</v>
      </c>
      <c r="T355" s="224">
        <f>S355*H355</f>
        <v>0</v>
      </c>
      <c r="U355" s="38"/>
      <c r="V355" s="38"/>
      <c r="W355" s="38"/>
      <c r="X355" s="38"/>
      <c r="Y355" s="38"/>
      <c r="Z355" s="38"/>
      <c r="AA355" s="38"/>
      <c r="AB355" s="38"/>
      <c r="AC355" s="38"/>
      <c r="AD355" s="38"/>
      <c r="AE355" s="38"/>
      <c r="AR355" s="225" t="s">
        <v>369</v>
      </c>
      <c r="AT355" s="225" t="s">
        <v>366</v>
      </c>
      <c r="AU355" s="225" t="s">
        <v>82</v>
      </c>
      <c r="AY355" s="17" t="s">
        <v>128</v>
      </c>
      <c r="BE355" s="226">
        <f>IF(N355="základní",J355,0)</f>
        <v>0</v>
      </c>
      <c r="BF355" s="226">
        <f>IF(N355="snížená",J355,0)</f>
        <v>0</v>
      </c>
      <c r="BG355" s="226">
        <f>IF(N355="zákl. přenesená",J355,0)</f>
        <v>0</v>
      </c>
      <c r="BH355" s="226">
        <f>IF(N355="sníž. přenesená",J355,0)</f>
        <v>0</v>
      </c>
      <c r="BI355" s="226">
        <f>IF(N355="nulová",J355,0)</f>
        <v>0</v>
      </c>
      <c r="BJ355" s="17" t="s">
        <v>80</v>
      </c>
      <c r="BK355" s="226">
        <f>ROUND(I355*H355,2)</f>
        <v>0</v>
      </c>
      <c r="BL355" s="17" t="s">
        <v>328</v>
      </c>
      <c r="BM355" s="225" t="s">
        <v>370</v>
      </c>
    </row>
    <row r="356" s="2" customFormat="1">
      <c r="A356" s="38"/>
      <c r="B356" s="39"/>
      <c r="C356" s="40"/>
      <c r="D356" s="227" t="s">
        <v>138</v>
      </c>
      <c r="E356" s="40"/>
      <c r="F356" s="228" t="s">
        <v>368</v>
      </c>
      <c r="G356" s="40"/>
      <c r="H356" s="40"/>
      <c r="I356" s="229"/>
      <c r="J356" s="40"/>
      <c r="K356" s="40"/>
      <c r="L356" s="44"/>
      <c r="M356" s="230"/>
      <c r="N356" s="231"/>
      <c r="O356" s="91"/>
      <c r="P356" s="91"/>
      <c r="Q356" s="91"/>
      <c r="R356" s="91"/>
      <c r="S356" s="91"/>
      <c r="T356" s="92"/>
      <c r="U356" s="38"/>
      <c r="V356" s="38"/>
      <c r="W356" s="38"/>
      <c r="X356" s="38"/>
      <c r="Y356" s="38"/>
      <c r="Z356" s="38"/>
      <c r="AA356" s="38"/>
      <c r="AB356" s="38"/>
      <c r="AC356" s="38"/>
      <c r="AD356" s="38"/>
      <c r="AE356" s="38"/>
      <c r="AT356" s="17" t="s">
        <v>138</v>
      </c>
      <c r="AU356" s="17" t="s">
        <v>82</v>
      </c>
    </row>
    <row r="357" s="2" customFormat="1">
      <c r="A357" s="38"/>
      <c r="B357" s="39"/>
      <c r="C357" s="40"/>
      <c r="D357" s="227" t="s">
        <v>185</v>
      </c>
      <c r="E357" s="40"/>
      <c r="F357" s="266" t="s">
        <v>371</v>
      </c>
      <c r="G357" s="40"/>
      <c r="H357" s="40"/>
      <c r="I357" s="229"/>
      <c r="J357" s="40"/>
      <c r="K357" s="40"/>
      <c r="L357" s="44"/>
      <c r="M357" s="230"/>
      <c r="N357" s="231"/>
      <c r="O357" s="91"/>
      <c r="P357" s="91"/>
      <c r="Q357" s="91"/>
      <c r="R357" s="91"/>
      <c r="S357" s="91"/>
      <c r="T357" s="92"/>
      <c r="U357" s="38"/>
      <c r="V357" s="38"/>
      <c r="W357" s="38"/>
      <c r="X357" s="38"/>
      <c r="Y357" s="38"/>
      <c r="Z357" s="38"/>
      <c r="AA357" s="38"/>
      <c r="AB357" s="38"/>
      <c r="AC357" s="38"/>
      <c r="AD357" s="38"/>
      <c r="AE357" s="38"/>
      <c r="AT357" s="17" t="s">
        <v>185</v>
      </c>
      <c r="AU357" s="17" t="s">
        <v>82</v>
      </c>
    </row>
    <row r="358" s="2" customFormat="1" ht="16.5" customHeight="1">
      <c r="A358" s="38"/>
      <c r="B358" s="39"/>
      <c r="C358" s="214" t="s">
        <v>372</v>
      </c>
      <c r="D358" s="214" t="s">
        <v>131</v>
      </c>
      <c r="E358" s="215" t="s">
        <v>373</v>
      </c>
      <c r="F358" s="216" t="s">
        <v>374</v>
      </c>
      <c r="G358" s="217" t="s">
        <v>134</v>
      </c>
      <c r="H358" s="218">
        <v>3.02</v>
      </c>
      <c r="I358" s="219"/>
      <c r="J358" s="220">
        <f>ROUND(I358*H358,2)</f>
        <v>0</v>
      </c>
      <c r="K358" s="216" t="s">
        <v>1</v>
      </c>
      <c r="L358" s="44"/>
      <c r="M358" s="221" t="s">
        <v>1</v>
      </c>
      <c r="N358" s="222" t="s">
        <v>38</v>
      </c>
      <c r="O358" s="91"/>
      <c r="P358" s="223">
        <f>O358*H358</f>
        <v>0</v>
      </c>
      <c r="Q358" s="223">
        <v>2.5018699999999998</v>
      </c>
      <c r="R358" s="223">
        <f>Q358*H358</f>
        <v>7.5556473999999998</v>
      </c>
      <c r="S358" s="223">
        <v>0</v>
      </c>
      <c r="T358" s="224">
        <f>S358*H358</f>
        <v>0</v>
      </c>
      <c r="U358" s="38"/>
      <c r="V358" s="38"/>
      <c r="W358" s="38"/>
      <c r="X358" s="38"/>
      <c r="Y358" s="38"/>
      <c r="Z358" s="38"/>
      <c r="AA358" s="38"/>
      <c r="AB358" s="38"/>
      <c r="AC358" s="38"/>
      <c r="AD358" s="38"/>
      <c r="AE358" s="38"/>
      <c r="AR358" s="225" t="s">
        <v>136</v>
      </c>
      <c r="AT358" s="225" t="s">
        <v>131</v>
      </c>
      <c r="AU358" s="225" t="s">
        <v>82</v>
      </c>
      <c r="AY358" s="17" t="s">
        <v>128</v>
      </c>
      <c r="BE358" s="226">
        <f>IF(N358="základní",J358,0)</f>
        <v>0</v>
      </c>
      <c r="BF358" s="226">
        <f>IF(N358="snížená",J358,0)</f>
        <v>0</v>
      </c>
      <c r="BG358" s="226">
        <f>IF(N358="zákl. přenesená",J358,0)</f>
        <v>0</v>
      </c>
      <c r="BH358" s="226">
        <f>IF(N358="sníž. přenesená",J358,0)</f>
        <v>0</v>
      </c>
      <c r="BI358" s="226">
        <f>IF(N358="nulová",J358,0)</f>
        <v>0</v>
      </c>
      <c r="BJ358" s="17" t="s">
        <v>80</v>
      </c>
      <c r="BK358" s="226">
        <f>ROUND(I358*H358,2)</f>
        <v>0</v>
      </c>
      <c r="BL358" s="17" t="s">
        <v>136</v>
      </c>
      <c r="BM358" s="225" t="s">
        <v>375</v>
      </c>
    </row>
    <row r="359" s="2" customFormat="1">
      <c r="A359" s="38"/>
      <c r="B359" s="39"/>
      <c r="C359" s="40"/>
      <c r="D359" s="227" t="s">
        <v>138</v>
      </c>
      <c r="E359" s="40"/>
      <c r="F359" s="228" t="s">
        <v>374</v>
      </c>
      <c r="G359" s="40"/>
      <c r="H359" s="40"/>
      <c r="I359" s="229"/>
      <c r="J359" s="40"/>
      <c r="K359" s="40"/>
      <c r="L359" s="44"/>
      <c r="M359" s="230"/>
      <c r="N359" s="231"/>
      <c r="O359" s="91"/>
      <c r="P359" s="91"/>
      <c r="Q359" s="91"/>
      <c r="R359" s="91"/>
      <c r="S359" s="91"/>
      <c r="T359" s="92"/>
      <c r="U359" s="38"/>
      <c r="V359" s="38"/>
      <c r="W359" s="38"/>
      <c r="X359" s="38"/>
      <c r="Y359" s="38"/>
      <c r="Z359" s="38"/>
      <c r="AA359" s="38"/>
      <c r="AB359" s="38"/>
      <c r="AC359" s="38"/>
      <c r="AD359" s="38"/>
      <c r="AE359" s="38"/>
      <c r="AT359" s="17" t="s">
        <v>138</v>
      </c>
      <c r="AU359" s="17" t="s">
        <v>82</v>
      </c>
    </row>
    <row r="360" s="2" customFormat="1">
      <c r="A360" s="38"/>
      <c r="B360" s="39"/>
      <c r="C360" s="40"/>
      <c r="D360" s="227" t="s">
        <v>185</v>
      </c>
      <c r="E360" s="40"/>
      <c r="F360" s="266" t="s">
        <v>376</v>
      </c>
      <c r="G360" s="40"/>
      <c r="H360" s="40"/>
      <c r="I360" s="229"/>
      <c r="J360" s="40"/>
      <c r="K360" s="40"/>
      <c r="L360" s="44"/>
      <c r="M360" s="230"/>
      <c r="N360" s="231"/>
      <c r="O360" s="91"/>
      <c r="P360" s="91"/>
      <c r="Q360" s="91"/>
      <c r="R360" s="91"/>
      <c r="S360" s="91"/>
      <c r="T360" s="92"/>
      <c r="U360" s="38"/>
      <c r="V360" s="38"/>
      <c r="W360" s="38"/>
      <c r="X360" s="38"/>
      <c r="Y360" s="38"/>
      <c r="Z360" s="38"/>
      <c r="AA360" s="38"/>
      <c r="AB360" s="38"/>
      <c r="AC360" s="38"/>
      <c r="AD360" s="38"/>
      <c r="AE360" s="38"/>
      <c r="AT360" s="17" t="s">
        <v>185</v>
      </c>
      <c r="AU360" s="17" t="s">
        <v>82</v>
      </c>
    </row>
    <row r="361" s="13" customFormat="1">
      <c r="A361" s="13"/>
      <c r="B361" s="234"/>
      <c r="C361" s="235"/>
      <c r="D361" s="227" t="s">
        <v>142</v>
      </c>
      <c r="E361" s="236" t="s">
        <v>1</v>
      </c>
      <c r="F361" s="237" t="s">
        <v>280</v>
      </c>
      <c r="G361" s="235"/>
      <c r="H361" s="238">
        <v>3.02</v>
      </c>
      <c r="I361" s="239"/>
      <c r="J361" s="235"/>
      <c r="K361" s="235"/>
      <c r="L361" s="240"/>
      <c r="M361" s="241"/>
      <c r="N361" s="242"/>
      <c r="O361" s="242"/>
      <c r="P361" s="242"/>
      <c r="Q361" s="242"/>
      <c r="R361" s="242"/>
      <c r="S361" s="242"/>
      <c r="T361" s="243"/>
      <c r="U361" s="13"/>
      <c r="V361" s="13"/>
      <c r="W361" s="13"/>
      <c r="X361" s="13"/>
      <c r="Y361" s="13"/>
      <c r="Z361" s="13"/>
      <c r="AA361" s="13"/>
      <c r="AB361" s="13"/>
      <c r="AC361" s="13"/>
      <c r="AD361" s="13"/>
      <c r="AE361" s="13"/>
      <c r="AT361" s="244" t="s">
        <v>142</v>
      </c>
      <c r="AU361" s="244" t="s">
        <v>82</v>
      </c>
      <c r="AV361" s="13" t="s">
        <v>82</v>
      </c>
      <c r="AW361" s="13" t="s">
        <v>30</v>
      </c>
      <c r="AX361" s="13" t="s">
        <v>73</v>
      </c>
      <c r="AY361" s="244" t="s">
        <v>128</v>
      </c>
    </row>
    <row r="362" s="14" customFormat="1">
      <c r="A362" s="14"/>
      <c r="B362" s="245"/>
      <c r="C362" s="246"/>
      <c r="D362" s="227" t="s">
        <v>142</v>
      </c>
      <c r="E362" s="247" t="s">
        <v>1</v>
      </c>
      <c r="F362" s="248" t="s">
        <v>154</v>
      </c>
      <c r="G362" s="246"/>
      <c r="H362" s="249">
        <v>3.02</v>
      </c>
      <c r="I362" s="250"/>
      <c r="J362" s="246"/>
      <c r="K362" s="246"/>
      <c r="L362" s="251"/>
      <c r="M362" s="252"/>
      <c r="N362" s="253"/>
      <c r="O362" s="253"/>
      <c r="P362" s="253"/>
      <c r="Q362" s="253"/>
      <c r="R362" s="253"/>
      <c r="S362" s="253"/>
      <c r="T362" s="254"/>
      <c r="U362" s="14"/>
      <c r="V362" s="14"/>
      <c r="W362" s="14"/>
      <c r="X362" s="14"/>
      <c r="Y362" s="14"/>
      <c r="Z362" s="14"/>
      <c r="AA362" s="14"/>
      <c r="AB362" s="14"/>
      <c r="AC362" s="14"/>
      <c r="AD362" s="14"/>
      <c r="AE362" s="14"/>
      <c r="AT362" s="255" t="s">
        <v>142</v>
      </c>
      <c r="AU362" s="255" t="s">
        <v>82</v>
      </c>
      <c r="AV362" s="14" t="s">
        <v>136</v>
      </c>
      <c r="AW362" s="14" t="s">
        <v>30</v>
      </c>
      <c r="AX362" s="14" t="s">
        <v>80</v>
      </c>
      <c r="AY362" s="255" t="s">
        <v>128</v>
      </c>
    </row>
    <row r="363" s="12" customFormat="1" ht="22.8" customHeight="1">
      <c r="A363" s="12"/>
      <c r="B363" s="198"/>
      <c r="C363" s="199"/>
      <c r="D363" s="200" t="s">
        <v>72</v>
      </c>
      <c r="E363" s="212" t="s">
        <v>250</v>
      </c>
      <c r="F363" s="212" t="s">
        <v>377</v>
      </c>
      <c r="G363" s="199"/>
      <c r="H363" s="199"/>
      <c r="I363" s="202"/>
      <c r="J363" s="213">
        <f>BK363</f>
        <v>0</v>
      </c>
      <c r="K363" s="199"/>
      <c r="L363" s="204"/>
      <c r="M363" s="205"/>
      <c r="N363" s="206"/>
      <c r="O363" s="206"/>
      <c r="P363" s="207">
        <f>SUM(P364:P479)</f>
        <v>0</v>
      </c>
      <c r="Q363" s="206"/>
      <c r="R363" s="207">
        <f>SUM(R364:R479)</f>
        <v>2.8872303999999995</v>
      </c>
      <c r="S363" s="206"/>
      <c r="T363" s="208">
        <f>SUM(T364:T479)</f>
        <v>30.462993999999998</v>
      </c>
      <c r="U363" s="12"/>
      <c r="V363" s="12"/>
      <c r="W363" s="12"/>
      <c r="X363" s="12"/>
      <c r="Y363" s="12"/>
      <c r="Z363" s="12"/>
      <c r="AA363" s="12"/>
      <c r="AB363" s="12"/>
      <c r="AC363" s="12"/>
      <c r="AD363" s="12"/>
      <c r="AE363" s="12"/>
      <c r="AR363" s="209" t="s">
        <v>80</v>
      </c>
      <c r="AT363" s="210" t="s">
        <v>72</v>
      </c>
      <c r="AU363" s="210" t="s">
        <v>80</v>
      </c>
      <c r="AY363" s="209" t="s">
        <v>128</v>
      </c>
      <c r="BK363" s="211">
        <f>SUM(BK364:BK479)</f>
        <v>0</v>
      </c>
    </row>
    <row r="364" s="2" customFormat="1" ht="37.8" customHeight="1">
      <c r="A364" s="38"/>
      <c r="B364" s="39"/>
      <c r="C364" s="214" t="s">
        <v>378</v>
      </c>
      <c r="D364" s="214" t="s">
        <v>131</v>
      </c>
      <c r="E364" s="215" t="s">
        <v>379</v>
      </c>
      <c r="F364" s="216" t="s">
        <v>380</v>
      </c>
      <c r="G364" s="217" t="s">
        <v>158</v>
      </c>
      <c r="H364" s="218">
        <v>57</v>
      </c>
      <c r="I364" s="219"/>
      <c r="J364" s="220">
        <f>ROUND(I364*H364,2)</f>
        <v>0</v>
      </c>
      <c r="K364" s="216" t="s">
        <v>135</v>
      </c>
      <c r="L364" s="44"/>
      <c r="M364" s="221" t="s">
        <v>1</v>
      </c>
      <c r="N364" s="222" t="s">
        <v>38</v>
      </c>
      <c r="O364" s="91"/>
      <c r="P364" s="223">
        <f>O364*H364</f>
        <v>0</v>
      </c>
      <c r="Q364" s="223">
        <v>0</v>
      </c>
      <c r="R364" s="223">
        <f>Q364*H364</f>
        <v>0</v>
      </c>
      <c r="S364" s="223">
        <v>0</v>
      </c>
      <c r="T364" s="224">
        <f>S364*H364</f>
        <v>0</v>
      </c>
      <c r="U364" s="38"/>
      <c r="V364" s="38"/>
      <c r="W364" s="38"/>
      <c r="X364" s="38"/>
      <c r="Y364" s="38"/>
      <c r="Z364" s="38"/>
      <c r="AA364" s="38"/>
      <c r="AB364" s="38"/>
      <c r="AC364" s="38"/>
      <c r="AD364" s="38"/>
      <c r="AE364" s="38"/>
      <c r="AR364" s="225" t="s">
        <v>136</v>
      </c>
      <c r="AT364" s="225" t="s">
        <v>131</v>
      </c>
      <c r="AU364" s="225" t="s">
        <v>82</v>
      </c>
      <c r="AY364" s="17" t="s">
        <v>128</v>
      </c>
      <c r="BE364" s="226">
        <f>IF(N364="základní",J364,0)</f>
        <v>0</v>
      </c>
      <c r="BF364" s="226">
        <f>IF(N364="snížená",J364,0)</f>
        <v>0</v>
      </c>
      <c r="BG364" s="226">
        <f>IF(N364="zákl. přenesená",J364,0)</f>
        <v>0</v>
      </c>
      <c r="BH364" s="226">
        <f>IF(N364="sníž. přenesená",J364,0)</f>
        <v>0</v>
      </c>
      <c r="BI364" s="226">
        <f>IF(N364="nulová",J364,0)</f>
        <v>0</v>
      </c>
      <c r="BJ364" s="17" t="s">
        <v>80</v>
      </c>
      <c r="BK364" s="226">
        <f>ROUND(I364*H364,2)</f>
        <v>0</v>
      </c>
      <c r="BL364" s="17" t="s">
        <v>136</v>
      </c>
      <c r="BM364" s="225" t="s">
        <v>381</v>
      </c>
    </row>
    <row r="365" s="2" customFormat="1">
      <c r="A365" s="38"/>
      <c r="B365" s="39"/>
      <c r="C365" s="40"/>
      <c r="D365" s="227" t="s">
        <v>138</v>
      </c>
      <c r="E365" s="40"/>
      <c r="F365" s="228" t="s">
        <v>382</v>
      </c>
      <c r="G365" s="40"/>
      <c r="H365" s="40"/>
      <c r="I365" s="229"/>
      <c r="J365" s="40"/>
      <c r="K365" s="40"/>
      <c r="L365" s="44"/>
      <c r="M365" s="230"/>
      <c r="N365" s="231"/>
      <c r="O365" s="91"/>
      <c r="P365" s="91"/>
      <c r="Q365" s="91"/>
      <c r="R365" s="91"/>
      <c r="S365" s="91"/>
      <c r="T365" s="92"/>
      <c r="U365" s="38"/>
      <c r="V365" s="38"/>
      <c r="W365" s="38"/>
      <c r="X365" s="38"/>
      <c r="Y365" s="38"/>
      <c r="Z365" s="38"/>
      <c r="AA365" s="38"/>
      <c r="AB365" s="38"/>
      <c r="AC365" s="38"/>
      <c r="AD365" s="38"/>
      <c r="AE365" s="38"/>
      <c r="AT365" s="17" t="s">
        <v>138</v>
      </c>
      <c r="AU365" s="17" t="s">
        <v>82</v>
      </c>
    </row>
    <row r="366" s="2" customFormat="1">
      <c r="A366" s="38"/>
      <c r="B366" s="39"/>
      <c r="C366" s="40"/>
      <c r="D366" s="232" t="s">
        <v>140</v>
      </c>
      <c r="E366" s="40"/>
      <c r="F366" s="233" t="s">
        <v>383</v>
      </c>
      <c r="G366" s="40"/>
      <c r="H366" s="40"/>
      <c r="I366" s="229"/>
      <c r="J366" s="40"/>
      <c r="K366" s="40"/>
      <c r="L366" s="44"/>
      <c r="M366" s="230"/>
      <c r="N366" s="231"/>
      <c r="O366" s="91"/>
      <c r="P366" s="91"/>
      <c r="Q366" s="91"/>
      <c r="R366" s="91"/>
      <c r="S366" s="91"/>
      <c r="T366" s="92"/>
      <c r="U366" s="38"/>
      <c r="V366" s="38"/>
      <c r="W366" s="38"/>
      <c r="X366" s="38"/>
      <c r="Y366" s="38"/>
      <c r="Z366" s="38"/>
      <c r="AA366" s="38"/>
      <c r="AB366" s="38"/>
      <c r="AC366" s="38"/>
      <c r="AD366" s="38"/>
      <c r="AE366" s="38"/>
      <c r="AT366" s="17" t="s">
        <v>140</v>
      </c>
      <c r="AU366" s="17" t="s">
        <v>82</v>
      </c>
    </row>
    <row r="367" s="15" customFormat="1">
      <c r="A367" s="15"/>
      <c r="B367" s="256"/>
      <c r="C367" s="257"/>
      <c r="D367" s="227" t="s">
        <v>142</v>
      </c>
      <c r="E367" s="258" t="s">
        <v>1</v>
      </c>
      <c r="F367" s="259" t="s">
        <v>384</v>
      </c>
      <c r="G367" s="257"/>
      <c r="H367" s="258" t="s">
        <v>1</v>
      </c>
      <c r="I367" s="260"/>
      <c r="J367" s="257"/>
      <c r="K367" s="257"/>
      <c r="L367" s="261"/>
      <c r="M367" s="262"/>
      <c r="N367" s="263"/>
      <c r="O367" s="263"/>
      <c r="P367" s="263"/>
      <c r="Q367" s="263"/>
      <c r="R367" s="263"/>
      <c r="S367" s="263"/>
      <c r="T367" s="264"/>
      <c r="U367" s="15"/>
      <c r="V367" s="15"/>
      <c r="W367" s="15"/>
      <c r="X367" s="15"/>
      <c r="Y367" s="15"/>
      <c r="Z367" s="15"/>
      <c r="AA367" s="15"/>
      <c r="AB367" s="15"/>
      <c r="AC367" s="15"/>
      <c r="AD367" s="15"/>
      <c r="AE367" s="15"/>
      <c r="AT367" s="265" t="s">
        <v>142</v>
      </c>
      <c r="AU367" s="265" t="s">
        <v>82</v>
      </c>
      <c r="AV367" s="15" t="s">
        <v>80</v>
      </c>
      <c r="AW367" s="15" t="s">
        <v>30</v>
      </c>
      <c r="AX367" s="15" t="s">
        <v>73</v>
      </c>
      <c r="AY367" s="265" t="s">
        <v>128</v>
      </c>
    </row>
    <row r="368" s="13" customFormat="1">
      <c r="A368" s="13"/>
      <c r="B368" s="234"/>
      <c r="C368" s="235"/>
      <c r="D368" s="227" t="s">
        <v>142</v>
      </c>
      <c r="E368" s="236" t="s">
        <v>1</v>
      </c>
      <c r="F368" s="237" t="s">
        <v>385</v>
      </c>
      <c r="G368" s="235"/>
      <c r="H368" s="238">
        <v>28.5</v>
      </c>
      <c r="I368" s="239"/>
      <c r="J368" s="235"/>
      <c r="K368" s="235"/>
      <c r="L368" s="240"/>
      <c r="M368" s="241"/>
      <c r="N368" s="242"/>
      <c r="O368" s="242"/>
      <c r="P368" s="242"/>
      <c r="Q368" s="242"/>
      <c r="R368" s="242"/>
      <c r="S368" s="242"/>
      <c r="T368" s="243"/>
      <c r="U368" s="13"/>
      <c r="V368" s="13"/>
      <c r="W368" s="13"/>
      <c r="X368" s="13"/>
      <c r="Y368" s="13"/>
      <c r="Z368" s="13"/>
      <c r="AA368" s="13"/>
      <c r="AB368" s="13"/>
      <c r="AC368" s="13"/>
      <c r="AD368" s="13"/>
      <c r="AE368" s="13"/>
      <c r="AT368" s="244" t="s">
        <v>142</v>
      </c>
      <c r="AU368" s="244" t="s">
        <v>82</v>
      </c>
      <c r="AV368" s="13" t="s">
        <v>82</v>
      </c>
      <c r="AW368" s="13" t="s">
        <v>30</v>
      </c>
      <c r="AX368" s="13" t="s">
        <v>73</v>
      </c>
      <c r="AY368" s="244" t="s">
        <v>128</v>
      </c>
    </row>
    <row r="369" s="15" customFormat="1">
      <c r="A369" s="15"/>
      <c r="B369" s="256"/>
      <c r="C369" s="257"/>
      <c r="D369" s="227" t="s">
        <v>142</v>
      </c>
      <c r="E369" s="258" t="s">
        <v>1</v>
      </c>
      <c r="F369" s="259" t="s">
        <v>386</v>
      </c>
      <c r="G369" s="257"/>
      <c r="H369" s="258" t="s">
        <v>1</v>
      </c>
      <c r="I369" s="260"/>
      <c r="J369" s="257"/>
      <c r="K369" s="257"/>
      <c r="L369" s="261"/>
      <c r="M369" s="262"/>
      <c r="N369" s="263"/>
      <c r="O369" s="263"/>
      <c r="P369" s="263"/>
      <c r="Q369" s="263"/>
      <c r="R369" s="263"/>
      <c r="S369" s="263"/>
      <c r="T369" s="264"/>
      <c r="U369" s="15"/>
      <c r="V369" s="15"/>
      <c r="W369" s="15"/>
      <c r="X369" s="15"/>
      <c r="Y369" s="15"/>
      <c r="Z369" s="15"/>
      <c r="AA369" s="15"/>
      <c r="AB369" s="15"/>
      <c r="AC369" s="15"/>
      <c r="AD369" s="15"/>
      <c r="AE369" s="15"/>
      <c r="AT369" s="265" t="s">
        <v>142</v>
      </c>
      <c r="AU369" s="265" t="s">
        <v>82</v>
      </c>
      <c r="AV369" s="15" t="s">
        <v>80</v>
      </c>
      <c r="AW369" s="15" t="s">
        <v>30</v>
      </c>
      <c r="AX369" s="15" t="s">
        <v>73</v>
      </c>
      <c r="AY369" s="265" t="s">
        <v>128</v>
      </c>
    </row>
    <row r="370" s="13" customFormat="1">
      <c r="A370" s="13"/>
      <c r="B370" s="234"/>
      <c r="C370" s="235"/>
      <c r="D370" s="227" t="s">
        <v>142</v>
      </c>
      <c r="E370" s="236" t="s">
        <v>1</v>
      </c>
      <c r="F370" s="237" t="s">
        <v>385</v>
      </c>
      <c r="G370" s="235"/>
      <c r="H370" s="238">
        <v>28.5</v>
      </c>
      <c r="I370" s="239"/>
      <c r="J370" s="235"/>
      <c r="K370" s="235"/>
      <c r="L370" s="240"/>
      <c r="M370" s="241"/>
      <c r="N370" s="242"/>
      <c r="O370" s="242"/>
      <c r="P370" s="242"/>
      <c r="Q370" s="242"/>
      <c r="R370" s="242"/>
      <c r="S370" s="242"/>
      <c r="T370" s="243"/>
      <c r="U370" s="13"/>
      <c r="V370" s="13"/>
      <c r="W370" s="13"/>
      <c r="X370" s="13"/>
      <c r="Y370" s="13"/>
      <c r="Z370" s="13"/>
      <c r="AA370" s="13"/>
      <c r="AB370" s="13"/>
      <c r="AC370" s="13"/>
      <c r="AD370" s="13"/>
      <c r="AE370" s="13"/>
      <c r="AT370" s="244" t="s">
        <v>142</v>
      </c>
      <c r="AU370" s="244" t="s">
        <v>82</v>
      </c>
      <c r="AV370" s="13" t="s">
        <v>82</v>
      </c>
      <c r="AW370" s="13" t="s">
        <v>30</v>
      </c>
      <c r="AX370" s="13" t="s">
        <v>73</v>
      </c>
      <c r="AY370" s="244" t="s">
        <v>128</v>
      </c>
    </row>
    <row r="371" s="14" customFormat="1">
      <c r="A371" s="14"/>
      <c r="B371" s="245"/>
      <c r="C371" s="246"/>
      <c r="D371" s="227" t="s">
        <v>142</v>
      </c>
      <c r="E371" s="247" t="s">
        <v>1</v>
      </c>
      <c r="F371" s="248" t="s">
        <v>154</v>
      </c>
      <c r="G371" s="246"/>
      <c r="H371" s="249">
        <v>57</v>
      </c>
      <c r="I371" s="250"/>
      <c r="J371" s="246"/>
      <c r="K371" s="246"/>
      <c r="L371" s="251"/>
      <c r="M371" s="252"/>
      <c r="N371" s="253"/>
      <c r="O371" s="253"/>
      <c r="P371" s="253"/>
      <c r="Q371" s="253"/>
      <c r="R371" s="253"/>
      <c r="S371" s="253"/>
      <c r="T371" s="254"/>
      <c r="U371" s="14"/>
      <c r="V371" s="14"/>
      <c r="W371" s="14"/>
      <c r="X371" s="14"/>
      <c r="Y371" s="14"/>
      <c r="Z371" s="14"/>
      <c r="AA371" s="14"/>
      <c r="AB371" s="14"/>
      <c r="AC371" s="14"/>
      <c r="AD371" s="14"/>
      <c r="AE371" s="14"/>
      <c r="AT371" s="255" t="s">
        <v>142</v>
      </c>
      <c r="AU371" s="255" t="s">
        <v>82</v>
      </c>
      <c r="AV371" s="14" t="s">
        <v>136</v>
      </c>
      <c r="AW371" s="14" t="s">
        <v>30</v>
      </c>
      <c r="AX371" s="14" t="s">
        <v>80</v>
      </c>
      <c r="AY371" s="255" t="s">
        <v>128</v>
      </c>
    </row>
    <row r="372" s="2" customFormat="1" ht="37.8" customHeight="1">
      <c r="A372" s="38"/>
      <c r="B372" s="39"/>
      <c r="C372" s="214" t="s">
        <v>7</v>
      </c>
      <c r="D372" s="214" t="s">
        <v>131</v>
      </c>
      <c r="E372" s="215" t="s">
        <v>387</v>
      </c>
      <c r="F372" s="216" t="s">
        <v>388</v>
      </c>
      <c r="G372" s="217" t="s">
        <v>158</v>
      </c>
      <c r="H372" s="218">
        <v>672</v>
      </c>
      <c r="I372" s="219"/>
      <c r="J372" s="220">
        <f>ROUND(I372*H372,2)</f>
        <v>0</v>
      </c>
      <c r="K372" s="216" t="s">
        <v>135</v>
      </c>
      <c r="L372" s="44"/>
      <c r="M372" s="221" t="s">
        <v>1</v>
      </c>
      <c r="N372" s="222" t="s">
        <v>38</v>
      </c>
      <c r="O372" s="91"/>
      <c r="P372" s="223">
        <f>O372*H372</f>
        <v>0</v>
      </c>
      <c r="Q372" s="223">
        <v>0</v>
      </c>
      <c r="R372" s="223">
        <f>Q372*H372</f>
        <v>0</v>
      </c>
      <c r="S372" s="223">
        <v>0</v>
      </c>
      <c r="T372" s="224">
        <f>S372*H372</f>
        <v>0</v>
      </c>
      <c r="U372" s="38"/>
      <c r="V372" s="38"/>
      <c r="W372" s="38"/>
      <c r="X372" s="38"/>
      <c r="Y372" s="38"/>
      <c r="Z372" s="38"/>
      <c r="AA372" s="38"/>
      <c r="AB372" s="38"/>
      <c r="AC372" s="38"/>
      <c r="AD372" s="38"/>
      <c r="AE372" s="38"/>
      <c r="AR372" s="225" t="s">
        <v>136</v>
      </c>
      <c r="AT372" s="225" t="s">
        <v>131</v>
      </c>
      <c r="AU372" s="225" t="s">
        <v>82</v>
      </c>
      <c r="AY372" s="17" t="s">
        <v>128</v>
      </c>
      <c r="BE372" s="226">
        <f>IF(N372="základní",J372,0)</f>
        <v>0</v>
      </c>
      <c r="BF372" s="226">
        <f>IF(N372="snížená",J372,0)</f>
        <v>0</v>
      </c>
      <c r="BG372" s="226">
        <f>IF(N372="zákl. přenesená",J372,0)</f>
        <v>0</v>
      </c>
      <c r="BH372" s="226">
        <f>IF(N372="sníž. přenesená",J372,0)</f>
        <v>0</v>
      </c>
      <c r="BI372" s="226">
        <f>IF(N372="nulová",J372,0)</f>
        <v>0</v>
      </c>
      <c r="BJ372" s="17" t="s">
        <v>80</v>
      </c>
      <c r="BK372" s="226">
        <f>ROUND(I372*H372,2)</f>
        <v>0</v>
      </c>
      <c r="BL372" s="17" t="s">
        <v>136</v>
      </c>
      <c r="BM372" s="225" t="s">
        <v>389</v>
      </c>
    </row>
    <row r="373" s="2" customFormat="1">
      <c r="A373" s="38"/>
      <c r="B373" s="39"/>
      <c r="C373" s="40"/>
      <c r="D373" s="227" t="s">
        <v>138</v>
      </c>
      <c r="E373" s="40"/>
      <c r="F373" s="228" t="s">
        <v>390</v>
      </c>
      <c r="G373" s="40"/>
      <c r="H373" s="40"/>
      <c r="I373" s="229"/>
      <c r="J373" s="40"/>
      <c r="K373" s="40"/>
      <c r="L373" s="44"/>
      <c r="M373" s="230"/>
      <c r="N373" s="231"/>
      <c r="O373" s="91"/>
      <c r="P373" s="91"/>
      <c r="Q373" s="91"/>
      <c r="R373" s="91"/>
      <c r="S373" s="91"/>
      <c r="T373" s="92"/>
      <c r="U373" s="38"/>
      <c r="V373" s="38"/>
      <c r="W373" s="38"/>
      <c r="X373" s="38"/>
      <c r="Y373" s="38"/>
      <c r="Z373" s="38"/>
      <c r="AA373" s="38"/>
      <c r="AB373" s="38"/>
      <c r="AC373" s="38"/>
      <c r="AD373" s="38"/>
      <c r="AE373" s="38"/>
      <c r="AT373" s="17" t="s">
        <v>138</v>
      </c>
      <c r="AU373" s="17" t="s">
        <v>82</v>
      </c>
    </row>
    <row r="374" s="2" customFormat="1">
      <c r="A374" s="38"/>
      <c r="B374" s="39"/>
      <c r="C374" s="40"/>
      <c r="D374" s="232" t="s">
        <v>140</v>
      </c>
      <c r="E374" s="40"/>
      <c r="F374" s="233" t="s">
        <v>391</v>
      </c>
      <c r="G374" s="40"/>
      <c r="H374" s="40"/>
      <c r="I374" s="229"/>
      <c r="J374" s="40"/>
      <c r="K374" s="40"/>
      <c r="L374" s="44"/>
      <c r="M374" s="230"/>
      <c r="N374" s="231"/>
      <c r="O374" s="91"/>
      <c r="P374" s="91"/>
      <c r="Q374" s="91"/>
      <c r="R374" s="91"/>
      <c r="S374" s="91"/>
      <c r="T374" s="92"/>
      <c r="U374" s="38"/>
      <c r="V374" s="38"/>
      <c r="W374" s="38"/>
      <c r="X374" s="38"/>
      <c r="Y374" s="38"/>
      <c r="Z374" s="38"/>
      <c r="AA374" s="38"/>
      <c r="AB374" s="38"/>
      <c r="AC374" s="38"/>
      <c r="AD374" s="38"/>
      <c r="AE374" s="38"/>
      <c r="AT374" s="17" t="s">
        <v>140</v>
      </c>
      <c r="AU374" s="17" t="s">
        <v>82</v>
      </c>
    </row>
    <row r="375" s="15" customFormat="1">
      <c r="A375" s="15"/>
      <c r="B375" s="256"/>
      <c r="C375" s="257"/>
      <c r="D375" s="227" t="s">
        <v>142</v>
      </c>
      <c r="E375" s="258" t="s">
        <v>1</v>
      </c>
      <c r="F375" s="259" t="s">
        <v>392</v>
      </c>
      <c r="G375" s="257"/>
      <c r="H375" s="258" t="s">
        <v>1</v>
      </c>
      <c r="I375" s="260"/>
      <c r="J375" s="257"/>
      <c r="K375" s="257"/>
      <c r="L375" s="261"/>
      <c r="M375" s="262"/>
      <c r="N375" s="263"/>
      <c r="O375" s="263"/>
      <c r="P375" s="263"/>
      <c r="Q375" s="263"/>
      <c r="R375" s="263"/>
      <c r="S375" s="263"/>
      <c r="T375" s="264"/>
      <c r="U375" s="15"/>
      <c r="V375" s="15"/>
      <c r="W375" s="15"/>
      <c r="X375" s="15"/>
      <c r="Y375" s="15"/>
      <c r="Z375" s="15"/>
      <c r="AA375" s="15"/>
      <c r="AB375" s="15"/>
      <c r="AC375" s="15"/>
      <c r="AD375" s="15"/>
      <c r="AE375" s="15"/>
      <c r="AT375" s="265" t="s">
        <v>142</v>
      </c>
      <c r="AU375" s="265" t="s">
        <v>82</v>
      </c>
      <c r="AV375" s="15" t="s">
        <v>80</v>
      </c>
      <c r="AW375" s="15" t="s">
        <v>30</v>
      </c>
      <c r="AX375" s="15" t="s">
        <v>73</v>
      </c>
      <c r="AY375" s="265" t="s">
        <v>128</v>
      </c>
    </row>
    <row r="376" s="13" customFormat="1">
      <c r="A376" s="13"/>
      <c r="B376" s="234"/>
      <c r="C376" s="235"/>
      <c r="D376" s="227" t="s">
        <v>142</v>
      </c>
      <c r="E376" s="236" t="s">
        <v>1</v>
      </c>
      <c r="F376" s="237" t="s">
        <v>393</v>
      </c>
      <c r="G376" s="235"/>
      <c r="H376" s="238">
        <v>112</v>
      </c>
      <c r="I376" s="239"/>
      <c r="J376" s="235"/>
      <c r="K376" s="235"/>
      <c r="L376" s="240"/>
      <c r="M376" s="241"/>
      <c r="N376" s="242"/>
      <c r="O376" s="242"/>
      <c r="P376" s="242"/>
      <c r="Q376" s="242"/>
      <c r="R376" s="242"/>
      <c r="S376" s="242"/>
      <c r="T376" s="243"/>
      <c r="U376" s="13"/>
      <c r="V376" s="13"/>
      <c r="W376" s="13"/>
      <c r="X376" s="13"/>
      <c r="Y376" s="13"/>
      <c r="Z376" s="13"/>
      <c r="AA376" s="13"/>
      <c r="AB376" s="13"/>
      <c r="AC376" s="13"/>
      <c r="AD376" s="13"/>
      <c r="AE376" s="13"/>
      <c r="AT376" s="244" t="s">
        <v>142</v>
      </c>
      <c r="AU376" s="244" t="s">
        <v>82</v>
      </c>
      <c r="AV376" s="13" t="s">
        <v>82</v>
      </c>
      <c r="AW376" s="13" t="s">
        <v>30</v>
      </c>
      <c r="AX376" s="13" t="s">
        <v>73</v>
      </c>
      <c r="AY376" s="244" t="s">
        <v>128</v>
      </c>
    </row>
    <row r="377" s="15" customFormat="1">
      <c r="A377" s="15"/>
      <c r="B377" s="256"/>
      <c r="C377" s="257"/>
      <c r="D377" s="227" t="s">
        <v>142</v>
      </c>
      <c r="E377" s="258" t="s">
        <v>1</v>
      </c>
      <c r="F377" s="259" t="s">
        <v>394</v>
      </c>
      <c r="G377" s="257"/>
      <c r="H377" s="258" t="s">
        <v>1</v>
      </c>
      <c r="I377" s="260"/>
      <c r="J377" s="257"/>
      <c r="K377" s="257"/>
      <c r="L377" s="261"/>
      <c r="M377" s="262"/>
      <c r="N377" s="263"/>
      <c r="O377" s="263"/>
      <c r="P377" s="263"/>
      <c r="Q377" s="263"/>
      <c r="R377" s="263"/>
      <c r="S377" s="263"/>
      <c r="T377" s="264"/>
      <c r="U377" s="15"/>
      <c r="V377" s="15"/>
      <c r="W377" s="15"/>
      <c r="X377" s="15"/>
      <c r="Y377" s="15"/>
      <c r="Z377" s="15"/>
      <c r="AA377" s="15"/>
      <c r="AB377" s="15"/>
      <c r="AC377" s="15"/>
      <c r="AD377" s="15"/>
      <c r="AE377" s="15"/>
      <c r="AT377" s="265" t="s">
        <v>142</v>
      </c>
      <c r="AU377" s="265" t="s">
        <v>82</v>
      </c>
      <c r="AV377" s="15" t="s">
        <v>80</v>
      </c>
      <c r="AW377" s="15" t="s">
        <v>30</v>
      </c>
      <c r="AX377" s="15" t="s">
        <v>73</v>
      </c>
      <c r="AY377" s="265" t="s">
        <v>128</v>
      </c>
    </row>
    <row r="378" s="13" customFormat="1">
      <c r="A378" s="13"/>
      <c r="B378" s="234"/>
      <c r="C378" s="235"/>
      <c r="D378" s="227" t="s">
        <v>142</v>
      </c>
      <c r="E378" s="236" t="s">
        <v>1</v>
      </c>
      <c r="F378" s="237" t="s">
        <v>393</v>
      </c>
      <c r="G378" s="235"/>
      <c r="H378" s="238">
        <v>112</v>
      </c>
      <c r="I378" s="239"/>
      <c r="J378" s="235"/>
      <c r="K378" s="235"/>
      <c r="L378" s="240"/>
      <c r="M378" s="241"/>
      <c r="N378" s="242"/>
      <c r="O378" s="242"/>
      <c r="P378" s="242"/>
      <c r="Q378" s="242"/>
      <c r="R378" s="242"/>
      <c r="S378" s="242"/>
      <c r="T378" s="243"/>
      <c r="U378" s="13"/>
      <c r="V378" s="13"/>
      <c r="W378" s="13"/>
      <c r="X378" s="13"/>
      <c r="Y378" s="13"/>
      <c r="Z378" s="13"/>
      <c r="AA378" s="13"/>
      <c r="AB378" s="13"/>
      <c r="AC378" s="13"/>
      <c r="AD378" s="13"/>
      <c r="AE378" s="13"/>
      <c r="AT378" s="244" t="s">
        <v>142</v>
      </c>
      <c r="AU378" s="244" t="s">
        <v>82</v>
      </c>
      <c r="AV378" s="13" t="s">
        <v>82</v>
      </c>
      <c r="AW378" s="13" t="s">
        <v>30</v>
      </c>
      <c r="AX378" s="13" t="s">
        <v>73</v>
      </c>
      <c r="AY378" s="244" t="s">
        <v>128</v>
      </c>
    </row>
    <row r="379" s="15" customFormat="1">
      <c r="A379" s="15"/>
      <c r="B379" s="256"/>
      <c r="C379" s="257"/>
      <c r="D379" s="227" t="s">
        <v>142</v>
      </c>
      <c r="E379" s="258" t="s">
        <v>1</v>
      </c>
      <c r="F379" s="259" t="s">
        <v>395</v>
      </c>
      <c r="G379" s="257"/>
      <c r="H379" s="258" t="s">
        <v>1</v>
      </c>
      <c r="I379" s="260"/>
      <c r="J379" s="257"/>
      <c r="K379" s="257"/>
      <c r="L379" s="261"/>
      <c r="M379" s="262"/>
      <c r="N379" s="263"/>
      <c r="O379" s="263"/>
      <c r="P379" s="263"/>
      <c r="Q379" s="263"/>
      <c r="R379" s="263"/>
      <c r="S379" s="263"/>
      <c r="T379" s="264"/>
      <c r="U379" s="15"/>
      <c r="V379" s="15"/>
      <c r="W379" s="15"/>
      <c r="X379" s="15"/>
      <c r="Y379" s="15"/>
      <c r="Z379" s="15"/>
      <c r="AA379" s="15"/>
      <c r="AB379" s="15"/>
      <c r="AC379" s="15"/>
      <c r="AD379" s="15"/>
      <c r="AE379" s="15"/>
      <c r="AT379" s="265" t="s">
        <v>142</v>
      </c>
      <c r="AU379" s="265" t="s">
        <v>82</v>
      </c>
      <c r="AV379" s="15" t="s">
        <v>80</v>
      </c>
      <c r="AW379" s="15" t="s">
        <v>30</v>
      </c>
      <c r="AX379" s="15" t="s">
        <v>73</v>
      </c>
      <c r="AY379" s="265" t="s">
        <v>128</v>
      </c>
    </row>
    <row r="380" s="13" customFormat="1">
      <c r="A380" s="13"/>
      <c r="B380" s="234"/>
      <c r="C380" s="235"/>
      <c r="D380" s="227" t="s">
        <v>142</v>
      </c>
      <c r="E380" s="236" t="s">
        <v>1</v>
      </c>
      <c r="F380" s="237" t="s">
        <v>393</v>
      </c>
      <c r="G380" s="235"/>
      <c r="H380" s="238">
        <v>112</v>
      </c>
      <c r="I380" s="239"/>
      <c r="J380" s="235"/>
      <c r="K380" s="235"/>
      <c r="L380" s="240"/>
      <c r="M380" s="241"/>
      <c r="N380" s="242"/>
      <c r="O380" s="242"/>
      <c r="P380" s="242"/>
      <c r="Q380" s="242"/>
      <c r="R380" s="242"/>
      <c r="S380" s="242"/>
      <c r="T380" s="243"/>
      <c r="U380" s="13"/>
      <c r="V380" s="13"/>
      <c r="W380" s="13"/>
      <c r="X380" s="13"/>
      <c r="Y380" s="13"/>
      <c r="Z380" s="13"/>
      <c r="AA380" s="13"/>
      <c r="AB380" s="13"/>
      <c r="AC380" s="13"/>
      <c r="AD380" s="13"/>
      <c r="AE380" s="13"/>
      <c r="AT380" s="244" t="s">
        <v>142</v>
      </c>
      <c r="AU380" s="244" t="s">
        <v>82</v>
      </c>
      <c r="AV380" s="13" t="s">
        <v>82</v>
      </c>
      <c r="AW380" s="13" t="s">
        <v>30</v>
      </c>
      <c r="AX380" s="13" t="s">
        <v>73</v>
      </c>
      <c r="AY380" s="244" t="s">
        <v>128</v>
      </c>
    </row>
    <row r="381" s="15" customFormat="1">
      <c r="A381" s="15"/>
      <c r="B381" s="256"/>
      <c r="C381" s="257"/>
      <c r="D381" s="227" t="s">
        <v>142</v>
      </c>
      <c r="E381" s="258" t="s">
        <v>1</v>
      </c>
      <c r="F381" s="259" t="s">
        <v>396</v>
      </c>
      <c r="G381" s="257"/>
      <c r="H381" s="258" t="s">
        <v>1</v>
      </c>
      <c r="I381" s="260"/>
      <c r="J381" s="257"/>
      <c r="K381" s="257"/>
      <c r="L381" s="261"/>
      <c r="M381" s="262"/>
      <c r="N381" s="263"/>
      <c r="O381" s="263"/>
      <c r="P381" s="263"/>
      <c r="Q381" s="263"/>
      <c r="R381" s="263"/>
      <c r="S381" s="263"/>
      <c r="T381" s="264"/>
      <c r="U381" s="15"/>
      <c r="V381" s="15"/>
      <c r="W381" s="15"/>
      <c r="X381" s="15"/>
      <c r="Y381" s="15"/>
      <c r="Z381" s="15"/>
      <c r="AA381" s="15"/>
      <c r="AB381" s="15"/>
      <c r="AC381" s="15"/>
      <c r="AD381" s="15"/>
      <c r="AE381" s="15"/>
      <c r="AT381" s="265" t="s">
        <v>142</v>
      </c>
      <c r="AU381" s="265" t="s">
        <v>82</v>
      </c>
      <c r="AV381" s="15" t="s">
        <v>80</v>
      </c>
      <c r="AW381" s="15" t="s">
        <v>30</v>
      </c>
      <c r="AX381" s="15" t="s">
        <v>73</v>
      </c>
      <c r="AY381" s="265" t="s">
        <v>128</v>
      </c>
    </row>
    <row r="382" s="13" customFormat="1">
      <c r="A382" s="13"/>
      <c r="B382" s="234"/>
      <c r="C382" s="235"/>
      <c r="D382" s="227" t="s">
        <v>142</v>
      </c>
      <c r="E382" s="236" t="s">
        <v>1</v>
      </c>
      <c r="F382" s="237" t="s">
        <v>393</v>
      </c>
      <c r="G382" s="235"/>
      <c r="H382" s="238">
        <v>112</v>
      </c>
      <c r="I382" s="239"/>
      <c r="J382" s="235"/>
      <c r="K382" s="235"/>
      <c r="L382" s="240"/>
      <c r="M382" s="241"/>
      <c r="N382" s="242"/>
      <c r="O382" s="242"/>
      <c r="P382" s="242"/>
      <c r="Q382" s="242"/>
      <c r="R382" s="242"/>
      <c r="S382" s="242"/>
      <c r="T382" s="243"/>
      <c r="U382" s="13"/>
      <c r="V382" s="13"/>
      <c r="W382" s="13"/>
      <c r="X382" s="13"/>
      <c r="Y382" s="13"/>
      <c r="Z382" s="13"/>
      <c r="AA382" s="13"/>
      <c r="AB382" s="13"/>
      <c r="AC382" s="13"/>
      <c r="AD382" s="13"/>
      <c r="AE382" s="13"/>
      <c r="AT382" s="244" t="s">
        <v>142</v>
      </c>
      <c r="AU382" s="244" t="s">
        <v>82</v>
      </c>
      <c r="AV382" s="13" t="s">
        <v>82</v>
      </c>
      <c r="AW382" s="13" t="s">
        <v>30</v>
      </c>
      <c r="AX382" s="13" t="s">
        <v>73</v>
      </c>
      <c r="AY382" s="244" t="s">
        <v>128</v>
      </c>
    </row>
    <row r="383" s="15" customFormat="1">
      <c r="A383" s="15"/>
      <c r="B383" s="256"/>
      <c r="C383" s="257"/>
      <c r="D383" s="227" t="s">
        <v>142</v>
      </c>
      <c r="E383" s="258" t="s">
        <v>1</v>
      </c>
      <c r="F383" s="259" t="s">
        <v>397</v>
      </c>
      <c r="G383" s="257"/>
      <c r="H383" s="258" t="s">
        <v>1</v>
      </c>
      <c r="I383" s="260"/>
      <c r="J383" s="257"/>
      <c r="K383" s="257"/>
      <c r="L383" s="261"/>
      <c r="M383" s="262"/>
      <c r="N383" s="263"/>
      <c r="O383" s="263"/>
      <c r="P383" s="263"/>
      <c r="Q383" s="263"/>
      <c r="R383" s="263"/>
      <c r="S383" s="263"/>
      <c r="T383" s="264"/>
      <c r="U383" s="15"/>
      <c r="V383" s="15"/>
      <c r="W383" s="15"/>
      <c r="X383" s="15"/>
      <c r="Y383" s="15"/>
      <c r="Z383" s="15"/>
      <c r="AA383" s="15"/>
      <c r="AB383" s="15"/>
      <c r="AC383" s="15"/>
      <c r="AD383" s="15"/>
      <c r="AE383" s="15"/>
      <c r="AT383" s="265" t="s">
        <v>142</v>
      </c>
      <c r="AU383" s="265" t="s">
        <v>82</v>
      </c>
      <c r="AV383" s="15" t="s">
        <v>80</v>
      </c>
      <c r="AW383" s="15" t="s">
        <v>30</v>
      </c>
      <c r="AX383" s="15" t="s">
        <v>73</v>
      </c>
      <c r="AY383" s="265" t="s">
        <v>128</v>
      </c>
    </row>
    <row r="384" s="13" customFormat="1">
      <c r="A384" s="13"/>
      <c r="B384" s="234"/>
      <c r="C384" s="235"/>
      <c r="D384" s="227" t="s">
        <v>142</v>
      </c>
      <c r="E384" s="236" t="s">
        <v>1</v>
      </c>
      <c r="F384" s="237" t="s">
        <v>393</v>
      </c>
      <c r="G384" s="235"/>
      <c r="H384" s="238">
        <v>112</v>
      </c>
      <c r="I384" s="239"/>
      <c r="J384" s="235"/>
      <c r="K384" s="235"/>
      <c r="L384" s="240"/>
      <c r="M384" s="241"/>
      <c r="N384" s="242"/>
      <c r="O384" s="242"/>
      <c r="P384" s="242"/>
      <c r="Q384" s="242"/>
      <c r="R384" s="242"/>
      <c r="S384" s="242"/>
      <c r="T384" s="243"/>
      <c r="U384" s="13"/>
      <c r="V384" s="13"/>
      <c r="W384" s="13"/>
      <c r="X384" s="13"/>
      <c r="Y384" s="13"/>
      <c r="Z384" s="13"/>
      <c r="AA384" s="13"/>
      <c r="AB384" s="13"/>
      <c r="AC384" s="13"/>
      <c r="AD384" s="13"/>
      <c r="AE384" s="13"/>
      <c r="AT384" s="244" t="s">
        <v>142</v>
      </c>
      <c r="AU384" s="244" t="s">
        <v>82</v>
      </c>
      <c r="AV384" s="13" t="s">
        <v>82</v>
      </c>
      <c r="AW384" s="13" t="s">
        <v>30</v>
      </c>
      <c r="AX384" s="13" t="s">
        <v>73</v>
      </c>
      <c r="AY384" s="244" t="s">
        <v>128</v>
      </c>
    </row>
    <row r="385" s="15" customFormat="1">
      <c r="A385" s="15"/>
      <c r="B385" s="256"/>
      <c r="C385" s="257"/>
      <c r="D385" s="227" t="s">
        <v>142</v>
      </c>
      <c r="E385" s="258" t="s">
        <v>1</v>
      </c>
      <c r="F385" s="259" t="s">
        <v>398</v>
      </c>
      <c r="G385" s="257"/>
      <c r="H385" s="258" t="s">
        <v>1</v>
      </c>
      <c r="I385" s="260"/>
      <c r="J385" s="257"/>
      <c r="K385" s="257"/>
      <c r="L385" s="261"/>
      <c r="M385" s="262"/>
      <c r="N385" s="263"/>
      <c r="O385" s="263"/>
      <c r="P385" s="263"/>
      <c r="Q385" s="263"/>
      <c r="R385" s="263"/>
      <c r="S385" s="263"/>
      <c r="T385" s="264"/>
      <c r="U385" s="15"/>
      <c r="V385" s="15"/>
      <c r="W385" s="15"/>
      <c r="X385" s="15"/>
      <c r="Y385" s="15"/>
      <c r="Z385" s="15"/>
      <c r="AA385" s="15"/>
      <c r="AB385" s="15"/>
      <c r="AC385" s="15"/>
      <c r="AD385" s="15"/>
      <c r="AE385" s="15"/>
      <c r="AT385" s="265" t="s">
        <v>142</v>
      </c>
      <c r="AU385" s="265" t="s">
        <v>82</v>
      </c>
      <c r="AV385" s="15" t="s">
        <v>80</v>
      </c>
      <c r="AW385" s="15" t="s">
        <v>30</v>
      </c>
      <c r="AX385" s="15" t="s">
        <v>73</v>
      </c>
      <c r="AY385" s="265" t="s">
        <v>128</v>
      </c>
    </row>
    <row r="386" s="13" customFormat="1">
      <c r="A386" s="13"/>
      <c r="B386" s="234"/>
      <c r="C386" s="235"/>
      <c r="D386" s="227" t="s">
        <v>142</v>
      </c>
      <c r="E386" s="236" t="s">
        <v>1</v>
      </c>
      <c r="F386" s="237" t="s">
        <v>393</v>
      </c>
      <c r="G386" s="235"/>
      <c r="H386" s="238">
        <v>112</v>
      </c>
      <c r="I386" s="239"/>
      <c r="J386" s="235"/>
      <c r="K386" s="235"/>
      <c r="L386" s="240"/>
      <c r="M386" s="241"/>
      <c r="N386" s="242"/>
      <c r="O386" s="242"/>
      <c r="P386" s="242"/>
      <c r="Q386" s="242"/>
      <c r="R386" s="242"/>
      <c r="S386" s="242"/>
      <c r="T386" s="243"/>
      <c r="U386" s="13"/>
      <c r="V386" s="13"/>
      <c r="W386" s="13"/>
      <c r="X386" s="13"/>
      <c r="Y386" s="13"/>
      <c r="Z386" s="13"/>
      <c r="AA386" s="13"/>
      <c r="AB386" s="13"/>
      <c r="AC386" s="13"/>
      <c r="AD386" s="13"/>
      <c r="AE386" s="13"/>
      <c r="AT386" s="244" t="s">
        <v>142</v>
      </c>
      <c r="AU386" s="244" t="s">
        <v>82</v>
      </c>
      <c r="AV386" s="13" t="s">
        <v>82</v>
      </c>
      <c r="AW386" s="13" t="s">
        <v>30</v>
      </c>
      <c r="AX386" s="13" t="s">
        <v>73</v>
      </c>
      <c r="AY386" s="244" t="s">
        <v>128</v>
      </c>
    </row>
    <row r="387" s="14" customFormat="1">
      <c r="A387" s="14"/>
      <c r="B387" s="245"/>
      <c r="C387" s="246"/>
      <c r="D387" s="227" t="s">
        <v>142</v>
      </c>
      <c r="E387" s="247" t="s">
        <v>1</v>
      </c>
      <c r="F387" s="248" t="s">
        <v>154</v>
      </c>
      <c r="G387" s="246"/>
      <c r="H387" s="249">
        <v>672</v>
      </c>
      <c r="I387" s="250"/>
      <c r="J387" s="246"/>
      <c r="K387" s="246"/>
      <c r="L387" s="251"/>
      <c r="M387" s="252"/>
      <c r="N387" s="253"/>
      <c r="O387" s="253"/>
      <c r="P387" s="253"/>
      <c r="Q387" s="253"/>
      <c r="R387" s="253"/>
      <c r="S387" s="253"/>
      <c r="T387" s="254"/>
      <c r="U387" s="14"/>
      <c r="V387" s="14"/>
      <c r="W387" s="14"/>
      <c r="X387" s="14"/>
      <c r="Y387" s="14"/>
      <c r="Z387" s="14"/>
      <c r="AA387" s="14"/>
      <c r="AB387" s="14"/>
      <c r="AC387" s="14"/>
      <c r="AD387" s="14"/>
      <c r="AE387" s="14"/>
      <c r="AT387" s="255" t="s">
        <v>142</v>
      </c>
      <c r="AU387" s="255" t="s">
        <v>82</v>
      </c>
      <c r="AV387" s="14" t="s">
        <v>136</v>
      </c>
      <c r="AW387" s="14" t="s">
        <v>30</v>
      </c>
      <c r="AX387" s="14" t="s">
        <v>80</v>
      </c>
      <c r="AY387" s="255" t="s">
        <v>128</v>
      </c>
    </row>
    <row r="388" s="2" customFormat="1" ht="33" customHeight="1">
      <c r="A388" s="38"/>
      <c r="B388" s="39"/>
      <c r="C388" s="214" t="s">
        <v>399</v>
      </c>
      <c r="D388" s="214" t="s">
        <v>131</v>
      </c>
      <c r="E388" s="215" t="s">
        <v>400</v>
      </c>
      <c r="F388" s="216" t="s">
        <v>401</v>
      </c>
      <c r="G388" s="217" t="s">
        <v>158</v>
      </c>
      <c r="H388" s="218">
        <v>13680</v>
      </c>
      <c r="I388" s="219"/>
      <c r="J388" s="220">
        <f>ROUND(I388*H388,2)</f>
        <v>0</v>
      </c>
      <c r="K388" s="216" t="s">
        <v>135</v>
      </c>
      <c r="L388" s="44"/>
      <c r="M388" s="221" t="s">
        <v>1</v>
      </c>
      <c r="N388" s="222" t="s">
        <v>38</v>
      </c>
      <c r="O388" s="91"/>
      <c r="P388" s="223">
        <f>O388*H388</f>
        <v>0</v>
      </c>
      <c r="Q388" s="223">
        <v>0</v>
      </c>
      <c r="R388" s="223">
        <f>Q388*H388</f>
        <v>0</v>
      </c>
      <c r="S388" s="223">
        <v>0</v>
      </c>
      <c r="T388" s="224">
        <f>S388*H388</f>
        <v>0</v>
      </c>
      <c r="U388" s="38"/>
      <c r="V388" s="38"/>
      <c r="W388" s="38"/>
      <c r="X388" s="38"/>
      <c r="Y388" s="38"/>
      <c r="Z388" s="38"/>
      <c r="AA388" s="38"/>
      <c r="AB388" s="38"/>
      <c r="AC388" s="38"/>
      <c r="AD388" s="38"/>
      <c r="AE388" s="38"/>
      <c r="AR388" s="225" t="s">
        <v>136</v>
      </c>
      <c r="AT388" s="225" t="s">
        <v>131</v>
      </c>
      <c r="AU388" s="225" t="s">
        <v>82</v>
      </c>
      <c r="AY388" s="17" t="s">
        <v>128</v>
      </c>
      <c r="BE388" s="226">
        <f>IF(N388="základní",J388,0)</f>
        <v>0</v>
      </c>
      <c r="BF388" s="226">
        <f>IF(N388="snížená",J388,0)</f>
        <v>0</v>
      </c>
      <c r="BG388" s="226">
        <f>IF(N388="zákl. přenesená",J388,0)</f>
        <v>0</v>
      </c>
      <c r="BH388" s="226">
        <f>IF(N388="sníž. přenesená",J388,0)</f>
        <v>0</v>
      </c>
      <c r="BI388" s="226">
        <f>IF(N388="nulová",J388,0)</f>
        <v>0</v>
      </c>
      <c r="BJ388" s="17" t="s">
        <v>80</v>
      </c>
      <c r="BK388" s="226">
        <f>ROUND(I388*H388,2)</f>
        <v>0</v>
      </c>
      <c r="BL388" s="17" t="s">
        <v>136</v>
      </c>
      <c r="BM388" s="225" t="s">
        <v>402</v>
      </c>
    </row>
    <row r="389" s="2" customFormat="1">
      <c r="A389" s="38"/>
      <c r="B389" s="39"/>
      <c r="C389" s="40"/>
      <c r="D389" s="227" t="s">
        <v>138</v>
      </c>
      <c r="E389" s="40"/>
      <c r="F389" s="228" t="s">
        <v>403</v>
      </c>
      <c r="G389" s="40"/>
      <c r="H389" s="40"/>
      <c r="I389" s="229"/>
      <c r="J389" s="40"/>
      <c r="K389" s="40"/>
      <c r="L389" s="44"/>
      <c r="M389" s="230"/>
      <c r="N389" s="231"/>
      <c r="O389" s="91"/>
      <c r="P389" s="91"/>
      <c r="Q389" s="91"/>
      <c r="R389" s="91"/>
      <c r="S389" s="91"/>
      <c r="T389" s="92"/>
      <c r="U389" s="38"/>
      <c r="V389" s="38"/>
      <c r="W389" s="38"/>
      <c r="X389" s="38"/>
      <c r="Y389" s="38"/>
      <c r="Z389" s="38"/>
      <c r="AA389" s="38"/>
      <c r="AB389" s="38"/>
      <c r="AC389" s="38"/>
      <c r="AD389" s="38"/>
      <c r="AE389" s="38"/>
      <c r="AT389" s="17" t="s">
        <v>138</v>
      </c>
      <c r="AU389" s="17" t="s">
        <v>82</v>
      </c>
    </row>
    <row r="390" s="2" customFormat="1">
      <c r="A390" s="38"/>
      <c r="B390" s="39"/>
      <c r="C390" s="40"/>
      <c r="D390" s="232" t="s">
        <v>140</v>
      </c>
      <c r="E390" s="40"/>
      <c r="F390" s="233" t="s">
        <v>404</v>
      </c>
      <c r="G390" s="40"/>
      <c r="H390" s="40"/>
      <c r="I390" s="229"/>
      <c r="J390" s="40"/>
      <c r="K390" s="40"/>
      <c r="L390" s="44"/>
      <c r="M390" s="230"/>
      <c r="N390" s="231"/>
      <c r="O390" s="91"/>
      <c r="P390" s="91"/>
      <c r="Q390" s="91"/>
      <c r="R390" s="91"/>
      <c r="S390" s="91"/>
      <c r="T390" s="92"/>
      <c r="U390" s="38"/>
      <c r="V390" s="38"/>
      <c r="W390" s="38"/>
      <c r="X390" s="38"/>
      <c r="Y390" s="38"/>
      <c r="Z390" s="38"/>
      <c r="AA390" s="38"/>
      <c r="AB390" s="38"/>
      <c r="AC390" s="38"/>
      <c r="AD390" s="38"/>
      <c r="AE390" s="38"/>
      <c r="AT390" s="17" t="s">
        <v>140</v>
      </c>
      <c r="AU390" s="17" t="s">
        <v>82</v>
      </c>
    </row>
    <row r="391" s="13" customFormat="1">
      <c r="A391" s="13"/>
      <c r="B391" s="234"/>
      <c r="C391" s="235"/>
      <c r="D391" s="227" t="s">
        <v>142</v>
      </c>
      <c r="E391" s="236" t="s">
        <v>1</v>
      </c>
      <c r="F391" s="237" t="s">
        <v>405</v>
      </c>
      <c r="G391" s="235"/>
      <c r="H391" s="238">
        <v>13680</v>
      </c>
      <c r="I391" s="239"/>
      <c r="J391" s="235"/>
      <c r="K391" s="235"/>
      <c r="L391" s="240"/>
      <c r="M391" s="241"/>
      <c r="N391" s="242"/>
      <c r="O391" s="242"/>
      <c r="P391" s="242"/>
      <c r="Q391" s="242"/>
      <c r="R391" s="242"/>
      <c r="S391" s="242"/>
      <c r="T391" s="243"/>
      <c r="U391" s="13"/>
      <c r="V391" s="13"/>
      <c r="W391" s="13"/>
      <c r="X391" s="13"/>
      <c r="Y391" s="13"/>
      <c r="Z391" s="13"/>
      <c r="AA391" s="13"/>
      <c r="AB391" s="13"/>
      <c r="AC391" s="13"/>
      <c r="AD391" s="13"/>
      <c r="AE391" s="13"/>
      <c r="AT391" s="244" t="s">
        <v>142</v>
      </c>
      <c r="AU391" s="244" t="s">
        <v>82</v>
      </c>
      <c r="AV391" s="13" t="s">
        <v>82</v>
      </c>
      <c r="AW391" s="13" t="s">
        <v>30</v>
      </c>
      <c r="AX391" s="13" t="s">
        <v>80</v>
      </c>
      <c r="AY391" s="244" t="s">
        <v>128</v>
      </c>
    </row>
    <row r="392" s="2" customFormat="1" ht="33" customHeight="1">
      <c r="A392" s="38"/>
      <c r="B392" s="39"/>
      <c r="C392" s="214" t="s">
        <v>406</v>
      </c>
      <c r="D392" s="214" t="s">
        <v>131</v>
      </c>
      <c r="E392" s="215" t="s">
        <v>407</v>
      </c>
      <c r="F392" s="216" t="s">
        <v>408</v>
      </c>
      <c r="G392" s="217" t="s">
        <v>158</v>
      </c>
      <c r="H392" s="218">
        <v>161280</v>
      </c>
      <c r="I392" s="219"/>
      <c r="J392" s="220">
        <f>ROUND(I392*H392,2)</f>
        <v>0</v>
      </c>
      <c r="K392" s="216" t="s">
        <v>135</v>
      </c>
      <c r="L392" s="44"/>
      <c r="M392" s="221" t="s">
        <v>1</v>
      </c>
      <c r="N392" s="222" t="s">
        <v>38</v>
      </c>
      <c r="O392" s="91"/>
      <c r="P392" s="223">
        <f>O392*H392</f>
        <v>0</v>
      </c>
      <c r="Q392" s="223">
        <v>0</v>
      </c>
      <c r="R392" s="223">
        <f>Q392*H392</f>
        <v>0</v>
      </c>
      <c r="S392" s="223">
        <v>0</v>
      </c>
      <c r="T392" s="224">
        <f>S392*H392</f>
        <v>0</v>
      </c>
      <c r="U392" s="38"/>
      <c r="V392" s="38"/>
      <c r="W392" s="38"/>
      <c r="X392" s="38"/>
      <c r="Y392" s="38"/>
      <c r="Z392" s="38"/>
      <c r="AA392" s="38"/>
      <c r="AB392" s="38"/>
      <c r="AC392" s="38"/>
      <c r="AD392" s="38"/>
      <c r="AE392" s="38"/>
      <c r="AR392" s="225" t="s">
        <v>136</v>
      </c>
      <c r="AT392" s="225" t="s">
        <v>131</v>
      </c>
      <c r="AU392" s="225" t="s">
        <v>82</v>
      </c>
      <c r="AY392" s="17" t="s">
        <v>128</v>
      </c>
      <c r="BE392" s="226">
        <f>IF(N392="základní",J392,0)</f>
        <v>0</v>
      </c>
      <c r="BF392" s="226">
        <f>IF(N392="snížená",J392,0)</f>
        <v>0</v>
      </c>
      <c r="BG392" s="226">
        <f>IF(N392="zákl. přenesená",J392,0)</f>
        <v>0</v>
      </c>
      <c r="BH392" s="226">
        <f>IF(N392="sníž. přenesená",J392,0)</f>
        <v>0</v>
      </c>
      <c r="BI392" s="226">
        <f>IF(N392="nulová",J392,0)</f>
        <v>0</v>
      </c>
      <c r="BJ392" s="17" t="s">
        <v>80</v>
      </c>
      <c r="BK392" s="226">
        <f>ROUND(I392*H392,2)</f>
        <v>0</v>
      </c>
      <c r="BL392" s="17" t="s">
        <v>136</v>
      </c>
      <c r="BM392" s="225" t="s">
        <v>409</v>
      </c>
    </row>
    <row r="393" s="2" customFormat="1">
      <c r="A393" s="38"/>
      <c r="B393" s="39"/>
      <c r="C393" s="40"/>
      <c r="D393" s="227" t="s">
        <v>138</v>
      </c>
      <c r="E393" s="40"/>
      <c r="F393" s="228" t="s">
        <v>410</v>
      </c>
      <c r="G393" s="40"/>
      <c r="H393" s="40"/>
      <c r="I393" s="229"/>
      <c r="J393" s="40"/>
      <c r="K393" s="40"/>
      <c r="L393" s="44"/>
      <c r="M393" s="230"/>
      <c r="N393" s="231"/>
      <c r="O393" s="91"/>
      <c r="P393" s="91"/>
      <c r="Q393" s="91"/>
      <c r="R393" s="91"/>
      <c r="S393" s="91"/>
      <c r="T393" s="92"/>
      <c r="U393" s="38"/>
      <c r="V393" s="38"/>
      <c r="W393" s="38"/>
      <c r="X393" s="38"/>
      <c r="Y393" s="38"/>
      <c r="Z393" s="38"/>
      <c r="AA393" s="38"/>
      <c r="AB393" s="38"/>
      <c r="AC393" s="38"/>
      <c r="AD393" s="38"/>
      <c r="AE393" s="38"/>
      <c r="AT393" s="17" t="s">
        <v>138</v>
      </c>
      <c r="AU393" s="17" t="s">
        <v>82</v>
      </c>
    </row>
    <row r="394" s="2" customFormat="1">
      <c r="A394" s="38"/>
      <c r="B394" s="39"/>
      <c r="C394" s="40"/>
      <c r="D394" s="232" t="s">
        <v>140</v>
      </c>
      <c r="E394" s="40"/>
      <c r="F394" s="233" t="s">
        <v>411</v>
      </c>
      <c r="G394" s="40"/>
      <c r="H394" s="40"/>
      <c r="I394" s="229"/>
      <c r="J394" s="40"/>
      <c r="K394" s="40"/>
      <c r="L394" s="44"/>
      <c r="M394" s="230"/>
      <c r="N394" s="231"/>
      <c r="O394" s="91"/>
      <c r="P394" s="91"/>
      <c r="Q394" s="91"/>
      <c r="R394" s="91"/>
      <c r="S394" s="91"/>
      <c r="T394" s="92"/>
      <c r="U394" s="38"/>
      <c r="V394" s="38"/>
      <c r="W394" s="38"/>
      <c r="X394" s="38"/>
      <c r="Y394" s="38"/>
      <c r="Z394" s="38"/>
      <c r="AA394" s="38"/>
      <c r="AB394" s="38"/>
      <c r="AC394" s="38"/>
      <c r="AD394" s="38"/>
      <c r="AE394" s="38"/>
      <c r="AT394" s="17" t="s">
        <v>140</v>
      </c>
      <c r="AU394" s="17" t="s">
        <v>82</v>
      </c>
    </row>
    <row r="395" s="13" customFormat="1">
      <c r="A395" s="13"/>
      <c r="B395" s="234"/>
      <c r="C395" s="235"/>
      <c r="D395" s="227" t="s">
        <v>142</v>
      </c>
      <c r="E395" s="236" t="s">
        <v>1</v>
      </c>
      <c r="F395" s="237" t="s">
        <v>412</v>
      </c>
      <c r="G395" s="235"/>
      <c r="H395" s="238">
        <v>161280</v>
      </c>
      <c r="I395" s="239"/>
      <c r="J395" s="235"/>
      <c r="K395" s="235"/>
      <c r="L395" s="240"/>
      <c r="M395" s="241"/>
      <c r="N395" s="242"/>
      <c r="O395" s="242"/>
      <c r="P395" s="242"/>
      <c r="Q395" s="242"/>
      <c r="R395" s="242"/>
      <c r="S395" s="242"/>
      <c r="T395" s="243"/>
      <c r="U395" s="13"/>
      <c r="V395" s="13"/>
      <c r="W395" s="13"/>
      <c r="X395" s="13"/>
      <c r="Y395" s="13"/>
      <c r="Z395" s="13"/>
      <c r="AA395" s="13"/>
      <c r="AB395" s="13"/>
      <c r="AC395" s="13"/>
      <c r="AD395" s="13"/>
      <c r="AE395" s="13"/>
      <c r="AT395" s="244" t="s">
        <v>142</v>
      </c>
      <c r="AU395" s="244" t="s">
        <v>82</v>
      </c>
      <c r="AV395" s="13" t="s">
        <v>82</v>
      </c>
      <c r="AW395" s="13" t="s">
        <v>30</v>
      </c>
      <c r="AX395" s="13" t="s">
        <v>80</v>
      </c>
      <c r="AY395" s="244" t="s">
        <v>128</v>
      </c>
    </row>
    <row r="396" s="2" customFormat="1" ht="37.8" customHeight="1">
      <c r="A396" s="38"/>
      <c r="B396" s="39"/>
      <c r="C396" s="214" t="s">
        <v>413</v>
      </c>
      <c r="D396" s="214" t="s">
        <v>131</v>
      </c>
      <c r="E396" s="215" t="s">
        <v>414</v>
      </c>
      <c r="F396" s="216" t="s">
        <v>415</v>
      </c>
      <c r="G396" s="217" t="s">
        <v>158</v>
      </c>
      <c r="H396" s="218">
        <v>57</v>
      </c>
      <c r="I396" s="219"/>
      <c r="J396" s="220">
        <f>ROUND(I396*H396,2)</f>
        <v>0</v>
      </c>
      <c r="K396" s="216" t="s">
        <v>135</v>
      </c>
      <c r="L396" s="44"/>
      <c r="M396" s="221" t="s">
        <v>1</v>
      </c>
      <c r="N396" s="222" t="s">
        <v>38</v>
      </c>
      <c r="O396" s="91"/>
      <c r="P396" s="223">
        <f>O396*H396</f>
        <v>0</v>
      </c>
      <c r="Q396" s="223">
        <v>0</v>
      </c>
      <c r="R396" s="223">
        <f>Q396*H396</f>
        <v>0</v>
      </c>
      <c r="S396" s="223">
        <v>0</v>
      </c>
      <c r="T396" s="224">
        <f>S396*H396</f>
        <v>0</v>
      </c>
      <c r="U396" s="38"/>
      <c r="V396" s="38"/>
      <c r="W396" s="38"/>
      <c r="X396" s="38"/>
      <c r="Y396" s="38"/>
      <c r="Z396" s="38"/>
      <c r="AA396" s="38"/>
      <c r="AB396" s="38"/>
      <c r="AC396" s="38"/>
      <c r="AD396" s="38"/>
      <c r="AE396" s="38"/>
      <c r="AR396" s="225" t="s">
        <v>136</v>
      </c>
      <c r="AT396" s="225" t="s">
        <v>131</v>
      </c>
      <c r="AU396" s="225" t="s">
        <v>82</v>
      </c>
      <c r="AY396" s="17" t="s">
        <v>128</v>
      </c>
      <c r="BE396" s="226">
        <f>IF(N396="základní",J396,0)</f>
        <v>0</v>
      </c>
      <c r="BF396" s="226">
        <f>IF(N396="snížená",J396,0)</f>
        <v>0</v>
      </c>
      <c r="BG396" s="226">
        <f>IF(N396="zákl. přenesená",J396,0)</f>
        <v>0</v>
      </c>
      <c r="BH396" s="226">
        <f>IF(N396="sníž. přenesená",J396,0)</f>
        <v>0</v>
      </c>
      <c r="BI396" s="226">
        <f>IF(N396="nulová",J396,0)</f>
        <v>0</v>
      </c>
      <c r="BJ396" s="17" t="s">
        <v>80</v>
      </c>
      <c r="BK396" s="226">
        <f>ROUND(I396*H396,2)</f>
        <v>0</v>
      </c>
      <c r="BL396" s="17" t="s">
        <v>136</v>
      </c>
      <c r="BM396" s="225" t="s">
        <v>416</v>
      </c>
    </row>
    <row r="397" s="2" customFormat="1">
      <c r="A397" s="38"/>
      <c r="B397" s="39"/>
      <c r="C397" s="40"/>
      <c r="D397" s="227" t="s">
        <v>138</v>
      </c>
      <c r="E397" s="40"/>
      <c r="F397" s="228" t="s">
        <v>417</v>
      </c>
      <c r="G397" s="40"/>
      <c r="H397" s="40"/>
      <c r="I397" s="229"/>
      <c r="J397" s="40"/>
      <c r="K397" s="40"/>
      <c r="L397" s="44"/>
      <c r="M397" s="230"/>
      <c r="N397" s="231"/>
      <c r="O397" s="91"/>
      <c r="P397" s="91"/>
      <c r="Q397" s="91"/>
      <c r="R397" s="91"/>
      <c r="S397" s="91"/>
      <c r="T397" s="92"/>
      <c r="U397" s="38"/>
      <c r="V397" s="38"/>
      <c r="W397" s="38"/>
      <c r="X397" s="38"/>
      <c r="Y397" s="38"/>
      <c r="Z397" s="38"/>
      <c r="AA397" s="38"/>
      <c r="AB397" s="38"/>
      <c r="AC397" s="38"/>
      <c r="AD397" s="38"/>
      <c r="AE397" s="38"/>
      <c r="AT397" s="17" t="s">
        <v>138</v>
      </c>
      <c r="AU397" s="17" t="s">
        <v>82</v>
      </c>
    </row>
    <row r="398" s="2" customFormat="1">
      <c r="A398" s="38"/>
      <c r="B398" s="39"/>
      <c r="C398" s="40"/>
      <c r="D398" s="232" t="s">
        <v>140</v>
      </c>
      <c r="E398" s="40"/>
      <c r="F398" s="233" t="s">
        <v>418</v>
      </c>
      <c r="G398" s="40"/>
      <c r="H398" s="40"/>
      <c r="I398" s="229"/>
      <c r="J398" s="40"/>
      <c r="K398" s="40"/>
      <c r="L398" s="44"/>
      <c r="M398" s="230"/>
      <c r="N398" s="231"/>
      <c r="O398" s="91"/>
      <c r="P398" s="91"/>
      <c r="Q398" s="91"/>
      <c r="R398" s="91"/>
      <c r="S398" s="91"/>
      <c r="T398" s="92"/>
      <c r="U398" s="38"/>
      <c r="V398" s="38"/>
      <c r="W398" s="38"/>
      <c r="X398" s="38"/>
      <c r="Y398" s="38"/>
      <c r="Z398" s="38"/>
      <c r="AA398" s="38"/>
      <c r="AB398" s="38"/>
      <c r="AC398" s="38"/>
      <c r="AD398" s="38"/>
      <c r="AE398" s="38"/>
      <c r="AT398" s="17" t="s">
        <v>140</v>
      </c>
      <c r="AU398" s="17" t="s">
        <v>82</v>
      </c>
    </row>
    <row r="399" s="13" customFormat="1">
      <c r="A399" s="13"/>
      <c r="B399" s="234"/>
      <c r="C399" s="235"/>
      <c r="D399" s="227" t="s">
        <v>142</v>
      </c>
      <c r="E399" s="236" t="s">
        <v>1</v>
      </c>
      <c r="F399" s="237" t="s">
        <v>419</v>
      </c>
      <c r="G399" s="235"/>
      <c r="H399" s="238">
        <v>57</v>
      </c>
      <c r="I399" s="239"/>
      <c r="J399" s="235"/>
      <c r="K399" s="235"/>
      <c r="L399" s="240"/>
      <c r="M399" s="241"/>
      <c r="N399" s="242"/>
      <c r="O399" s="242"/>
      <c r="P399" s="242"/>
      <c r="Q399" s="242"/>
      <c r="R399" s="242"/>
      <c r="S399" s="242"/>
      <c r="T399" s="243"/>
      <c r="U399" s="13"/>
      <c r="V399" s="13"/>
      <c r="W399" s="13"/>
      <c r="X399" s="13"/>
      <c r="Y399" s="13"/>
      <c r="Z399" s="13"/>
      <c r="AA399" s="13"/>
      <c r="AB399" s="13"/>
      <c r="AC399" s="13"/>
      <c r="AD399" s="13"/>
      <c r="AE399" s="13"/>
      <c r="AT399" s="244" t="s">
        <v>142</v>
      </c>
      <c r="AU399" s="244" t="s">
        <v>82</v>
      </c>
      <c r="AV399" s="13" t="s">
        <v>82</v>
      </c>
      <c r="AW399" s="13" t="s">
        <v>30</v>
      </c>
      <c r="AX399" s="13" t="s">
        <v>80</v>
      </c>
      <c r="AY399" s="244" t="s">
        <v>128</v>
      </c>
    </row>
    <row r="400" s="2" customFormat="1" ht="37.8" customHeight="1">
      <c r="A400" s="38"/>
      <c r="B400" s="39"/>
      <c r="C400" s="214" t="s">
        <v>420</v>
      </c>
      <c r="D400" s="214" t="s">
        <v>131</v>
      </c>
      <c r="E400" s="215" t="s">
        <v>421</v>
      </c>
      <c r="F400" s="216" t="s">
        <v>422</v>
      </c>
      <c r="G400" s="217" t="s">
        <v>158</v>
      </c>
      <c r="H400" s="218">
        <v>672</v>
      </c>
      <c r="I400" s="219"/>
      <c r="J400" s="220">
        <f>ROUND(I400*H400,2)</f>
        <v>0</v>
      </c>
      <c r="K400" s="216" t="s">
        <v>135</v>
      </c>
      <c r="L400" s="44"/>
      <c r="M400" s="221" t="s">
        <v>1</v>
      </c>
      <c r="N400" s="222" t="s">
        <v>38</v>
      </c>
      <c r="O400" s="91"/>
      <c r="P400" s="223">
        <f>O400*H400</f>
        <v>0</v>
      </c>
      <c r="Q400" s="223">
        <v>0</v>
      </c>
      <c r="R400" s="223">
        <f>Q400*H400</f>
        <v>0</v>
      </c>
      <c r="S400" s="223">
        <v>0</v>
      </c>
      <c r="T400" s="224">
        <f>S400*H400</f>
        <v>0</v>
      </c>
      <c r="U400" s="38"/>
      <c r="V400" s="38"/>
      <c r="W400" s="38"/>
      <c r="X400" s="38"/>
      <c r="Y400" s="38"/>
      <c r="Z400" s="38"/>
      <c r="AA400" s="38"/>
      <c r="AB400" s="38"/>
      <c r="AC400" s="38"/>
      <c r="AD400" s="38"/>
      <c r="AE400" s="38"/>
      <c r="AR400" s="225" t="s">
        <v>136</v>
      </c>
      <c r="AT400" s="225" t="s">
        <v>131</v>
      </c>
      <c r="AU400" s="225" t="s">
        <v>82</v>
      </c>
      <c r="AY400" s="17" t="s">
        <v>128</v>
      </c>
      <c r="BE400" s="226">
        <f>IF(N400="základní",J400,0)</f>
        <v>0</v>
      </c>
      <c r="BF400" s="226">
        <f>IF(N400="snížená",J400,0)</f>
        <v>0</v>
      </c>
      <c r="BG400" s="226">
        <f>IF(N400="zákl. přenesená",J400,0)</f>
        <v>0</v>
      </c>
      <c r="BH400" s="226">
        <f>IF(N400="sníž. přenesená",J400,0)</f>
        <v>0</v>
      </c>
      <c r="BI400" s="226">
        <f>IF(N400="nulová",J400,0)</f>
        <v>0</v>
      </c>
      <c r="BJ400" s="17" t="s">
        <v>80</v>
      </c>
      <c r="BK400" s="226">
        <f>ROUND(I400*H400,2)</f>
        <v>0</v>
      </c>
      <c r="BL400" s="17" t="s">
        <v>136</v>
      </c>
      <c r="BM400" s="225" t="s">
        <v>423</v>
      </c>
    </row>
    <row r="401" s="2" customFormat="1">
      <c r="A401" s="38"/>
      <c r="B401" s="39"/>
      <c r="C401" s="40"/>
      <c r="D401" s="227" t="s">
        <v>138</v>
      </c>
      <c r="E401" s="40"/>
      <c r="F401" s="228" t="s">
        <v>424</v>
      </c>
      <c r="G401" s="40"/>
      <c r="H401" s="40"/>
      <c r="I401" s="229"/>
      <c r="J401" s="40"/>
      <c r="K401" s="40"/>
      <c r="L401" s="44"/>
      <c r="M401" s="230"/>
      <c r="N401" s="231"/>
      <c r="O401" s="91"/>
      <c r="P401" s="91"/>
      <c r="Q401" s="91"/>
      <c r="R401" s="91"/>
      <c r="S401" s="91"/>
      <c r="T401" s="92"/>
      <c r="U401" s="38"/>
      <c r="V401" s="38"/>
      <c r="W401" s="38"/>
      <c r="X401" s="38"/>
      <c r="Y401" s="38"/>
      <c r="Z401" s="38"/>
      <c r="AA401" s="38"/>
      <c r="AB401" s="38"/>
      <c r="AC401" s="38"/>
      <c r="AD401" s="38"/>
      <c r="AE401" s="38"/>
      <c r="AT401" s="17" t="s">
        <v>138</v>
      </c>
      <c r="AU401" s="17" t="s">
        <v>82</v>
      </c>
    </row>
    <row r="402" s="2" customFormat="1">
      <c r="A402" s="38"/>
      <c r="B402" s="39"/>
      <c r="C402" s="40"/>
      <c r="D402" s="232" t="s">
        <v>140</v>
      </c>
      <c r="E402" s="40"/>
      <c r="F402" s="233" t="s">
        <v>425</v>
      </c>
      <c r="G402" s="40"/>
      <c r="H402" s="40"/>
      <c r="I402" s="229"/>
      <c r="J402" s="40"/>
      <c r="K402" s="40"/>
      <c r="L402" s="44"/>
      <c r="M402" s="230"/>
      <c r="N402" s="231"/>
      <c r="O402" s="91"/>
      <c r="P402" s="91"/>
      <c r="Q402" s="91"/>
      <c r="R402" s="91"/>
      <c r="S402" s="91"/>
      <c r="T402" s="92"/>
      <c r="U402" s="38"/>
      <c r="V402" s="38"/>
      <c r="W402" s="38"/>
      <c r="X402" s="38"/>
      <c r="Y402" s="38"/>
      <c r="Z402" s="38"/>
      <c r="AA402" s="38"/>
      <c r="AB402" s="38"/>
      <c r="AC402" s="38"/>
      <c r="AD402" s="38"/>
      <c r="AE402" s="38"/>
      <c r="AT402" s="17" t="s">
        <v>140</v>
      </c>
      <c r="AU402" s="17" t="s">
        <v>82</v>
      </c>
    </row>
    <row r="403" s="13" customFormat="1">
      <c r="A403" s="13"/>
      <c r="B403" s="234"/>
      <c r="C403" s="235"/>
      <c r="D403" s="227" t="s">
        <v>142</v>
      </c>
      <c r="E403" s="236" t="s">
        <v>1</v>
      </c>
      <c r="F403" s="237" t="s">
        <v>426</v>
      </c>
      <c r="G403" s="235"/>
      <c r="H403" s="238">
        <v>672</v>
      </c>
      <c r="I403" s="239"/>
      <c r="J403" s="235"/>
      <c r="K403" s="235"/>
      <c r="L403" s="240"/>
      <c r="M403" s="241"/>
      <c r="N403" s="242"/>
      <c r="O403" s="242"/>
      <c r="P403" s="242"/>
      <c r="Q403" s="242"/>
      <c r="R403" s="242"/>
      <c r="S403" s="242"/>
      <c r="T403" s="243"/>
      <c r="U403" s="13"/>
      <c r="V403" s="13"/>
      <c r="W403" s="13"/>
      <c r="X403" s="13"/>
      <c r="Y403" s="13"/>
      <c r="Z403" s="13"/>
      <c r="AA403" s="13"/>
      <c r="AB403" s="13"/>
      <c r="AC403" s="13"/>
      <c r="AD403" s="13"/>
      <c r="AE403" s="13"/>
      <c r="AT403" s="244" t="s">
        <v>142</v>
      </c>
      <c r="AU403" s="244" t="s">
        <v>82</v>
      </c>
      <c r="AV403" s="13" t="s">
        <v>82</v>
      </c>
      <c r="AW403" s="13" t="s">
        <v>30</v>
      </c>
      <c r="AX403" s="13" t="s">
        <v>80</v>
      </c>
      <c r="AY403" s="244" t="s">
        <v>128</v>
      </c>
    </row>
    <row r="404" s="2" customFormat="1" ht="24.15" customHeight="1">
      <c r="A404" s="38"/>
      <c r="B404" s="39"/>
      <c r="C404" s="214" t="s">
        <v>427</v>
      </c>
      <c r="D404" s="214" t="s">
        <v>131</v>
      </c>
      <c r="E404" s="215" t="s">
        <v>428</v>
      </c>
      <c r="F404" s="216" t="s">
        <v>429</v>
      </c>
      <c r="G404" s="217" t="s">
        <v>134</v>
      </c>
      <c r="H404" s="218">
        <v>1526.4000000000001</v>
      </c>
      <c r="I404" s="219"/>
      <c r="J404" s="220">
        <f>ROUND(I404*H404,2)</f>
        <v>0</v>
      </c>
      <c r="K404" s="216" t="s">
        <v>135</v>
      </c>
      <c r="L404" s="44"/>
      <c r="M404" s="221" t="s">
        <v>1</v>
      </c>
      <c r="N404" s="222" t="s">
        <v>38</v>
      </c>
      <c r="O404" s="91"/>
      <c r="P404" s="223">
        <f>O404*H404</f>
        <v>0</v>
      </c>
      <c r="Q404" s="223">
        <v>0</v>
      </c>
      <c r="R404" s="223">
        <f>Q404*H404</f>
        <v>0</v>
      </c>
      <c r="S404" s="223">
        <v>0</v>
      </c>
      <c r="T404" s="224">
        <f>S404*H404</f>
        <v>0</v>
      </c>
      <c r="U404" s="38"/>
      <c r="V404" s="38"/>
      <c r="W404" s="38"/>
      <c r="X404" s="38"/>
      <c r="Y404" s="38"/>
      <c r="Z404" s="38"/>
      <c r="AA404" s="38"/>
      <c r="AB404" s="38"/>
      <c r="AC404" s="38"/>
      <c r="AD404" s="38"/>
      <c r="AE404" s="38"/>
      <c r="AR404" s="225" t="s">
        <v>136</v>
      </c>
      <c r="AT404" s="225" t="s">
        <v>131</v>
      </c>
      <c r="AU404" s="225" t="s">
        <v>82</v>
      </c>
      <c r="AY404" s="17" t="s">
        <v>128</v>
      </c>
      <c r="BE404" s="226">
        <f>IF(N404="základní",J404,0)</f>
        <v>0</v>
      </c>
      <c r="BF404" s="226">
        <f>IF(N404="snížená",J404,0)</f>
        <v>0</v>
      </c>
      <c r="BG404" s="226">
        <f>IF(N404="zákl. přenesená",J404,0)</f>
        <v>0</v>
      </c>
      <c r="BH404" s="226">
        <f>IF(N404="sníž. přenesená",J404,0)</f>
        <v>0</v>
      </c>
      <c r="BI404" s="226">
        <f>IF(N404="nulová",J404,0)</f>
        <v>0</v>
      </c>
      <c r="BJ404" s="17" t="s">
        <v>80</v>
      </c>
      <c r="BK404" s="226">
        <f>ROUND(I404*H404,2)</f>
        <v>0</v>
      </c>
      <c r="BL404" s="17" t="s">
        <v>136</v>
      </c>
      <c r="BM404" s="225" t="s">
        <v>430</v>
      </c>
    </row>
    <row r="405" s="2" customFormat="1">
      <c r="A405" s="38"/>
      <c r="B405" s="39"/>
      <c r="C405" s="40"/>
      <c r="D405" s="227" t="s">
        <v>138</v>
      </c>
      <c r="E405" s="40"/>
      <c r="F405" s="228" t="s">
        <v>431</v>
      </c>
      <c r="G405" s="40"/>
      <c r="H405" s="40"/>
      <c r="I405" s="229"/>
      <c r="J405" s="40"/>
      <c r="K405" s="40"/>
      <c r="L405" s="44"/>
      <c r="M405" s="230"/>
      <c r="N405" s="231"/>
      <c r="O405" s="91"/>
      <c r="P405" s="91"/>
      <c r="Q405" s="91"/>
      <c r="R405" s="91"/>
      <c r="S405" s="91"/>
      <c r="T405" s="92"/>
      <c r="U405" s="38"/>
      <c r="V405" s="38"/>
      <c r="W405" s="38"/>
      <c r="X405" s="38"/>
      <c r="Y405" s="38"/>
      <c r="Z405" s="38"/>
      <c r="AA405" s="38"/>
      <c r="AB405" s="38"/>
      <c r="AC405" s="38"/>
      <c r="AD405" s="38"/>
      <c r="AE405" s="38"/>
      <c r="AT405" s="17" t="s">
        <v>138</v>
      </c>
      <c r="AU405" s="17" t="s">
        <v>82</v>
      </c>
    </row>
    <row r="406" s="2" customFormat="1">
      <c r="A406" s="38"/>
      <c r="B406" s="39"/>
      <c r="C406" s="40"/>
      <c r="D406" s="232" t="s">
        <v>140</v>
      </c>
      <c r="E406" s="40"/>
      <c r="F406" s="233" t="s">
        <v>432</v>
      </c>
      <c r="G406" s="40"/>
      <c r="H406" s="40"/>
      <c r="I406" s="229"/>
      <c r="J406" s="40"/>
      <c r="K406" s="40"/>
      <c r="L406" s="44"/>
      <c r="M406" s="230"/>
      <c r="N406" s="231"/>
      <c r="O406" s="91"/>
      <c r="P406" s="91"/>
      <c r="Q406" s="91"/>
      <c r="R406" s="91"/>
      <c r="S406" s="91"/>
      <c r="T406" s="92"/>
      <c r="U406" s="38"/>
      <c r="V406" s="38"/>
      <c r="W406" s="38"/>
      <c r="X406" s="38"/>
      <c r="Y406" s="38"/>
      <c r="Z406" s="38"/>
      <c r="AA406" s="38"/>
      <c r="AB406" s="38"/>
      <c r="AC406" s="38"/>
      <c r="AD406" s="38"/>
      <c r="AE406" s="38"/>
      <c r="AT406" s="17" t="s">
        <v>140</v>
      </c>
      <c r="AU406" s="17" t="s">
        <v>82</v>
      </c>
    </row>
    <row r="407" s="15" customFormat="1">
      <c r="A407" s="15"/>
      <c r="B407" s="256"/>
      <c r="C407" s="257"/>
      <c r="D407" s="227" t="s">
        <v>142</v>
      </c>
      <c r="E407" s="258" t="s">
        <v>1</v>
      </c>
      <c r="F407" s="259" t="s">
        <v>433</v>
      </c>
      <c r="G407" s="257"/>
      <c r="H407" s="258" t="s">
        <v>1</v>
      </c>
      <c r="I407" s="260"/>
      <c r="J407" s="257"/>
      <c r="K407" s="257"/>
      <c r="L407" s="261"/>
      <c r="M407" s="262"/>
      <c r="N407" s="263"/>
      <c r="O407" s="263"/>
      <c r="P407" s="263"/>
      <c r="Q407" s="263"/>
      <c r="R407" s="263"/>
      <c r="S407" s="263"/>
      <c r="T407" s="264"/>
      <c r="U407" s="15"/>
      <c r="V407" s="15"/>
      <c r="W407" s="15"/>
      <c r="X407" s="15"/>
      <c r="Y407" s="15"/>
      <c r="Z407" s="15"/>
      <c r="AA407" s="15"/>
      <c r="AB407" s="15"/>
      <c r="AC407" s="15"/>
      <c r="AD407" s="15"/>
      <c r="AE407" s="15"/>
      <c r="AT407" s="265" t="s">
        <v>142</v>
      </c>
      <c r="AU407" s="265" t="s">
        <v>82</v>
      </c>
      <c r="AV407" s="15" t="s">
        <v>80</v>
      </c>
      <c r="AW407" s="15" t="s">
        <v>30</v>
      </c>
      <c r="AX407" s="15" t="s">
        <v>73</v>
      </c>
      <c r="AY407" s="265" t="s">
        <v>128</v>
      </c>
    </row>
    <row r="408" s="13" customFormat="1">
      <c r="A408" s="13"/>
      <c r="B408" s="234"/>
      <c r="C408" s="235"/>
      <c r="D408" s="227" t="s">
        <v>142</v>
      </c>
      <c r="E408" s="236" t="s">
        <v>1</v>
      </c>
      <c r="F408" s="237" t="s">
        <v>434</v>
      </c>
      <c r="G408" s="235"/>
      <c r="H408" s="238">
        <v>190.80000000000001</v>
      </c>
      <c r="I408" s="239"/>
      <c r="J408" s="235"/>
      <c r="K408" s="235"/>
      <c r="L408" s="240"/>
      <c r="M408" s="241"/>
      <c r="N408" s="242"/>
      <c r="O408" s="242"/>
      <c r="P408" s="242"/>
      <c r="Q408" s="242"/>
      <c r="R408" s="242"/>
      <c r="S408" s="242"/>
      <c r="T408" s="243"/>
      <c r="U408" s="13"/>
      <c r="V408" s="13"/>
      <c r="W408" s="13"/>
      <c r="X408" s="13"/>
      <c r="Y408" s="13"/>
      <c r="Z408" s="13"/>
      <c r="AA408" s="13"/>
      <c r="AB408" s="13"/>
      <c r="AC408" s="13"/>
      <c r="AD408" s="13"/>
      <c r="AE408" s="13"/>
      <c r="AT408" s="244" t="s">
        <v>142</v>
      </c>
      <c r="AU408" s="244" t="s">
        <v>82</v>
      </c>
      <c r="AV408" s="13" t="s">
        <v>82</v>
      </c>
      <c r="AW408" s="13" t="s">
        <v>30</v>
      </c>
      <c r="AX408" s="13" t="s">
        <v>73</v>
      </c>
      <c r="AY408" s="244" t="s">
        <v>128</v>
      </c>
    </row>
    <row r="409" s="13" customFormat="1">
      <c r="A409" s="13"/>
      <c r="B409" s="234"/>
      <c r="C409" s="235"/>
      <c r="D409" s="227" t="s">
        <v>142</v>
      </c>
      <c r="E409" s="236" t="s">
        <v>1</v>
      </c>
      <c r="F409" s="237" t="s">
        <v>434</v>
      </c>
      <c r="G409" s="235"/>
      <c r="H409" s="238">
        <v>190.80000000000001</v>
      </c>
      <c r="I409" s="239"/>
      <c r="J409" s="235"/>
      <c r="K409" s="235"/>
      <c r="L409" s="240"/>
      <c r="M409" s="241"/>
      <c r="N409" s="242"/>
      <c r="O409" s="242"/>
      <c r="P409" s="242"/>
      <c r="Q409" s="242"/>
      <c r="R409" s="242"/>
      <c r="S409" s="242"/>
      <c r="T409" s="243"/>
      <c r="U409" s="13"/>
      <c r="V409" s="13"/>
      <c r="W409" s="13"/>
      <c r="X409" s="13"/>
      <c r="Y409" s="13"/>
      <c r="Z409" s="13"/>
      <c r="AA409" s="13"/>
      <c r="AB409" s="13"/>
      <c r="AC409" s="13"/>
      <c r="AD409" s="13"/>
      <c r="AE409" s="13"/>
      <c r="AT409" s="244" t="s">
        <v>142</v>
      </c>
      <c r="AU409" s="244" t="s">
        <v>82</v>
      </c>
      <c r="AV409" s="13" t="s">
        <v>82</v>
      </c>
      <c r="AW409" s="13" t="s">
        <v>30</v>
      </c>
      <c r="AX409" s="13" t="s">
        <v>73</v>
      </c>
      <c r="AY409" s="244" t="s">
        <v>128</v>
      </c>
    </row>
    <row r="410" s="13" customFormat="1">
      <c r="A410" s="13"/>
      <c r="B410" s="234"/>
      <c r="C410" s="235"/>
      <c r="D410" s="227" t="s">
        <v>142</v>
      </c>
      <c r="E410" s="236" t="s">
        <v>1</v>
      </c>
      <c r="F410" s="237" t="s">
        <v>434</v>
      </c>
      <c r="G410" s="235"/>
      <c r="H410" s="238">
        <v>190.80000000000001</v>
      </c>
      <c r="I410" s="239"/>
      <c r="J410" s="235"/>
      <c r="K410" s="235"/>
      <c r="L410" s="240"/>
      <c r="M410" s="241"/>
      <c r="N410" s="242"/>
      <c r="O410" s="242"/>
      <c r="P410" s="242"/>
      <c r="Q410" s="242"/>
      <c r="R410" s="242"/>
      <c r="S410" s="242"/>
      <c r="T410" s="243"/>
      <c r="U410" s="13"/>
      <c r="V410" s="13"/>
      <c r="W410" s="13"/>
      <c r="X410" s="13"/>
      <c r="Y410" s="13"/>
      <c r="Z410" s="13"/>
      <c r="AA410" s="13"/>
      <c r="AB410" s="13"/>
      <c r="AC410" s="13"/>
      <c r="AD410" s="13"/>
      <c r="AE410" s="13"/>
      <c r="AT410" s="244" t="s">
        <v>142</v>
      </c>
      <c r="AU410" s="244" t="s">
        <v>82</v>
      </c>
      <c r="AV410" s="13" t="s">
        <v>82</v>
      </c>
      <c r="AW410" s="13" t="s">
        <v>30</v>
      </c>
      <c r="AX410" s="13" t="s">
        <v>73</v>
      </c>
      <c r="AY410" s="244" t="s">
        <v>128</v>
      </c>
    </row>
    <row r="411" s="13" customFormat="1">
      <c r="A411" s="13"/>
      <c r="B411" s="234"/>
      <c r="C411" s="235"/>
      <c r="D411" s="227" t="s">
        <v>142</v>
      </c>
      <c r="E411" s="236" t="s">
        <v>1</v>
      </c>
      <c r="F411" s="237" t="s">
        <v>434</v>
      </c>
      <c r="G411" s="235"/>
      <c r="H411" s="238">
        <v>190.80000000000001</v>
      </c>
      <c r="I411" s="239"/>
      <c r="J411" s="235"/>
      <c r="K411" s="235"/>
      <c r="L411" s="240"/>
      <c r="M411" s="241"/>
      <c r="N411" s="242"/>
      <c r="O411" s="242"/>
      <c r="P411" s="242"/>
      <c r="Q411" s="242"/>
      <c r="R411" s="242"/>
      <c r="S411" s="242"/>
      <c r="T411" s="243"/>
      <c r="U411" s="13"/>
      <c r="V411" s="13"/>
      <c r="W411" s="13"/>
      <c r="X411" s="13"/>
      <c r="Y411" s="13"/>
      <c r="Z411" s="13"/>
      <c r="AA411" s="13"/>
      <c r="AB411" s="13"/>
      <c r="AC411" s="13"/>
      <c r="AD411" s="13"/>
      <c r="AE411" s="13"/>
      <c r="AT411" s="244" t="s">
        <v>142</v>
      </c>
      <c r="AU411" s="244" t="s">
        <v>82</v>
      </c>
      <c r="AV411" s="13" t="s">
        <v>82</v>
      </c>
      <c r="AW411" s="13" t="s">
        <v>30</v>
      </c>
      <c r="AX411" s="13" t="s">
        <v>73</v>
      </c>
      <c r="AY411" s="244" t="s">
        <v>128</v>
      </c>
    </row>
    <row r="412" s="13" customFormat="1">
      <c r="A412" s="13"/>
      <c r="B412" s="234"/>
      <c r="C412" s="235"/>
      <c r="D412" s="227" t="s">
        <v>142</v>
      </c>
      <c r="E412" s="236" t="s">
        <v>1</v>
      </c>
      <c r="F412" s="237" t="s">
        <v>434</v>
      </c>
      <c r="G412" s="235"/>
      <c r="H412" s="238">
        <v>190.80000000000001</v>
      </c>
      <c r="I412" s="239"/>
      <c r="J412" s="235"/>
      <c r="K412" s="235"/>
      <c r="L412" s="240"/>
      <c r="M412" s="241"/>
      <c r="N412" s="242"/>
      <c r="O412" s="242"/>
      <c r="P412" s="242"/>
      <c r="Q412" s="242"/>
      <c r="R412" s="242"/>
      <c r="S412" s="242"/>
      <c r="T412" s="243"/>
      <c r="U412" s="13"/>
      <c r="V412" s="13"/>
      <c r="W412" s="13"/>
      <c r="X412" s="13"/>
      <c r="Y412" s="13"/>
      <c r="Z412" s="13"/>
      <c r="AA412" s="13"/>
      <c r="AB412" s="13"/>
      <c r="AC412" s="13"/>
      <c r="AD412" s="13"/>
      <c r="AE412" s="13"/>
      <c r="AT412" s="244" t="s">
        <v>142</v>
      </c>
      <c r="AU412" s="244" t="s">
        <v>82</v>
      </c>
      <c r="AV412" s="13" t="s">
        <v>82</v>
      </c>
      <c r="AW412" s="13" t="s">
        <v>30</v>
      </c>
      <c r="AX412" s="13" t="s">
        <v>73</v>
      </c>
      <c r="AY412" s="244" t="s">
        <v>128</v>
      </c>
    </row>
    <row r="413" s="13" customFormat="1">
      <c r="A413" s="13"/>
      <c r="B413" s="234"/>
      <c r="C413" s="235"/>
      <c r="D413" s="227" t="s">
        <v>142</v>
      </c>
      <c r="E413" s="236" t="s">
        <v>1</v>
      </c>
      <c r="F413" s="237" t="s">
        <v>434</v>
      </c>
      <c r="G413" s="235"/>
      <c r="H413" s="238">
        <v>190.80000000000001</v>
      </c>
      <c r="I413" s="239"/>
      <c r="J413" s="235"/>
      <c r="K413" s="235"/>
      <c r="L413" s="240"/>
      <c r="M413" s="241"/>
      <c r="N413" s="242"/>
      <c r="O413" s="242"/>
      <c r="P413" s="242"/>
      <c r="Q413" s="242"/>
      <c r="R413" s="242"/>
      <c r="S413" s="242"/>
      <c r="T413" s="243"/>
      <c r="U413" s="13"/>
      <c r="V413" s="13"/>
      <c r="W413" s="13"/>
      <c r="X413" s="13"/>
      <c r="Y413" s="13"/>
      <c r="Z413" s="13"/>
      <c r="AA413" s="13"/>
      <c r="AB413" s="13"/>
      <c r="AC413" s="13"/>
      <c r="AD413" s="13"/>
      <c r="AE413" s="13"/>
      <c r="AT413" s="244" t="s">
        <v>142</v>
      </c>
      <c r="AU413" s="244" t="s">
        <v>82</v>
      </c>
      <c r="AV413" s="13" t="s">
        <v>82</v>
      </c>
      <c r="AW413" s="13" t="s">
        <v>30</v>
      </c>
      <c r="AX413" s="13" t="s">
        <v>73</v>
      </c>
      <c r="AY413" s="244" t="s">
        <v>128</v>
      </c>
    </row>
    <row r="414" s="13" customFormat="1">
      <c r="A414" s="13"/>
      <c r="B414" s="234"/>
      <c r="C414" s="235"/>
      <c r="D414" s="227" t="s">
        <v>142</v>
      </c>
      <c r="E414" s="236" t="s">
        <v>1</v>
      </c>
      <c r="F414" s="237" t="s">
        <v>434</v>
      </c>
      <c r="G414" s="235"/>
      <c r="H414" s="238">
        <v>190.80000000000001</v>
      </c>
      <c r="I414" s="239"/>
      <c r="J414" s="235"/>
      <c r="K414" s="235"/>
      <c r="L414" s="240"/>
      <c r="M414" s="241"/>
      <c r="N414" s="242"/>
      <c r="O414" s="242"/>
      <c r="P414" s="242"/>
      <c r="Q414" s="242"/>
      <c r="R414" s="242"/>
      <c r="S414" s="242"/>
      <c r="T414" s="243"/>
      <c r="U414" s="13"/>
      <c r="V414" s="13"/>
      <c r="W414" s="13"/>
      <c r="X414" s="13"/>
      <c r="Y414" s="13"/>
      <c r="Z414" s="13"/>
      <c r="AA414" s="13"/>
      <c r="AB414" s="13"/>
      <c r="AC414" s="13"/>
      <c r="AD414" s="13"/>
      <c r="AE414" s="13"/>
      <c r="AT414" s="244" t="s">
        <v>142</v>
      </c>
      <c r="AU414" s="244" t="s">
        <v>82</v>
      </c>
      <c r="AV414" s="13" t="s">
        <v>82</v>
      </c>
      <c r="AW414" s="13" t="s">
        <v>30</v>
      </c>
      <c r="AX414" s="13" t="s">
        <v>73</v>
      </c>
      <c r="AY414" s="244" t="s">
        <v>128</v>
      </c>
    </row>
    <row r="415" s="13" customFormat="1">
      <c r="A415" s="13"/>
      <c r="B415" s="234"/>
      <c r="C415" s="235"/>
      <c r="D415" s="227" t="s">
        <v>142</v>
      </c>
      <c r="E415" s="236" t="s">
        <v>1</v>
      </c>
      <c r="F415" s="237" t="s">
        <v>434</v>
      </c>
      <c r="G415" s="235"/>
      <c r="H415" s="238">
        <v>190.80000000000001</v>
      </c>
      <c r="I415" s="239"/>
      <c r="J415" s="235"/>
      <c r="K415" s="235"/>
      <c r="L415" s="240"/>
      <c r="M415" s="241"/>
      <c r="N415" s="242"/>
      <c r="O415" s="242"/>
      <c r="P415" s="242"/>
      <c r="Q415" s="242"/>
      <c r="R415" s="242"/>
      <c r="S415" s="242"/>
      <c r="T415" s="243"/>
      <c r="U415" s="13"/>
      <c r="V415" s="13"/>
      <c r="W415" s="13"/>
      <c r="X415" s="13"/>
      <c r="Y415" s="13"/>
      <c r="Z415" s="13"/>
      <c r="AA415" s="13"/>
      <c r="AB415" s="13"/>
      <c r="AC415" s="13"/>
      <c r="AD415" s="13"/>
      <c r="AE415" s="13"/>
      <c r="AT415" s="244" t="s">
        <v>142</v>
      </c>
      <c r="AU415" s="244" t="s">
        <v>82</v>
      </c>
      <c r="AV415" s="13" t="s">
        <v>82</v>
      </c>
      <c r="AW415" s="13" t="s">
        <v>30</v>
      </c>
      <c r="AX415" s="13" t="s">
        <v>73</v>
      </c>
      <c r="AY415" s="244" t="s">
        <v>128</v>
      </c>
    </row>
    <row r="416" s="14" customFormat="1">
      <c r="A416" s="14"/>
      <c r="B416" s="245"/>
      <c r="C416" s="246"/>
      <c r="D416" s="227" t="s">
        <v>142</v>
      </c>
      <c r="E416" s="247" t="s">
        <v>1</v>
      </c>
      <c r="F416" s="248" t="s">
        <v>154</v>
      </c>
      <c r="G416" s="246"/>
      <c r="H416" s="249">
        <v>1526.3999999999999</v>
      </c>
      <c r="I416" s="250"/>
      <c r="J416" s="246"/>
      <c r="K416" s="246"/>
      <c r="L416" s="251"/>
      <c r="M416" s="252"/>
      <c r="N416" s="253"/>
      <c r="O416" s="253"/>
      <c r="P416" s="253"/>
      <c r="Q416" s="253"/>
      <c r="R416" s="253"/>
      <c r="S416" s="253"/>
      <c r="T416" s="254"/>
      <c r="U416" s="14"/>
      <c r="V416" s="14"/>
      <c r="W416" s="14"/>
      <c r="X416" s="14"/>
      <c r="Y416" s="14"/>
      <c r="Z416" s="14"/>
      <c r="AA416" s="14"/>
      <c r="AB416" s="14"/>
      <c r="AC416" s="14"/>
      <c r="AD416" s="14"/>
      <c r="AE416" s="14"/>
      <c r="AT416" s="255" t="s">
        <v>142</v>
      </c>
      <c r="AU416" s="255" t="s">
        <v>82</v>
      </c>
      <c r="AV416" s="14" t="s">
        <v>136</v>
      </c>
      <c r="AW416" s="14" t="s">
        <v>30</v>
      </c>
      <c r="AX416" s="14" t="s">
        <v>80</v>
      </c>
      <c r="AY416" s="255" t="s">
        <v>128</v>
      </c>
    </row>
    <row r="417" s="2" customFormat="1" ht="33" customHeight="1">
      <c r="A417" s="38"/>
      <c r="B417" s="39"/>
      <c r="C417" s="214" t="s">
        <v>435</v>
      </c>
      <c r="D417" s="214" t="s">
        <v>131</v>
      </c>
      <c r="E417" s="215" t="s">
        <v>436</v>
      </c>
      <c r="F417" s="216" t="s">
        <v>437</v>
      </c>
      <c r="G417" s="217" t="s">
        <v>134</v>
      </c>
      <c r="H417" s="218">
        <v>1526.4000000000001</v>
      </c>
      <c r="I417" s="219"/>
      <c r="J417" s="220">
        <f>ROUND(I417*H417,2)</f>
        <v>0</v>
      </c>
      <c r="K417" s="216" t="s">
        <v>135</v>
      </c>
      <c r="L417" s="44"/>
      <c r="M417" s="221" t="s">
        <v>1</v>
      </c>
      <c r="N417" s="222" t="s">
        <v>38</v>
      </c>
      <c r="O417" s="91"/>
      <c r="P417" s="223">
        <f>O417*H417</f>
        <v>0</v>
      </c>
      <c r="Q417" s="223">
        <v>0</v>
      </c>
      <c r="R417" s="223">
        <f>Q417*H417</f>
        <v>0</v>
      </c>
      <c r="S417" s="223">
        <v>0</v>
      </c>
      <c r="T417" s="224">
        <f>S417*H417</f>
        <v>0</v>
      </c>
      <c r="U417" s="38"/>
      <c r="V417" s="38"/>
      <c r="W417" s="38"/>
      <c r="X417" s="38"/>
      <c r="Y417" s="38"/>
      <c r="Z417" s="38"/>
      <c r="AA417" s="38"/>
      <c r="AB417" s="38"/>
      <c r="AC417" s="38"/>
      <c r="AD417" s="38"/>
      <c r="AE417" s="38"/>
      <c r="AR417" s="225" t="s">
        <v>136</v>
      </c>
      <c r="AT417" s="225" t="s">
        <v>131</v>
      </c>
      <c r="AU417" s="225" t="s">
        <v>82</v>
      </c>
      <c r="AY417" s="17" t="s">
        <v>128</v>
      </c>
      <c r="BE417" s="226">
        <f>IF(N417="základní",J417,0)</f>
        <v>0</v>
      </c>
      <c r="BF417" s="226">
        <f>IF(N417="snížená",J417,0)</f>
        <v>0</v>
      </c>
      <c r="BG417" s="226">
        <f>IF(N417="zákl. přenesená",J417,0)</f>
        <v>0</v>
      </c>
      <c r="BH417" s="226">
        <f>IF(N417="sníž. přenesená",J417,0)</f>
        <v>0</v>
      </c>
      <c r="BI417" s="226">
        <f>IF(N417="nulová",J417,0)</f>
        <v>0</v>
      </c>
      <c r="BJ417" s="17" t="s">
        <v>80</v>
      </c>
      <c r="BK417" s="226">
        <f>ROUND(I417*H417,2)</f>
        <v>0</v>
      </c>
      <c r="BL417" s="17" t="s">
        <v>136</v>
      </c>
      <c r="BM417" s="225" t="s">
        <v>438</v>
      </c>
    </row>
    <row r="418" s="2" customFormat="1">
      <c r="A418" s="38"/>
      <c r="B418" s="39"/>
      <c r="C418" s="40"/>
      <c r="D418" s="227" t="s">
        <v>138</v>
      </c>
      <c r="E418" s="40"/>
      <c r="F418" s="228" t="s">
        <v>439</v>
      </c>
      <c r="G418" s="40"/>
      <c r="H418" s="40"/>
      <c r="I418" s="229"/>
      <c r="J418" s="40"/>
      <c r="K418" s="40"/>
      <c r="L418" s="44"/>
      <c r="M418" s="230"/>
      <c r="N418" s="231"/>
      <c r="O418" s="91"/>
      <c r="P418" s="91"/>
      <c r="Q418" s="91"/>
      <c r="R418" s="91"/>
      <c r="S418" s="91"/>
      <c r="T418" s="92"/>
      <c r="U418" s="38"/>
      <c r="V418" s="38"/>
      <c r="W418" s="38"/>
      <c r="X418" s="38"/>
      <c r="Y418" s="38"/>
      <c r="Z418" s="38"/>
      <c r="AA418" s="38"/>
      <c r="AB418" s="38"/>
      <c r="AC418" s="38"/>
      <c r="AD418" s="38"/>
      <c r="AE418" s="38"/>
      <c r="AT418" s="17" t="s">
        <v>138</v>
      </c>
      <c r="AU418" s="17" t="s">
        <v>82</v>
      </c>
    </row>
    <row r="419" s="2" customFormat="1">
      <c r="A419" s="38"/>
      <c r="B419" s="39"/>
      <c r="C419" s="40"/>
      <c r="D419" s="232" t="s">
        <v>140</v>
      </c>
      <c r="E419" s="40"/>
      <c r="F419" s="233" t="s">
        <v>440</v>
      </c>
      <c r="G419" s="40"/>
      <c r="H419" s="40"/>
      <c r="I419" s="229"/>
      <c r="J419" s="40"/>
      <c r="K419" s="40"/>
      <c r="L419" s="44"/>
      <c r="M419" s="230"/>
      <c r="N419" s="231"/>
      <c r="O419" s="91"/>
      <c r="P419" s="91"/>
      <c r="Q419" s="91"/>
      <c r="R419" s="91"/>
      <c r="S419" s="91"/>
      <c r="T419" s="92"/>
      <c r="U419" s="38"/>
      <c r="V419" s="38"/>
      <c r="W419" s="38"/>
      <c r="X419" s="38"/>
      <c r="Y419" s="38"/>
      <c r="Z419" s="38"/>
      <c r="AA419" s="38"/>
      <c r="AB419" s="38"/>
      <c r="AC419" s="38"/>
      <c r="AD419" s="38"/>
      <c r="AE419" s="38"/>
      <c r="AT419" s="17" t="s">
        <v>140</v>
      </c>
      <c r="AU419" s="17" t="s">
        <v>82</v>
      </c>
    </row>
    <row r="420" s="13" customFormat="1">
      <c r="A420" s="13"/>
      <c r="B420" s="234"/>
      <c r="C420" s="235"/>
      <c r="D420" s="227" t="s">
        <v>142</v>
      </c>
      <c r="E420" s="236" t="s">
        <v>1</v>
      </c>
      <c r="F420" s="237" t="s">
        <v>441</v>
      </c>
      <c r="G420" s="235"/>
      <c r="H420" s="238">
        <v>1526.4000000000001</v>
      </c>
      <c r="I420" s="239"/>
      <c r="J420" s="235"/>
      <c r="K420" s="235"/>
      <c r="L420" s="240"/>
      <c r="M420" s="241"/>
      <c r="N420" s="242"/>
      <c r="O420" s="242"/>
      <c r="P420" s="242"/>
      <c r="Q420" s="242"/>
      <c r="R420" s="242"/>
      <c r="S420" s="242"/>
      <c r="T420" s="243"/>
      <c r="U420" s="13"/>
      <c r="V420" s="13"/>
      <c r="W420" s="13"/>
      <c r="X420" s="13"/>
      <c r="Y420" s="13"/>
      <c r="Z420" s="13"/>
      <c r="AA420" s="13"/>
      <c r="AB420" s="13"/>
      <c r="AC420" s="13"/>
      <c r="AD420" s="13"/>
      <c r="AE420" s="13"/>
      <c r="AT420" s="244" t="s">
        <v>142</v>
      </c>
      <c r="AU420" s="244" t="s">
        <v>82</v>
      </c>
      <c r="AV420" s="13" t="s">
        <v>82</v>
      </c>
      <c r="AW420" s="13" t="s">
        <v>30</v>
      </c>
      <c r="AX420" s="13" t="s">
        <v>80</v>
      </c>
      <c r="AY420" s="244" t="s">
        <v>128</v>
      </c>
    </row>
    <row r="421" s="2" customFormat="1" ht="33" customHeight="1">
      <c r="A421" s="38"/>
      <c r="B421" s="39"/>
      <c r="C421" s="214" t="s">
        <v>442</v>
      </c>
      <c r="D421" s="214" t="s">
        <v>131</v>
      </c>
      <c r="E421" s="215" t="s">
        <v>443</v>
      </c>
      <c r="F421" s="216" t="s">
        <v>444</v>
      </c>
      <c r="G421" s="217" t="s">
        <v>134</v>
      </c>
      <c r="H421" s="218">
        <v>1526.4000000000001</v>
      </c>
      <c r="I421" s="219"/>
      <c r="J421" s="220">
        <f>ROUND(I421*H421,2)</f>
        <v>0</v>
      </c>
      <c r="K421" s="216" t="s">
        <v>135</v>
      </c>
      <c r="L421" s="44"/>
      <c r="M421" s="221" t="s">
        <v>1</v>
      </c>
      <c r="N421" s="222" t="s">
        <v>38</v>
      </c>
      <c r="O421" s="91"/>
      <c r="P421" s="223">
        <f>O421*H421</f>
        <v>0</v>
      </c>
      <c r="Q421" s="223">
        <v>0</v>
      </c>
      <c r="R421" s="223">
        <f>Q421*H421</f>
        <v>0</v>
      </c>
      <c r="S421" s="223">
        <v>0</v>
      </c>
      <c r="T421" s="224">
        <f>S421*H421</f>
        <v>0</v>
      </c>
      <c r="U421" s="38"/>
      <c r="V421" s="38"/>
      <c r="W421" s="38"/>
      <c r="X421" s="38"/>
      <c r="Y421" s="38"/>
      <c r="Z421" s="38"/>
      <c r="AA421" s="38"/>
      <c r="AB421" s="38"/>
      <c r="AC421" s="38"/>
      <c r="AD421" s="38"/>
      <c r="AE421" s="38"/>
      <c r="AR421" s="225" t="s">
        <v>136</v>
      </c>
      <c r="AT421" s="225" t="s">
        <v>131</v>
      </c>
      <c r="AU421" s="225" t="s">
        <v>82</v>
      </c>
      <c r="AY421" s="17" t="s">
        <v>128</v>
      </c>
      <c r="BE421" s="226">
        <f>IF(N421="základní",J421,0)</f>
        <v>0</v>
      </c>
      <c r="BF421" s="226">
        <f>IF(N421="snížená",J421,0)</f>
        <v>0</v>
      </c>
      <c r="BG421" s="226">
        <f>IF(N421="zákl. přenesená",J421,0)</f>
        <v>0</v>
      </c>
      <c r="BH421" s="226">
        <f>IF(N421="sníž. přenesená",J421,0)</f>
        <v>0</v>
      </c>
      <c r="BI421" s="226">
        <f>IF(N421="nulová",J421,0)</f>
        <v>0</v>
      </c>
      <c r="BJ421" s="17" t="s">
        <v>80</v>
      </c>
      <c r="BK421" s="226">
        <f>ROUND(I421*H421,2)</f>
        <v>0</v>
      </c>
      <c r="BL421" s="17" t="s">
        <v>136</v>
      </c>
      <c r="BM421" s="225" t="s">
        <v>445</v>
      </c>
    </row>
    <row r="422" s="2" customFormat="1">
      <c r="A422" s="38"/>
      <c r="B422" s="39"/>
      <c r="C422" s="40"/>
      <c r="D422" s="227" t="s">
        <v>138</v>
      </c>
      <c r="E422" s="40"/>
      <c r="F422" s="228" t="s">
        <v>446</v>
      </c>
      <c r="G422" s="40"/>
      <c r="H422" s="40"/>
      <c r="I422" s="229"/>
      <c r="J422" s="40"/>
      <c r="K422" s="40"/>
      <c r="L422" s="44"/>
      <c r="M422" s="230"/>
      <c r="N422" s="231"/>
      <c r="O422" s="91"/>
      <c r="P422" s="91"/>
      <c r="Q422" s="91"/>
      <c r="R422" s="91"/>
      <c r="S422" s="91"/>
      <c r="T422" s="92"/>
      <c r="U422" s="38"/>
      <c r="V422" s="38"/>
      <c r="W422" s="38"/>
      <c r="X422" s="38"/>
      <c r="Y422" s="38"/>
      <c r="Z422" s="38"/>
      <c r="AA422" s="38"/>
      <c r="AB422" s="38"/>
      <c r="AC422" s="38"/>
      <c r="AD422" s="38"/>
      <c r="AE422" s="38"/>
      <c r="AT422" s="17" t="s">
        <v>138</v>
      </c>
      <c r="AU422" s="17" t="s">
        <v>82</v>
      </c>
    </row>
    <row r="423" s="2" customFormat="1">
      <c r="A423" s="38"/>
      <c r="B423" s="39"/>
      <c r="C423" s="40"/>
      <c r="D423" s="232" t="s">
        <v>140</v>
      </c>
      <c r="E423" s="40"/>
      <c r="F423" s="233" t="s">
        <v>447</v>
      </c>
      <c r="G423" s="40"/>
      <c r="H423" s="40"/>
      <c r="I423" s="229"/>
      <c r="J423" s="40"/>
      <c r="K423" s="40"/>
      <c r="L423" s="44"/>
      <c r="M423" s="230"/>
      <c r="N423" s="231"/>
      <c r="O423" s="91"/>
      <c r="P423" s="91"/>
      <c r="Q423" s="91"/>
      <c r="R423" s="91"/>
      <c r="S423" s="91"/>
      <c r="T423" s="92"/>
      <c r="U423" s="38"/>
      <c r="V423" s="38"/>
      <c r="W423" s="38"/>
      <c r="X423" s="38"/>
      <c r="Y423" s="38"/>
      <c r="Z423" s="38"/>
      <c r="AA423" s="38"/>
      <c r="AB423" s="38"/>
      <c r="AC423" s="38"/>
      <c r="AD423" s="38"/>
      <c r="AE423" s="38"/>
      <c r="AT423" s="17" t="s">
        <v>140</v>
      </c>
      <c r="AU423" s="17" t="s">
        <v>82</v>
      </c>
    </row>
    <row r="424" s="13" customFormat="1">
      <c r="A424" s="13"/>
      <c r="B424" s="234"/>
      <c r="C424" s="235"/>
      <c r="D424" s="227" t="s">
        <v>142</v>
      </c>
      <c r="E424" s="236" t="s">
        <v>1</v>
      </c>
      <c r="F424" s="237" t="s">
        <v>441</v>
      </c>
      <c r="G424" s="235"/>
      <c r="H424" s="238">
        <v>1526.4000000000001</v>
      </c>
      <c r="I424" s="239"/>
      <c r="J424" s="235"/>
      <c r="K424" s="235"/>
      <c r="L424" s="240"/>
      <c r="M424" s="241"/>
      <c r="N424" s="242"/>
      <c r="O424" s="242"/>
      <c r="P424" s="242"/>
      <c r="Q424" s="242"/>
      <c r="R424" s="242"/>
      <c r="S424" s="242"/>
      <c r="T424" s="243"/>
      <c r="U424" s="13"/>
      <c r="V424" s="13"/>
      <c r="W424" s="13"/>
      <c r="X424" s="13"/>
      <c r="Y424" s="13"/>
      <c r="Z424" s="13"/>
      <c r="AA424" s="13"/>
      <c r="AB424" s="13"/>
      <c r="AC424" s="13"/>
      <c r="AD424" s="13"/>
      <c r="AE424" s="13"/>
      <c r="AT424" s="244" t="s">
        <v>142</v>
      </c>
      <c r="AU424" s="244" t="s">
        <v>82</v>
      </c>
      <c r="AV424" s="13" t="s">
        <v>82</v>
      </c>
      <c r="AW424" s="13" t="s">
        <v>30</v>
      </c>
      <c r="AX424" s="13" t="s">
        <v>80</v>
      </c>
      <c r="AY424" s="244" t="s">
        <v>128</v>
      </c>
    </row>
    <row r="425" s="2" customFormat="1" ht="16.5" customHeight="1">
      <c r="A425" s="38"/>
      <c r="B425" s="39"/>
      <c r="C425" s="214" t="s">
        <v>448</v>
      </c>
      <c r="D425" s="214" t="s">
        <v>131</v>
      </c>
      <c r="E425" s="215" t="s">
        <v>449</v>
      </c>
      <c r="F425" s="216" t="s">
        <v>450</v>
      </c>
      <c r="G425" s="217" t="s">
        <v>158</v>
      </c>
      <c r="H425" s="218">
        <v>729</v>
      </c>
      <c r="I425" s="219"/>
      <c r="J425" s="220">
        <f>ROUND(I425*H425,2)</f>
        <v>0</v>
      </c>
      <c r="K425" s="216" t="s">
        <v>135</v>
      </c>
      <c r="L425" s="44"/>
      <c r="M425" s="221" t="s">
        <v>1</v>
      </c>
      <c r="N425" s="222" t="s">
        <v>38</v>
      </c>
      <c r="O425" s="91"/>
      <c r="P425" s="223">
        <f>O425*H425</f>
        <v>0</v>
      </c>
      <c r="Q425" s="223">
        <v>0</v>
      </c>
      <c r="R425" s="223">
        <f>Q425*H425</f>
        <v>0</v>
      </c>
      <c r="S425" s="223">
        <v>0</v>
      </c>
      <c r="T425" s="224">
        <f>S425*H425</f>
        <v>0</v>
      </c>
      <c r="U425" s="38"/>
      <c r="V425" s="38"/>
      <c r="W425" s="38"/>
      <c r="X425" s="38"/>
      <c r="Y425" s="38"/>
      <c r="Z425" s="38"/>
      <c r="AA425" s="38"/>
      <c r="AB425" s="38"/>
      <c r="AC425" s="38"/>
      <c r="AD425" s="38"/>
      <c r="AE425" s="38"/>
      <c r="AR425" s="225" t="s">
        <v>136</v>
      </c>
      <c r="AT425" s="225" t="s">
        <v>131</v>
      </c>
      <c r="AU425" s="225" t="s">
        <v>82</v>
      </c>
      <c r="AY425" s="17" t="s">
        <v>128</v>
      </c>
      <c r="BE425" s="226">
        <f>IF(N425="základní",J425,0)</f>
        <v>0</v>
      </c>
      <c r="BF425" s="226">
        <f>IF(N425="snížená",J425,0)</f>
        <v>0</v>
      </c>
      <c r="BG425" s="226">
        <f>IF(N425="zákl. přenesená",J425,0)</f>
        <v>0</v>
      </c>
      <c r="BH425" s="226">
        <f>IF(N425="sníž. přenesená",J425,0)</f>
        <v>0</v>
      </c>
      <c r="BI425" s="226">
        <f>IF(N425="nulová",J425,0)</f>
        <v>0</v>
      </c>
      <c r="BJ425" s="17" t="s">
        <v>80</v>
      </c>
      <c r="BK425" s="226">
        <f>ROUND(I425*H425,2)</f>
        <v>0</v>
      </c>
      <c r="BL425" s="17" t="s">
        <v>136</v>
      </c>
      <c r="BM425" s="225" t="s">
        <v>451</v>
      </c>
    </row>
    <row r="426" s="2" customFormat="1">
      <c r="A426" s="38"/>
      <c r="B426" s="39"/>
      <c r="C426" s="40"/>
      <c r="D426" s="227" t="s">
        <v>138</v>
      </c>
      <c r="E426" s="40"/>
      <c r="F426" s="228" t="s">
        <v>452</v>
      </c>
      <c r="G426" s="40"/>
      <c r="H426" s="40"/>
      <c r="I426" s="229"/>
      <c r="J426" s="40"/>
      <c r="K426" s="40"/>
      <c r="L426" s="44"/>
      <c r="M426" s="230"/>
      <c r="N426" s="231"/>
      <c r="O426" s="91"/>
      <c r="P426" s="91"/>
      <c r="Q426" s="91"/>
      <c r="R426" s="91"/>
      <c r="S426" s="91"/>
      <c r="T426" s="92"/>
      <c r="U426" s="38"/>
      <c r="V426" s="38"/>
      <c r="W426" s="38"/>
      <c r="X426" s="38"/>
      <c r="Y426" s="38"/>
      <c r="Z426" s="38"/>
      <c r="AA426" s="38"/>
      <c r="AB426" s="38"/>
      <c r="AC426" s="38"/>
      <c r="AD426" s="38"/>
      <c r="AE426" s="38"/>
      <c r="AT426" s="17" t="s">
        <v>138</v>
      </c>
      <c r="AU426" s="17" t="s">
        <v>82</v>
      </c>
    </row>
    <row r="427" s="2" customFormat="1">
      <c r="A427" s="38"/>
      <c r="B427" s="39"/>
      <c r="C427" s="40"/>
      <c r="D427" s="232" t="s">
        <v>140</v>
      </c>
      <c r="E427" s="40"/>
      <c r="F427" s="233" t="s">
        <v>453</v>
      </c>
      <c r="G427" s="40"/>
      <c r="H427" s="40"/>
      <c r="I427" s="229"/>
      <c r="J427" s="40"/>
      <c r="K427" s="40"/>
      <c r="L427" s="44"/>
      <c r="M427" s="230"/>
      <c r="N427" s="231"/>
      <c r="O427" s="91"/>
      <c r="P427" s="91"/>
      <c r="Q427" s="91"/>
      <c r="R427" s="91"/>
      <c r="S427" s="91"/>
      <c r="T427" s="92"/>
      <c r="U427" s="38"/>
      <c r="V427" s="38"/>
      <c r="W427" s="38"/>
      <c r="X427" s="38"/>
      <c r="Y427" s="38"/>
      <c r="Z427" s="38"/>
      <c r="AA427" s="38"/>
      <c r="AB427" s="38"/>
      <c r="AC427" s="38"/>
      <c r="AD427" s="38"/>
      <c r="AE427" s="38"/>
      <c r="AT427" s="17" t="s">
        <v>140</v>
      </c>
      <c r="AU427" s="17" t="s">
        <v>82</v>
      </c>
    </row>
    <row r="428" s="13" customFormat="1">
      <c r="A428" s="13"/>
      <c r="B428" s="234"/>
      <c r="C428" s="235"/>
      <c r="D428" s="227" t="s">
        <v>142</v>
      </c>
      <c r="E428" s="236" t="s">
        <v>1</v>
      </c>
      <c r="F428" s="237" t="s">
        <v>419</v>
      </c>
      <c r="G428" s="235"/>
      <c r="H428" s="238">
        <v>57</v>
      </c>
      <c r="I428" s="239"/>
      <c r="J428" s="235"/>
      <c r="K428" s="235"/>
      <c r="L428" s="240"/>
      <c r="M428" s="241"/>
      <c r="N428" s="242"/>
      <c r="O428" s="242"/>
      <c r="P428" s="242"/>
      <c r="Q428" s="242"/>
      <c r="R428" s="242"/>
      <c r="S428" s="242"/>
      <c r="T428" s="243"/>
      <c r="U428" s="13"/>
      <c r="V428" s="13"/>
      <c r="W428" s="13"/>
      <c r="X428" s="13"/>
      <c r="Y428" s="13"/>
      <c r="Z428" s="13"/>
      <c r="AA428" s="13"/>
      <c r="AB428" s="13"/>
      <c r="AC428" s="13"/>
      <c r="AD428" s="13"/>
      <c r="AE428" s="13"/>
      <c r="AT428" s="244" t="s">
        <v>142</v>
      </c>
      <c r="AU428" s="244" t="s">
        <v>82</v>
      </c>
      <c r="AV428" s="13" t="s">
        <v>82</v>
      </c>
      <c r="AW428" s="13" t="s">
        <v>30</v>
      </c>
      <c r="AX428" s="13" t="s">
        <v>73</v>
      </c>
      <c r="AY428" s="244" t="s">
        <v>128</v>
      </c>
    </row>
    <row r="429" s="13" customFormat="1">
      <c r="A429" s="13"/>
      <c r="B429" s="234"/>
      <c r="C429" s="235"/>
      <c r="D429" s="227" t="s">
        <v>142</v>
      </c>
      <c r="E429" s="236" t="s">
        <v>1</v>
      </c>
      <c r="F429" s="237" t="s">
        <v>426</v>
      </c>
      <c r="G429" s="235"/>
      <c r="H429" s="238">
        <v>672</v>
      </c>
      <c r="I429" s="239"/>
      <c r="J429" s="235"/>
      <c r="K429" s="235"/>
      <c r="L429" s="240"/>
      <c r="M429" s="241"/>
      <c r="N429" s="242"/>
      <c r="O429" s="242"/>
      <c r="P429" s="242"/>
      <c r="Q429" s="242"/>
      <c r="R429" s="242"/>
      <c r="S429" s="242"/>
      <c r="T429" s="243"/>
      <c r="U429" s="13"/>
      <c r="V429" s="13"/>
      <c r="W429" s="13"/>
      <c r="X429" s="13"/>
      <c r="Y429" s="13"/>
      <c r="Z429" s="13"/>
      <c r="AA429" s="13"/>
      <c r="AB429" s="13"/>
      <c r="AC429" s="13"/>
      <c r="AD429" s="13"/>
      <c r="AE429" s="13"/>
      <c r="AT429" s="244" t="s">
        <v>142</v>
      </c>
      <c r="AU429" s="244" t="s">
        <v>82</v>
      </c>
      <c r="AV429" s="13" t="s">
        <v>82</v>
      </c>
      <c r="AW429" s="13" t="s">
        <v>30</v>
      </c>
      <c r="AX429" s="13" t="s">
        <v>73</v>
      </c>
      <c r="AY429" s="244" t="s">
        <v>128</v>
      </c>
    </row>
    <row r="430" s="14" customFormat="1">
      <c r="A430" s="14"/>
      <c r="B430" s="245"/>
      <c r="C430" s="246"/>
      <c r="D430" s="227" t="s">
        <v>142</v>
      </c>
      <c r="E430" s="247" t="s">
        <v>1</v>
      </c>
      <c r="F430" s="248" t="s">
        <v>154</v>
      </c>
      <c r="G430" s="246"/>
      <c r="H430" s="249">
        <v>729</v>
      </c>
      <c r="I430" s="250"/>
      <c r="J430" s="246"/>
      <c r="K430" s="246"/>
      <c r="L430" s="251"/>
      <c r="M430" s="252"/>
      <c r="N430" s="253"/>
      <c r="O430" s="253"/>
      <c r="P430" s="253"/>
      <c r="Q430" s="253"/>
      <c r="R430" s="253"/>
      <c r="S430" s="253"/>
      <c r="T430" s="254"/>
      <c r="U430" s="14"/>
      <c r="V430" s="14"/>
      <c r="W430" s="14"/>
      <c r="X430" s="14"/>
      <c r="Y430" s="14"/>
      <c r="Z430" s="14"/>
      <c r="AA430" s="14"/>
      <c r="AB430" s="14"/>
      <c r="AC430" s="14"/>
      <c r="AD430" s="14"/>
      <c r="AE430" s="14"/>
      <c r="AT430" s="255" t="s">
        <v>142</v>
      </c>
      <c r="AU430" s="255" t="s">
        <v>82</v>
      </c>
      <c r="AV430" s="14" t="s">
        <v>136</v>
      </c>
      <c r="AW430" s="14" t="s">
        <v>30</v>
      </c>
      <c r="AX430" s="14" t="s">
        <v>80</v>
      </c>
      <c r="AY430" s="255" t="s">
        <v>128</v>
      </c>
    </row>
    <row r="431" s="2" customFormat="1" ht="21.75" customHeight="1">
      <c r="A431" s="38"/>
      <c r="B431" s="39"/>
      <c r="C431" s="214" t="s">
        <v>454</v>
      </c>
      <c r="D431" s="214" t="s">
        <v>131</v>
      </c>
      <c r="E431" s="215" t="s">
        <v>455</v>
      </c>
      <c r="F431" s="216" t="s">
        <v>456</v>
      </c>
      <c r="G431" s="217" t="s">
        <v>158</v>
      </c>
      <c r="H431" s="218">
        <v>729</v>
      </c>
      <c r="I431" s="219"/>
      <c r="J431" s="220">
        <f>ROUND(I431*H431,2)</f>
        <v>0</v>
      </c>
      <c r="K431" s="216" t="s">
        <v>135</v>
      </c>
      <c r="L431" s="44"/>
      <c r="M431" s="221" t="s">
        <v>1</v>
      </c>
      <c r="N431" s="222" t="s">
        <v>38</v>
      </c>
      <c r="O431" s="91"/>
      <c r="P431" s="223">
        <f>O431*H431</f>
        <v>0</v>
      </c>
      <c r="Q431" s="223">
        <v>0</v>
      </c>
      <c r="R431" s="223">
        <f>Q431*H431</f>
        <v>0</v>
      </c>
      <c r="S431" s="223">
        <v>0</v>
      </c>
      <c r="T431" s="224">
        <f>S431*H431</f>
        <v>0</v>
      </c>
      <c r="U431" s="38"/>
      <c r="V431" s="38"/>
      <c r="W431" s="38"/>
      <c r="X431" s="38"/>
      <c r="Y431" s="38"/>
      <c r="Z431" s="38"/>
      <c r="AA431" s="38"/>
      <c r="AB431" s="38"/>
      <c r="AC431" s="38"/>
      <c r="AD431" s="38"/>
      <c r="AE431" s="38"/>
      <c r="AR431" s="225" t="s">
        <v>136</v>
      </c>
      <c r="AT431" s="225" t="s">
        <v>131</v>
      </c>
      <c r="AU431" s="225" t="s">
        <v>82</v>
      </c>
      <c r="AY431" s="17" t="s">
        <v>128</v>
      </c>
      <c r="BE431" s="226">
        <f>IF(N431="základní",J431,0)</f>
        <v>0</v>
      </c>
      <c r="BF431" s="226">
        <f>IF(N431="snížená",J431,0)</f>
        <v>0</v>
      </c>
      <c r="BG431" s="226">
        <f>IF(N431="zákl. přenesená",J431,0)</f>
        <v>0</v>
      </c>
      <c r="BH431" s="226">
        <f>IF(N431="sníž. přenesená",J431,0)</f>
        <v>0</v>
      </c>
      <c r="BI431" s="226">
        <f>IF(N431="nulová",J431,0)</f>
        <v>0</v>
      </c>
      <c r="BJ431" s="17" t="s">
        <v>80</v>
      </c>
      <c r="BK431" s="226">
        <f>ROUND(I431*H431,2)</f>
        <v>0</v>
      </c>
      <c r="BL431" s="17" t="s">
        <v>136</v>
      </c>
      <c r="BM431" s="225" t="s">
        <v>457</v>
      </c>
    </row>
    <row r="432" s="2" customFormat="1">
      <c r="A432" s="38"/>
      <c r="B432" s="39"/>
      <c r="C432" s="40"/>
      <c r="D432" s="227" t="s">
        <v>138</v>
      </c>
      <c r="E432" s="40"/>
      <c r="F432" s="228" t="s">
        <v>458</v>
      </c>
      <c r="G432" s="40"/>
      <c r="H432" s="40"/>
      <c r="I432" s="229"/>
      <c r="J432" s="40"/>
      <c r="K432" s="40"/>
      <c r="L432" s="44"/>
      <c r="M432" s="230"/>
      <c r="N432" s="231"/>
      <c r="O432" s="91"/>
      <c r="P432" s="91"/>
      <c r="Q432" s="91"/>
      <c r="R432" s="91"/>
      <c r="S432" s="91"/>
      <c r="T432" s="92"/>
      <c r="U432" s="38"/>
      <c r="V432" s="38"/>
      <c r="W432" s="38"/>
      <c r="X432" s="38"/>
      <c r="Y432" s="38"/>
      <c r="Z432" s="38"/>
      <c r="AA432" s="38"/>
      <c r="AB432" s="38"/>
      <c r="AC432" s="38"/>
      <c r="AD432" s="38"/>
      <c r="AE432" s="38"/>
      <c r="AT432" s="17" t="s">
        <v>138</v>
      </c>
      <c r="AU432" s="17" t="s">
        <v>82</v>
      </c>
    </row>
    <row r="433" s="2" customFormat="1">
      <c r="A433" s="38"/>
      <c r="B433" s="39"/>
      <c r="C433" s="40"/>
      <c r="D433" s="232" t="s">
        <v>140</v>
      </c>
      <c r="E433" s="40"/>
      <c r="F433" s="233" t="s">
        <v>459</v>
      </c>
      <c r="G433" s="40"/>
      <c r="H433" s="40"/>
      <c r="I433" s="229"/>
      <c r="J433" s="40"/>
      <c r="K433" s="40"/>
      <c r="L433" s="44"/>
      <c r="M433" s="230"/>
      <c r="N433" s="231"/>
      <c r="O433" s="91"/>
      <c r="P433" s="91"/>
      <c r="Q433" s="91"/>
      <c r="R433" s="91"/>
      <c r="S433" s="91"/>
      <c r="T433" s="92"/>
      <c r="U433" s="38"/>
      <c r="V433" s="38"/>
      <c r="W433" s="38"/>
      <c r="X433" s="38"/>
      <c r="Y433" s="38"/>
      <c r="Z433" s="38"/>
      <c r="AA433" s="38"/>
      <c r="AB433" s="38"/>
      <c r="AC433" s="38"/>
      <c r="AD433" s="38"/>
      <c r="AE433" s="38"/>
      <c r="AT433" s="17" t="s">
        <v>140</v>
      </c>
      <c r="AU433" s="17" t="s">
        <v>82</v>
      </c>
    </row>
    <row r="434" s="13" customFormat="1">
      <c r="A434" s="13"/>
      <c r="B434" s="234"/>
      <c r="C434" s="235"/>
      <c r="D434" s="227" t="s">
        <v>142</v>
      </c>
      <c r="E434" s="236" t="s">
        <v>1</v>
      </c>
      <c r="F434" s="237" t="s">
        <v>460</v>
      </c>
      <c r="G434" s="235"/>
      <c r="H434" s="238">
        <v>729</v>
      </c>
      <c r="I434" s="239"/>
      <c r="J434" s="235"/>
      <c r="K434" s="235"/>
      <c r="L434" s="240"/>
      <c r="M434" s="241"/>
      <c r="N434" s="242"/>
      <c r="O434" s="242"/>
      <c r="P434" s="242"/>
      <c r="Q434" s="242"/>
      <c r="R434" s="242"/>
      <c r="S434" s="242"/>
      <c r="T434" s="243"/>
      <c r="U434" s="13"/>
      <c r="V434" s="13"/>
      <c r="W434" s="13"/>
      <c r="X434" s="13"/>
      <c r="Y434" s="13"/>
      <c r="Z434" s="13"/>
      <c r="AA434" s="13"/>
      <c r="AB434" s="13"/>
      <c r="AC434" s="13"/>
      <c r="AD434" s="13"/>
      <c r="AE434" s="13"/>
      <c r="AT434" s="244" t="s">
        <v>142</v>
      </c>
      <c r="AU434" s="244" t="s">
        <v>82</v>
      </c>
      <c r="AV434" s="13" t="s">
        <v>82</v>
      </c>
      <c r="AW434" s="13" t="s">
        <v>30</v>
      </c>
      <c r="AX434" s="13" t="s">
        <v>80</v>
      </c>
      <c r="AY434" s="244" t="s">
        <v>128</v>
      </c>
    </row>
    <row r="435" s="2" customFormat="1" ht="24.15" customHeight="1">
      <c r="A435" s="38"/>
      <c r="B435" s="39"/>
      <c r="C435" s="214" t="s">
        <v>461</v>
      </c>
      <c r="D435" s="214" t="s">
        <v>131</v>
      </c>
      <c r="E435" s="215" t="s">
        <v>462</v>
      </c>
      <c r="F435" s="216" t="s">
        <v>463</v>
      </c>
      <c r="G435" s="217" t="s">
        <v>464</v>
      </c>
      <c r="H435" s="218">
        <v>240</v>
      </c>
      <c r="I435" s="219"/>
      <c r="J435" s="220">
        <f>ROUND(I435*H435,2)</f>
        <v>0</v>
      </c>
      <c r="K435" s="216" t="s">
        <v>135</v>
      </c>
      <c r="L435" s="44"/>
      <c r="M435" s="221" t="s">
        <v>1</v>
      </c>
      <c r="N435" s="222" t="s">
        <v>38</v>
      </c>
      <c r="O435" s="91"/>
      <c r="P435" s="223">
        <f>O435*H435</f>
        <v>0</v>
      </c>
      <c r="Q435" s="223">
        <v>0</v>
      </c>
      <c r="R435" s="223">
        <f>Q435*H435</f>
        <v>0</v>
      </c>
      <c r="S435" s="223">
        <v>0</v>
      </c>
      <c r="T435" s="224">
        <f>S435*H435</f>
        <v>0</v>
      </c>
      <c r="U435" s="38"/>
      <c r="V435" s="38"/>
      <c r="W435" s="38"/>
      <c r="X435" s="38"/>
      <c r="Y435" s="38"/>
      <c r="Z435" s="38"/>
      <c r="AA435" s="38"/>
      <c r="AB435" s="38"/>
      <c r="AC435" s="38"/>
      <c r="AD435" s="38"/>
      <c r="AE435" s="38"/>
      <c r="AR435" s="225" t="s">
        <v>136</v>
      </c>
      <c r="AT435" s="225" t="s">
        <v>131</v>
      </c>
      <c r="AU435" s="225" t="s">
        <v>82</v>
      </c>
      <c r="AY435" s="17" t="s">
        <v>128</v>
      </c>
      <c r="BE435" s="226">
        <f>IF(N435="základní",J435,0)</f>
        <v>0</v>
      </c>
      <c r="BF435" s="226">
        <f>IF(N435="snížená",J435,0)</f>
        <v>0</v>
      </c>
      <c r="BG435" s="226">
        <f>IF(N435="zákl. přenesená",J435,0)</f>
        <v>0</v>
      </c>
      <c r="BH435" s="226">
        <f>IF(N435="sníž. přenesená",J435,0)</f>
        <v>0</v>
      </c>
      <c r="BI435" s="226">
        <f>IF(N435="nulová",J435,0)</f>
        <v>0</v>
      </c>
      <c r="BJ435" s="17" t="s">
        <v>80</v>
      </c>
      <c r="BK435" s="226">
        <f>ROUND(I435*H435,2)</f>
        <v>0</v>
      </c>
      <c r="BL435" s="17" t="s">
        <v>136</v>
      </c>
      <c r="BM435" s="225" t="s">
        <v>465</v>
      </c>
    </row>
    <row r="436" s="2" customFormat="1">
      <c r="A436" s="38"/>
      <c r="B436" s="39"/>
      <c r="C436" s="40"/>
      <c r="D436" s="227" t="s">
        <v>138</v>
      </c>
      <c r="E436" s="40"/>
      <c r="F436" s="228" t="s">
        <v>466</v>
      </c>
      <c r="G436" s="40"/>
      <c r="H436" s="40"/>
      <c r="I436" s="229"/>
      <c r="J436" s="40"/>
      <c r="K436" s="40"/>
      <c r="L436" s="44"/>
      <c r="M436" s="230"/>
      <c r="N436" s="231"/>
      <c r="O436" s="91"/>
      <c r="P436" s="91"/>
      <c r="Q436" s="91"/>
      <c r="R436" s="91"/>
      <c r="S436" s="91"/>
      <c r="T436" s="92"/>
      <c r="U436" s="38"/>
      <c r="V436" s="38"/>
      <c r="W436" s="38"/>
      <c r="X436" s="38"/>
      <c r="Y436" s="38"/>
      <c r="Z436" s="38"/>
      <c r="AA436" s="38"/>
      <c r="AB436" s="38"/>
      <c r="AC436" s="38"/>
      <c r="AD436" s="38"/>
      <c r="AE436" s="38"/>
      <c r="AT436" s="17" t="s">
        <v>138</v>
      </c>
      <c r="AU436" s="17" t="s">
        <v>82</v>
      </c>
    </row>
    <row r="437" s="2" customFormat="1">
      <c r="A437" s="38"/>
      <c r="B437" s="39"/>
      <c r="C437" s="40"/>
      <c r="D437" s="232" t="s">
        <v>140</v>
      </c>
      <c r="E437" s="40"/>
      <c r="F437" s="233" t="s">
        <v>467</v>
      </c>
      <c r="G437" s="40"/>
      <c r="H437" s="40"/>
      <c r="I437" s="229"/>
      <c r="J437" s="40"/>
      <c r="K437" s="40"/>
      <c r="L437" s="44"/>
      <c r="M437" s="230"/>
      <c r="N437" s="231"/>
      <c r="O437" s="91"/>
      <c r="P437" s="91"/>
      <c r="Q437" s="91"/>
      <c r="R437" s="91"/>
      <c r="S437" s="91"/>
      <c r="T437" s="92"/>
      <c r="U437" s="38"/>
      <c r="V437" s="38"/>
      <c r="W437" s="38"/>
      <c r="X437" s="38"/>
      <c r="Y437" s="38"/>
      <c r="Z437" s="38"/>
      <c r="AA437" s="38"/>
      <c r="AB437" s="38"/>
      <c r="AC437" s="38"/>
      <c r="AD437" s="38"/>
      <c r="AE437" s="38"/>
      <c r="AT437" s="17" t="s">
        <v>140</v>
      </c>
      <c r="AU437" s="17" t="s">
        <v>82</v>
      </c>
    </row>
    <row r="438" s="13" customFormat="1">
      <c r="A438" s="13"/>
      <c r="B438" s="234"/>
      <c r="C438" s="235"/>
      <c r="D438" s="227" t="s">
        <v>142</v>
      </c>
      <c r="E438" s="236" t="s">
        <v>1</v>
      </c>
      <c r="F438" s="237" t="s">
        <v>468</v>
      </c>
      <c r="G438" s="235"/>
      <c r="H438" s="238">
        <v>240</v>
      </c>
      <c r="I438" s="239"/>
      <c r="J438" s="235"/>
      <c r="K438" s="235"/>
      <c r="L438" s="240"/>
      <c r="M438" s="241"/>
      <c r="N438" s="242"/>
      <c r="O438" s="242"/>
      <c r="P438" s="242"/>
      <c r="Q438" s="242"/>
      <c r="R438" s="242"/>
      <c r="S438" s="242"/>
      <c r="T438" s="243"/>
      <c r="U438" s="13"/>
      <c r="V438" s="13"/>
      <c r="W438" s="13"/>
      <c r="X438" s="13"/>
      <c r="Y438" s="13"/>
      <c r="Z438" s="13"/>
      <c r="AA438" s="13"/>
      <c r="AB438" s="13"/>
      <c r="AC438" s="13"/>
      <c r="AD438" s="13"/>
      <c r="AE438" s="13"/>
      <c r="AT438" s="244" t="s">
        <v>142</v>
      </c>
      <c r="AU438" s="244" t="s">
        <v>82</v>
      </c>
      <c r="AV438" s="13" t="s">
        <v>82</v>
      </c>
      <c r="AW438" s="13" t="s">
        <v>30</v>
      </c>
      <c r="AX438" s="13" t="s">
        <v>80</v>
      </c>
      <c r="AY438" s="244" t="s">
        <v>128</v>
      </c>
    </row>
    <row r="439" s="2" customFormat="1" ht="33" customHeight="1">
      <c r="A439" s="38"/>
      <c r="B439" s="39"/>
      <c r="C439" s="214" t="s">
        <v>369</v>
      </c>
      <c r="D439" s="214" t="s">
        <v>131</v>
      </c>
      <c r="E439" s="215" t="s">
        <v>469</v>
      </c>
      <c r="F439" s="216" t="s">
        <v>470</v>
      </c>
      <c r="G439" s="217" t="s">
        <v>134</v>
      </c>
      <c r="H439" s="218">
        <v>4.141</v>
      </c>
      <c r="I439" s="219"/>
      <c r="J439" s="220">
        <f>ROUND(I439*H439,2)</f>
        <v>0</v>
      </c>
      <c r="K439" s="216" t="s">
        <v>135</v>
      </c>
      <c r="L439" s="44"/>
      <c r="M439" s="221" t="s">
        <v>1</v>
      </c>
      <c r="N439" s="222" t="s">
        <v>38</v>
      </c>
      <c r="O439" s="91"/>
      <c r="P439" s="223">
        <f>O439*H439</f>
        <v>0</v>
      </c>
      <c r="Q439" s="223">
        <v>0</v>
      </c>
      <c r="R439" s="223">
        <f>Q439*H439</f>
        <v>0</v>
      </c>
      <c r="S439" s="223">
        <v>1.5940000000000001</v>
      </c>
      <c r="T439" s="224">
        <f>S439*H439</f>
        <v>6.6007540000000002</v>
      </c>
      <c r="U439" s="38"/>
      <c r="V439" s="38"/>
      <c r="W439" s="38"/>
      <c r="X439" s="38"/>
      <c r="Y439" s="38"/>
      <c r="Z439" s="38"/>
      <c r="AA439" s="38"/>
      <c r="AB439" s="38"/>
      <c r="AC439" s="38"/>
      <c r="AD439" s="38"/>
      <c r="AE439" s="38"/>
      <c r="AR439" s="225" t="s">
        <v>136</v>
      </c>
      <c r="AT439" s="225" t="s">
        <v>131</v>
      </c>
      <c r="AU439" s="225" t="s">
        <v>82</v>
      </c>
      <c r="AY439" s="17" t="s">
        <v>128</v>
      </c>
      <c r="BE439" s="226">
        <f>IF(N439="základní",J439,0)</f>
        <v>0</v>
      </c>
      <c r="BF439" s="226">
        <f>IF(N439="snížená",J439,0)</f>
        <v>0</v>
      </c>
      <c r="BG439" s="226">
        <f>IF(N439="zákl. přenesená",J439,0)</f>
        <v>0</v>
      </c>
      <c r="BH439" s="226">
        <f>IF(N439="sníž. přenesená",J439,0)</f>
        <v>0</v>
      </c>
      <c r="BI439" s="226">
        <f>IF(N439="nulová",J439,0)</f>
        <v>0</v>
      </c>
      <c r="BJ439" s="17" t="s">
        <v>80</v>
      </c>
      <c r="BK439" s="226">
        <f>ROUND(I439*H439,2)</f>
        <v>0</v>
      </c>
      <c r="BL439" s="17" t="s">
        <v>136</v>
      </c>
      <c r="BM439" s="225" t="s">
        <v>471</v>
      </c>
    </row>
    <row r="440" s="2" customFormat="1">
      <c r="A440" s="38"/>
      <c r="B440" s="39"/>
      <c r="C440" s="40"/>
      <c r="D440" s="227" t="s">
        <v>138</v>
      </c>
      <c r="E440" s="40"/>
      <c r="F440" s="228" t="s">
        <v>472</v>
      </c>
      <c r="G440" s="40"/>
      <c r="H440" s="40"/>
      <c r="I440" s="229"/>
      <c r="J440" s="40"/>
      <c r="K440" s="40"/>
      <c r="L440" s="44"/>
      <c r="M440" s="230"/>
      <c r="N440" s="231"/>
      <c r="O440" s="91"/>
      <c r="P440" s="91"/>
      <c r="Q440" s="91"/>
      <c r="R440" s="91"/>
      <c r="S440" s="91"/>
      <c r="T440" s="92"/>
      <c r="U440" s="38"/>
      <c r="V440" s="38"/>
      <c r="W440" s="38"/>
      <c r="X440" s="38"/>
      <c r="Y440" s="38"/>
      <c r="Z440" s="38"/>
      <c r="AA440" s="38"/>
      <c r="AB440" s="38"/>
      <c r="AC440" s="38"/>
      <c r="AD440" s="38"/>
      <c r="AE440" s="38"/>
      <c r="AT440" s="17" t="s">
        <v>138</v>
      </c>
      <c r="AU440" s="17" t="s">
        <v>82</v>
      </c>
    </row>
    <row r="441" s="2" customFormat="1">
      <c r="A441" s="38"/>
      <c r="B441" s="39"/>
      <c r="C441" s="40"/>
      <c r="D441" s="232" t="s">
        <v>140</v>
      </c>
      <c r="E441" s="40"/>
      <c r="F441" s="233" t="s">
        <v>473</v>
      </c>
      <c r="G441" s="40"/>
      <c r="H441" s="40"/>
      <c r="I441" s="229"/>
      <c r="J441" s="40"/>
      <c r="K441" s="40"/>
      <c r="L441" s="44"/>
      <c r="M441" s="230"/>
      <c r="N441" s="231"/>
      <c r="O441" s="91"/>
      <c r="P441" s="91"/>
      <c r="Q441" s="91"/>
      <c r="R441" s="91"/>
      <c r="S441" s="91"/>
      <c r="T441" s="92"/>
      <c r="U441" s="38"/>
      <c r="V441" s="38"/>
      <c r="W441" s="38"/>
      <c r="X441" s="38"/>
      <c r="Y441" s="38"/>
      <c r="Z441" s="38"/>
      <c r="AA441" s="38"/>
      <c r="AB441" s="38"/>
      <c r="AC441" s="38"/>
      <c r="AD441" s="38"/>
      <c r="AE441" s="38"/>
      <c r="AT441" s="17" t="s">
        <v>140</v>
      </c>
      <c r="AU441" s="17" t="s">
        <v>82</v>
      </c>
    </row>
    <row r="442" s="13" customFormat="1">
      <c r="A442" s="13"/>
      <c r="B442" s="234"/>
      <c r="C442" s="235"/>
      <c r="D442" s="227" t="s">
        <v>142</v>
      </c>
      <c r="E442" s="236" t="s">
        <v>1</v>
      </c>
      <c r="F442" s="237" t="s">
        <v>474</v>
      </c>
      <c r="G442" s="235"/>
      <c r="H442" s="238">
        <v>4.141</v>
      </c>
      <c r="I442" s="239"/>
      <c r="J442" s="235"/>
      <c r="K442" s="235"/>
      <c r="L442" s="240"/>
      <c r="M442" s="241"/>
      <c r="N442" s="242"/>
      <c r="O442" s="242"/>
      <c r="P442" s="242"/>
      <c r="Q442" s="242"/>
      <c r="R442" s="242"/>
      <c r="S442" s="242"/>
      <c r="T442" s="243"/>
      <c r="U442" s="13"/>
      <c r="V442" s="13"/>
      <c r="W442" s="13"/>
      <c r="X442" s="13"/>
      <c r="Y442" s="13"/>
      <c r="Z442" s="13"/>
      <c r="AA442" s="13"/>
      <c r="AB442" s="13"/>
      <c r="AC442" s="13"/>
      <c r="AD442" s="13"/>
      <c r="AE442" s="13"/>
      <c r="AT442" s="244" t="s">
        <v>142</v>
      </c>
      <c r="AU442" s="244" t="s">
        <v>82</v>
      </c>
      <c r="AV442" s="13" t="s">
        <v>82</v>
      </c>
      <c r="AW442" s="13" t="s">
        <v>30</v>
      </c>
      <c r="AX442" s="13" t="s">
        <v>80</v>
      </c>
      <c r="AY442" s="244" t="s">
        <v>128</v>
      </c>
    </row>
    <row r="443" s="2" customFormat="1" ht="16.5" customHeight="1">
      <c r="A443" s="38"/>
      <c r="B443" s="39"/>
      <c r="C443" s="214" t="s">
        <v>475</v>
      </c>
      <c r="D443" s="214" t="s">
        <v>131</v>
      </c>
      <c r="E443" s="215" t="s">
        <v>476</v>
      </c>
      <c r="F443" s="216" t="s">
        <v>477</v>
      </c>
      <c r="G443" s="217" t="s">
        <v>134</v>
      </c>
      <c r="H443" s="218">
        <v>8.9740000000000002</v>
      </c>
      <c r="I443" s="219"/>
      <c r="J443" s="220">
        <f>ROUND(I443*H443,2)</f>
        <v>0</v>
      </c>
      <c r="K443" s="216" t="s">
        <v>135</v>
      </c>
      <c r="L443" s="44"/>
      <c r="M443" s="221" t="s">
        <v>1</v>
      </c>
      <c r="N443" s="222" t="s">
        <v>38</v>
      </c>
      <c r="O443" s="91"/>
      <c r="P443" s="223">
        <f>O443*H443</f>
        <v>0</v>
      </c>
      <c r="Q443" s="223">
        <v>0</v>
      </c>
      <c r="R443" s="223">
        <f>Q443*H443</f>
        <v>0</v>
      </c>
      <c r="S443" s="223">
        <v>2.3999999999999999</v>
      </c>
      <c r="T443" s="224">
        <f>S443*H443</f>
        <v>21.537600000000001</v>
      </c>
      <c r="U443" s="38"/>
      <c r="V443" s="38"/>
      <c r="W443" s="38"/>
      <c r="X443" s="38"/>
      <c r="Y443" s="38"/>
      <c r="Z443" s="38"/>
      <c r="AA443" s="38"/>
      <c r="AB443" s="38"/>
      <c r="AC443" s="38"/>
      <c r="AD443" s="38"/>
      <c r="AE443" s="38"/>
      <c r="AR443" s="225" t="s">
        <v>136</v>
      </c>
      <c r="AT443" s="225" t="s">
        <v>131</v>
      </c>
      <c r="AU443" s="225" t="s">
        <v>82</v>
      </c>
      <c r="AY443" s="17" t="s">
        <v>128</v>
      </c>
      <c r="BE443" s="226">
        <f>IF(N443="základní",J443,0)</f>
        <v>0</v>
      </c>
      <c r="BF443" s="226">
        <f>IF(N443="snížená",J443,0)</f>
        <v>0</v>
      </c>
      <c r="BG443" s="226">
        <f>IF(N443="zákl. přenesená",J443,0)</f>
        <v>0</v>
      </c>
      <c r="BH443" s="226">
        <f>IF(N443="sníž. přenesená",J443,0)</f>
        <v>0</v>
      </c>
      <c r="BI443" s="226">
        <f>IF(N443="nulová",J443,0)</f>
        <v>0</v>
      </c>
      <c r="BJ443" s="17" t="s">
        <v>80</v>
      </c>
      <c r="BK443" s="226">
        <f>ROUND(I443*H443,2)</f>
        <v>0</v>
      </c>
      <c r="BL443" s="17" t="s">
        <v>136</v>
      </c>
      <c r="BM443" s="225" t="s">
        <v>478</v>
      </c>
    </row>
    <row r="444" s="2" customFormat="1">
      <c r="A444" s="38"/>
      <c r="B444" s="39"/>
      <c r="C444" s="40"/>
      <c r="D444" s="227" t="s">
        <v>138</v>
      </c>
      <c r="E444" s="40"/>
      <c r="F444" s="228" t="s">
        <v>479</v>
      </c>
      <c r="G444" s="40"/>
      <c r="H444" s="40"/>
      <c r="I444" s="229"/>
      <c r="J444" s="40"/>
      <c r="K444" s="40"/>
      <c r="L444" s="44"/>
      <c r="M444" s="230"/>
      <c r="N444" s="231"/>
      <c r="O444" s="91"/>
      <c r="P444" s="91"/>
      <c r="Q444" s="91"/>
      <c r="R444" s="91"/>
      <c r="S444" s="91"/>
      <c r="T444" s="92"/>
      <c r="U444" s="38"/>
      <c r="V444" s="38"/>
      <c r="W444" s="38"/>
      <c r="X444" s="38"/>
      <c r="Y444" s="38"/>
      <c r="Z444" s="38"/>
      <c r="AA444" s="38"/>
      <c r="AB444" s="38"/>
      <c r="AC444" s="38"/>
      <c r="AD444" s="38"/>
      <c r="AE444" s="38"/>
      <c r="AT444" s="17" t="s">
        <v>138</v>
      </c>
      <c r="AU444" s="17" t="s">
        <v>82</v>
      </c>
    </row>
    <row r="445" s="2" customFormat="1">
      <c r="A445" s="38"/>
      <c r="B445" s="39"/>
      <c r="C445" s="40"/>
      <c r="D445" s="232" t="s">
        <v>140</v>
      </c>
      <c r="E445" s="40"/>
      <c r="F445" s="233" t="s">
        <v>480</v>
      </c>
      <c r="G445" s="40"/>
      <c r="H445" s="40"/>
      <c r="I445" s="229"/>
      <c r="J445" s="40"/>
      <c r="K445" s="40"/>
      <c r="L445" s="44"/>
      <c r="M445" s="230"/>
      <c r="N445" s="231"/>
      <c r="O445" s="91"/>
      <c r="P445" s="91"/>
      <c r="Q445" s="91"/>
      <c r="R445" s="91"/>
      <c r="S445" s="91"/>
      <c r="T445" s="92"/>
      <c r="U445" s="38"/>
      <c r="V445" s="38"/>
      <c r="W445" s="38"/>
      <c r="X445" s="38"/>
      <c r="Y445" s="38"/>
      <c r="Z445" s="38"/>
      <c r="AA445" s="38"/>
      <c r="AB445" s="38"/>
      <c r="AC445" s="38"/>
      <c r="AD445" s="38"/>
      <c r="AE445" s="38"/>
      <c r="AT445" s="17" t="s">
        <v>140</v>
      </c>
      <c r="AU445" s="17" t="s">
        <v>82</v>
      </c>
    </row>
    <row r="446" s="13" customFormat="1">
      <c r="A446" s="13"/>
      <c r="B446" s="234"/>
      <c r="C446" s="235"/>
      <c r="D446" s="227" t="s">
        <v>142</v>
      </c>
      <c r="E446" s="236" t="s">
        <v>1</v>
      </c>
      <c r="F446" s="237" t="s">
        <v>481</v>
      </c>
      <c r="G446" s="235"/>
      <c r="H446" s="238">
        <v>0.64000000000000001</v>
      </c>
      <c r="I446" s="239"/>
      <c r="J446" s="235"/>
      <c r="K446" s="235"/>
      <c r="L446" s="240"/>
      <c r="M446" s="241"/>
      <c r="N446" s="242"/>
      <c r="O446" s="242"/>
      <c r="P446" s="242"/>
      <c r="Q446" s="242"/>
      <c r="R446" s="242"/>
      <c r="S446" s="242"/>
      <c r="T446" s="243"/>
      <c r="U446" s="13"/>
      <c r="V446" s="13"/>
      <c r="W446" s="13"/>
      <c r="X446" s="13"/>
      <c r="Y446" s="13"/>
      <c r="Z446" s="13"/>
      <c r="AA446" s="13"/>
      <c r="AB446" s="13"/>
      <c r="AC446" s="13"/>
      <c r="AD446" s="13"/>
      <c r="AE446" s="13"/>
      <c r="AT446" s="244" t="s">
        <v>142</v>
      </c>
      <c r="AU446" s="244" t="s">
        <v>82</v>
      </c>
      <c r="AV446" s="13" t="s">
        <v>82</v>
      </c>
      <c r="AW446" s="13" t="s">
        <v>30</v>
      </c>
      <c r="AX446" s="13" t="s">
        <v>73</v>
      </c>
      <c r="AY446" s="244" t="s">
        <v>128</v>
      </c>
    </row>
    <row r="447" s="13" customFormat="1">
      <c r="A447" s="13"/>
      <c r="B447" s="234"/>
      <c r="C447" s="235"/>
      <c r="D447" s="227" t="s">
        <v>142</v>
      </c>
      <c r="E447" s="236" t="s">
        <v>1</v>
      </c>
      <c r="F447" s="237" t="s">
        <v>482</v>
      </c>
      <c r="G447" s="235"/>
      <c r="H447" s="238">
        <v>1.1200000000000001</v>
      </c>
      <c r="I447" s="239"/>
      <c r="J447" s="235"/>
      <c r="K447" s="235"/>
      <c r="L447" s="240"/>
      <c r="M447" s="241"/>
      <c r="N447" s="242"/>
      <c r="O447" s="242"/>
      <c r="P447" s="242"/>
      <c r="Q447" s="242"/>
      <c r="R447" s="242"/>
      <c r="S447" s="242"/>
      <c r="T447" s="243"/>
      <c r="U447" s="13"/>
      <c r="V447" s="13"/>
      <c r="W447" s="13"/>
      <c r="X447" s="13"/>
      <c r="Y447" s="13"/>
      <c r="Z447" s="13"/>
      <c r="AA447" s="13"/>
      <c r="AB447" s="13"/>
      <c r="AC447" s="13"/>
      <c r="AD447" s="13"/>
      <c r="AE447" s="13"/>
      <c r="AT447" s="244" t="s">
        <v>142</v>
      </c>
      <c r="AU447" s="244" t="s">
        <v>82</v>
      </c>
      <c r="AV447" s="13" t="s">
        <v>82</v>
      </c>
      <c r="AW447" s="13" t="s">
        <v>30</v>
      </c>
      <c r="AX447" s="13" t="s">
        <v>73</v>
      </c>
      <c r="AY447" s="244" t="s">
        <v>128</v>
      </c>
    </row>
    <row r="448" s="13" customFormat="1">
      <c r="A448" s="13"/>
      <c r="B448" s="234"/>
      <c r="C448" s="235"/>
      <c r="D448" s="227" t="s">
        <v>142</v>
      </c>
      <c r="E448" s="236" t="s">
        <v>1</v>
      </c>
      <c r="F448" s="237" t="s">
        <v>483</v>
      </c>
      <c r="G448" s="235"/>
      <c r="H448" s="238">
        <v>0.64000000000000001</v>
      </c>
      <c r="I448" s="239"/>
      <c r="J448" s="235"/>
      <c r="K448" s="235"/>
      <c r="L448" s="240"/>
      <c r="M448" s="241"/>
      <c r="N448" s="242"/>
      <c r="O448" s="242"/>
      <c r="P448" s="242"/>
      <c r="Q448" s="242"/>
      <c r="R448" s="242"/>
      <c r="S448" s="242"/>
      <c r="T448" s="243"/>
      <c r="U448" s="13"/>
      <c r="V448" s="13"/>
      <c r="W448" s="13"/>
      <c r="X448" s="13"/>
      <c r="Y448" s="13"/>
      <c r="Z448" s="13"/>
      <c r="AA448" s="13"/>
      <c r="AB448" s="13"/>
      <c r="AC448" s="13"/>
      <c r="AD448" s="13"/>
      <c r="AE448" s="13"/>
      <c r="AT448" s="244" t="s">
        <v>142</v>
      </c>
      <c r="AU448" s="244" t="s">
        <v>82</v>
      </c>
      <c r="AV448" s="13" t="s">
        <v>82</v>
      </c>
      <c r="AW448" s="13" t="s">
        <v>30</v>
      </c>
      <c r="AX448" s="13" t="s">
        <v>73</v>
      </c>
      <c r="AY448" s="244" t="s">
        <v>128</v>
      </c>
    </row>
    <row r="449" s="13" customFormat="1">
      <c r="A449" s="13"/>
      <c r="B449" s="234"/>
      <c r="C449" s="235"/>
      <c r="D449" s="227" t="s">
        <v>142</v>
      </c>
      <c r="E449" s="236" t="s">
        <v>1</v>
      </c>
      <c r="F449" s="237" t="s">
        <v>484</v>
      </c>
      <c r="G449" s="235"/>
      <c r="H449" s="238">
        <v>2</v>
      </c>
      <c r="I449" s="239"/>
      <c r="J449" s="235"/>
      <c r="K449" s="235"/>
      <c r="L449" s="240"/>
      <c r="M449" s="241"/>
      <c r="N449" s="242"/>
      <c r="O449" s="242"/>
      <c r="P449" s="242"/>
      <c r="Q449" s="242"/>
      <c r="R449" s="242"/>
      <c r="S449" s="242"/>
      <c r="T449" s="243"/>
      <c r="U449" s="13"/>
      <c r="V449" s="13"/>
      <c r="W449" s="13"/>
      <c r="X449" s="13"/>
      <c r="Y449" s="13"/>
      <c r="Z449" s="13"/>
      <c r="AA449" s="13"/>
      <c r="AB449" s="13"/>
      <c r="AC449" s="13"/>
      <c r="AD449" s="13"/>
      <c r="AE449" s="13"/>
      <c r="AT449" s="244" t="s">
        <v>142</v>
      </c>
      <c r="AU449" s="244" t="s">
        <v>82</v>
      </c>
      <c r="AV449" s="13" t="s">
        <v>82</v>
      </c>
      <c r="AW449" s="13" t="s">
        <v>30</v>
      </c>
      <c r="AX449" s="13" t="s">
        <v>73</v>
      </c>
      <c r="AY449" s="244" t="s">
        <v>128</v>
      </c>
    </row>
    <row r="450" s="13" customFormat="1">
      <c r="A450" s="13"/>
      <c r="B450" s="234"/>
      <c r="C450" s="235"/>
      <c r="D450" s="227" t="s">
        <v>142</v>
      </c>
      <c r="E450" s="236" t="s">
        <v>1</v>
      </c>
      <c r="F450" s="237" t="s">
        <v>485</v>
      </c>
      <c r="G450" s="235"/>
      <c r="H450" s="238">
        <v>2</v>
      </c>
      <c r="I450" s="239"/>
      <c r="J450" s="235"/>
      <c r="K450" s="235"/>
      <c r="L450" s="240"/>
      <c r="M450" s="241"/>
      <c r="N450" s="242"/>
      <c r="O450" s="242"/>
      <c r="P450" s="242"/>
      <c r="Q450" s="242"/>
      <c r="R450" s="242"/>
      <c r="S450" s="242"/>
      <c r="T450" s="243"/>
      <c r="U450" s="13"/>
      <c r="V450" s="13"/>
      <c r="W450" s="13"/>
      <c r="X450" s="13"/>
      <c r="Y450" s="13"/>
      <c r="Z450" s="13"/>
      <c r="AA450" s="13"/>
      <c r="AB450" s="13"/>
      <c r="AC450" s="13"/>
      <c r="AD450" s="13"/>
      <c r="AE450" s="13"/>
      <c r="AT450" s="244" t="s">
        <v>142</v>
      </c>
      <c r="AU450" s="244" t="s">
        <v>82</v>
      </c>
      <c r="AV450" s="13" t="s">
        <v>82</v>
      </c>
      <c r="AW450" s="13" t="s">
        <v>30</v>
      </c>
      <c r="AX450" s="13" t="s">
        <v>73</v>
      </c>
      <c r="AY450" s="244" t="s">
        <v>128</v>
      </c>
    </row>
    <row r="451" s="13" customFormat="1">
      <c r="A451" s="13"/>
      <c r="B451" s="234"/>
      <c r="C451" s="235"/>
      <c r="D451" s="227" t="s">
        <v>142</v>
      </c>
      <c r="E451" s="236" t="s">
        <v>1</v>
      </c>
      <c r="F451" s="237" t="s">
        <v>486</v>
      </c>
      <c r="G451" s="235"/>
      <c r="H451" s="238">
        <v>1.05</v>
      </c>
      <c r="I451" s="239"/>
      <c r="J451" s="235"/>
      <c r="K451" s="235"/>
      <c r="L451" s="240"/>
      <c r="M451" s="241"/>
      <c r="N451" s="242"/>
      <c r="O451" s="242"/>
      <c r="P451" s="242"/>
      <c r="Q451" s="242"/>
      <c r="R451" s="242"/>
      <c r="S451" s="242"/>
      <c r="T451" s="243"/>
      <c r="U451" s="13"/>
      <c r="V451" s="13"/>
      <c r="W451" s="13"/>
      <c r="X451" s="13"/>
      <c r="Y451" s="13"/>
      <c r="Z451" s="13"/>
      <c r="AA451" s="13"/>
      <c r="AB451" s="13"/>
      <c r="AC451" s="13"/>
      <c r="AD451" s="13"/>
      <c r="AE451" s="13"/>
      <c r="AT451" s="244" t="s">
        <v>142</v>
      </c>
      <c r="AU451" s="244" t="s">
        <v>82</v>
      </c>
      <c r="AV451" s="13" t="s">
        <v>82</v>
      </c>
      <c r="AW451" s="13" t="s">
        <v>30</v>
      </c>
      <c r="AX451" s="13" t="s">
        <v>73</v>
      </c>
      <c r="AY451" s="244" t="s">
        <v>128</v>
      </c>
    </row>
    <row r="452" s="13" customFormat="1">
      <c r="A452" s="13"/>
      <c r="B452" s="234"/>
      <c r="C452" s="235"/>
      <c r="D452" s="227" t="s">
        <v>142</v>
      </c>
      <c r="E452" s="236" t="s">
        <v>1</v>
      </c>
      <c r="F452" s="237" t="s">
        <v>487</v>
      </c>
      <c r="G452" s="235"/>
      <c r="H452" s="238">
        <v>0.76200000000000001</v>
      </c>
      <c r="I452" s="239"/>
      <c r="J452" s="235"/>
      <c r="K452" s="235"/>
      <c r="L452" s="240"/>
      <c r="M452" s="241"/>
      <c r="N452" s="242"/>
      <c r="O452" s="242"/>
      <c r="P452" s="242"/>
      <c r="Q452" s="242"/>
      <c r="R452" s="242"/>
      <c r="S452" s="242"/>
      <c r="T452" s="243"/>
      <c r="U452" s="13"/>
      <c r="V452" s="13"/>
      <c r="W452" s="13"/>
      <c r="X452" s="13"/>
      <c r="Y452" s="13"/>
      <c r="Z452" s="13"/>
      <c r="AA452" s="13"/>
      <c r="AB452" s="13"/>
      <c r="AC452" s="13"/>
      <c r="AD452" s="13"/>
      <c r="AE452" s="13"/>
      <c r="AT452" s="244" t="s">
        <v>142</v>
      </c>
      <c r="AU452" s="244" t="s">
        <v>82</v>
      </c>
      <c r="AV452" s="13" t="s">
        <v>82</v>
      </c>
      <c r="AW452" s="13" t="s">
        <v>30</v>
      </c>
      <c r="AX452" s="13" t="s">
        <v>73</v>
      </c>
      <c r="AY452" s="244" t="s">
        <v>128</v>
      </c>
    </row>
    <row r="453" s="13" customFormat="1">
      <c r="A453" s="13"/>
      <c r="B453" s="234"/>
      <c r="C453" s="235"/>
      <c r="D453" s="227" t="s">
        <v>142</v>
      </c>
      <c r="E453" s="236" t="s">
        <v>1</v>
      </c>
      <c r="F453" s="237" t="s">
        <v>488</v>
      </c>
      <c r="G453" s="235"/>
      <c r="H453" s="238">
        <v>0.76200000000000001</v>
      </c>
      <c r="I453" s="239"/>
      <c r="J453" s="235"/>
      <c r="K453" s="235"/>
      <c r="L453" s="240"/>
      <c r="M453" s="241"/>
      <c r="N453" s="242"/>
      <c r="O453" s="242"/>
      <c r="P453" s="242"/>
      <c r="Q453" s="242"/>
      <c r="R453" s="242"/>
      <c r="S453" s="242"/>
      <c r="T453" s="243"/>
      <c r="U453" s="13"/>
      <c r="V453" s="13"/>
      <c r="W453" s="13"/>
      <c r="X453" s="13"/>
      <c r="Y453" s="13"/>
      <c r="Z453" s="13"/>
      <c r="AA453" s="13"/>
      <c r="AB453" s="13"/>
      <c r="AC453" s="13"/>
      <c r="AD453" s="13"/>
      <c r="AE453" s="13"/>
      <c r="AT453" s="244" t="s">
        <v>142</v>
      </c>
      <c r="AU453" s="244" t="s">
        <v>82</v>
      </c>
      <c r="AV453" s="13" t="s">
        <v>82</v>
      </c>
      <c r="AW453" s="13" t="s">
        <v>30</v>
      </c>
      <c r="AX453" s="13" t="s">
        <v>73</v>
      </c>
      <c r="AY453" s="244" t="s">
        <v>128</v>
      </c>
    </row>
    <row r="454" s="14" customFormat="1">
      <c r="A454" s="14"/>
      <c r="B454" s="245"/>
      <c r="C454" s="246"/>
      <c r="D454" s="227" t="s">
        <v>142</v>
      </c>
      <c r="E454" s="247" t="s">
        <v>1</v>
      </c>
      <c r="F454" s="248" t="s">
        <v>154</v>
      </c>
      <c r="G454" s="246"/>
      <c r="H454" s="249">
        <v>8.9740000000000002</v>
      </c>
      <c r="I454" s="250"/>
      <c r="J454" s="246"/>
      <c r="K454" s="246"/>
      <c r="L454" s="251"/>
      <c r="M454" s="252"/>
      <c r="N454" s="253"/>
      <c r="O454" s="253"/>
      <c r="P454" s="253"/>
      <c r="Q454" s="253"/>
      <c r="R454" s="253"/>
      <c r="S454" s="253"/>
      <c r="T454" s="254"/>
      <c r="U454" s="14"/>
      <c r="V454" s="14"/>
      <c r="W454" s="14"/>
      <c r="X454" s="14"/>
      <c r="Y454" s="14"/>
      <c r="Z454" s="14"/>
      <c r="AA454" s="14"/>
      <c r="AB454" s="14"/>
      <c r="AC454" s="14"/>
      <c r="AD454" s="14"/>
      <c r="AE454" s="14"/>
      <c r="AT454" s="255" t="s">
        <v>142</v>
      </c>
      <c r="AU454" s="255" t="s">
        <v>82</v>
      </c>
      <c r="AV454" s="14" t="s">
        <v>136</v>
      </c>
      <c r="AW454" s="14" t="s">
        <v>30</v>
      </c>
      <c r="AX454" s="14" t="s">
        <v>80</v>
      </c>
      <c r="AY454" s="255" t="s">
        <v>128</v>
      </c>
    </row>
    <row r="455" s="2" customFormat="1" ht="16.5" customHeight="1">
      <c r="A455" s="38"/>
      <c r="B455" s="39"/>
      <c r="C455" s="214" t="s">
        <v>489</v>
      </c>
      <c r="D455" s="214" t="s">
        <v>131</v>
      </c>
      <c r="E455" s="215" t="s">
        <v>490</v>
      </c>
      <c r="F455" s="216" t="s">
        <v>491</v>
      </c>
      <c r="G455" s="217" t="s">
        <v>217</v>
      </c>
      <c r="H455" s="218">
        <v>40.079999999999998</v>
      </c>
      <c r="I455" s="219"/>
      <c r="J455" s="220">
        <f>ROUND(I455*H455,2)</f>
        <v>0</v>
      </c>
      <c r="K455" s="216" t="s">
        <v>135</v>
      </c>
      <c r="L455" s="44"/>
      <c r="M455" s="221" t="s">
        <v>1</v>
      </c>
      <c r="N455" s="222" t="s">
        <v>38</v>
      </c>
      <c r="O455" s="91"/>
      <c r="P455" s="223">
        <f>O455*H455</f>
        <v>0</v>
      </c>
      <c r="Q455" s="223">
        <v>0</v>
      </c>
      <c r="R455" s="223">
        <f>Q455*H455</f>
        <v>0</v>
      </c>
      <c r="S455" s="223">
        <v>0.058000000000000003</v>
      </c>
      <c r="T455" s="224">
        <f>S455*H455</f>
        <v>2.32464</v>
      </c>
      <c r="U455" s="38"/>
      <c r="V455" s="38"/>
      <c r="W455" s="38"/>
      <c r="X455" s="38"/>
      <c r="Y455" s="38"/>
      <c r="Z455" s="38"/>
      <c r="AA455" s="38"/>
      <c r="AB455" s="38"/>
      <c r="AC455" s="38"/>
      <c r="AD455" s="38"/>
      <c r="AE455" s="38"/>
      <c r="AR455" s="225" t="s">
        <v>136</v>
      </c>
      <c r="AT455" s="225" t="s">
        <v>131</v>
      </c>
      <c r="AU455" s="225" t="s">
        <v>82</v>
      </c>
      <c r="AY455" s="17" t="s">
        <v>128</v>
      </c>
      <c r="BE455" s="226">
        <f>IF(N455="základní",J455,0)</f>
        <v>0</v>
      </c>
      <c r="BF455" s="226">
        <f>IF(N455="snížená",J455,0)</f>
        <v>0</v>
      </c>
      <c r="BG455" s="226">
        <f>IF(N455="zákl. přenesená",J455,0)</f>
        <v>0</v>
      </c>
      <c r="BH455" s="226">
        <f>IF(N455="sníž. přenesená",J455,0)</f>
        <v>0</v>
      </c>
      <c r="BI455" s="226">
        <f>IF(N455="nulová",J455,0)</f>
        <v>0</v>
      </c>
      <c r="BJ455" s="17" t="s">
        <v>80</v>
      </c>
      <c r="BK455" s="226">
        <f>ROUND(I455*H455,2)</f>
        <v>0</v>
      </c>
      <c r="BL455" s="17" t="s">
        <v>136</v>
      </c>
      <c r="BM455" s="225" t="s">
        <v>492</v>
      </c>
    </row>
    <row r="456" s="2" customFormat="1">
      <c r="A456" s="38"/>
      <c r="B456" s="39"/>
      <c r="C456" s="40"/>
      <c r="D456" s="227" t="s">
        <v>138</v>
      </c>
      <c r="E456" s="40"/>
      <c r="F456" s="228" t="s">
        <v>493</v>
      </c>
      <c r="G456" s="40"/>
      <c r="H456" s="40"/>
      <c r="I456" s="229"/>
      <c r="J456" s="40"/>
      <c r="K456" s="40"/>
      <c r="L456" s="44"/>
      <c r="M456" s="230"/>
      <c r="N456" s="231"/>
      <c r="O456" s="91"/>
      <c r="P456" s="91"/>
      <c r="Q456" s="91"/>
      <c r="R456" s="91"/>
      <c r="S456" s="91"/>
      <c r="T456" s="92"/>
      <c r="U456" s="38"/>
      <c r="V456" s="38"/>
      <c r="W456" s="38"/>
      <c r="X456" s="38"/>
      <c r="Y456" s="38"/>
      <c r="Z456" s="38"/>
      <c r="AA456" s="38"/>
      <c r="AB456" s="38"/>
      <c r="AC456" s="38"/>
      <c r="AD456" s="38"/>
      <c r="AE456" s="38"/>
      <c r="AT456" s="17" t="s">
        <v>138</v>
      </c>
      <c r="AU456" s="17" t="s">
        <v>82</v>
      </c>
    </row>
    <row r="457" s="2" customFormat="1">
      <c r="A457" s="38"/>
      <c r="B457" s="39"/>
      <c r="C457" s="40"/>
      <c r="D457" s="232" t="s">
        <v>140</v>
      </c>
      <c r="E457" s="40"/>
      <c r="F457" s="233" t="s">
        <v>494</v>
      </c>
      <c r="G457" s="40"/>
      <c r="H457" s="40"/>
      <c r="I457" s="229"/>
      <c r="J457" s="40"/>
      <c r="K457" s="40"/>
      <c r="L457" s="44"/>
      <c r="M457" s="230"/>
      <c r="N457" s="231"/>
      <c r="O457" s="91"/>
      <c r="P457" s="91"/>
      <c r="Q457" s="91"/>
      <c r="R457" s="91"/>
      <c r="S457" s="91"/>
      <c r="T457" s="92"/>
      <c r="U457" s="38"/>
      <c r="V457" s="38"/>
      <c r="W457" s="38"/>
      <c r="X457" s="38"/>
      <c r="Y457" s="38"/>
      <c r="Z457" s="38"/>
      <c r="AA457" s="38"/>
      <c r="AB457" s="38"/>
      <c r="AC457" s="38"/>
      <c r="AD457" s="38"/>
      <c r="AE457" s="38"/>
      <c r="AT457" s="17" t="s">
        <v>140</v>
      </c>
      <c r="AU457" s="17" t="s">
        <v>82</v>
      </c>
    </row>
    <row r="458" s="13" customFormat="1">
      <c r="A458" s="13"/>
      <c r="B458" s="234"/>
      <c r="C458" s="235"/>
      <c r="D458" s="227" t="s">
        <v>142</v>
      </c>
      <c r="E458" s="236" t="s">
        <v>1</v>
      </c>
      <c r="F458" s="237" t="s">
        <v>495</v>
      </c>
      <c r="G458" s="235"/>
      <c r="H458" s="238">
        <v>3.6000000000000001</v>
      </c>
      <c r="I458" s="239"/>
      <c r="J458" s="235"/>
      <c r="K458" s="235"/>
      <c r="L458" s="240"/>
      <c r="M458" s="241"/>
      <c r="N458" s="242"/>
      <c r="O458" s="242"/>
      <c r="P458" s="242"/>
      <c r="Q458" s="242"/>
      <c r="R458" s="242"/>
      <c r="S458" s="242"/>
      <c r="T458" s="243"/>
      <c r="U458" s="13"/>
      <c r="V458" s="13"/>
      <c r="W458" s="13"/>
      <c r="X458" s="13"/>
      <c r="Y458" s="13"/>
      <c r="Z458" s="13"/>
      <c r="AA458" s="13"/>
      <c r="AB458" s="13"/>
      <c r="AC458" s="13"/>
      <c r="AD458" s="13"/>
      <c r="AE458" s="13"/>
      <c r="AT458" s="244" t="s">
        <v>142</v>
      </c>
      <c r="AU458" s="244" t="s">
        <v>82</v>
      </c>
      <c r="AV458" s="13" t="s">
        <v>82</v>
      </c>
      <c r="AW458" s="13" t="s">
        <v>30</v>
      </c>
      <c r="AX458" s="13" t="s">
        <v>73</v>
      </c>
      <c r="AY458" s="244" t="s">
        <v>128</v>
      </c>
    </row>
    <row r="459" s="13" customFormat="1">
      <c r="A459" s="13"/>
      <c r="B459" s="234"/>
      <c r="C459" s="235"/>
      <c r="D459" s="227" t="s">
        <v>142</v>
      </c>
      <c r="E459" s="236" t="s">
        <v>1</v>
      </c>
      <c r="F459" s="237" t="s">
        <v>496</v>
      </c>
      <c r="G459" s="235"/>
      <c r="H459" s="238">
        <v>4.7999999999999998</v>
      </c>
      <c r="I459" s="239"/>
      <c r="J459" s="235"/>
      <c r="K459" s="235"/>
      <c r="L459" s="240"/>
      <c r="M459" s="241"/>
      <c r="N459" s="242"/>
      <c r="O459" s="242"/>
      <c r="P459" s="242"/>
      <c r="Q459" s="242"/>
      <c r="R459" s="242"/>
      <c r="S459" s="242"/>
      <c r="T459" s="243"/>
      <c r="U459" s="13"/>
      <c r="V459" s="13"/>
      <c r="W459" s="13"/>
      <c r="X459" s="13"/>
      <c r="Y459" s="13"/>
      <c r="Z459" s="13"/>
      <c r="AA459" s="13"/>
      <c r="AB459" s="13"/>
      <c r="AC459" s="13"/>
      <c r="AD459" s="13"/>
      <c r="AE459" s="13"/>
      <c r="AT459" s="244" t="s">
        <v>142</v>
      </c>
      <c r="AU459" s="244" t="s">
        <v>82</v>
      </c>
      <c r="AV459" s="13" t="s">
        <v>82</v>
      </c>
      <c r="AW459" s="13" t="s">
        <v>30</v>
      </c>
      <c r="AX459" s="13" t="s">
        <v>73</v>
      </c>
      <c r="AY459" s="244" t="s">
        <v>128</v>
      </c>
    </row>
    <row r="460" s="13" customFormat="1">
      <c r="A460" s="13"/>
      <c r="B460" s="234"/>
      <c r="C460" s="235"/>
      <c r="D460" s="227" t="s">
        <v>142</v>
      </c>
      <c r="E460" s="236" t="s">
        <v>1</v>
      </c>
      <c r="F460" s="237" t="s">
        <v>497</v>
      </c>
      <c r="G460" s="235"/>
      <c r="H460" s="238">
        <v>3.6000000000000001</v>
      </c>
      <c r="I460" s="239"/>
      <c r="J460" s="235"/>
      <c r="K460" s="235"/>
      <c r="L460" s="240"/>
      <c r="M460" s="241"/>
      <c r="N460" s="242"/>
      <c r="O460" s="242"/>
      <c r="P460" s="242"/>
      <c r="Q460" s="242"/>
      <c r="R460" s="242"/>
      <c r="S460" s="242"/>
      <c r="T460" s="243"/>
      <c r="U460" s="13"/>
      <c r="V460" s="13"/>
      <c r="W460" s="13"/>
      <c r="X460" s="13"/>
      <c r="Y460" s="13"/>
      <c r="Z460" s="13"/>
      <c r="AA460" s="13"/>
      <c r="AB460" s="13"/>
      <c r="AC460" s="13"/>
      <c r="AD460" s="13"/>
      <c r="AE460" s="13"/>
      <c r="AT460" s="244" t="s">
        <v>142</v>
      </c>
      <c r="AU460" s="244" t="s">
        <v>82</v>
      </c>
      <c r="AV460" s="13" t="s">
        <v>82</v>
      </c>
      <c r="AW460" s="13" t="s">
        <v>30</v>
      </c>
      <c r="AX460" s="13" t="s">
        <v>73</v>
      </c>
      <c r="AY460" s="244" t="s">
        <v>128</v>
      </c>
    </row>
    <row r="461" s="13" customFormat="1">
      <c r="A461" s="13"/>
      <c r="B461" s="234"/>
      <c r="C461" s="235"/>
      <c r="D461" s="227" t="s">
        <v>142</v>
      </c>
      <c r="E461" s="236" t="s">
        <v>1</v>
      </c>
      <c r="F461" s="237" t="s">
        <v>498</v>
      </c>
      <c r="G461" s="235"/>
      <c r="H461" s="238">
        <v>7</v>
      </c>
      <c r="I461" s="239"/>
      <c r="J461" s="235"/>
      <c r="K461" s="235"/>
      <c r="L461" s="240"/>
      <c r="M461" s="241"/>
      <c r="N461" s="242"/>
      <c r="O461" s="242"/>
      <c r="P461" s="242"/>
      <c r="Q461" s="242"/>
      <c r="R461" s="242"/>
      <c r="S461" s="242"/>
      <c r="T461" s="243"/>
      <c r="U461" s="13"/>
      <c r="V461" s="13"/>
      <c r="W461" s="13"/>
      <c r="X461" s="13"/>
      <c r="Y461" s="13"/>
      <c r="Z461" s="13"/>
      <c r="AA461" s="13"/>
      <c r="AB461" s="13"/>
      <c r="AC461" s="13"/>
      <c r="AD461" s="13"/>
      <c r="AE461" s="13"/>
      <c r="AT461" s="244" t="s">
        <v>142</v>
      </c>
      <c r="AU461" s="244" t="s">
        <v>82</v>
      </c>
      <c r="AV461" s="13" t="s">
        <v>82</v>
      </c>
      <c r="AW461" s="13" t="s">
        <v>30</v>
      </c>
      <c r="AX461" s="13" t="s">
        <v>73</v>
      </c>
      <c r="AY461" s="244" t="s">
        <v>128</v>
      </c>
    </row>
    <row r="462" s="13" customFormat="1">
      <c r="A462" s="13"/>
      <c r="B462" s="234"/>
      <c r="C462" s="235"/>
      <c r="D462" s="227" t="s">
        <v>142</v>
      </c>
      <c r="E462" s="236" t="s">
        <v>1</v>
      </c>
      <c r="F462" s="237" t="s">
        <v>499</v>
      </c>
      <c r="G462" s="235"/>
      <c r="H462" s="238">
        <v>7</v>
      </c>
      <c r="I462" s="239"/>
      <c r="J462" s="235"/>
      <c r="K462" s="235"/>
      <c r="L462" s="240"/>
      <c r="M462" s="241"/>
      <c r="N462" s="242"/>
      <c r="O462" s="242"/>
      <c r="P462" s="242"/>
      <c r="Q462" s="242"/>
      <c r="R462" s="242"/>
      <c r="S462" s="242"/>
      <c r="T462" s="243"/>
      <c r="U462" s="13"/>
      <c r="V462" s="13"/>
      <c r="W462" s="13"/>
      <c r="X462" s="13"/>
      <c r="Y462" s="13"/>
      <c r="Z462" s="13"/>
      <c r="AA462" s="13"/>
      <c r="AB462" s="13"/>
      <c r="AC462" s="13"/>
      <c r="AD462" s="13"/>
      <c r="AE462" s="13"/>
      <c r="AT462" s="244" t="s">
        <v>142</v>
      </c>
      <c r="AU462" s="244" t="s">
        <v>82</v>
      </c>
      <c r="AV462" s="13" t="s">
        <v>82</v>
      </c>
      <c r="AW462" s="13" t="s">
        <v>30</v>
      </c>
      <c r="AX462" s="13" t="s">
        <v>73</v>
      </c>
      <c r="AY462" s="244" t="s">
        <v>128</v>
      </c>
    </row>
    <row r="463" s="13" customFormat="1">
      <c r="A463" s="13"/>
      <c r="B463" s="234"/>
      <c r="C463" s="235"/>
      <c r="D463" s="227" t="s">
        <v>142</v>
      </c>
      <c r="E463" s="236" t="s">
        <v>1</v>
      </c>
      <c r="F463" s="237" t="s">
        <v>500</v>
      </c>
      <c r="G463" s="235"/>
      <c r="H463" s="238">
        <v>5.7999999999999998</v>
      </c>
      <c r="I463" s="239"/>
      <c r="J463" s="235"/>
      <c r="K463" s="235"/>
      <c r="L463" s="240"/>
      <c r="M463" s="241"/>
      <c r="N463" s="242"/>
      <c r="O463" s="242"/>
      <c r="P463" s="242"/>
      <c r="Q463" s="242"/>
      <c r="R463" s="242"/>
      <c r="S463" s="242"/>
      <c r="T463" s="243"/>
      <c r="U463" s="13"/>
      <c r="V463" s="13"/>
      <c r="W463" s="13"/>
      <c r="X463" s="13"/>
      <c r="Y463" s="13"/>
      <c r="Z463" s="13"/>
      <c r="AA463" s="13"/>
      <c r="AB463" s="13"/>
      <c r="AC463" s="13"/>
      <c r="AD463" s="13"/>
      <c r="AE463" s="13"/>
      <c r="AT463" s="244" t="s">
        <v>142</v>
      </c>
      <c r="AU463" s="244" t="s">
        <v>82</v>
      </c>
      <c r="AV463" s="13" t="s">
        <v>82</v>
      </c>
      <c r="AW463" s="13" t="s">
        <v>30</v>
      </c>
      <c r="AX463" s="13" t="s">
        <v>73</v>
      </c>
      <c r="AY463" s="244" t="s">
        <v>128</v>
      </c>
    </row>
    <row r="464" s="13" customFormat="1">
      <c r="A464" s="13"/>
      <c r="B464" s="234"/>
      <c r="C464" s="235"/>
      <c r="D464" s="227" t="s">
        <v>142</v>
      </c>
      <c r="E464" s="236" t="s">
        <v>1</v>
      </c>
      <c r="F464" s="237" t="s">
        <v>501</v>
      </c>
      <c r="G464" s="235"/>
      <c r="H464" s="238">
        <v>4.1399999999999997</v>
      </c>
      <c r="I464" s="239"/>
      <c r="J464" s="235"/>
      <c r="K464" s="235"/>
      <c r="L464" s="240"/>
      <c r="M464" s="241"/>
      <c r="N464" s="242"/>
      <c r="O464" s="242"/>
      <c r="P464" s="242"/>
      <c r="Q464" s="242"/>
      <c r="R464" s="242"/>
      <c r="S464" s="242"/>
      <c r="T464" s="243"/>
      <c r="U464" s="13"/>
      <c r="V464" s="13"/>
      <c r="W464" s="13"/>
      <c r="X464" s="13"/>
      <c r="Y464" s="13"/>
      <c r="Z464" s="13"/>
      <c r="AA464" s="13"/>
      <c r="AB464" s="13"/>
      <c r="AC464" s="13"/>
      <c r="AD464" s="13"/>
      <c r="AE464" s="13"/>
      <c r="AT464" s="244" t="s">
        <v>142</v>
      </c>
      <c r="AU464" s="244" t="s">
        <v>82</v>
      </c>
      <c r="AV464" s="13" t="s">
        <v>82</v>
      </c>
      <c r="AW464" s="13" t="s">
        <v>30</v>
      </c>
      <c r="AX464" s="13" t="s">
        <v>73</v>
      </c>
      <c r="AY464" s="244" t="s">
        <v>128</v>
      </c>
    </row>
    <row r="465" s="13" customFormat="1">
      <c r="A465" s="13"/>
      <c r="B465" s="234"/>
      <c r="C465" s="235"/>
      <c r="D465" s="227" t="s">
        <v>142</v>
      </c>
      <c r="E465" s="236" t="s">
        <v>1</v>
      </c>
      <c r="F465" s="237" t="s">
        <v>502</v>
      </c>
      <c r="G465" s="235"/>
      <c r="H465" s="238">
        <v>4.1399999999999997</v>
      </c>
      <c r="I465" s="239"/>
      <c r="J465" s="235"/>
      <c r="K465" s="235"/>
      <c r="L465" s="240"/>
      <c r="M465" s="241"/>
      <c r="N465" s="242"/>
      <c r="O465" s="242"/>
      <c r="P465" s="242"/>
      <c r="Q465" s="242"/>
      <c r="R465" s="242"/>
      <c r="S465" s="242"/>
      <c r="T465" s="243"/>
      <c r="U465" s="13"/>
      <c r="V465" s="13"/>
      <c r="W465" s="13"/>
      <c r="X465" s="13"/>
      <c r="Y465" s="13"/>
      <c r="Z465" s="13"/>
      <c r="AA465" s="13"/>
      <c r="AB465" s="13"/>
      <c r="AC465" s="13"/>
      <c r="AD465" s="13"/>
      <c r="AE465" s="13"/>
      <c r="AT465" s="244" t="s">
        <v>142</v>
      </c>
      <c r="AU465" s="244" t="s">
        <v>82</v>
      </c>
      <c r="AV465" s="13" t="s">
        <v>82</v>
      </c>
      <c r="AW465" s="13" t="s">
        <v>30</v>
      </c>
      <c r="AX465" s="13" t="s">
        <v>73</v>
      </c>
      <c r="AY465" s="244" t="s">
        <v>128</v>
      </c>
    </row>
    <row r="466" s="14" customFormat="1">
      <c r="A466" s="14"/>
      <c r="B466" s="245"/>
      <c r="C466" s="246"/>
      <c r="D466" s="227" t="s">
        <v>142</v>
      </c>
      <c r="E466" s="247" t="s">
        <v>1</v>
      </c>
      <c r="F466" s="248" t="s">
        <v>154</v>
      </c>
      <c r="G466" s="246"/>
      <c r="H466" s="249">
        <v>40.079999999999998</v>
      </c>
      <c r="I466" s="250"/>
      <c r="J466" s="246"/>
      <c r="K466" s="246"/>
      <c r="L466" s="251"/>
      <c r="M466" s="252"/>
      <c r="N466" s="253"/>
      <c r="O466" s="253"/>
      <c r="P466" s="253"/>
      <c r="Q466" s="253"/>
      <c r="R466" s="253"/>
      <c r="S466" s="253"/>
      <c r="T466" s="254"/>
      <c r="U466" s="14"/>
      <c r="V466" s="14"/>
      <c r="W466" s="14"/>
      <c r="X466" s="14"/>
      <c r="Y466" s="14"/>
      <c r="Z466" s="14"/>
      <c r="AA466" s="14"/>
      <c r="AB466" s="14"/>
      <c r="AC466" s="14"/>
      <c r="AD466" s="14"/>
      <c r="AE466" s="14"/>
      <c r="AT466" s="255" t="s">
        <v>142</v>
      </c>
      <c r="AU466" s="255" t="s">
        <v>82</v>
      </c>
      <c r="AV466" s="14" t="s">
        <v>136</v>
      </c>
      <c r="AW466" s="14" t="s">
        <v>30</v>
      </c>
      <c r="AX466" s="14" t="s">
        <v>80</v>
      </c>
      <c r="AY466" s="255" t="s">
        <v>128</v>
      </c>
    </row>
    <row r="467" s="2" customFormat="1" ht="24.15" customHeight="1">
      <c r="A467" s="38"/>
      <c r="B467" s="39"/>
      <c r="C467" s="214" t="s">
        <v>503</v>
      </c>
      <c r="D467" s="214" t="s">
        <v>131</v>
      </c>
      <c r="E467" s="215" t="s">
        <v>504</v>
      </c>
      <c r="F467" s="216" t="s">
        <v>505</v>
      </c>
      <c r="G467" s="217" t="s">
        <v>158</v>
      </c>
      <c r="H467" s="218">
        <v>36.939999999999998</v>
      </c>
      <c r="I467" s="219"/>
      <c r="J467" s="220">
        <f>ROUND(I467*H467,2)</f>
        <v>0</v>
      </c>
      <c r="K467" s="216" t="s">
        <v>135</v>
      </c>
      <c r="L467" s="44"/>
      <c r="M467" s="221" t="s">
        <v>1</v>
      </c>
      <c r="N467" s="222" t="s">
        <v>38</v>
      </c>
      <c r="O467" s="91"/>
      <c r="P467" s="223">
        <f>O467*H467</f>
        <v>0</v>
      </c>
      <c r="Q467" s="223">
        <v>0.078159999999999993</v>
      </c>
      <c r="R467" s="223">
        <f>Q467*H467</f>
        <v>2.8872303999999995</v>
      </c>
      <c r="S467" s="223">
        <v>0</v>
      </c>
      <c r="T467" s="224">
        <f>S467*H467</f>
        <v>0</v>
      </c>
      <c r="U467" s="38"/>
      <c r="V467" s="38"/>
      <c r="W467" s="38"/>
      <c r="X467" s="38"/>
      <c r="Y467" s="38"/>
      <c r="Z467" s="38"/>
      <c r="AA467" s="38"/>
      <c r="AB467" s="38"/>
      <c r="AC467" s="38"/>
      <c r="AD467" s="38"/>
      <c r="AE467" s="38"/>
      <c r="AR467" s="225" t="s">
        <v>136</v>
      </c>
      <c r="AT467" s="225" t="s">
        <v>131</v>
      </c>
      <c r="AU467" s="225" t="s">
        <v>82</v>
      </c>
      <c r="AY467" s="17" t="s">
        <v>128</v>
      </c>
      <c r="BE467" s="226">
        <f>IF(N467="základní",J467,0)</f>
        <v>0</v>
      </c>
      <c r="BF467" s="226">
        <f>IF(N467="snížená",J467,0)</f>
        <v>0</v>
      </c>
      <c r="BG467" s="226">
        <f>IF(N467="zákl. přenesená",J467,0)</f>
        <v>0</v>
      </c>
      <c r="BH467" s="226">
        <f>IF(N467="sníž. přenesená",J467,0)</f>
        <v>0</v>
      </c>
      <c r="BI467" s="226">
        <f>IF(N467="nulová",J467,0)</f>
        <v>0</v>
      </c>
      <c r="BJ467" s="17" t="s">
        <v>80</v>
      </c>
      <c r="BK467" s="226">
        <f>ROUND(I467*H467,2)</f>
        <v>0</v>
      </c>
      <c r="BL467" s="17" t="s">
        <v>136</v>
      </c>
      <c r="BM467" s="225" t="s">
        <v>506</v>
      </c>
    </row>
    <row r="468" s="2" customFormat="1">
      <c r="A468" s="38"/>
      <c r="B468" s="39"/>
      <c r="C468" s="40"/>
      <c r="D468" s="227" t="s">
        <v>138</v>
      </c>
      <c r="E468" s="40"/>
      <c r="F468" s="228" t="s">
        <v>507</v>
      </c>
      <c r="G468" s="40"/>
      <c r="H468" s="40"/>
      <c r="I468" s="229"/>
      <c r="J468" s="40"/>
      <c r="K468" s="40"/>
      <c r="L468" s="44"/>
      <c r="M468" s="230"/>
      <c r="N468" s="231"/>
      <c r="O468" s="91"/>
      <c r="P468" s="91"/>
      <c r="Q468" s="91"/>
      <c r="R468" s="91"/>
      <c r="S468" s="91"/>
      <c r="T468" s="92"/>
      <c r="U468" s="38"/>
      <c r="V468" s="38"/>
      <c r="W468" s="38"/>
      <c r="X468" s="38"/>
      <c r="Y468" s="38"/>
      <c r="Z468" s="38"/>
      <c r="AA468" s="38"/>
      <c r="AB468" s="38"/>
      <c r="AC468" s="38"/>
      <c r="AD468" s="38"/>
      <c r="AE468" s="38"/>
      <c r="AT468" s="17" t="s">
        <v>138</v>
      </c>
      <c r="AU468" s="17" t="s">
        <v>82</v>
      </c>
    </row>
    <row r="469" s="2" customFormat="1">
      <c r="A469" s="38"/>
      <c r="B469" s="39"/>
      <c r="C469" s="40"/>
      <c r="D469" s="232" t="s">
        <v>140</v>
      </c>
      <c r="E469" s="40"/>
      <c r="F469" s="233" t="s">
        <v>508</v>
      </c>
      <c r="G469" s="40"/>
      <c r="H469" s="40"/>
      <c r="I469" s="229"/>
      <c r="J469" s="40"/>
      <c r="K469" s="40"/>
      <c r="L469" s="44"/>
      <c r="M469" s="230"/>
      <c r="N469" s="231"/>
      <c r="O469" s="91"/>
      <c r="P469" s="91"/>
      <c r="Q469" s="91"/>
      <c r="R469" s="91"/>
      <c r="S469" s="91"/>
      <c r="T469" s="92"/>
      <c r="U469" s="38"/>
      <c r="V469" s="38"/>
      <c r="W469" s="38"/>
      <c r="X469" s="38"/>
      <c r="Y469" s="38"/>
      <c r="Z469" s="38"/>
      <c r="AA469" s="38"/>
      <c r="AB469" s="38"/>
      <c r="AC469" s="38"/>
      <c r="AD469" s="38"/>
      <c r="AE469" s="38"/>
      <c r="AT469" s="17" t="s">
        <v>140</v>
      </c>
      <c r="AU469" s="17" t="s">
        <v>82</v>
      </c>
    </row>
    <row r="470" s="2" customFormat="1">
      <c r="A470" s="38"/>
      <c r="B470" s="39"/>
      <c r="C470" s="40"/>
      <c r="D470" s="227" t="s">
        <v>185</v>
      </c>
      <c r="E470" s="40"/>
      <c r="F470" s="266" t="s">
        <v>509</v>
      </c>
      <c r="G470" s="40"/>
      <c r="H470" s="40"/>
      <c r="I470" s="229"/>
      <c r="J470" s="40"/>
      <c r="K470" s="40"/>
      <c r="L470" s="44"/>
      <c r="M470" s="230"/>
      <c r="N470" s="231"/>
      <c r="O470" s="91"/>
      <c r="P470" s="91"/>
      <c r="Q470" s="91"/>
      <c r="R470" s="91"/>
      <c r="S470" s="91"/>
      <c r="T470" s="92"/>
      <c r="U470" s="38"/>
      <c r="V470" s="38"/>
      <c r="W470" s="38"/>
      <c r="X470" s="38"/>
      <c r="Y470" s="38"/>
      <c r="Z470" s="38"/>
      <c r="AA470" s="38"/>
      <c r="AB470" s="38"/>
      <c r="AC470" s="38"/>
      <c r="AD470" s="38"/>
      <c r="AE470" s="38"/>
      <c r="AT470" s="17" t="s">
        <v>185</v>
      </c>
      <c r="AU470" s="17" t="s">
        <v>82</v>
      </c>
    </row>
    <row r="471" s="13" customFormat="1">
      <c r="A471" s="13"/>
      <c r="B471" s="234"/>
      <c r="C471" s="235"/>
      <c r="D471" s="227" t="s">
        <v>142</v>
      </c>
      <c r="E471" s="236" t="s">
        <v>1</v>
      </c>
      <c r="F471" s="237" t="s">
        <v>235</v>
      </c>
      <c r="G471" s="235"/>
      <c r="H471" s="238">
        <v>36.939999999999998</v>
      </c>
      <c r="I471" s="239"/>
      <c r="J471" s="235"/>
      <c r="K471" s="235"/>
      <c r="L471" s="240"/>
      <c r="M471" s="241"/>
      <c r="N471" s="242"/>
      <c r="O471" s="242"/>
      <c r="P471" s="242"/>
      <c r="Q471" s="242"/>
      <c r="R471" s="242"/>
      <c r="S471" s="242"/>
      <c r="T471" s="243"/>
      <c r="U471" s="13"/>
      <c r="V471" s="13"/>
      <c r="W471" s="13"/>
      <c r="X471" s="13"/>
      <c r="Y471" s="13"/>
      <c r="Z471" s="13"/>
      <c r="AA471" s="13"/>
      <c r="AB471" s="13"/>
      <c r="AC471" s="13"/>
      <c r="AD471" s="13"/>
      <c r="AE471" s="13"/>
      <c r="AT471" s="244" t="s">
        <v>142</v>
      </c>
      <c r="AU471" s="244" t="s">
        <v>82</v>
      </c>
      <c r="AV471" s="13" t="s">
        <v>82</v>
      </c>
      <c r="AW471" s="13" t="s">
        <v>30</v>
      </c>
      <c r="AX471" s="13" t="s">
        <v>80</v>
      </c>
      <c r="AY471" s="244" t="s">
        <v>128</v>
      </c>
    </row>
    <row r="472" s="2" customFormat="1" ht="24.15" customHeight="1">
      <c r="A472" s="38"/>
      <c r="B472" s="39"/>
      <c r="C472" s="214" t="s">
        <v>510</v>
      </c>
      <c r="D472" s="214" t="s">
        <v>131</v>
      </c>
      <c r="E472" s="215" t="s">
        <v>511</v>
      </c>
      <c r="F472" s="216" t="s">
        <v>512</v>
      </c>
      <c r="G472" s="217" t="s">
        <v>158</v>
      </c>
      <c r="H472" s="218">
        <v>36.939999999999998</v>
      </c>
      <c r="I472" s="219"/>
      <c r="J472" s="220">
        <f>ROUND(I472*H472,2)</f>
        <v>0</v>
      </c>
      <c r="K472" s="216" t="s">
        <v>135</v>
      </c>
      <c r="L472" s="44"/>
      <c r="M472" s="221" t="s">
        <v>1</v>
      </c>
      <c r="N472" s="222" t="s">
        <v>38</v>
      </c>
      <c r="O472" s="91"/>
      <c r="P472" s="223">
        <f>O472*H472</f>
        <v>0</v>
      </c>
      <c r="Q472" s="223">
        <v>0</v>
      </c>
      <c r="R472" s="223">
        <f>Q472*H472</f>
        <v>0</v>
      </c>
      <c r="S472" s="223">
        <v>0</v>
      </c>
      <c r="T472" s="224">
        <f>S472*H472</f>
        <v>0</v>
      </c>
      <c r="U472" s="38"/>
      <c r="V472" s="38"/>
      <c r="W472" s="38"/>
      <c r="X472" s="38"/>
      <c r="Y472" s="38"/>
      <c r="Z472" s="38"/>
      <c r="AA472" s="38"/>
      <c r="AB472" s="38"/>
      <c r="AC472" s="38"/>
      <c r="AD472" s="38"/>
      <c r="AE472" s="38"/>
      <c r="AR472" s="225" t="s">
        <v>136</v>
      </c>
      <c r="AT472" s="225" t="s">
        <v>131</v>
      </c>
      <c r="AU472" s="225" t="s">
        <v>82</v>
      </c>
      <c r="AY472" s="17" t="s">
        <v>128</v>
      </c>
      <c r="BE472" s="226">
        <f>IF(N472="základní",J472,0)</f>
        <v>0</v>
      </c>
      <c r="BF472" s="226">
        <f>IF(N472="snížená",J472,0)</f>
        <v>0</v>
      </c>
      <c r="BG472" s="226">
        <f>IF(N472="zákl. přenesená",J472,0)</f>
        <v>0</v>
      </c>
      <c r="BH472" s="226">
        <f>IF(N472="sníž. přenesená",J472,0)</f>
        <v>0</v>
      </c>
      <c r="BI472" s="226">
        <f>IF(N472="nulová",J472,0)</f>
        <v>0</v>
      </c>
      <c r="BJ472" s="17" t="s">
        <v>80</v>
      </c>
      <c r="BK472" s="226">
        <f>ROUND(I472*H472,2)</f>
        <v>0</v>
      </c>
      <c r="BL472" s="17" t="s">
        <v>136</v>
      </c>
      <c r="BM472" s="225" t="s">
        <v>513</v>
      </c>
    </row>
    <row r="473" s="2" customFormat="1">
      <c r="A473" s="38"/>
      <c r="B473" s="39"/>
      <c r="C473" s="40"/>
      <c r="D473" s="227" t="s">
        <v>138</v>
      </c>
      <c r="E473" s="40"/>
      <c r="F473" s="228" t="s">
        <v>514</v>
      </c>
      <c r="G473" s="40"/>
      <c r="H473" s="40"/>
      <c r="I473" s="229"/>
      <c r="J473" s="40"/>
      <c r="K473" s="40"/>
      <c r="L473" s="44"/>
      <c r="M473" s="230"/>
      <c r="N473" s="231"/>
      <c r="O473" s="91"/>
      <c r="P473" s="91"/>
      <c r="Q473" s="91"/>
      <c r="R473" s="91"/>
      <c r="S473" s="91"/>
      <c r="T473" s="92"/>
      <c r="U473" s="38"/>
      <c r="V473" s="38"/>
      <c r="W473" s="38"/>
      <c r="X473" s="38"/>
      <c r="Y473" s="38"/>
      <c r="Z473" s="38"/>
      <c r="AA473" s="38"/>
      <c r="AB473" s="38"/>
      <c r="AC473" s="38"/>
      <c r="AD473" s="38"/>
      <c r="AE473" s="38"/>
      <c r="AT473" s="17" t="s">
        <v>138</v>
      </c>
      <c r="AU473" s="17" t="s">
        <v>82</v>
      </c>
    </row>
    <row r="474" s="2" customFormat="1">
      <c r="A474" s="38"/>
      <c r="B474" s="39"/>
      <c r="C474" s="40"/>
      <c r="D474" s="232" t="s">
        <v>140</v>
      </c>
      <c r="E474" s="40"/>
      <c r="F474" s="233" t="s">
        <v>515</v>
      </c>
      <c r="G474" s="40"/>
      <c r="H474" s="40"/>
      <c r="I474" s="229"/>
      <c r="J474" s="40"/>
      <c r="K474" s="40"/>
      <c r="L474" s="44"/>
      <c r="M474" s="230"/>
      <c r="N474" s="231"/>
      <c r="O474" s="91"/>
      <c r="P474" s="91"/>
      <c r="Q474" s="91"/>
      <c r="R474" s="91"/>
      <c r="S474" s="91"/>
      <c r="T474" s="92"/>
      <c r="U474" s="38"/>
      <c r="V474" s="38"/>
      <c r="W474" s="38"/>
      <c r="X474" s="38"/>
      <c r="Y474" s="38"/>
      <c r="Z474" s="38"/>
      <c r="AA474" s="38"/>
      <c r="AB474" s="38"/>
      <c r="AC474" s="38"/>
      <c r="AD474" s="38"/>
      <c r="AE474" s="38"/>
      <c r="AT474" s="17" t="s">
        <v>140</v>
      </c>
      <c r="AU474" s="17" t="s">
        <v>82</v>
      </c>
    </row>
    <row r="475" s="13" customFormat="1">
      <c r="A475" s="13"/>
      <c r="B475" s="234"/>
      <c r="C475" s="235"/>
      <c r="D475" s="227" t="s">
        <v>142</v>
      </c>
      <c r="E475" s="236" t="s">
        <v>1</v>
      </c>
      <c r="F475" s="237" t="s">
        <v>235</v>
      </c>
      <c r="G475" s="235"/>
      <c r="H475" s="238">
        <v>36.939999999999998</v>
      </c>
      <c r="I475" s="239"/>
      <c r="J475" s="235"/>
      <c r="K475" s="235"/>
      <c r="L475" s="240"/>
      <c r="M475" s="241"/>
      <c r="N475" s="242"/>
      <c r="O475" s="242"/>
      <c r="P475" s="242"/>
      <c r="Q475" s="242"/>
      <c r="R475" s="242"/>
      <c r="S475" s="242"/>
      <c r="T475" s="243"/>
      <c r="U475" s="13"/>
      <c r="V475" s="13"/>
      <c r="W475" s="13"/>
      <c r="X475" s="13"/>
      <c r="Y475" s="13"/>
      <c r="Z475" s="13"/>
      <c r="AA475" s="13"/>
      <c r="AB475" s="13"/>
      <c r="AC475" s="13"/>
      <c r="AD475" s="13"/>
      <c r="AE475" s="13"/>
      <c r="AT475" s="244" t="s">
        <v>142</v>
      </c>
      <c r="AU475" s="244" t="s">
        <v>82</v>
      </c>
      <c r="AV475" s="13" t="s">
        <v>82</v>
      </c>
      <c r="AW475" s="13" t="s">
        <v>30</v>
      </c>
      <c r="AX475" s="13" t="s">
        <v>80</v>
      </c>
      <c r="AY475" s="244" t="s">
        <v>128</v>
      </c>
    </row>
    <row r="476" s="2" customFormat="1" ht="24.15" customHeight="1">
      <c r="A476" s="38"/>
      <c r="B476" s="39"/>
      <c r="C476" s="214" t="s">
        <v>516</v>
      </c>
      <c r="D476" s="214" t="s">
        <v>131</v>
      </c>
      <c r="E476" s="215" t="s">
        <v>517</v>
      </c>
      <c r="F476" s="216" t="s">
        <v>518</v>
      </c>
      <c r="G476" s="217" t="s">
        <v>158</v>
      </c>
      <c r="H476" s="218">
        <v>36.939999999999998</v>
      </c>
      <c r="I476" s="219"/>
      <c r="J476" s="220">
        <f>ROUND(I476*H476,2)</f>
        <v>0</v>
      </c>
      <c r="K476" s="216" t="s">
        <v>135</v>
      </c>
      <c r="L476" s="44"/>
      <c r="M476" s="221" t="s">
        <v>1</v>
      </c>
      <c r="N476" s="222" t="s">
        <v>38</v>
      </c>
      <c r="O476" s="91"/>
      <c r="P476" s="223">
        <f>O476*H476</f>
        <v>0</v>
      </c>
      <c r="Q476" s="223">
        <v>0</v>
      </c>
      <c r="R476" s="223">
        <f>Q476*H476</f>
        <v>0</v>
      </c>
      <c r="S476" s="223">
        <v>0</v>
      </c>
      <c r="T476" s="224">
        <f>S476*H476</f>
        <v>0</v>
      </c>
      <c r="U476" s="38"/>
      <c r="V476" s="38"/>
      <c r="W476" s="38"/>
      <c r="X476" s="38"/>
      <c r="Y476" s="38"/>
      <c r="Z476" s="38"/>
      <c r="AA476" s="38"/>
      <c r="AB476" s="38"/>
      <c r="AC476" s="38"/>
      <c r="AD476" s="38"/>
      <c r="AE476" s="38"/>
      <c r="AR476" s="225" t="s">
        <v>136</v>
      </c>
      <c r="AT476" s="225" t="s">
        <v>131</v>
      </c>
      <c r="AU476" s="225" t="s">
        <v>82</v>
      </c>
      <c r="AY476" s="17" t="s">
        <v>128</v>
      </c>
      <c r="BE476" s="226">
        <f>IF(N476="základní",J476,0)</f>
        <v>0</v>
      </c>
      <c r="BF476" s="226">
        <f>IF(N476="snížená",J476,0)</f>
        <v>0</v>
      </c>
      <c r="BG476" s="226">
        <f>IF(N476="zákl. přenesená",J476,0)</f>
        <v>0</v>
      </c>
      <c r="BH476" s="226">
        <f>IF(N476="sníž. přenesená",J476,0)</f>
        <v>0</v>
      </c>
      <c r="BI476" s="226">
        <f>IF(N476="nulová",J476,0)</f>
        <v>0</v>
      </c>
      <c r="BJ476" s="17" t="s">
        <v>80</v>
      </c>
      <c r="BK476" s="226">
        <f>ROUND(I476*H476,2)</f>
        <v>0</v>
      </c>
      <c r="BL476" s="17" t="s">
        <v>136</v>
      </c>
      <c r="BM476" s="225" t="s">
        <v>519</v>
      </c>
    </row>
    <row r="477" s="2" customFormat="1">
      <c r="A477" s="38"/>
      <c r="B477" s="39"/>
      <c r="C477" s="40"/>
      <c r="D477" s="227" t="s">
        <v>138</v>
      </c>
      <c r="E477" s="40"/>
      <c r="F477" s="228" t="s">
        <v>520</v>
      </c>
      <c r="G477" s="40"/>
      <c r="H477" s="40"/>
      <c r="I477" s="229"/>
      <c r="J477" s="40"/>
      <c r="K477" s="40"/>
      <c r="L477" s="44"/>
      <c r="M477" s="230"/>
      <c r="N477" s="231"/>
      <c r="O477" s="91"/>
      <c r="P477" s="91"/>
      <c r="Q477" s="91"/>
      <c r="R477" s="91"/>
      <c r="S477" s="91"/>
      <c r="T477" s="92"/>
      <c r="U477" s="38"/>
      <c r="V477" s="38"/>
      <c r="W477" s="38"/>
      <c r="X477" s="38"/>
      <c r="Y477" s="38"/>
      <c r="Z477" s="38"/>
      <c r="AA477" s="38"/>
      <c r="AB477" s="38"/>
      <c r="AC477" s="38"/>
      <c r="AD477" s="38"/>
      <c r="AE477" s="38"/>
      <c r="AT477" s="17" t="s">
        <v>138</v>
      </c>
      <c r="AU477" s="17" t="s">
        <v>82</v>
      </c>
    </row>
    <row r="478" s="2" customFormat="1">
      <c r="A478" s="38"/>
      <c r="B478" s="39"/>
      <c r="C478" s="40"/>
      <c r="D478" s="232" t="s">
        <v>140</v>
      </c>
      <c r="E478" s="40"/>
      <c r="F478" s="233" t="s">
        <v>521</v>
      </c>
      <c r="G478" s="40"/>
      <c r="H478" s="40"/>
      <c r="I478" s="229"/>
      <c r="J478" s="40"/>
      <c r="K478" s="40"/>
      <c r="L478" s="44"/>
      <c r="M478" s="230"/>
      <c r="N478" s="231"/>
      <c r="O478" s="91"/>
      <c r="P478" s="91"/>
      <c r="Q478" s="91"/>
      <c r="R478" s="91"/>
      <c r="S478" s="91"/>
      <c r="T478" s="92"/>
      <c r="U478" s="38"/>
      <c r="V478" s="38"/>
      <c r="W478" s="38"/>
      <c r="X478" s="38"/>
      <c r="Y478" s="38"/>
      <c r="Z478" s="38"/>
      <c r="AA478" s="38"/>
      <c r="AB478" s="38"/>
      <c r="AC478" s="38"/>
      <c r="AD478" s="38"/>
      <c r="AE478" s="38"/>
      <c r="AT478" s="17" t="s">
        <v>140</v>
      </c>
      <c r="AU478" s="17" t="s">
        <v>82</v>
      </c>
    </row>
    <row r="479" s="13" customFormat="1">
      <c r="A479" s="13"/>
      <c r="B479" s="234"/>
      <c r="C479" s="235"/>
      <c r="D479" s="227" t="s">
        <v>142</v>
      </c>
      <c r="E479" s="236" t="s">
        <v>1</v>
      </c>
      <c r="F479" s="237" t="s">
        <v>235</v>
      </c>
      <c r="G479" s="235"/>
      <c r="H479" s="238">
        <v>36.939999999999998</v>
      </c>
      <c r="I479" s="239"/>
      <c r="J479" s="235"/>
      <c r="K479" s="235"/>
      <c r="L479" s="240"/>
      <c r="M479" s="241"/>
      <c r="N479" s="242"/>
      <c r="O479" s="242"/>
      <c r="P479" s="242"/>
      <c r="Q479" s="242"/>
      <c r="R479" s="242"/>
      <c r="S479" s="242"/>
      <c r="T479" s="243"/>
      <c r="U479" s="13"/>
      <c r="V479" s="13"/>
      <c r="W479" s="13"/>
      <c r="X479" s="13"/>
      <c r="Y479" s="13"/>
      <c r="Z479" s="13"/>
      <c r="AA479" s="13"/>
      <c r="AB479" s="13"/>
      <c r="AC479" s="13"/>
      <c r="AD479" s="13"/>
      <c r="AE479" s="13"/>
      <c r="AT479" s="244" t="s">
        <v>142</v>
      </c>
      <c r="AU479" s="244" t="s">
        <v>82</v>
      </c>
      <c r="AV479" s="13" t="s">
        <v>82</v>
      </c>
      <c r="AW479" s="13" t="s">
        <v>30</v>
      </c>
      <c r="AX479" s="13" t="s">
        <v>80</v>
      </c>
      <c r="AY479" s="244" t="s">
        <v>128</v>
      </c>
    </row>
    <row r="480" s="12" customFormat="1" ht="22.8" customHeight="1">
      <c r="A480" s="12"/>
      <c r="B480" s="198"/>
      <c r="C480" s="199"/>
      <c r="D480" s="200" t="s">
        <v>72</v>
      </c>
      <c r="E480" s="212" t="s">
        <v>522</v>
      </c>
      <c r="F480" s="212" t="s">
        <v>523</v>
      </c>
      <c r="G480" s="199"/>
      <c r="H480" s="199"/>
      <c r="I480" s="202"/>
      <c r="J480" s="213">
        <f>BK480</f>
        <v>0</v>
      </c>
      <c r="K480" s="199"/>
      <c r="L480" s="204"/>
      <c r="M480" s="205"/>
      <c r="N480" s="206"/>
      <c r="O480" s="206"/>
      <c r="P480" s="207">
        <f>SUM(P481:P497)</f>
        <v>0</v>
      </c>
      <c r="Q480" s="206"/>
      <c r="R480" s="207">
        <f>SUM(R481:R497)</f>
        <v>0</v>
      </c>
      <c r="S480" s="206"/>
      <c r="T480" s="208">
        <f>SUM(T481:T497)</f>
        <v>0</v>
      </c>
      <c r="U480" s="12"/>
      <c r="V480" s="12"/>
      <c r="W480" s="12"/>
      <c r="X480" s="12"/>
      <c r="Y480" s="12"/>
      <c r="Z480" s="12"/>
      <c r="AA480" s="12"/>
      <c r="AB480" s="12"/>
      <c r="AC480" s="12"/>
      <c r="AD480" s="12"/>
      <c r="AE480" s="12"/>
      <c r="AR480" s="209" t="s">
        <v>80</v>
      </c>
      <c r="AT480" s="210" t="s">
        <v>72</v>
      </c>
      <c r="AU480" s="210" t="s">
        <v>80</v>
      </c>
      <c r="AY480" s="209" t="s">
        <v>128</v>
      </c>
      <c r="BK480" s="211">
        <f>SUM(BK481:BK497)</f>
        <v>0</v>
      </c>
    </row>
    <row r="481" s="2" customFormat="1" ht="33" customHeight="1">
      <c r="A481" s="38"/>
      <c r="B481" s="39"/>
      <c r="C481" s="214" t="s">
        <v>524</v>
      </c>
      <c r="D481" s="214" t="s">
        <v>131</v>
      </c>
      <c r="E481" s="215" t="s">
        <v>525</v>
      </c>
      <c r="F481" s="216" t="s">
        <v>526</v>
      </c>
      <c r="G481" s="217" t="s">
        <v>331</v>
      </c>
      <c r="H481" s="218">
        <v>33.143000000000001</v>
      </c>
      <c r="I481" s="219"/>
      <c r="J481" s="220">
        <f>ROUND(I481*H481,2)</f>
        <v>0</v>
      </c>
      <c r="K481" s="216" t="s">
        <v>135</v>
      </c>
      <c r="L481" s="44"/>
      <c r="M481" s="221" t="s">
        <v>1</v>
      </c>
      <c r="N481" s="222" t="s">
        <v>38</v>
      </c>
      <c r="O481" s="91"/>
      <c r="P481" s="223">
        <f>O481*H481</f>
        <v>0</v>
      </c>
      <c r="Q481" s="223">
        <v>0</v>
      </c>
      <c r="R481" s="223">
        <f>Q481*H481</f>
        <v>0</v>
      </c>
      <c r="S481" s="223">
        <v>0</v>
      </c>
      <c r="T481" s="224">
        <f>S481*H481</f>
        <v>0</v>
      </c>
      <c r="U481" s="38"/>
      <c r="V481" s="38"/>
      <c r="W481" s="38"/>
      <c r="X481" s="38"/>
      <c r="Y481" s="38"/>
      <c r="Z481" s="38"/>
      <c r="AA481" s="38"/>
      <c r="AB481" s="38"/>
      <c r="AC481" s="38"/>
      <c r="AD481" s="38"/>
      <c r="AE481" s="38"/>
      <c r="AR481" s="225" t="s">
        <v>136</v>
      </c>
      <c r="AT481" s="225" t="s">
        <v>131</v>
      </c>
      <c r="AU481" s="225" t="s">
        <v>82</v>
      </c>
      <c r="AY481" s="17" t="s">
        <v>128</v>
      </c>
      <c r="BE481" s="226">
        <f>IF(N481="základní",J481,0)</f>
        <v>0</v>
      </c>
      <c r="BF481" s="226">
        <f>IF(N481="snížená",J481,0)</f>
        <v>0</v>
      </c>
      <c r="BG481" s="226">
        <f>IF(N481="zákl. přenesená",J481,0)</f>
        <v>0</v>
      </c>
      <c r="BH481" s="226">
        <f>IF(N481="sníž. přenesená",J481,0)</f>
        <v>0</v>
      </c>
      <c r="BI481" s="226">
        <f>IF(N481="nulová",J481,0)</f>
        <v>0</v>
      </c>
      <c r="BJ481" s="17" t="s">
        <v>80</v>
      </c>
      <c r="BK481" s="226">
        <f>ROUND(I481*H481,2)</f>
        <v>0</v>
      </c>
      <c r="BL481" s="17" t="s">
        <v>136</v>
      </c>
      <c r="BM481" s="225" t="s">
        <v>527</v>
      </c>
    </row>
    <row r="482" s="2" customFormat="1">
      <c r="A482" s="38"/>
      <c r="B482" s="39"/>
      <c r="C482" s="40"/>
      <c r="D482" s="227" t="s">
        <v>138</v>
      </c>
      <c r="E482" s="40"/>
      <c r="F482" s="228" t="s">
        <v>528</v>
      </c>
      <c r="G482" s="40"/>
      <c r="H482" s="40"/>
      <c r="I482" s="229"/>
      <c r="J482" s="40"/>
      <c r="K482" s="40"/>
      <c r="L482" s="44"/>
      <c r="M482" s="230"/>
      <c r="N482" s="231"/>
      <c r="O482" s="91"/>
      <c r="P482" s="91"/>
      <c r="Q482" s="91"/>
      <c r="R482" s="91"/>
      <c r="S482" s="91"/>
      <c r="T482" s="92"/>
      <c r="U482" s="38"/>
      <c r="V482" s="38"/>
      <c r="W482" s="38"/>
      <c r="X482" s="38"/>
      <c r="Y482" s="38"/>
      <c r="Z482" s="38"/>
      <c r="AA482" s="38"/>
      <c r="AB482" s="38"/>
      <c r="AC482" s="38"/>
      <c r="AD482" s="38"/>
      <c r="AE482" s="38"/>
      <c r="AT482" s="17" t="s">
        <v>138</v>
      </c>
      <c r="AU482" s="17" t="s">
        <v>82</v>
      </c>
    </row>
    <row r="483" s="2" customFormat="1">
      <c r="A483" s="38"/>
      <c r="B483" s="39"/>
      <c r="C483" s="40"/>
      <c r="D483" s="232" t="s">
        <v>140</v>
      </c>
      <c r="E483" s="40"/>
      <c r="F483" s="233" t="s">
        <v>529</v>
      </c>
      <c r="G483" s="40"/>
      <c r="H483" s="40"/>
      <c r="I483" s="229"/>
      <c r="J483" s="40"/>
      <c r="K483" s="40"/>
      <c r="L483" s="44"/>
      <c r="M483" s="230"/>
      <c r="N483" s="231"/>
      <c r="O483" s="91"/>
      <c r="P483" s="91"/>
      <c r="Q483" s="91"/>
      <c r="R483" s="91"/>
      <c r="S483" s="91"/>
      <c r="T483" s="92"/>
      <c r="U483" s="38"/>
      <c r="V483" s="38"/>
      <c r="W483" s="38"/>
      <c r="X483" s="38"/>
      <c r="Y483" s="38"/>
      <c r="Z483" s="38"/>
      <c r="AA483" s="38"/>
      <c r="AB483" s="38"/>
      <c r="AC483" s="38"/>
      <c r="AD483" s="38"/>
      <c r="AE483" s="38"/>
      <c r="AT483" s="17" t="s">
        <v>140</v>
      </c>
      <c r="AU483" s="17" t="s">
        <v>82</v>
      </c>
    </row>
    <row r="484" s="2" customFormat="1" ht="33" customHeight="1">
      <c r="A484" s="38"/>
      <c r="B484" s="39"/>
      <c r="C484" s="214" t="s">
        <v>530</v>
      </c>
      <c r="D484" s="214" t="s">
        <v>131</v>
      </c>
      <c r="E484" s="215" t="s">
        <v>531</v>
      </c>
      <c r="F484" s="216" t="s">
        <v>532</v>
      </c>
      <c r="G484" s="217" t="s">
        <v>331</v>
      </c>
      <c r="H484" s="218">
        <v>169.77500000000001</v>
      </c>
      <c r="I484" s="219"/>
      <c r="J484" s="220">
        <f>ROUND(I484*H484,2)</f>
        <v>0</v>
      </c>
      <c r="K484" s="216" t="s">
        <v>135</v>
      </c>
      <c r="L484" s="44"/>
      <c r="M484" s="221" t="s">
        <v>1</v>
      </c>
      <c r="N484" s="222" t="s">
        <v>38</v>
      </c>
      <c r="O484" s="91"/>
      <c r="P484" s="223">
        <f>O484*H484</f>
        <v>0</v>
      </c>
      <c r="Q484" s="223">
        <v>0</v>
      </c>
      <c r="R484" s="223">
        <f>Q484*H484</f>
        <v>0</v>
      </c>
      <c r="S484" s="223">
        <v>0</v>
      </c>
      <c r="T484" s="224">
        <f>S484*H484</f>
        <v>0</v>
      </c>
      <c r="U484" s="38"/>
      <c r="V484" s="38"/>
      <c r="W484" s="38"/>
      <c r="X484" s="38"/>
      <c r="Y484" s="38"/>
      <c r="Z484" s="38"/>
      <c r="AA484" s="38"/>
      <c r="AB484" s="38"/>
      <c r="AC484" s="38"/>
      <c r="AD484" s="38"/>
      <c r="AE484" s="38"/>
      <c r="AR484" s="225" t="s">
        <v>136</v>
      </c>
      <c r="AT484" s="225" t="s">
        <v>131</v>
      </c>
      <c r="AU484" s="225" t="s">
        <v>82</v>
      </c>
      <c r="AY484" s="17" t="s">
        <v>128</v>
      </c>
      <c r="BE484" s="226">
        <f>IF(N484="základní",J484,0)</f>
        <v>0</v>
      </c>
      <c r="BF484" s="226">
        <f>IF(N484="snížená",J484,0)</f>
        <v>0</v>
      </c>
      <c r="BG484" s="226">
        <f>IF(N484="zákl. přenesená",J484,0)</f>
        <v>0</v>
      </c>
      <c r="BH484" s="226">
        <f>IF(N484="sníž. přenesená",J484,0)</f>
        <v>0</v>
      </c>
      <c r="BI484" s="226">
        <f>IF(N484="nulová",J484,0)</f>
        <v>0</v>
      </c>
      <c r="BJ484" s="17" t="s">
        <v>80</v>
      </c>
      <c r="BK484" s="226">
        <f>ROUND(I484*H484,2)</f>
        <v>0</v>
      </c>
      <c r="BL484" s="17" t="s">
        <v>136</v>
      </c>
      <c r="BM484" s="225" t="s">
        <v>533</v>
      </c>
    </row>
    <row r="485" s="2" customFormat="1">
      <c r="A485" s="38"/>
      <c r="B485" s="39"/>
      <c r="C485" s="40"/>
      <c r="D485" s="227" t="s">
        <v>138</v>
      </c>
      <c r="E485" s="40"/>
      <c r="F485" s="228" t="s">
        <v>534</v>
      </c>
      <c r="G485" s="40"/>
      <c r="H485" s="40"/>
      <c r="I485" s="229"/>
      <c r="J485" s="40"/>
      <c r="K485" s="40"/>
      <c r="L485" s="44"/>
      <c r="M485" s="230"/>
      <c r="N485" s="231"/>
      <c r="O485" s="91"/>
      <c r="P485" s="91"/>
      <c r="Q485" s="91"/>
      <c r="R485" s="91"/>
      <c r="S485" s="91"/>
      <c r="T485" s="92"/>
      <c r="U485" s="38"/>
      <c r="V485" s="38"/>
      <c r="W485" s="38"/>
      <c r="X485" s="38"/>
      <c r="Y485" s="38"/>
      <c r="Z485" s="38"/>
      <c r="AA485" s="38"/>
      <c r="AB485" s="38"/>
      <c r="AC485" s="38"/>
      <c r="AD485" s="38"/>
      <c r="AE485" s="38"/>
      <c r="AT485" s="17" t="s">
        <v>138</v>
      </c>
      <c r="AU485" s="17" t="s">
        <v>82</v>
      </c>
    </row>
    <row r="486" s="2" customFormat="1">
      <c r="A486" s="38"/>
      <c r="B486" s="39"/>
      <c r="C486" s="40"/>
      <c r="D486" s="232" t="s">
        <v>140</v>
      </c>
      <c r="E486" s="40"/>
      <c r="F486" s="233" t="s">
        <v>535</v>
      </c>
      <c r="G486" s="40"/>
      <c r="H486" s="40"/>
      <c r="I486" s="229"/>
      <c r="J486" s="40"/>
      <c r="K486" s="40"/>
      <c r="L486" s="44"/>
      <c r="M486" s="230"/>
      <c r="N486" s="231"/>
      <c r="O486" s="91"/>
      <c r="P486" s="91"/>
      <c r="Q486" s="91"/>
      <c r="R486" s="91"/>
      <c r="S486" s="91"/>
      <c r="T486" s="92"/>
      <c r="U486" s="38"/>
      <c r="V486" s="38"/>
      <c r="W486" s="38"/>
      <c r="X486" s="38"/>
      <c r="Y486" s="38"/>
      <c r="Z486" s="38"/>
      <c r="AA486" s="38"/>
      <c r="AB486" s="38"/>
      <c r="AC486" s="38"/>
      <c r="AD486" s="38"/>
      <c r="AE486" s="38"/>
      <c r="AT486" s="17" t="s">
        <v>140</v>
      </c>
      <c r="AU486" s="17" t="s">
        <v>82</v>
      </c>
    </row>
    <row r="487" s="13" customFormat="1">
      <c r="A487" s="13"/>
      <c r="B487" s="234"/>
      <c r="C487" s="235"/>
      <c r="D487" s="227" t="s">
        <v>142</v>
      </c>
      <c r="E487" s="236" t="s">
        <v>1</v>
      </c>
      <c r="F487" s="237" t="s">
        <v>536</v>
      </c>
      <c r="G487" s="235"/>
      <c r="H487" s="238">
        <v>169.77500000000001</v>
      </c>
      <c r="I487" s="239"/>
      <c r="J487" s="235"/>
      <c r="K487" s="235"/>
      <c r="L487" s="240"/>
      <c r="M487" s="241"/>
      <c r="N487" s="242"/>
      <c r="O487" s="242"/>
      <c r="P487" s="242"/>
      <c r="Q487" s="242"/>
      <c r="R487" s="242"/>
      <c r="S487" s="242"/>
      <c r="T487" s="243"/>
      <c r="U487" s="13"/>
      <c r="V487" s="13"/>
      <c r="W487" s="13"/>
      <c r="X487" s="13"/>
      <c r="Y487" s="13"/>
      <c r="Z487" s="13"/>
      <c r="AA487" s="13"/>
      <c r="AB487" s="13"/>
      <c r="AC487" s="13"/>
      <c r="AD487" s="13"/>
      <c r="AE487" s="13"/>
      <c r="AT487" s="244" t="s">
        <v>142</v>
      </c>
      <c r="AU487" s="244" t="s">
        <v>82</v>
      </c>
      <c r="AV487" s="13" t="s">
        <v>82</v>
      </c>
      <c r="AW487" s="13" t="s">
        <v>30</v>
      </c>
      <c r="AX487" s="13" t="s">
        <v>73</v>
      </c>
      <c r="AY487" s="244" t="s">
        <v>128</v>
      </c>
    </row>
    <row r="488" s="14" customFormat="1">
      <c r="A488" s="14"/>
      <c r="B488" s="245"/>
      <c r="C488" s="246"/>
      <c r="D488" s="227" t="s">
        <v>142</v>
      </c>
      <c r="E488" s="247" t="s">
        <v>1</v>
      </c>
      <c r="F488" s="248" t="s">
        <v>154</v>
      </c>
      <c r="G488" s="246"/>
      <c r="H488" s="249">
        <v>169.77500000000001</v>
      </c>
      <c r="I488" s="250"/>
      <c r="J488" s="246"/>
      <c r="K488" s="246"/>
      <c r="L488" s="251"/>
      <c r="M488" s="252"/>
      <c r="N488" s="253"/>
      <c r="O488" s="253"/>
      <c r="P488" s="253"/>
      <c r="Q488" s="253"/>
      <c r="R488" s="253"/>
      <c r="S488" s="253"/>
      <c r="T488" s="254"/>
      <c r="U488" s="14"/>
      <c r="V488" s="14"/>
      <c r="W488" s="14"/>
      <c r="X488" s="14"/>
      <c r="Y488" s="14"/>
      <c r="Z488" s="14"/>
      <c r="AA488" s="14"/>
      <c r="AB488" s="14"/>
      <c r="AC488" s="14"/>
      <c r="AD488" s="14"/>
      <c r="AE488" s="14"/>
      <c r="AT488" s="255" t="s">
        <v>142</v>
      </c>
      <c r="AU488" s="255" t="s">
        <v>82</v>
      </c>
      <c r="AV488" s="14" t="s">
        <v>136</v>
      </c>
      <c r="AW488" s="14" t="s">
        <v>30</v>
      </c>
      <c r="AX488" s="14" t="s">
        <v>80</v>
      </c>
      <c r="AY488" s="255" t="s">
        <v>128</v>
      </c>
    </row>
    <row r="489" s="2" customFormat="1" ht="24.15" customHeight="1">
      <c r="A489" s="38"/>
      <c r="B489" s="39"/>
      <c r="C489" s="214" t="s">
        <v>537</v>
      </c>
      <c r="D489" s="214" t="s">
        <v>131</v>
      </c>
      <c r="E489" s="215" t="s">
        <v>538</v>
      </c>
      <c r="F489" s="216" t="s">
        <v>539</v>
      </c>
      <c r="G489" s="217" t="s">
        <v>331</v>
      </c>
      <c r="H489" s="218">
        <v>33.143000000000001</v>
      </c>
      <c r="I489" s="219"/>
      <c r="J489" s="220">
        <f>ROUND(I489*H489,2)</f>
        <v>0</v>
      </c>
      <c r="K489" s="216" t="s">
        <v>135</v>
      </c>
      <c r="L489" s="44"/>
      <c r="M489" s="221" t="s">
        <v>1</v>
      </c>
      <c r="N489" s="222" t="s">
        <v>38</v>
      </c>
      <c r="O489" s="91"/>
      <c r="P489" s="223">
        <f>O489*H489</f>
        <v>0</v>
      </c>
      <c r="Q489" s="223">
        <v>0</v>
      </c>
      <c r="R489" s="223">
        <f>Q489*H489</f>
        <v>0</v>
      </c>
      <c r="S489" s="223">
        <v>0</v>
      </c>
      <c r="T489" s="224">
        <f>S489*H489</f>
        <v>0</v>
      </c>
      <c r="U489" s="38"/>
      <c r="V489" s="38"/>
      <c r="W489" s="38"/>
      <c r="X489" s="38"/>
      <c r="Y489" s="38"/>
      <c r="Z489" s="38"/>
      <c r="AA489" s="38"/>
      <c r="AB489" s="38"/>
      <c r="AC489" s="38"/>
      <c r="AD489" s="38"/>
      <c r="AE489" s="38"/>
      <c r="AR489" s="225" t="s">
        <v>136</v>
      </c>
      <c r="AT489" s="225" t="s">
        <v>131</v>
      </c>
      <c r="AU489" s="225" t="s">
        <v>82</v>
      </c>
      <c r="AY489" s="17" t="s">
        <v>128</v>
      </c>
      <c r="BE489" s="226">
        <f>IF(N489="základní",J489,0)</f>
        <v>0</v>
      </c>
      <c r="BF489" s="226">
        <f>IF(N489="snížená",J489,0)</f>
        <v>0</v>
      </c>
      <c r="BG489" s="226">
        <f>IF(N489="zákl. přenesená",J489,0)</f>
        <v>0</v>
      </c>
      <c r="BH489" s="226">
        <f>IF(N489="sníž. přenesená",J489,0)</f>
        <v>0</v>
      </c>
      <c r="BI489" s="226">
        <f>IF(N489="nulová",J489,0)</f>
        <v>0</v>
      </c>
      <c r="BJ489" s="17" t="s">
        <v>80</v>
      </c>
      <c r="BK489" s="226">
        <f>ROUND(I489*H489,2)</f>
        <v>0</v>
      </c>
      <c r="BL489" s="17" t="s">
        <v>136</v>
      </c>
      <c r="BM489" s="225" t="s">
        <v>540</v>
      </c>
    </row>
    <row r="490" s="2" customFormat="1">
      <c r="A490" s="38"/>
      <c r="B490" s="39"/>
      <c r="C490" s="40"/>
      <c r="D490" s="227" t="s">
        <v>138</v>
      </c>
      <c r="E490" s="40"/>
      <c r="F490" s="228" t="s">
        <v>541</v>
      </c>
      <c r="G490" s="40"/>
      <c r="H490" s="40"/>
      <c r="I490" s="229"/>
      <c r="J490" s="40"/>
      <c r="K490" s="40"/>
      <c r="L490" s="44"/>
      <c r="M490" s="230"/>
      <c r="N490" s="231"/>
      <c r="O490" s="91"/>
      <c r="P490" s="91"/>
      <c r="Q490" s="91"/>
      <c r="R490" s="91"/>
      <c r="S490" s="91"/>
      <c r="T490" s="92"/>
      <c r="U490" s="38"/>
      <c r="V490" s="38"/>
      <c r="W490" s="38"/>
      <c r="X490" s="38"/>
      <c r="Y490" s="38"/>
      <c r="Z490" s="38"/>
      <c r="AA490" s="38"/>
      <c r="AB490" s="38"/>
      <c r="AC490" s="38"/>
      <c r="AD490" s="38"/>
      <c r="AE490" s="38"/>
      <c r="AT490" s="17" t="s">
        <v>138</v>
      </c>
      <c r="AU490" s="17" t="s">
        <v>82</v>
      </c>
    </row>
    <row r="491" s="2" customFormat="1">
      <c r="A491" s="38"/>
      <c r="B491" s="39"/>
      <c r="C491" s="40"/>
      <c r="D491" s="232" t="s">
        <v>140</v>
      </c>
      <c r="E491" s="40"/>
      <c r="F491" s="233" t="s">
        <v>542</v>
      </c>
      <c r="G491" s="40"/>
      <c r="H491" s="40"/>
      <c r="I491" s="229"/>
      <c r="J491" s="40"/>
      <c r="K491" s="40"/>
      <c r="L491" s="44"/>
      <c r="M491" s="230"/>
      <c r="N491" s="231"/>
      <c r="O491" s="91"/>
      <c r="P491" s="91"/>
      <c r="Q491" s="91"/>
      <c r="R491" s="91"/>
      <c r="S491" s="91"/>
      <c r="T491" s="92"/>
      <c r="U491" s="38"/>
      <c r="V491" s="38"/>
      <c r="W491" s="38"/>
      <c r="X491" s="38"/>
      <c r="Y491" s="38"/>
      <c r="Z491" s="38"/>
      <c r="AA491" s="38"/>
      <c r="AB491" s="38"/>
      <c r="AC491" s="38"/>
      <c r="AD491" s="38"/>
      <c r="AE491" s="38"/>
      <c r="AT491" s="17" t="s">
        <v>140</v>
      </c>
      <c r="AU491" s="17" t="s">
        <v>82</v>
      </c>
    </row>
    <row r="492" s="2" customFormat="1" ht="24.15" customHeight="1">
      <c r="A492" s="38"/>
      <c r="B492" s="39"/>
      <c r="C492" s="214" t="s">
        <v>543</v>
      </c>
      <c r="D492" s="214" t="s">
        <v>131</v>
      </c>
      <c r="E492" s="215" t="s">
        <v>544</v>
      </c>
      <c r="F492" s="216" t="s">
        <v>545</v>
      </c>
      <c r="G492" s="217" t="s">
        <v>331</v>
      </c>
      <c r="H492" s="218">
        <v>33.143000000000001</v>
      </c>
      <c r="I492" s="219"/>
      <c r="J492" s="220">
        <f>ROUND(I492*H492,2)</f>
        <v>0</v>
      </c>
      <c r="K492" s="216" t="s">
        <v>135</v>
      </c>
      <c r="L492" s="44"/>
      <c r="M492" s="221" t="s">
        <v>1</v>
      </c>
      <c r="N492" s="222" t="s">
        <v>38</v>
      </c>
      <c r="O492" s="91"/>
      <c r="P492" s="223">
        <f>O492*H492</f>
        <v>0</v>
      </c>
      <c r="Q492" s="223">
        <v>0</v>
      </c>
      <c r="R492" s="223">
        <f>Q492*H492</f>
        <v>0</v>
      </c>
      <c r="S492" s="223">
        <v>0</v>
      </c>
      <c r="T492" s="224">
        <f>S492*H492</f>
        <v>0</v>
      </c>
      <c r="U492" s="38"/>
      <c r="V492" s="38"/>
      <c r="W492" s="38"/>
      <c r="X492" s="38"/>
      <c r="Y492" s="38"/>
      <c r="Z492" s="38"/>
      <c r="AA492" s="38"/>
      <c r="AB492" s="38"/>
      <c r="AC492" s="38"/>
      <c r="AD492" s="38"/>
      <c r="AE492" s="38"/>
      <c r="AR492" s="225" t="s">
        <v>136</v>
      </c>
      <c r="AT492" s="225" t="s">
        <v>131</v>
      </c>
      <c r="AU492" s="225" t="s">
        <v>82</v>
      </c>
      <c r="AY492" s="17" t="s">
        <v>128</v>
      </c>
      <c r="BE492" s="226">
        <f>IF(N492="základní",J492,0)</f>
        <v>0</v>
      </c>
      <c r="BF492" s="226">
        <f>IF(N492="snížená",J492,0)</f>
        <v>0</v>
      </c>
      <c r="BG492" s="226">
        <f>IF(N492="zákl. přenesená",J492,0)</f>
        <v>0</v>
      </c>
      <c r="BH492" s="226">
        <f>IF(N492="sníž. přenesená",J492,0)</f>
        <v>0</v>
      </c>
      <c r="BI492" s="226">
        <f>IF(N492="nulová",J492,0)</f>
        <v>0</v>
      </c>
      <c r="BJ492" s="17" t="s">
        <v>80</v>
      </c>
      <c r="BK492" s="226">
        <f>ROUND(I492*H492,2)</f>
        <v>0</v>
      </c>
      <c r="BL492" s="17" t="s">
        <v>136</v>
      </c>
      <c r="BM492" s="225" t="s">
        <v>546</v>
      </c>
    </row>
    <row r="493" s="2" customFormat="1">
      <c r="A493" s="38"/>
      <c r="B493" s="39"/>
      <c r="C493" s="40"/>
      <c r="D493" s="227" t="s">
        <v>138</v>
      </c>
      <c r="E493" s="40"/>
      <c r="F493" s="228" t="s">
        <v>547</v>
      </c>
      <c r="G493" s="40"/>
      <c r="H493" s="40"/>
      <c r="I493" s="229"/>
      <c r="J493" s="40"/>
      <c r="K493" s="40"/>
      <c r="L493" s="44"/>
      <c r="M493" s="230"/>
      <c r="N493" s="231"/>
      <c r="O493" s="91"/>
      <c r="P493" s="91"/>
      <c r="Q493" s="91"/>
      <c r="R493" s="91"/>
      <c r="S493" s="91"/>
      <c r="T493" s="92"/>
      <c r="U493" s="38"/>
      <c r="V493" s="38"/>
      <c r="W493" s="38"/>
      <c r="X493" s="38"/>
      <c r="Y493" s="38"/>
      <c r="Z493" s="38"/>
      <c r="AA493" s="38"/>
      <c r="AB493" s="38"/>
      <c r="AC493" s="38"/>
      <c r="AD493" s="38"/>
      <c r="AE493" s="38"/>
      <c r="AT493" s="17" t="s">
        <v>138</v>
      </c>
      <c r="AU493" s="17" t="s">
        <v>82</v>
      </c>
    </row>
    <row r="494" s="2" customFormat="1">
      <c r="A494" s="38"/>
      <c r="B494" s="39"/>
      <c r="C494" s="40"/>
      <c r="D494" s="232" t="s">
        <v>140</v>
      </c>
      <c r="E494" s="40"/>
      <c r="F494" s="233" t="s">
        <v>548</v>
      </c>
      <c r="G494" s="40"/>
      <c r="H494" s="40"/>
      <c r="I494" s="229"/>
      <c r="J494" s="40"/>
      <c r="K494" s="40"/>
      <c r="L494" s="44"/>
      <c r="M494" s="230"/>
      <c r="N494" s="231"/>
      <c r="O494" s="91"/>
      <c r="P494" s="91"/>
      <c r="Q494" s="91"/>
      <c r="R494" s="91"/>
      <c r="S494" s="91"/>
      <c r="T494" s="92"/>
      <c r="U494" s="38"/>
      <c r="V494" s="38"/>
      <c r="W494" s="38"/>
      <c r="X494" s="38"/>
      <c r="Y494" s="38"/>
      <c r="Z494" s="38"/>
      <c r="AA494" s="38"/>
      <c r="AB494" s="38"/>
      <c r="AC494" s="38"/>
      <c r="AD494" s="38"/>
      <c r="AE494" s="38"/>
      <c r="AT494" s="17" t="s">
        <v>140</v>
      </c>
      <c r="AU494" s="17" t="s">
        <v>82</v>
      </c>
    </row>
    <row r="495" s="2" customFormat="1" ht="33" customHeight="1">
      <c r="A495" s="38"/>
      <c r="B495" s="39"/>
      <c r="C495" s="214" t="s">
        <v>549</v>
      </c>
      <c r="D495" s="214" t="s">
        <v>131</v>
      </c>
      <c r="E495" s="215" t="s">
        <v>550</v>
      </c>
      <c r="F495" s="216" t="s">
        <v>551</v>
      </c>
      <c r="G495" s="217" t="s">
        <v>331</v>
      </c>
      <c r="H495" s="218">
        <v>33.954999999999998</v>
      </c>
      <c r="I495" s="219"/>
      <c r="J495" s="220">
        <f>ROUND(I495*H495,2)</f>
        <v>0</v>
      </c>
      <c r="K495" s="216" t="s">
        <v>135</v>
      </c>
      <c r="L495" s="44"/>
      <c r="M495" s="221" t="s">
        <v>1</v>
      </c>
      <c r="N495" s="222" t="s">
        <v>38</v>
      </c>
      <c r="O495" s="91"/>
      <c r="P495" s="223">
        <f>O495*H495</f>
        <v>0</v>
      </c>
      <c r="Q495" s="223">
        <v>0</v>
      </c>
      <c r="R495" s="223">
        <f>Q495*H495</f>
        <v>0</v>
      </c>
      <c r="S495" s="223">
        <v>0</v>
      </c>
      <c r="T495" s="224">
        <f>S495*H495</f>
        <v>0</v>
      </c>
      <c r="U495" s="38"/>
      <c r="V495" s="38"/>
      <c r="W495" s="38"/>
      <c r="X495" s="38"/>
      <c r="Y495" s="38"/>
      <c r="Z495" s="38"/>
      <c r="AA495" s="38"/>
      <c r="AB495" s="38"/>
      <c r="AC495" s="38"/>
      <c r="AD495" s="38"/>
      <c r="AE495" s="38"/>
      <c r="AR495" s="225" t="s">
        <v>136</v>
      </c>
      <c r="AT495" s="225" t="s">
        <v>131</v>
      </c>
      <c r="AU495" s="225" t="s">
        <v>82</v>
      </c>
      <c r="AY495" s="17" t="s">
        <v>128</v>
      </c>
      <c r="BE495" s="226">
        <f>IF(N495="základní",J495,0)</f>
        <v>0</v>
      </c>
      <c r="BF495" s="226">
        <f>IF(N495="snížená",J495,0)</f>
        <v>0</v>
      </c>
      <c r="BG495" s="226">
        <f>IF(N495="zákl. přenesená",J495,0)</f>
        <v>0</v>
      </c>
      <c r="BH495" s="226">
        <f>IF(N495="sníž. přenesená",J495,0)</f>
        <v>0</v>
      </c>
      <c r="BI495" s="226">
        <f>IF(N495="nulová",J495,0)</f>
        <v>0</v>
      </c>
      <c r="BJ495" s="17" t="s">
        <v>80</v>
      </c>
      <c r="BK495" s="226">
        <f>ROUND(I495*H495,2)</f>
        <v>0</v>
      </c>
      <c r="BL495" s="17" t="s">
        <v>136</v>
      </c>
      <c r="BM495" s="225" t="s">
        <v>552</v>
      </c>
    </row>
    <row r="496" s="2" customFormat="1">
      <c r="A496" s="38"/>
      <c r="B496" s="39"/>
      <c r="C496" s="40"/>
      <c r="D496" s="227" t="s">
        <v>138</v>
      </c>
      <c r="E496" s="40"/>
      <c r="F496" s="228" t="s">
        <v>553</v>
      </c>
      <c r="G496" s="40"/>
      <c r="H496" s="40"/>
      <c r="I496" s="229"/>
      <c r="J496" s="40"/>
      <c r="K496" s="40"/>
      <c r="L496" s="44"/>
      <c r="M496" s="230"/>
      <c r="N496" s="231"/>
      <c r="O496" s="91"/>
      <c r="P496" s="91"/>
      <c r="Q496" s="91"/>
      <c r="R496" s="91"/>
      <c r="S496" s="91"/>
      <c r="T496" s="92"/>
      <c r="U496" s="38"/>
      <c r="V496" s="38"/>
      <c r="W496" s="38"/>
      <c r="X496" s="38"/>
      <c r="Y496" s="38"/>
      <c r="Z496" s="38"/>
      <c r="AA496" s="38"/>
      <c r="AB496" s="38"/>
      <c r="AC496" s="38"/>
      <c r="AD496" s="38"/>
      <c r="AE496" s="38"/>
      <c r="AT496" s="17" t="s">
        <v>138</v>
      </c>
      <c r="AU496" s="17" t="s">
        <v>82</v>
      </c>
    </row>
    <row r="497" s="2" customFormat="1">
      <c r="A497" s="38"/>
      <c r="B497" s="39"/>
      <c r="C497" s="40"/>
      <c r="D497" s="232" t="s">
        <v>140</v>
      </c>
      <c r="E497" s="40"/>
      <c r="F497" s="233" t="s">
        <v>554</v>
      </c>
      <c r="G497" s="40"/>
      <c r="H497" s="40"/>
      <c r="I497" s="229"/>
      <c r="J497" s="40"/>
      <c r="K497" s="40"/>
      <c r="L497" s="44"/>
      <c r="M497" s="230"/>
      <c r="N497" s="231"/>
      <c r="O497" s="91"/>
      <c r="P497" s="91"/>
      <c r="Q497" s="91"/>
      <c r="R497" s="91"/>
      <c r="S497" s="91"/>
      <c r="T497" s="92"/>
      <c r="U497" s="38"/>
      <c r="V497" s="38"/>
      <c r="W497" s="38"/>
      <c r="X497" s="38"/>
      <c r="Y497" s="38"/>
      <c r="Z497" s="38"/>
      <c r="AA497" s="38"/>
      <c r="AB497" s="38"/>
      <c r="AC497" s="38"/>
      <c r="AD497" s="38"/>
      <c r="AE497" s="38"/>
      <c r="AT497" s="17" t="s">
        <v>140</v>
      </c>
      <c r="AU497" s="17" t="s">
        <v>82</v>
      </c>
    </row>
    <row r="498" s="12" customFormat="1" ht="22.8" customHeight="1">
      <c r="A498" s="12"/>
      <c r="B498" s="198"/>
      <c r="C498" s="199"/>
      <c r="D498" s="200" t="s">
        <v>72</v>
      </c>
      <c r="E498" s="212" t="s">
        <v>555</v>
      </c>
      <c r="F498" s="212" t="s">
        <v>556</v>
      </c>
      <c r="G498" s="199"/>
      <c r="H498" s="199"/>
      <c r="I498" s="202"/>
      <c r="J498" s="213">
        <f>BK498</f>
        <v>0</v>
      </c>
      <c r="K498" s="199"/>
      <c r="L498" s="204"/>
      <c r="M498" s="205"/>
      <c r="N498" s="206"/>
      <c r="O498" s="206"/>
      <c r="P498" s="207">
        <f>SUM(P499:P501)</f>
        <v>0</v>
      </c>
      <c r="Q498" s="206"/>
      <c r="R498" s="207">
        <f>SUM(R499:R501)</f>
        <v>0</v>
      </c>
      <c r="S498" s="206"/>
      <c r="T498" s="208">
        <f>SUM(T499:T501)</f>
        <v>0</v>
      </c>
      <c r="U498" s="12"/>
      <c r="V498" s="12"/>
      <c r="W498" s="12"/>
      <c r="X498" s="12"/>
      <c r="Y498" s="12"/>
      <c r="Z498" s="12"/>
      <c r="AA498" s="12"/>
      <c r="AB498" s="12"/>
      <c r="AC498" s="12"/>
      <c r="AD498" s="12"/>
      <c r="AE498" s="12"/>
      <c r="AR498" s="209" t="s">
        <v>80</v>
      </c>
      <c r="AT498" s="210" t="s">
        <v>72</v>
      </c>
      <c r="AU498" s="210" t="s">
        <v>80</v>
      </c>
      <c r="AY498" s="209" t="s">
        <v>128</v>
      </c>
      <c r="BK498" s="211">
        <f>SUM(BK499:BK501)</f>
        <v>0</v>
      </c>
    </row>
    <row r="499" s="2" customFormat="1" ht="16.5" customHeight="1">
      <c r="A499" s="38"/>
      <c r="B499" s="39"/>
      <c r="C499" s="214" t="s">
        <v>557</v>
      </c>
      <c r="D499" s="214" t="s">
        <v>131</v>
      </c>
      <c r="E499" s="215" t="s">
        <v>558</v>
      </c>
      <c r="F499" s="216" t="s">
        <v>559</v>
      </c>
      <c r="G499" s="217" t="s">
        <v>331</v>
      </c>
      <c r="H499" s="218">
        <v>16.832999999999998</v>
      </c>
      <c r="I499" s="219"/>
      <c r="J499" s="220">
        <f>ROUND(I499*H499,2)</f>
        <v>0</v>
      </c>
      <c r="K499" s="216" t="s">
        <v>135</v>
      </c>
      <c r="L499" s="44"/>
      <c r="M499" s="221" t="s">
        <v>1</v>
      </c>
      <c r="N499" s="222" t="s">
        <v>38</v>
      </c>
      <c r="O499" s="91"/>
      <c r="P499" s="223">
        <f>O499*H499</f>
        <v>0</v>
      </c>
      <c r="Q499" s="223">
        <v>0</v>
      </c>
      <c r="R499" s="223">
        <f>Q499*H499</f>
        <v>0</v>
      </c>
      <c r="S499" s="223">
        <v>0</v>
      </c>
      <c r="T499" s="224">
        <f>S499*H499</f>
        <v>0</v>
      </c>
      <c r="U499" s="38"/>
      <c r="V499" s="38"/>
      <c r="W499" s="38"/>
      <c r="X499" s="38"/>
      <c r="Y499" s="38"/>
      <c r="Z499" s="38"/>
      <c r="AA499" s="38"/>
      <c r="AB499" s="38"/>
      <c r="AC499" s="38"/>
      <c r="AD499" s="38"/>
      <c r="AE499" s="38"/>
      <c r="AR499" s="225" t="s">
        <v>136</v>
      </c>
      <c r="AT499" s="225" t="s">
        <v>131</v>
      </c>
      <c r="AU499" s="225" t="s">
        <v>82</v>
      </c>
      <c r="AY499" s="17" t="s">
        <v>128</v>
      </c>
      <c r="BE499" s="226">
        <f>IF(N499="základní",J499,0)</f>
        <v>0</v>
      </c>
      <c r="BF499" s="226">
        <f>IF(N499="snížená",J499,0)</f>
        <v>0</v>
      </c>
      <c r="BG499" s="226">
        <f>IF(N499="zákl. přenesená",J499,0)</f>
        <v>0</v>
      </c>
      <c r="BH499" s="226">
        <f>IF(N499="sníž. přenesená",J499,0)</f>
        <v>0</v>
      </c>
      <c r="BI499" s="226">
        <f>IF(N499="nulová",J499,0)</f>
        <v>0</v>
      </c>
      <c r="BJ499" s="17" t="s">
        <v>80</v>
      </c>
      <c r="BK499" s="226">
        <f>ROUND(I499*H499,2)</f>
        <v>0</v>
      </c>
      <c r="BL499" s="17" t="s">
        <v>136</v>
      </c>
      <c r="BM499" s="225" t="s">
        <v>560</v>
      </c>
    </row>
    <row r="500" s="2" customFormat="1">
      <c r="A500" s="38"/>
      <c r="B500" s="39"/>
      <c r="C500" s="40"/>
      <c r="D500" s="227" t="s">
        <v>138</v>
      </c>
      <c r="E500" s="40"/>
      <c r="F500" s="228" t="s">
        <v>561</v>
      </c>
      <c r="G500" s="40"/>
      <c r="H500" s="40"/>
      <c r="I500" s="229"/>
      <c r="J500" s="40"/>
      <c r="K500" s="40"/>
      <c r="L500" s="44"/>
      <c r="M500" s="230"/>
      <c r="N500" s="231"/>
      <c r="O500" s="91"/>
      <c r="P500" s="91"/>
      <c r="Q500" s="91"/>
      <c r="R500" s="91"/>
      <c r="S500" s="91"/>
      <c r="T500" s="92"/>
      <c r="U500" s="38"/>
      <c r="V500" s="38"/>
      <c r="W500" s="38"/>
      <c r="X500" s="38"/>
      <c r="Y500" s="38"/>
      <c r="Z500" s="38"/>
      <c r="AA500" s="38"/>
      <c r="AB500" s="38"/>
      <c r="AC500" s="38"/>
      <c r="AD500" s="38"/>
      <c r="AE500" s="38"/>
      <c r="AT500" s="17" t="s">
        <v>138</v>
      </c>
      <c r="AU500" s="17" t="s">
        <v>82</v>
      </c>
    </row>
    <row r="501" s="2" customFormat="1">
      <c r="A501" s="38"/>
      <c r="B501" s="39"/>
      <c r="C501" s="40"/>
      <c r="D501" s="232" t="s">
        <v>140</v>
      </c>
      <c r="E501" s="40"/>
      <c r="F501" s="233" t="s">
        <v>562</v>
      </c>
      <c r="G501" s="40"/>
      <c r="H501" s="40"/>
      <c r="I501" s="229"/>
      <c r="J501" s="40"/>
      <c r="K501" s="40"/>
      <c r="L501" s="44"/>
      <c r="M501" s="230"/>
      <c r="N501" s="231"/>
      <c r="O501" s="91"/>
      <c r="P501" s="91"/>
      <c r="Q501" s="91"/>
      <c r="R501" s="91"/>
      <c r="S501" s="91"/>
      <c r="T501" s="92"/>
      <c r="U501" s="38"/>
      <c r="V501" s="38"/>
      <c r="W501" s="38"/>
      <c r="X501" s="38"/>
      <c r="Y501" s="38"/>
      <c r="Z501" s="38"/>
      <c r="AA501" s="38"/>
      <c r="AB501" s="38"/>
      <c r="AC501" s="38"/>
      <c r="AD501" s="38"/>
      <c r="AE501" s="38"/>
      <c r="AT501" s="17" t="s">
        <v>140</v>
      </c>
      <c r="AU501" s="17" t="s">
        <v>82</v>
      </c>
    </row>
    <row r="502" s="12" customFormat="1" ht="25.92" customHeight="1">
      <c r="A502" s="12"/>
      <c r="B502" s="198"/>
      <c r="C502" s="199"/>
      <c r="D502" s="200" t="s">
        <v>72</v>
      </c>
      <c r="E502" s="201" t="s">
        <v>563</v>
      </c>
      <c r="F502" s="201" t="s">
        <v>564</v>
      </c>
      <c r="G502" s="199"/>
      <c r="H502" s="199"/>
      <c r="I502" s="202"/>
      <c r="J502" s="203">
        <f>BK502</f>
        <v>0</v>
      </c>
      <c r="K502" s="199"/>
      <c r="L502" s="204"/>
      <c r="M502" s="205"/>
      <c r="N502" s="206"/>
      <c r="O502" s="206"/>
      <c r="P502" s="207">
        <f>P503+P516+P540</f>
        <v>0</v>
      </c>
      <c r="Q502" s="206"/>
      <c r="R502" s="207">
        <f>R503+R516+R540</f>
        <v>0.19908224000000002</v>
      </c>
      <c r="S502" s="206"/>
      <c r="T502" s="208">
        <f>T503+T516+T540</f>
        <v>10.134228</v>
      </c>
      <c r="U502" s="12"/>
      <c r="V502" s="12"/>
      <c r="W502" s="12"/>
      <c r="X502" s="12"/>
      <c r="Y502" s="12"/>
      <c r="Z502" s="12"/>
      <c r="AA502" s="12"/>
      <c r="AB502" s="12"/>
      <c r="AC502" s="12"/>
      <c r="AD502" s="12"/>
      <c r="AE502" s="12"/>
      <c r="AR502" s="209" t="s">
        <v>82</v>
      </c>
      <c r="AT502" s="210" t="s">
        <v>72</v>
      </c>
      <c r="AU502" s="210" t="s">
        <v>73</v>
      </c>
      <c r="AY502" s="209" t="s">
        <v>128</v>
      </c>
      <c r="BK502" s="211">
        <f>BK503+BK516+BK540</f>
        <v>0</v>
      </c>
    </row>
    <row r="503" s="12" customFormat="1" ht="22.8" customHeight="1">
      <c r="A503" s="12"/>
      <c r="B503" s="198"/>
      <c r="C503" s="199"/>
      <c r="D503" s="200" t="s">
        <v>72</v>
      </c>
      <c r="E503" s="212" t="s">
        <v>565</v>
      </c>
      <c r="F503" s="212" t="s">
        <v>566</v>
      </c>
      <c r="G503" s="199"/>
      <c r="H503" s="199"/>
      <c r="I503" s="202"/>
      <c r="J503" s="213">
        <f>BK503</f>
        <v>0</v>
      </c>
      <c r="K503" s="199"/>
      <c r="L503" s="204"/>
      <c r="M503" s="205"/>
      <c r="N503" s="206"/>
      <c r="O503" s="206"/>
      <c r="P503" s="207">
        <f>SUM(P504:P515)</f>
        <v>0</v>
      </c>
      <c r="Q503" s="206"/>
      <c r="R503" s="207">
        <f>SUM(R504:R515)</f>
        <v>0.12562500000000001</v>
      </c>
      <c r="S503" s="206"/>
      <c r="T503" s="208">
        <f>SUM(T504:T515)</f>
        <v>0.74849999999999994</v>
      </c>
      <c r="U503" s="12"/>
      <c r="V503" s="12"/>
      <c r="W503" s="12"/>
      <c r="X503" s="12"/>
      <c r="Y503" s="12"/>
      <c r="Z503" s="12"/>
      <c r="AA503" s="12"/>
      <c r="AB503" s="12"/>
      <c r="AC503" s="12"/>
      <c r="AD503" s="12"/>
      <c r="AE503" s="12"/>
      <c r="AR503" s="209" t="s">
        <v>82</v>
      </c>
      <c r="AT503" s="210" t="s">
        <v>72</v>
      </c>
      <c r="AU503" s="210" t="s">
        <v>80</v>
      </c>
      <c r="AY503" s="209" t="s">
        <v>128</v>
      </c>
      <c r="BK503" s="211">
        <f>SUM(BK504:BK515)</f>
        <v>0</v>
      </c>
    </row>
    <row r="504" s="2" customFormat="1" ht="16.5" customHeight="1">
      <c r="A504" s="38"/>
      <c r="B504" s="39"/>
      <c r="C504" s="214" t="s">
        <v>567</v>
      </c>
      <c r="D504" s="214" t="s">
        <v>131</v>
      </c>
      <c r="E504" s="215" t="s">
        <v>568</v>
      </c>
      <c r="F504" s="216" t="s">
        <v>569</v>
      </c>
      <c r="G504" s="217" t="s">
        <v>217</v>
      </c>
      <c r="H504" s="218">
        <v>49.899999999999999</v>
      </c>
      <c r="I504" s="219"/>
      <c r="J504" s="220">
        <f>ROUND(I504*H504,2)</f>
        <v>0</v>
      </c>
      <c r="K504" s="216" t="s">
        <v>1</v>
      </c>
      <c r="L504" s="44"/>
      <c r="M504" s="221" t="s">
        <v>1</v>
      </c>
      <c r="N504" s="222" t="s">
        <v>38</v>
      </c>
      <c r="O504" s="91"/>
      <c r="P504" s="223">
        <f>O504*H504</f>
        <v>0</v>
      </c>
      <c r="Q504" s="223">
        <v>0</v>
      </c>
      <c r="R504" s="223">
        <f>Q504*H504</f>
        <v>0</v>
      </c>
      <c r="S504" s="223">
        <v>0.014999999999999999</v>
      </c>
      <c r="T504" s="224">
        <f>S504*H504</f>
        <v>0.74849999999999994</v>
      </c>
      <c r="U504" s="38"/>
      <c r="V504" s="38"/>
      <c r="W504" s="38"/>
      <c r="X504" s="38"/>
      <c r="Y504" s="38"/>
      <c r="Z504" s="38"/>
      <c r="AA504" s="38"/>
      <c r="AB504" s="38"/>
      <c r="AC504" s="38"/>
      <c r="AD504" s="38"/>
      <c r="AE504" s="38"/>
      <c r="AR504" s="225" t="s">
        <v>328</v>
      </c>
      <c r="AT504" s="225" t="s">
        <v>131</v>
      </c>
      <c r="AU504" s="225" t="s">
        <v>82</v>
      </c>
      <c r="AY504" s="17" t="s">
        <v>128</v>
      </c>
      <c r="BE504" s="226">
        <f>IF(N504="základní",J504,0)</f>
        <v>0</v>
      </c>
      <c r="BF504" s="226">
        <f>IF(N504="snížená",J504,0)</f>
        <v>0</v>
      </c>
      <c r="BG504" s="226">
        <f>IF(N504="zákl. přenesená",J504,0)</f>
        <v>0</v>
      </c>
      <c r="BH504" s="226">
        <f>IF(N504="sníž. přenesená",J504,0)</f>
        <v>0</v>
      </c>
      <c r="BI504" s="226">
        <f>IF(N504="nulová",J504,0)</f>
        <v>0</v>
      </c>
      <c r="BJ504" s="17" t="s">
        <v>80</v>
      </c>
      <c r="BK504" s="226">
        <f>ROUND(I504*H504,2)</f>
        <v>0</v>
      </c>
      <c r="BL504" s="17" t="s">
        <v>328</v>
      </c>
      <c r="BM504" s="225" t="s">
        <v>570</v>
      </c>
    </row>
    <row r="505" s="2" customFormat="1">
      <c r="A505" s="38"/>
      <c r="B505" s="39"/>
      <c r="C505" s="40"/>
      <c r="D505" s="227" t="s">
        <v>138</v>
      </c>
      <c r="E505" s="40"/>
      <c r="F505" s="228" t="s">
        <v>569</v>
      </c>
      <c r="G505" s="40"/>
      <c r="H505" s="40"/>
      <c r="I505" s="229"/>
      <c r="J505" s="40"/>
      <c r="K505" s="40"/>
      <c r="L505" s="44"/>
      <c r="M505" s="230"/>
      <c r="N505" s="231"/>
      <c r="O505" s="91"/>
      <c r="P505" s="91"/>
      <c r="Q505" s="91"/>
      <c r="R505" s="91"/>
      <c r="S505" s="91"/>
      <c r="T505" s="92"/>
      <c r="U505" s="38"/>
      <c r="V505" s="38"/>
      <c r="W505" s="38"/>
      <c r="X505" s="38"/>
      <c r="Y505" s="38"/>
      <c r="Z505" s="38"/>
      <c r="AA505" s="38"/>
      <c r="AB505" s="38"/>
      <c r="AC505" s="38"/>
      <c r="AD505" s="38"/>
      <c r="AE505" s="38"/>
      <c r="AT505" s="17" t="s">
        <v>138</v>
      </c>
      <c r="AU505" s="17" t="s">
        <v>82</v>
      </c>
    </row>
    <row r="506" s="13" customFormat="1">
      <c r="A506" s="13"/>
      <c r="B506" s="234"/>
      <c r="C506" s="235"/>
      <c r="D506" s="227" t="s">
        <v>142</v>
      </c>
      <c r="E506" s="236" t="s">
        <v>1</v>
      </c>
      <c r="F506" s="237" t="s">
        <v>571</v>
      </c>
      <c r="G506" s="235"/>
      <c r="H506" s="238">
        <v>49.899999999999999</v>
      </c>
      <c r="I506" s="239"/>
      <c r="J506" s="235"/>
      <c r="K506" s="235"/>
      <c r="L506" s="240"/>
      <c r="M506" s="241"/>
      <c r="N506" s="242"/>
      <c r="O506" s="242"/>
      <c r="P506" s="242"/>
      <c r="Q506" s="242"/>
      <c r="R506" s="242"/>
      <c r="S506" s="242"/>
      <c r="T506" s="243"/>
      <c r="U506" s="13"/>
      <c r="V506" s="13"/>
      <c r="W506" s="13"/>
      <c r="X506" s="13"/>
      <c r="Y506" s="13"/>
      <c r="Z506" s="13"/>
      <c r="AA506" s="13"/>
      <c r="AB506" s="13"/>
      <c r="AC506" s="13"/>
      <c r="AD506" s="13"/>
      <c r="AE506" s="13"/>
      <c r="AT506" s="244" t="s">
        <v>142</v>
      </c>
      <c r="AU506" s="244" t="s">
        <v>82</v>
      </c>
      <c r="AV506" s="13" t="s">
        <v>82</v>
      </c>
      <c r="AW506" s="13" t="s">
        <v>30</v>
      </c>
      <c r="AX506" s="13" t="s">
        <v>73</v>
      </c>
      <c r="AY506" s="244" t="s">
        <v>128</v>
      </c>
    </row>
    <row r="507" s="14" customFormat="1">
      <c r="A507" s="14"/>
      <c r="B507" s="245"/>
      <c r="C507" s="246"/>
      <c r="D507" s="227" t="s">
        <v>142</v>
      </c>
      <c r="E507" s="247" t="s">
        <v>1</v>
      </c>
      <c r="F507" s="248" t="s">
        <v>154</v>
      </c>
      <c r="G507" s="246"/>
      <c r="H507" s="249">
        <v>49.899999999999999</v>
      </c>
      <c r="I507" s="250"/>
      <c r="J507" s="246"/>
      <c r="K507" s="246"/>
      <c r="L507" s="251"/>
      <c r="M507" s="252"/>
      <c r="N507" s="253"/>
      <c r="O507" s="253"/>
      <c r="P507" s="253"/>
      <c r="Q507" s="253"/>
      <c r="R507" s="253"/>
      <c r="S507" s="253"/>
      <c r="T507" s="254"/>
      <c r="U507" s="14"/>
      <c r="V507" s="14"/>
      <c r="W507" s="14"/>
      <c r="X507" s="14"/>
      <c r="Y507" s="14"/>
      <c r="Z507" s="14"/>
      <c r="AA507" s="14"/>
      <c r="AB507" s="14"/>
      <c r="AC507" s="14"/>
      <c r="AD507" s="14"/>
      <c r="AE507" s="14"/>
      <c r="AT507" s="255" t="s">
        <v>142</v>
      </c>
      <c r="AU507" s="255" t="s">
        <v>82</v>
      </c>
      <c r="AV507" s="14" t="s">
        <v>136</v>
      </c>
      <c r="AW507" s="14" t="s">
        <v>30</v>
      </c>
      <c r="AX507" s="14" t="s">
        <v>80</v>
      </c>
      <c r="AY507" s="255" t="s">
        <v>128</v>
      </c>
    </row>
    <row r="508" s="2" customFormat="1" ht="24.15" customHeight="1">
      <c r="A508" s="38"/>
      <c r="B508" s="39"/>
      <c r="C508" s="214" t="s">
        <v>572</v>
      </c>
      <c r="D508" s="214" t="s">
        <v>131</v>
      </c>
      <c r="E508" s="215" t="s">
        <v>573</v>
      </c>
      <c r="F508" s="216" t="s">
        <v>574</v>
      </c>
      <c r="G508" s="217" t="s">
        <v>217</v>
      </c>
      <c r="H508" s="218">
        <v>62.5</v>
      </c>
      <c r="I508" s="219"/>
      <c r="J508" s="220">
        <f>ROUND(I508*H508,2)</f>
        <v>0</v>
      </c>
      <c r="K508" s="216" t="s">
        <v>135</v>
      </c>
      <c r="L508" s="44"/>
      <c r="M508" s="221" t="s">
        <v>1</v>
      </c>
      <c r="N508" s="222" t="s">
        <v>38</v>
      </c>
      <c r="O508" s="91"/>
      <c r="P508" s="223">
        <f>O508*H508</f>
        <v>0</v>
      </c>
      <c r="Q508" s="223">
        <v>0.0020100000000000001</v>
      </c>
      <c r="R508" s="223">
        <f>Q508*H508</f>
        <v>0.12562500000000001</v>
      </c>
      <c r="S508" s="223">
        <v>0</v>
      </c>
      <c r="T508" s="224">
        <f>S508*H508</f>
        <v>0</v>
      </c>
      <c r="U508" s="38"/>
      <c r="V508" s="38"/>
      <c r="W508" s="38"/>
      <c r="X508" s="38"/>
      <c r="Y508" s="38"/>
      <c r="Z508" s="38"/>
      <c r="AA508" s="38"/>
      <c r="AB508" s="38"/>
      <c r="AC508" s="38"/>
      <c r="AD508" s="38"/>
      <c r="AE508" s="38"/>
      <c r="AR508" s="225" t="s">
        <v>328</v>
      </c>
      <c r="AT508" s="225" t="s">
        <v>131</v>
      </c>
      <c r="AU508" s="225" t="s">
        <v>82</v>
      </c>
      <c r="AY508" s="17" t="s">
        <v>128</v>
      </c>
      <c r="BE508" s="226">
        <f>IF(N508="základní",J508,0)</f>
        <v>0</v>
      </c>
      <c r="BF508" s="226">
        <f>IF(N508="snížená",J508,0)</f>
        <v>0</v>
      </c>
      <c r="BG508" s="226">
        <f>IF(N508="zákl. přenesená",J508,0)</f>
        <v>0</v>
      </c>
      <c r="BH508" s="226">
        <f>IF(N508="sníž. přenesená",J508,0)</f>
        <v>0</v>
      </c>
      <c r="BI508" s="226">
        <f>IF(N508="nulová",J508,0)</f>
        <v>0</v>
      </c>
      <c r="BJ508" s="17" t="s">
        <v>80</v>
      </c>
      <c r="BK508" s="226">
        <f>ROUND(I508*H508,2)</f>
        <v>0</v>
      </c>
      <c r="BL508" s="17" t="s">
        <v>328</v>
      </c>
      <c r="BM508" s="225" t="s">
        <v>575</v>
      </c>
    </row>
    <row r="509" s="2" customFormat="1">
      <c r="A509" s="38"/>
      <c r="B509" s="39"/>
      <c r="C509" s="40"/>
      <c r="D509" s="227" t="s">
        <v>138</v>
      </c>
      <c r="E509" s="40"/>
      <c r="F509" s="228" t="s">
        <v>576</v>
      </c>
      <c r="G509" s="40"/>
      <c r="H509" s="40"/>
      <c r="I509" s="229"/>
      <c r="J509" s="40"/>
      <c r="K509" s="40"/>
      <c r="L509" s="44"/>
      <c r="M509" s="230"/>
      <c r="N509" s="231"/>
      <c r="O509" s="91"/>
      <c r="P509" s="91"/>
      <c r="Q509" s="91"/>
      <c r="R509" s="91"/>
      <c r="S509" s="91"/>
      <c r="T509" s="92"/>
      <c r="U509" s="38"/>
      <c r="V509" s="38"/>
      <c r="W509" s="38"/>
      <c r="X509" s="38"/>
      <c r="Y509" s="38"/>
      <c r="Z509" s="38"/>
      <c r="AA509" s="38"/>
      <c r="AB509" s="38"/>
      <c r="AC509" s="38"/>
      <c r="AD509" s="38"/>
      <c r="AE509" s="38"/>
      <c r="AT509" s="17" t="s">
        <v>138</v>
      </c>
      <c r="AU509" s="17" t="s">
        <v>82</v>
      </c>
    </row>
    <row r="510" s="2" customFormat="1">
      <c r="A510" s="38"/>
      <c r="B510" s="39"/>
      <c r="C510" s="40"/>
      <c r="D510" s="232" t="s">
        <v>140</v>
      </c>
      <c r="E510" s="40"/>
      <c r="F510" s="233" t="s">
        <v>577</v>
      </c>
      <c r="G510" s="40"/>
      <c r="H510" s="40"/>
      <c r="I510" s="229"/>
      <c r="J510" s="40"/>
      <c r="K510" s="40"/>
      <c r="L510" s="44"/>
      <c r="M510" s="230"/>
      <c r="N510" s="231"/>
      <c r="O510" s="91"/>
      <c r="P510" s="91"/>
      <c r="Q510" s="91"/>
      <c r="R510" s="91"/>
      <c r="S510" s="91"/>
      <c r="T510" s="92"/>
      <c r="U510" s="38"/>
      <c r="V510" s="38"/>
      <c r="W510" s="38"/>
      <c r="X510" s="38"/>
      <c r="Y510" s="38"/>
      <c r="Z510" s="38"/>
      <c r="AA510" s="38"/>
      <c r="AB510" s="38"/>
      <c r="AC510" s="38"/>
      <c r="AD510" s="38"/>
      <c r="AE510" s="38"/>
      <c r="AT510" s="17" t="s">
        <v>140</v>
      </c>
      <c r="AU510" s="17" t="s">
        <v>82</v>
      </c>
    </row>
    <row r="511" s="13" customFormat="1">
      <c r="A511" s="13"/>
      <c r="B511" s="234"/>
      <c r="C511" s="235"/>
      <c r="D511" s="227" t="s">
        <v>142</v>
      </c>
      <c r="E511" s="236" t="s">
        <v>1</v>
      </c>
      <c r="F511" s="237" t="s">
        <v>578</v>
      </c>
      <c r="G511" s="235"/>
      <c r="H511" s="238">
        <v>62.5</v>
      </c>
      <c r="I511" s="239"/>
      <c r="J511" s="235"/>
      <c r="K511" s="235"/>
      <c r="L511" s="240"/>
      <c r="M511" s="241"/>
      <c r="N511" s="242"/>
      <c r="O511" s="242"/>
      <c r="P511" s="242"/>
      <c r="Q511" s="242"/>
      <c r="R511" s="242"/>
      <c r="S511" s="242"/>
      <c r="T511" s="243"/>
      <c r="U511" s="13"/>
      <c r="V511" s="13"/>
      <c r="W511" s="13"/>
      <c r="X511" s="13"/>
      <c r="Y511" s="13"/>
      <c r="Z511" s="13"/>
      <c r="AA511" s="13"/>
      <c r="AB511" s="13"/>
      <c r="AC511" s="13"/>
      <c r="AD511" s="13"/>
      <c r="AE511" s="13"/>
      <c r="AT511" s="244" t="s">
        <v>142</v>
      </c>
      <c r="AU511" s="244" t="s">
        <v>82</v>
      </c>
      <c r="AV511" s="13" t="s">
        <v>82</v>
      </c>
      <c r="AW511" s="13" t="s">
        <v>30</v>
      </c>
      <c r="AX511" s="13" t="s">
        <v>73</v>
      </c>
      <c r="AY511" s="244" t="s">
        <v>128</v>
      </c>
    </row>
    <row r="512" s="14" customFormat="1">
      <c r="A512" s="14"/>
      <c r="B512" s="245"/>
      <c r="C512" s="246"/>
      <c r="D512" s="227" t="s">
        <v>142</v>
      </c>
      <c r="E512" s="247" t="s">
        <v>1</v>
      </c>
      <c r="F512" s="248" t="s">
        <v>154</v>
      </c>
      <c r="G512" s="246"/>
      <c r="H512" s="249">
        <v>62.5</v>
      </c>
      <c r="I512" s="250"/>
      <c r="J512" s="246"/>
      <c r="K512" s="246"/>
      <c r="L512" s="251"/>
      <c r="M512" s="252"/>
      <c r="N512" s="253"/>
      <c r="O512" s="253"/>
      <c r="P512" s="253"/>
      <c r="Q512" s="253"/>
      <c r="R512" s="253"/>
      <c r="S512" s="253"/>
      <c r="T512" s="254"/>
      <c r="U512" s="14"/>
      <c r="V512" s="14"/>
      <c r="W512" s="14"/>
      <c r="X512" s="14"/>
      <c r="Y512" s="14"/>
      <c r="Z512" s="14"/>
      <c r="AA512" s="14"/>
      <c r="AB512" s="14"/>
      <c r="AC512" s="14"/>
      <c r="AD512" s="14"/>
      <c r="AE512" s="14"/>
      <c r="AT512" s="255" t="s">
        <v>142</v>
      </c>
      <c r="AU512" s="255" t="s">
        <v>82</v>
      </c>
      <c r="AV512" s="14" t="s">
        <v>136</v>
      </c>
      <c r="AW512" s="14" t="s">
        <v>30</v>
      </c>
      <c r="AX512" s="14" t="s">
        <v>80</v>
      </c>
      <c r="AY512" s="255" t="s">
        <v>128</v>
      </c>
    </row>
    <row r="513" s="2" customFormat="1" ht="24.15" customHeight="1">
      <c r="A513" s="38"/>
      <c r="B513" s="39"/>
      <c r="C513" s="214" t="s">
        <v>579</v>
      </c>
      <c r="D513" s="214" t="s">
        <v>131</v>
      </c>
      <c r="E513" s="215" t="s">
        <v>580</v>
      </c>
      <c r="F513" s="216" t="s">
        <v>581</v>
      </c>
      <c r="G513" s="217" t="s">
        <v>331</v>
      </c>
      <c r="H513" s="218">
        <v>0.126</v>
      </c>
      <c r="I513" s="219"/>
      <c r="J513" s="220">
        <f>ROUND(I513*H513,2)</f>
        <v>0</v>
      </c>
      <c r="K513" s="216" t="s">
        <v>582</v>
      </c>
      <c r="L513" s="44"/>
      <c r="M513" s="221" t="s">
        <v>1</v>
      </c>
      <c r="N513" s="222" t="s">
        <v>38</v>
      </c>
      <c r="O513" s="91"/>
      <c r="P513" s="223">
        <f>O513*H513</f>
        <v>0</v>
      </c>
      <c r="Q513" s="223">
        <v>0</v>
      </c>
      <c r="R513" s="223">
        <f>Q513*H513</f>
        <v>0</v>
      </c>
      <c r="S513" s="223">
        <v>0</v>
      </c>
      <c r="T513" s="224">
        <f>S513*H513</f>
        <v>0</v>
      </c>
      <c r="U513" s="38"/>
      <c r="V513" s="38"/>
      <c r="W513" s="38"/>
      <c r="X513" s="38"/>
      <c r="Y513" s="38"/>
      <c r="Z513" s="38"/>
      <c r="AA513" s="38"/>
      <c r="AB513" s="38"/>
      <c r="AC513" s="38"/>
      <c r="AD513" s="38"/>
      <c r="AE513" s="38"/>
      <c r="AR513" s="225" t="s">
        <v>328</v>
      </c>
      <c r="AT513" s="225" t="s">
        <v>131</v>
      </c>
      <c r="AU513" s="225" t="s">
        <v>82</v>
      </c>
      <c r="AY513" s="17" t="s">
        <v>128</v>
      </c>
      <c r="BE513" s="226">
        <f>IF(N513="základní",J513,0)</f>
        <v>0</v>
      </c>
      <c r="BF513" s="226">
        <f>IF(N513="snížená",J513,0)</f>
        <v>0</v>
      </c>
      <c r="BG513" s="226">
        <f>IF(N513="zákl. přenesená",J513,0)</f>
        <v>0</v>
      </c>
      <c r="BH513" s="226">
        <f>IF(N513="sníž. přenesená",J513,0)</f>
        <v>0</v>
      </c>
      <c r="BI513" s="226">
        <f>IF(N513="nulová",J513,0)</f>
        <v>0</v>
      </c>
      <c r="BJ513" s="17" t="s">
        <v>80</v>
      </c>
      <c r="BK513" s="226">
        <f>ROUND(I513*H513,2)</f>
        <v>0</v>
      </c>
      <c r="BL513" s="17" t="s">
        <v>328</v>
      </c>
      <c r="BM513" s="225" t="s">
        <v>583</v>
      </c>
    </row>
    <row r="514" s="2" customFormat="1">
      <c r="A514" s="38"/>
      <c r="B514" s="39"/>
      <c r="C514" s="40"/>
      <c r="D514" s="227" t="s">
        <v>138</v>
      </c>
      <c r="E514" s="40"/>
      <c r="F514" s="228" t="s">
        <v>584</v>
      </c>
      <c r="G514" s="40"/>
      <c r="H514" s="40"/>
      <c r="I514" s="229"/>
      <c r="J514" s="40"/>
      <c r="K514" s="40"/>
      <c r="L514" s="44"/>
      <c r="M514" s="230"/>
      <c r="N514" s="231"/>
      <c r="O514" s="91"/>
      <c r="P514" s="91"/>
      <c r="Q514" s="91"/>
      <c r="R514" s="91"/>
      <c r="S514" s="91"/>
      <c r="T514" s="92"/>
      <c r="U514" s="38"/>
      <c r="V514" s="38"/>
      <c r="W514" s="38"/>
      <c r="X514" s="38"/>
      <c r="Y514" s="38"/>
      <c r="Z514" s="38"/>
      <c r="AA514" s="38"/>
      <c r="AB514" s="38"/>
      <c r="AC514" s="38"/>
      <c r="AD514" s="38"/>
      <c r="AE514" s="38"/>
      <c r="AT514" s="17" t="s">
        <v>138</v>
      </c>
      <c r="AU514" s="17" t="s">
        <v>82</v>
      </c>
    </row>
    <row r="515" s="2" customFormat="1">
      <c r="A515" s="38"/>
      <c r="B515" s="39"/>
      <c r="C515" s="40"/>
      <c r="D515" s="232" t="s">
        <v>140</v>
      </c>
      <c r="E515" s="40"/>
      <c r="F515" s="233" t="s">
        <v>585</v>
      </c>
      <c r="G515" s="40"/>
      <c r="H515" s="40"/>
      <c r="I515" s="229"/>
      <c r="J515" s="40"/>
      <c r="K515" s="40"/>
      <c r="L515" s="44"/>
      <c r="M515" s="230"/>
      <c r="N515" s="231"/>
      <c r="O515" s="91"/>
      <c r="P515" s="91"/>
      <c r="Q515" s="91"/>
      <c r="R515" s="91"/>
      <c r="S515" s="91"/>
      <c r="T515" s="92"/>
      <c r="U515" s="38"/>
      <c r="V515" s="38"/>
      <c r="W515" s="38"/>
      <c r="X515" s="38"/>
      <c r="Y515" s="38"/>
      <c r="Z515" s="38"/>
      <c r="AA515" s="38"/>
      <c r="AB515" s="38"/>
      <c r="AC515" s="38"/>
      <c r="AD515" s="38"/>
      <c r="AE515" s="38"/>
      <c r="AT515" s="17" t="s">
        <v>140</v>
      </c>
      <c r="AU515" s="17" t="s">
        <v>82</v>
      </c>
    </row>
    <row r="516" s="12" customFormat="1" ht="22.8" customHeight="1">
      <c r="A516" s="12"/>
      <c r="B516" s="198"/>
      <c r="C516" s="199"/>
      <c r="D516" s="200" t="s">
        <v>72</v>
      </c>
      <c r="E516" s="212" t="s">
        <v>586</v>
      </c>
      <c r="F516" s="212" t="s">
        <v>587</v>
      </c>
      <c r="G516" s="199"/>
      <c r="H516" s="199"/>
      <c r="I516" s="202"/>
      <c r="J516" s="213">
        <f>BK516</f>
        <v>0</v>
      </c>
      <c r="K516" s="199"/>
      <c r="L516" s="204"/>
      <c r="M516" s="205"/>
      <c r="N516" s="206"/>
      <c r="O516" s="206"/>
      <c r="P516" s="207">
        <f>SUM(P517:P539)</f>
        <v>0</v>
      </c>
      <c r="Q516" s="206"/>
      <c r="R516" s="207">
        <f>SUM(R517:R539)</f>
        <v>0.053504000000000003</v>
      </c>
      <c r="S516" s="206"/>
      <c r="T516" s="208">
        <f>SUM(T517:T539)</f>
        <v>9.3857280000000003</v>
      </c>
      <c r="U516" s="12"/>
      <c r="V516" s="12"/>
      <c r="W516" s="12"/>
      <c r="X516" s="12"/>
      <c r="Y516" s="12"/>
      <c r="Z516" s="12"/>
      <c r="AA516" s="12"/>
      <c r="AB516" s="12"/>
      <c r="AC516" s="12"/>
      <c r="AD516" s="12"/>
      <c r="AE516" s="12"/>
      <c r="AR516" s="209" t="s">
        <v>82</v>
      </c>
      <c r="AT516" s="210" t="s">
        <v>72</v>
      </c>
      <c r="AU516" s="210" t="s">
        <v>80</v>
      </c>
      <c r="AY516" s="209" t="s">
        <v>128</v>
      </c>
      <c r="BK516" s="211">
        <f>SUM(BK517:BK539)</f>
        <v>0</v>
      </c>
    </row>
    <row r="517" s="2" customFormat="1" ht="24.15" customHeight="1">
      <c r="A517" s="38"/>
      <c r="B517" s="39"/>
      <c r="C517" s="214" t="s">
        <v>588</v>
      </c>
      <c r="D517" s="214" t="s">
        <v>131</v>
      </c>
      <c r="E517" s="215" t="s">
        <v>589</v>
      </c>
      <c r="F517" s="216" t="s">
        <v>590</v>
      </c>
      <c r="G517" s="217" t="s">
        <v>158</v>
      </c>
      <c r="H517" s="218">
        <v>140.80000000000001</v>
      </c>
      <c r="I517" s="219"/>
      <c r="J517" s="220">
        <f>ROUND(I517*H517,2)</f>
        <v>0</v>
      </c>
      <c r="K517" s="216" t="s">
        <v>135</v>
      </c>
      <c r="L517" s="44"/>
      <c r="M517" s="221" t="s">
        <v>1</v>
      </c>
      <c r="N517" s="222" t="s">
        <v>38</v>
      </c>
      <c r="O517" s="91"/>
      <c r="P517" s="223">
        <f>O517*H517</f>
        <v>0</v>
      </c>
      <c r="Q517" s="223">
        <v>0</v>
      </c>
      <c r="R517" s="223">
        <f>Q517*H517</f>
        <v>0</v>
      </c>
      <c r="S517" s="223">
        <v>0</v>
      </c>
      <c r="T517" s="224">
        <f>S517*H517</f>
        <v>0</v>
      </c>
      <c r="U517" s="38"/>
      <c r="V517" s="38"/>
      <c r="W517" s="38"/>
      <c r="X517" s="38"/>
      <c r="Y517" s="38"/>
      <c r="Z517" s="38"/>
      <c r="AA517" s="38"/>
      <c r="AB517" s="38"/>
      <c r="AC517" s="38"/>
      <c r="AD517" s="38"/>
      <c r="AE517" s="38"/>
      <c r="AR517" s="225" t="s">
        <v>328</v>
      </c>
      <c r="AT517" s="225" t="s">
        <v>131</v>
      </c>
      <c r="AU517" s="225" t="s">
        <v>82</v>
      </c>
      <c r="AY517" s="17" t="s">
        <v>128</v>
      </c>
      <c r="BE517" s="226">
        <f>IF(N517="základní",J517,0)</f>
        <v>0</v>
      </c>
      <c r="BF517" s="226">
        <f>IF(N517="snížená",J517,0)</f>
        <v>0</v>
      </c>
      <c r="BG517" s="226">
        <f>IF(N517="zákl. přenesená",J517,0)</f>
        <v>0</v>
      </c>
      <c r="BH517" s="226">
        <f>IF(N517="sníž. přenesená",J517,0)</f>
        <v>0</v>
      </c>
      <c r="BI517" s="226">
        <f>IF(N517="nulová",J517,0)</f>
        <v>0</v>
      </c>
      <c r="BJ517" s="17" t="s">
        <v>80</v>
      </c>
      <c r="BK517" s="226">
        <f>ROUND(I517*H517,2)</f>
        <v>0</v>
      </c>
      <c r="BL517" s="17" t="s">
        <v>328</v>
      </c>
      <c r="BM517" s="225" t="s">
        <v>591</v>
      </c>
    </row>
    <row r="518" s="2" customFormat="1">
      <c r="A518" s="38"/>
      <c r="B518" s="39"/>
      <c r="C518" s="40"/>
      <c r="D518" s="227" t="s">
        <v>138</v>
      </c>
      <c r="E518" s="40"/>
      <c r="F518" s="228" t="s">
        <v>592</v>
      </c>
      <c r="G518" s="40"/>
      <c r="H518" s="40"/>
      <c r="I518" s="229"/>
      <c r="J518" s="40"/>
      <c r="K518" s="40"/>
      <c r="L518" s="44"/>
      <c r="M518" s="230"/>
      <c r="N518" s="231"/>
      <c r="O518" s="91"/>
      <c r="P518" s="91"/>
      <c r="Q518" s="91"/>
      <c r="R518" s="91"/>
      <c r="S518" s="91"/>
      <c r="T518" s="92"/>
      <c r="U518" s="38"/>
      <c r="V518" s="38"/>
      <c r="W518" s="38"/>
      <c r="X518" s="38"/>
      <c r="Y518" s="38"/>
      <c r="Z518" s="38"/>
      <c r="AA518" s="38"/>
      <c r="AB518" s="38"/>
      <c r="AC518" s="38"/>
      <c r="AD518" s="38"/>
      <c r="AE518" s="38"/>
      <c r="AT518" s="17" t="s">
        <v>138</v>
      </c>
      <c r="AU518" s="17" t="s">
        <v>82</v>
      </c>
    </row>
    <row r="519" s="2" customFormat="1">
      <c r="A519" s="38"/>
      <c r="B519" s="39"/>
      <c r="C519" s="40"/>
      <c r="D519" s="232" t="s">
        <v>140</v>
      </c>
      <c r="E519" s="40"/>
      <c r="F519" s="233" t="s">
        <v>593</v>
      </c>
      <c r="G519" s="40"/>
      <c r="H519" s="40"/>
      <c r="I519" s="229"/>
      <c r="J519" s="40"/>
      <c r="K519" s="40"/>
      <c r="L519" s="44"/>
      <c r="M519" s="230"/>
      <c r="N519" s="231"/>
      <c r="O519" s="91"/>
      <c r="P519" s="91"/>
      <c r="Q519" s="91"/>
      <c r="R519" s="91"/>
      <c r="S519" s="91"/>
      <c r="T519" s="92"/>
      <c r="U519" s="38"/>
      <c r="V519" s="38"/>
      <c r="W519" s="38"/>
      <c r="X519" s="38"/>
      <c r="Y519" s="38"/>
      <c r="Z519" s="38"/>
      <c r="AA519" s="38"/>
      <c r="AB519" s="38"/>
      <c r="AC519" s="38"/>
      <c r="AD519" s="38"/>
      <c r="AE519" s="38"/>
      <c r="AT519" s="17" t="s">
        <v>140</v>
      </c>
      <c r="AU519" s="17" t="s">
        <v>82</v>
      </c>
    </row>
    <row r="520" s="13" customFormat="1">
      <c r="A520" s="13"/>
      <c r="B520" s="234"/>
      <c r="C520" s="235"/>
      <c r="D520" s="227" t="s">
        <v>142</v>
      </c>
      <c r="E520" s="236" t="s">
        <v>1</v>
      </c>
      <c r="F520" s="237" t="s">
        <v>594</v>
      </c>
      <c r="G520" s="235"/>
      <c r="H520" s="238">
        <v>140.80000000000001</v>
      </c>
      <c r="I520" s="239"/>
      <c r="J520" s="235"/>
      <c r="K520" s="235"/>
      <c r="L520" s="240"/>
      <c r="M520" s="241"/>
      <c r="N520" s="242"/>
      <c r="O520" s="242"/>
      <c r="P520" s="242"/>
      <c r="Q520" s="242"/>
      <c r="R520" s="242"/>
      <c r="S520" s="242"/>
      <c r="T520" s="243"/>
      <c r="U520" s="13"/>
      <c r="V520" s="13"/>
      <c r="W520" s="13"/>
      <c r="X520" s="13"/>
      <c r="Y520" s="13"/>
      <c r="Z520" s="13"/>
      <c r="AA520" s="13"/>
      <c r="AB520" s="13"/>
      <c r="AC520" s="13"/>
      <c r="AD520" s="13"/>
      <c r="AE520" s="13"/>
      <c r="AT520" s="244" t="s">
        <v>142</v>
      </c>
      <c r="AU520" s="244" t="s">
        <v>82</v>
      </c>
      <c r="AV520" s="13" t="s">
        <v>82</v>
      </c>
      <c r="AW520" s="13" t="s">
        <v>30</v>
      </c>
      <c r="AX520" s="13" t="s">
        <v>80</v>
      </c>
      <c r="AY520" s="244" t="s">
        <v>128</v>
      </c>
    </row>
    <row r="521" s="2" customFormat="1" ht="24.15" customHeight="1">
      <c r="A521" s="38"/>
      <c r="B521" s="39"/>
      <c r="C521" s="214" t="s">
        <v>595</v>
      </c>
      <c r="D521" s="214" t="s">
        <v>131</v>
      </c>
      <c r="E521" s="215" t="s">
        <v>596</v>
      </c>
      <c r="F521" s="216" t="s">
        <v>597</v>
      </c>
      <c r="G521" s="217" t="s">
        <v>158</v>
      </c>
      <c r="H521" s="218">
        <v>140.80000000000001</v>
      </c>
      <c r="I521" s="219"/>
      <c r="J521" s="220">
        <f>ROUND(I521*H521,2)</f>
        <v>0</v>
      </c>
      <c r="K521" s="216" t="s">
        <v>135</v>
      </c>
      <c r="L521" s="44"/>
      <c r="M521" s="221" t="s">
        <v>1</v>
      </c>
      <c r="N521" s="222" t="s">
        <v>38</v>
      </c>
      <c r="O521" s="91"/>
      <c r="P521" s="223">
        <f>O521*H521</f>
        <v>0</v>
      </c>
      <c r="Q521" s="223">
        <v>0.00012</v>
      </c>
      <c r="R521" s="223">
        <f>Q521*H521</f>
        <v>0.016896000000000001</v>
      </c>
      <c r="S521" s="223">
        <v>0</v>
      </c>
      <c r="T521" s="224">
        <f>S521*H521</f>
        <v>0</v>
      </c>
      <c r="U521" s="38"/>
      <c r="V521" s="38"/>
      <c r="W521" s="38"/>
      <c r="X521" s="38"/>
      <c r="Y521" s="38"/>
      <c r="Z521" s="38"/>
      <c r="AA521" s="38"/>
      <c r="AB521" s="38"/>
      <c r="AC521" s="38"/>
      <c r="AD521" s="38"/>
      <c r="AE521" s="38"/>
      <c r="AR521" s="225" t="s">
        <v>328</v>
      </c>
      <c r="AT521" s="225" t="s">
        <v>131</v>
      </c>
      <c r="AU521" s="225" t="s">
        <v>82</v>
      </c>
      <c r="AY521" s="17" t="s">
        <v>128</v>
      </c>
      <c r="BE521" s="226">
        <f>IF(N521="základní",J521,0)</f>
        <v>0</v>
      </c>
      <c r="BF521" s="226">
        <f>IF(N521="snížená",J521,0)</f>
        <v>0</v>
      </c>
      <c r="BG521" s="226">
        <f>IF(N521="zákl. přenesená",J521,0)</f>
        <v>0</v>
      </c>
      <c r="BH521" s="226">
        <f>IF(N521="sníž. přenesená",J521,0)</f>
        <v>0</v>
      </c>
      <c r="BI521" s="226">
        <f>IF(N521="nulová",J521,0)</f>
        <v>0</v>
      </c>
      <c r="BJ521" s="17" t="s">
        <v>80</v>
      </c>
      <c r="BK521" s="226">
        <f>ROUND(I521*H521,2)</f>
        <v>0</v>
      </c>
      <c r="BL521" s="17" t="s">
        <v>328</v>
      </c>
      <c r="BM521" s="225" t="s">
        <v>598</v>
      </c>
    </row>
    <row r="522" s="2" customFormat="1">
      <c r="A522" s="38"/>
      <c r="B522" s="39"/>
      <c r="C522" s="40"/>
      <c r="D522" s="227" t="s">
        <v>138</v>
      </c>
      <c r="E522" s="40"/>
      <c r="F522" s="228" t="s">
        <v>599</v>
      </c>
      <c r="G522" s="40"/>
      <c r="H522" s="40"/>
      <c r="I522" s="229"/>
      <c r="J522" s="40"/>
      <c r="K522" s="40"/>
      <c r="L522" s="44"/>
      <c r="M522" s="230"/>
      <c r="N522" s="231"/>
      <c r="O522" s="91"/>
      <c r="P522" s="91"/>
      <c r="Q522" s="91"/>
      <c r="R522" s="91"/>
      <c r="S522" s="91"/>
      <c r="T522" s="92"/>
      <c r="U522" s="38"/>
      <c r="V522" s="38"/>
      <c r="W522" s="38"/>
      <c r="X522" s="38"/>
      <c r="Y522" s="38"/>
      <c r="Z522" s="38"/>
      <c r="AA522" s="38"/>
      <c r="AB522" s="38"/>
      <c r="AC522" s="38"/>
      <c r="AD522" s="38"/>
      <c r="AE522" s="38"/>
      <c r="AT522" s="17" t="s">
        <v>138</v>
      </c>
      <c r="AU522" s="17" t="s">
        <v>82</v>
      </c>
    </row>
    <row r="523" s="2" customFormat="1">
      <c r="A523" s="38"/>
      <c r="B523" s="39"/>
      <c r="C523" s="40"/>
      <c r="D523" s="232" t="s">
        <v>140</v>
      </c>
      <c r="E523" s="40"/>
      <c r="F523" s="233" t="s">
        <v>600</v>
      </c>
      <c r="G523" s="40"/>
      <c r="H523" s="40"/>
      <c r="I523" s="229"/>
      <c r="J523" s="40"/>
      <c r="K523" s="40"/>
      <c r="L523" s="44"/>
      <c r="M523" s="230"/>
      <c r="N523" s="231"/>
      <c r="O523" s="91"/>
      <c r="P523" s="91"/>
      <c r="Q523" s="91"/>
      <c r="R523" s="91"/>
      <c r="S523" s="91"/>
      <c r="T523" s="92"/>
      <c r="U523" s="38"/>
      <c r="V523" s="38"/>
      <c r="W523" s="38"/>
      <c r="X523" s="38"/>
      <c r="Y523" s="38"/>
      <c r="Z523" s="38"/>
      <c r="AA523" s="38"/>
      <c r="AB523" s="38"/>
      <c r="AC523" s="38"/>
      <c r="AD523" s="38"/>
      <c r="AE523" s="38"/>
      <c r="AT523" s="17" t="s">
        <v>140</v>
      </c>
      <c r="AU523" s="17" t="s">
        <v>82</v>
      </c>
    </row>
    <row r="524" s="13" customFormat="1">
      <c r="A524" s="13"/>
      <c r="B524" s="234"/>
      <c r="C524" s="235"/>
      <c r="D524" s="227" t="s">
        <v>142</v>
      </c>
      <c r="E524" s="236" t="s">
        <v>1</v>
      </c>
      <c r="F524" s="237" t="s">
        <v>594</v>
      </c>
      <c r="G524" s="235"/>
      <c r="H524" s="238">
        <v>140.80000000000001</v>
      </c>
      <c r="I524" s="239"/>
      <c r="J524" s="235"/>
      <c r="K524" s="235"/>
      <c r="L524" s="240"/>
      <c r="M524" s="241"/>
      <c r="N524" s="242"/>
      <c r="O524" s="242"/>
      <c r="P524" s="242"/>
      <c r="Q524" s="242"/>
      <c r="R524" s="242"/>
      <c r="S524" s="242"/>
      <c r="T524" s="243"/>
      <c r="U524" s="13"/>
      <c r="V524" s="13"/>
      <c r="W524" s="13"/>
      <c r="X524" s="13"/>
      <c r="Y524" s="13"/>
      <c r="Z524" s="13"/>
      <c r="AA524" s="13"/>
      <c r="AB524" s="13"/>
      <c r="AC524" s="13"/>
      <c r="AD524" s="13"/>
      <c r="AE524" s="13"/>
      <c r="AT524" s="244" t="s">
        <v>142</v>
      </c>
      <c r="AU524" s="244" t="s">
        <v>82</v>
      </c>
      <c r="AV524" s="13" t="s">
        <v>82</v>
      </c>
      <c r="AW524" s="13" t="s">
        <v>30</v>
      </c>
      <c r="AX524" s="13" t="s">
        <v>80</v>
      </c>
      <c r="AY524" s="244" t="s">
        <v>128</v>
      </c>
    </row>
    <row r="525" s="2" customFormat="1" ht="24.15" customHeight="1">
      <c r="A525" s="38"/>
      <c r="B525" s="39"/>
      <c r="C525" s="214" t="s">
        <v>601</v>
      </c>
      <c r="D525" s="214" t="s">
        <v>131</v>
      </c>
      <c r="E525" s="215" t="s">
        <v>602</v>
      </c>
      <c r="F525" s="216" t="s">
        <v>603</v>
      </c>
      <c r="G525" s="217" t="s">
        <v>158</v>
      </c>
      <c r="H525" s="218">
        <v>140.80000000000001</v>
      </c>
      <c r="I525" s="219"/>
      <c r="J525" s="220">
        <f>ROUND(I525*H525,2)</f>
        <v>0</v>
      </c>
      <c r="K525" s="216" t="s">
        <v>135</v>
      </c>
      <c r="L525" s="44"/>
      <c r="M525" s="221" t="s">
        <v>1</v>
      </c>
      <c r="N525" s="222" t="s">
        <v>38</v>
      </c>
      <c r="O525" s="91"/>
      <c r="P525" s="223">
        <f>O525*H525</f>
        <v>0</v>
      </c>
      <c r="Q525" s="223">
        <v>0</v>
      </c>
      <c r="R525" s="223">
        <f>Q525*H525</f>
        <v>0</v>
      </c>
      <c r="S525" s="223">
        <v>0.066400000000000001</v>
      </c>
      <c r="T525" s="224">
        <f>S525*H525</f>
        <v>9.349120000000001</v>
      </c>
      <c r="U525" s="38"/>
      <c r="V525" s="38"/>
      <c r="W525" s="38"/>
      <c r="X525" s="38"/>
      <c r="Y525" s="38"/>
      <c r="Z525" s="38"/>
      <c r="AA525" s="38"/>
      <c r="AB525" s="38"/>
      <c r="AC525" s="38"/>
      <c r="AD525" s="38"/>
      <c r="AE525" s="38"/>
      <c r="AR525" s="225" t="s">
        <v>328</v>
      </c>
      <c r="AT525" s="225" t="s">
        <v>131</v>
      </c>
      <c r="AU525" s="225" t="s">
        <v>82</v>
      </c>
      <c r="AY525" s="17" t="s">
        <v>128</v>
      </c>
      <c r="BE525" s="226">
        <f>IF(N525="základní",J525,0)</f>
        <v>0</v>
      </c>
      <c r="BF525" s="226">
        <f>IF(N525="snížená",J525,0)</f>
        <v>0</v>
      </c>
      <c r="BG525" s="226">
        <f>IF(N525="zákl. přenesená",J525,0)</f>
        <v>0</v>
      </c>
      <c r="BH525" s="226">
        <f>IF(N525="sníž. přenesená",J525,0)</f>
        <v>0</v>
      </c>
      <c r="BI525" s="226">
        <f>IF(N525="nulová",J525,0)</f>
        <v>0</v>
      </c>
      <c r="BJ525" s="17" t="s">
        <v>80</v>
      </c>
      <c r="BK525" s="226">
        <f>ROUND(I525*H525,2)</f>
        <v>0</v>
      </c>
      <c r="BL525" s="17" t="s">
        <v>328</v>
      </c>
      <c r="BM525" s="225" t="s">
        <v>604</v>
      </c>
    </row>
    <row r="526" s="2" customFormat="1">
      <c r="A526" s="38"/>
      <c r="B526" s="39"/>
      <c r="C526" s="40"/>
      <c r="D526" s="227" t="s">
        <v>138</v>
      </c>
      <c r="E526" s="40"/>
      <c r="F526" s="228" t="s">
        <v>605</v>
      </c>
      <c r="G526" s="40"/>
      <c r="H526" s="40"/>
      <c r="I526" s="229"/>
      <c r="J526" s="40"/>
      <c r="K526" s="40"/>
      <c r="L526" s="44"/>
      <c r="M526" s="230"/>
      <c r="N526" s="231"/>
      <c r="O526" s="91"/>
      <c r="P526" s="91"/>
      <c r="Q526" s="91"/>
      <c r="R526" s="91"/>
      <c r="S526" s="91"/>
      <c r="T526" s="92"/>
      <c r="U526" s="38"/>
      <c r="V526" s="38"/>
      <c r="W526" s="38"/>
      <c r="X526" s="38"/>
      <c r="Y526" s="38"/>
      <c r="Z526" s="38"/>
      <c r="AA526" s="38"/>
      <c r="AB526" s="38"/>
      <c r="AC526" s="38"/>
      <c r="AD526" s="38"/>
      <c r="AE526" s="38"/>
      <c r="AT526" s="17" t="s">
        <v>138</v>
      </c>
      <c r="AU526" s="17" t="s">
        <v>82</v>
      </c>
    </row>
    <row r="527" s="2" customFormat="1">
      <c r="A527" s="38"/>
      <c r="B527" s="39"/>
      <c r="C527" s="40"/>
      <c r="D527" s="232" t="s">
        <v>140</v>
      </c>
      <c r="E527" s="40"/>
      <c r="F527" s="233" t="s">
        <v>606</v>
      </c>
      <c r="G527" s="40"/>
      <c r="H527" s="40"/>
      <c r="I527" s="229"/>
      <c r="J527" s="40"/>
      <c r="K527" s="40"/>
      <c r="L527" s="44"/>
      <c r="M527" s="230"/>
      <c r="N527" s="231"/>
      <c r="O527" s="91"/>
      <c r="P527" s="91"/>
      <c r="Q527" s="91"/>
      <c r="R527" s="91"/>
      <c r="S527" s="91"/>
      <c r="T527" s="92"/>
      <c r="U527" s="38"/>
      <c r="V527" s="38"/>
      <c r="W527" s="38"/>
      <c r="X527" s="38"/>
      <c r="Y527" s="38"/>
      <c r="Z527" s="38"/>
      <c r="AA527" s="38"/>
      <c r="AB527" s="38"/>
      <c r="AC527" s="38"/>
      <c r="AD527" s="38"/>
      <c r="AE527" s="38"/>
      <c r="AT527" s="17" t="s">
        <v>140</v>
      </c>
      <c r="AU527" s="17" t="s">
        <v>82</v>
      </c>
    </row>
    <row r="528" s="13" customFormat="1">
      <c r="A528" s="13"/>
      <c r="B528" s="234"/>
      <c r="C528" s="235"/>
      <c r="D528" s="227" t="s">
        <v>142</v>
      </c>
      <c r="E528" s="236" t="s">
        <v>1</v>
      </c>
      <c r="F528" s="237" t="s">
        <v>594</v>
      </c>
      <c r="G528" s="235"/>
      <c r="H528" s="238">
        <v>140.80000000000001</v>
      </c>
      <c r="I528" s="239"/>
      <c r="J528" s="235"/>
      <c r="K528" s="235"/>
      <c r="L528" s="240"/>
      <c r="M528" s="241"/>
      <c r="N528" s="242"/>
      <c r="O528" s="242"/>
      <c r="P528" s="242"/>
      <c r="Q528" s="242"/>
      <c r="R528" s="242"/>
      <c r="S528" s="242"/>
      <c r="T528" s="243"/>
      <c r="U528" s="13"/>
      <c r="V528" s="13"/>
      <c r="W528" s="13"/>
      <c r="X528" s="13"/>
      <c r="Y528" s="13"/>
      <c r="Z528" s="13"/>
      <c r="AA528" s="13"/>
      <c r="AB528" s="13"/>
      <c r="AC528" s="13"/>
      <c r="AD528" s="13"/>
      <c r="AE528" s="13"/>
      <c r="AT528" s="244" t="s">
        <v>142</v>
      </c>
      <c r="AU528" s="244" t="s">
        <v>82</v>
      </c>
      <c r="AV528" s="13" t="s">
        <v>82</v>
      </c>
      <c r="AW528" s="13" t="s">
        <v>30</v>
      </c>
      <c r="AX528" s="13" t="s">
        <v>80</v>
      </c>
      <c r="AY528" s="244" t="s">
        <v>128</v>
      </c>
    </row>
    <row r="529" s="2" customFormat="1" ht="24.15" customHeight="1">
      <c r="A529" s="38"/>
      <c r="B529" s="39"/>
      <c r="C529" s="214" t="s">
        <v>607</v>
      </c>
      <c r="D529" s="214" t="s">
        <v>131</v>
      </c>
      <c r="E529" s="215" t="s">
        <v>608</v>
      </c>
      <c r="F529" s="216" t="s">
        <v>609</v>
      </c>
      <c r="G529" s="217" t="s">
        <v>158</v>
      </c>
      <c r="H529" s="218">
        <v>140.80000000000001</v>
      </c>
      <c r="I529" s="219"/>
      <c r="J529" s="220">
        <f>ROUND(I529*H529,2)</f>
        <v>0</v>
      </c>
      <c r="K529" s="216" t="s">
        <v>135</v>
      </c>
      <c r="L529" s="44"/>
      <c r="M529" s="221" t="s">
        <v>1</v>
      </c>
      <c r="N529" s="222" t="s">
        <v>38</v>
      </c>
      <c r="O529" s="91"/>
      <c r="P529" s="223">
        <f>O529*H529</f>
        <v>0</v>
      </c>
      <c r="Q529" s="223">
        <v>0</v>
      </c>
      <c r="R529" s="223">
        <f>Q529*H529</f>
        <v>0</v>
      </c>
      <c r="S529" s="223">
        <v>0</v>
      </c>
      <c r="T529" s="224">
        <f>S529*H529</f>
        <v>0</v>
      </c>
      <c r="U529" s="38"/>
      <c r="V529" s="38"/>
      <c r="W529" s="38"/>
      <c r="X529" s="38"/>
      <c r="Y529" s="38"/>
      <c r="Z529" s="38"/>
      <c r="AA529" s="38"/>
      <c r="AB529" s="38"/>
      <c r="AC529" s="38"/>
      <c r="AD529" s="38"/>
      <c r="AE529" s="38"/>
      <c r="AR529" s="225" t="s">
        <v>328</v>
      </c>
      <c r="AT529" s="225" t="s">
        <v>131</v>
      </c>
      <c r="AU529" s="225" t="s">
        <v>82</v>
      </c>
      <c r="AY529" s="17" t="s">
        <v>128</v>
      </c>
      <c r="BE529" s="226">
        <f>IF(N529="základní",J529,0)</f>
        <v>0</v>
      </c>
      <c r="BF529" s="226">
        <f>IF(N529="snížená",J529,0)</f>
        <v>0</v>
      </c>
      <c r="BG529" s="226">
        <f>IF(N529="zákl. přenesená",J529,0)</f>
        <v>0</v>
      </c>
      <c r="BH529" s="226">
        <f>IF(N529="sníž. přenesená",J529,0)</f>
        <v>0</v>
      </c>
      <c r="BI529" s="226">
        <f>IF(N529="nulová",J529,0)</f>
        <v>0</v>
      </c>
      <c r="BJ529" s="17" t="s">
        <v>80</v>
      </c>
      <c r="BK529" s="226">
        <f>ROUND(I529*H529,2)</f>
        <v>0</v>
      </c>
      <c r="BL529" s="17" t="s">
        <v>328</v>
      </c>
      <c r="BM529" s="225" t="s">
        <v>610</v>
      </c>
    </row>
    <row r="530" s="2" customFormat="1">
      <c r="A530" s="38"/>
      <c r="B530" s="39"/>
      <c r="C530" s="40"/>
      <c r="D530" s="227" t="s">
        <v>138</v>
      </c>
      <c r="E530" s="40"/>
      <c r="F530" s="228" t="s">
        <v>611</v>
      </c>
      <c r="G530" s="40"/>
      <c r="H530" s="40"/>
      <c r="I530" s="229"/>
      <c r="J530" s="40"/>
      <c r="K530" s="40"/>
      <c r="L530" s="44"/>
      <c r="M530" s="230"/>
      <c r="N530" s="231"/>
      <c r="O530" s="91"/>
      <c r="P530" s="91"/>
      <c r="Q530" s="91"/>
      <c r="R530" s="91"/>
      <c r="S530" s="91"/>
      <c r="T530" s="92"/>
      <c r="U530" s="38"/>
      <c r="V530" s="38"/>
      <c r="W530" s="38"/>
      <c r="X530" s="38"/>
      <c r="Y530" s="38"/>
      <c r="Z530" s="38"/>
      <c r="AA530" s="38"/>
      <c r="AB530" s="38"/>
      <c r="AC530" s="38"/>
      <c r="AD530" s="38"/>
      <c r="AE530" s="38"/>
      <c r="AT530" s="17" t="s">
        <v>138</v>
      </c>
      <c r="AU530" s="17" t="s">
        <v>82</v>
      </c>
    </row>
    <row r="531" s="2" customFormat="1">
      <c r="A531" s="38"/>
      <c r="B531" s="39"/>
      <c r="C531" s="40"/>
      <c r="D531" s="232" t="s">
        <v>140</v>
      </c>
      <c r="E531" s="40"/>
      <c r="F531" s="233" t="s">
        <v>612</v>
      </c>
      <c r="G531" s="40"/>
      <c r="H531" s="40"/>
      <c r="I531" s="229"/>
      <c r="J531" s="40"/>
      <c r="K531" s="40"/>
      <c r="L531" s="44"/>
      <c r="M531" s="230"/>
      <c r="N531" s="231"/>
      <c r="O531" s="91"/>
      <c r="P531" s="91"/>
      <c r="Q531" s="91"/>
      <c r="R531" s="91"/>
      <c r="S531" s="91"/>
      <c r="T531" s="92"/>
      <c r="U531" s="38"/>
      <c r="V531" s="38"/>
      <c r="W531" s="38"/>
      <c r="X531" s="38"/>
      <c r="Y531" s="38"/>
      <c r="Z531" s="38"/>
      <c r="AA531" s="38"/>
      <c r="AB531" s="38"/>
      <c r="AC531" s="38"/>
      <c r="AD531" s="38"/>
      <c r="AE531" s="38"/>
      <c r="AT531" s="17" t="s">
        <v>140</v>
      </c>
      <c r="AU531" s="17" t="s">
        <v>82</v>
      </c>
    </row>
    <row r="532" s="13" customFormat="1">
      <c r="A532" s="13"/>
      <c r="B532" s="234"/>
      <c r="C532" s="235"/>
      <c r="D532" s="227" t="s">
        <v>142</v>
      </c>
      <c r="E532" s="236" t="s">
        <v>1</v>
      </c>
      <c r="F532" s="237" t="s">
        <v>594</v>
      </c>
      <c r="G532" s="235"/>
      <c r="H532" s="238">
        <v>140.80000000000001</v>
      </c>
      <c r="I532" s="239"/>
      <c r="J532" s="235"/>
      <c r="K532" s="235"/>
      <c r="L532" s="240"/>
      <c r="M532" s="241"/>
      <c r="N532" s="242"/>
      <c r="O532" s="242"/>
      <c r="P532" s="242"/>
      <c r="Q532" s="242"/>
      <c r="R532" s="242"/>
      <c r="S532" s="242"/>
      <c r="T532" s="243"/>
      <c r="U532" s="13"/>
      <c r="V532" s="13"/>
      <c r="W532" s="13"/>
      <c r="X532" s="13"/>
      <c r="Y532" s="13"/>
      <c r="Z532" s="13"/>
      <c r="AA532" s="13"/>
      <c r="AB532" s="13"/>
      <c r="AC532" s="13"/>
      <c r="AD532" s="13"/>
      <c r="AE532" s="13"/>
      <c r="AT532" s="244" t="s">
        <v>142</v>
      </c>
      <c r="AU532" s="244" t="s">
        <v>82</v>
      </c>
      <c r="AV532" s="13" t="s">
        <v>82</v>
      </c>
      <c r="AW532" s="13" t="s">
        <v>30</v>
      </c>
      <c r="AX532" s="13" t="s">
        <v>80</v>
      </c>
      <c r="AY532" s="244" t="s">
        <v>128</v>
      </c>
    </row>
    <row r="533" s="2" customFormat="1" ht="16.5" customHeight="1">
      <c r="A533" s="38"/>
      <c r="B533" s="39"/>
      <c r="C533" s="214" t="s">
        <v>613</v>
      </c>
      <c r="D533" s="214" t="s">
        <v>131</v>
      </c>
      <c r="E533" s="215" t="s">
        <v>614</v>
      </c>
      <c r="F533" s="216" t="s">
        <v>615</v>
      </c>
      <c r="G533" s="217" t="s">
        <v>158</v>
      </c>
      <c r="H533" s="218">
        <v>140.80000000000001</v>
      </c>
      <c r="I533" s="219"/>
      <c r="J533" s="220">
        <f>ROUND(I533*H533,2)</f>
        <v>0</v>
      </c>
      <c r="K533" s="216" t="s">
        <v>135</v>
      </c>
      <c r="L533" s="44"/>
      <c r="M533" s="221" t="s">
        <v>1</v>
      </c>
      <c r="N533" s="222" t="s">
        <v>38</v>
      </c>
      <c r="O533" s="91"/>
      <c r="P533" s="223">
        <f>O533*H533</f>
        <v>0</v>
      </c>
      <c r="Q533" s="223">
        <v>0.00025999999999999998</v>
      </c>
      <c r="R533" s="223">
        <f>Q533*H533</f>
        <v>0.036608000000000002</v>
      </c>
      <c r="S533" s="223">
        <v>0.00025999999999999998</v>
      </c>
      <c r="T533" s="224">
        <f>S533*H533</f>
        <v>0.036608000000000002</v>
      </c>
      <c r="U533" s="38"/>
      <c r="V533" s="38"/>
      <c r="W533" s="38"/>
      <c r="X533" s="38"/>
      <c r="Y533" s="38"/>
      <c r="Z533" s="38"/>
      <c r="AA533" s="38"/>
      <c r="AB533" s="38"/>
      <c r="AC533" s="38"/>
      <c r="AD533" s="38"/>
      <c r="AE533" s="38"/>
      <c r="AR533" s="225" t="s">
        <v>136</v>
      </c>
      <c r="AT533" s="225" t="s">
        <v>131</v>
      </c>
      <c r="AU533" s="225" t="s">
        <v>82</v>
      </c>
      <c r="AY533" s="17" t="s">
        <v>128</v>
      </c>
      <c r="BE533" s="226">
        <f>IF(N533="základní",J533,0)</f>
        <v>0</v>
      </c>
      <c r="BF533" s="226">
        <f>IF(N533="snížená",J533,0)</f>
        <v>0</v>
      </c>
      <c r="BG533" s="226">
        <f>IF(N533="zákl. přenesená",J533,0)</f>
        <v>0</v>
      </c>
      <c r="BH533" s="226">
        <f>IF(N533="sníž. přenesená",J533,0)</f>
        <v>0</v>
      </c>
      <c r="BI533" s="226">
        <f>IF(N533="nulová",J533,0)</f>
        <v>0</v>
      </c>
      <c r="BJ533" s="17" t="s">
        <v>80</v>
      </c>
      <c r="BK533" s="226">
        <f>ROUND(I533*H533,2)</f>
        <v>0</v>
      </c>
      <c r="BL533" s="17" t="s">
        <v>136</v>
      </c>
      <c r="BM533" s="225" t="s">
        <v>616</v>
      </c>
    </row>
    <row r="534" s="2" customFormat="1">
      <c r="A534" s="38"/>
      <c r="B534" s="39"/>
      <c r="C534" s="40"/>
      <c r="D534" s="227" t="s">
        <v>138</v>
      </c>
      <c r="E534" s="40"/>
      <c r="F534" s="228" t="s">
        <v>617</v>
      </c>
      <c r="G534" s="40"/>
      <c r="H534" s="40"/>
      <c r="I534" s="229"/>
      <c r="J534" s="40"/>
      <c r="K534" s="40"/>
      <c r="L534" s="44"/>
      <c r="M534" s="230"/>
      <c r="N534" s="231"/>
      <c r="O534" s="91"/>
      <c r="P534" s="91"/>
      <c r="Q534" s="91"/>
      <c r="R534" s="91"/>
      <c r="S534" s="91"/>
      <c r="T534" s="92"/>
      <c r="U534" s="38"/>
      <c r="V534" s="38"/>
      <c r="W534" s="38"/>
      <c r="X534" s="38"/>
      <c r="Y534" s="38"/>
      <c r="Z534" s="38"/>
      <c r="AA534" s="38"/>
      <c r="AB534" s="38"/>
      <c r="AC534" s="38"/>
      <c r="AD534" s="38"/>
      <c r="AE534" s="38"/>
      <c r="AT534" s="17" t="s">
        <v>138</v>
      </c>
      <c r="AU534" s="17" t="s">
        <v>82</v>
      </c>
    </row>
    <row r="535" s="2" customFormat="1">
      <c r="A535" s="38"/>
      <c r="B535" s="39"/>
      <c r="C535" s="40"/>
      <c r="D535" s="232" t="s">
        <v>140</v>
      </c>
      <c r="E535" s="40"/>
      <c r="F535" s="233" t="s">
        <v>618</v>
      </c>
      <c r="G535" s="40"/>
      <c r="H535" s="40"/>
      <c r="I535" s="229"/>
      <c r="J535" s="40"/>
      <c r="K535" s="40"/>
      <c r="L535" s="44"/>
      <c r="M535" s="230"/>
      <c r="N535" s="231"/>
      <c r="O535" s="91"/>
      <c r="P535" s="91"/>
      <c r="Q535" s="91"/>
      <c r="R535" s="91"/>
      <c r="S535" s="91"/>
      <c r="T535" s="92"/>
      <c r="U535" s="38"/>
      <c r="V535" s="38"/>
      <c r="W535" s="38"/>
      <c r="X535" s="38"/>
      <c r="Y535" s="38"/>
      <c r="Z535" s="38"/>
      <c r="AA535" s="38"/>
      <c r="AB535" s="38"/>
      <c r="AC535" s="38"/>
      <c r="AD535" s="38"/>
      <c r="AE535" s="38"/>
      <c r="AT535" s="17" t="s">
        <v>140</v>
      </c>
      <c r="AU535" s="17" t="s">
        <v>82</v>
      </c>
    </row>
    <row r="536" s="13" customFormat="1">
      <c r="A536" s="13"/>
      <c r="B536" s="234"/>
      <c r="C536" s="235"/>
      <c r="D536" s="227" t="s">
        <v>142</v>
      </c>
      <c r="E536" s="236" t="s">
        <v>1</v>
      </c>
      <c r="F536" s="237" t="s">
        <v>594</v>
      </c>
      <c r="G536" s="235"/>
      <c r="H536" s="238">
        <v>140.80000000000001</v>
      </c>
      <c r="I536" s="239"/>
      <c r="J536" s="235"/>
      <c r="K536" s="235"/>
      <c r="L536" s="240"/>
      <c r="M536" s="241"/>
      <c r="N536" s="242"/>
      <c r="O536" s="242"/>
      <c r="P536" s="242"/>
      <c r="Q536" s="242"/>
      <c r="R536" s="242"/>
      <c r="S536" s="242"/>
      <c r="T536" s="243"/>
      <c r="U536" s="13"/>
      <c r="V536" s="13"/>
      <c r="W536" s="13"/>
      <c r="X536" s="13"/>
      <c r="Y536" s="13"/>
      <c r="Z536" s="13"/>
      <c r="AA536" s="13"/>
      <c r="AB536" s="13"/>
      <c r="AC536" s="13"/>
      <c r="AD536" s="13"/>
      <c r="AE536" s="13"/>
      <c r="AT536" s="244" t="s">
        <v>142</v>
      </c>
      <c r="AU536" s="244" t="s">
        <v>82</v>
      </c>
      <c r="AV536" s="13" t="s">
        <v>82</v>
      </c>
      <c r="AW536" s="13" t="s">
        <v>30</v>
      </c>
      <c r="AX536" s="13" t="s">
        <v>80</v>
      </c>
      <c r="AY536" s="244" t="s">
        <v>128</v>
      </c>
    </row>
    <row r="537" s="2" customFormat="1" ht="24.15" customHeight="1">
      <c r="A537" s="38"/>
      <c r="B537" s="39"/>
      <c r="C537" s="214" t="s">
        <v>619</v>
      </c>
      <c r="D537" s="214" t="s">
        <v>131</v>
      </c>
      <c r="E537" s="215" t="s">
        <v>620</v>
      </c>
      <c r="F537" s="216" t="s">
        <v>621</v>
      </c>
      <c r="G537" s="217" t="s">
        <v>331</v>
      </c>
      <c r="H537" s="218">
        <v>0.0040000000000000001</v>
      </c>
      <c r="I537" s="219"/>
      <c r="J537" s="220">
        <f>ROUND(I537*H537,2)</f>
        <v>0</v>
      </c>
      <c r="K537" s="216" t="s">
        <v>135</v>
      </c>
      <c r="L537" s="44"/>
      <c r="M537" s="221" t="s">
        <v>1</v>
      </c>
      <c r="N537" s="222" t="s">
        <v>38</v>
      </c>
      <c r="O537" s="91"/>
      <c r="P537" s="223">
        <f>O537*H537</f>
        <v>0</v>
      </c>
      <c r="Q537" s="223">
        <v>0</v>
      </c>
      <c r="R537" s="223">
        <f>Q537*H537</f>
        <v>0</v>
      </c>
      <c r="S537" s="223">
        <v>0</v>
      </c>
      <c r="T537" s="224">
        <f>S537*H537</f>
        <v>0</v>
      </c>
      <c r="U537" s="38"/>
      <c r="V537" s="38"/>
      <c r="W537" s="38"/>
      <c r="X537" s="38"/>
      <c r="Y537" s="38"/>
      <c r="Z537" s="38"/>
      <c r="AA537" s="38"/>
      <c r="AB537" s="38"/>
      <c r="AC537" s="38"/>
      <c r="AD537" s="38"/>
      <c r="AE537" s="38"/>
      <c r="AR537" s="225" t="s">
        <v>328</v>
      </c>
      <c r="AT537" s="225" t="s">
        <v>131</v>
      </c>
      <c r="AU537" s="225" t="s">
        <v>82</v>
      </c>
      <c r="AY537" s="17" t="s">
        <v>128</v>
      </c>
      <c r="BE537" s="226">
        <f>IF(N537="základní",J537,0)</f>
        <v>0</v>
      </c>
      <c r="BF537" s="226">
        <f>IF(N537="snížená",J537,0)</f>
        <v>0</v>
      </c>
      <c r="BG537" s="226">
        <f>IF(N537="zákl. přenesená",J537,0)</f>
        <v>0</v>
      </c>
      <c r="BH537" s="226">
        <f>IF(N537="sníž. přenesená",J537,0)</f>
        <v>0</v>
      </c>
      <c r="BI537" s="226">
        <f>IF(N537="nulová",J537,0)</f>
        <v>0</v>
      </c>
      <c r="BJ537" s="17" t="s">
        <v>80</v>
      </c>
      <c r="BK537" s="226">
        <f>ROUND(I537*H537,2)</f>
        <v>0</v>
      </c>
      <c r="BL537" s="17" t="s">
        <v>328</v>
      </c>
      <c r="BM537" s="225" t="s">
        <v>622</v>
      </c>
    </row>
    <row r="538" s="2" customFormat="1">
      <c r="A538" s="38"/>
      <c r="B538" s="39"/>
      <c r="C538" s="40"/>
      <c r="D538" s="227" t="s">
        <v>138</v>
      </c>
      <c r="E538" s="40"/>
      <c r="F538" s="228" t="s">
        <v>623</v>
      </c>
      <c r="G538" s="40"/>
      <c r="H538" s="40"/>
      <c r="I538" s="229"/>
      <c r="J538" s="40"/>
      <c r="K538" s="40"/>
      <c r="L538" s="44"/>
      <c r="M538" s="230"/>
      <c r="N538" s="231"/>
      <c r="O538" s="91"/>
      <c r="P538" s="91"/>
      <c r="Q538" s="91"/>
      <c r="R538" s="91"/>
      <c r="S538" s="91"/>
      <c r="T538" s="92"/>
      <c r="U538" s="38"/>
      <c r="V538" s="38"/>
      <c r="W538" s="38"/>
      <c r="X538" s="38"/>
      <c r="Y538" s="38"/>
      <c r="Z538" s="38"/>
      <c r="AA538" s="38"/>
      <c r="AB538" s="38"/>
      <c r="AC538" s="38"/>
      <c r="AD538" s="38"/>
      <c r="AE538" s="38"/>
      <c r="AT538" s="17" t="s">
        <v>138</v>
      </c>
      <c r="AU538" s="17" t="s">
        <v>82</v>
      </c>
    </row>
    <row r="539" s="2" customFormat="1">
      <c r="A539" s="38"/>
      <c r="B539" s="39"/>
      <c r="C539" s="40"/>
      <c r="D539" s="232" t="s">
        <v>140</v>
      </c>
      <c r="E539" s="40"/>
      <c r="F539" s="233" t="s">
        <v>624</v>
      </c>
      <c r="G539" s="40"/>
      <c r="H539" s="40"/>
      <c r="I539" s="229"/>
      <c r="J539" s="40"/>
      <c r="K539" s="40"/>
      <c r="L539" s="44"/>
      <c r="M539" s="230"/>
      <c r="N539" s="231"/>
      <c r="O539" s="91"/>
      <c r="P539" s="91"/>
      <c r="Q539" s="91"/>
      <c r="R539" s="91"/>
      <c r="S539" s="91"/>
      <c r="T539" s="92"/>
      <c r="U539" s="38"/>
      <c r="V539" s="38"/>
      <c r="W539" s="38"/>
      <c r="X539" s="38"/>
      <c r="Y539" s="38"/>
      <c r="Z539" s="38"/>
      <c r="AA539" s="38"/>
      <c r="AB539" s="38"/>
      <c r="AC539" s="38"/>
      <c r="AD539" s="38"/>
      <c r="AE539" s="38"/>
      <c r="AT539" s="17" t="s">
        <v>140</v>
      </c>
      <c r="AU539" s="17" t="s">
        <v>82</v>
      </c>
    </row>
    <row r="540" s="12" customFormat="1" ht="22.8" customHeight="1">
      <c r="A540" s="12"/>
      <c r="B540" s="198"/>
      <c r="C540" s="199"/>
      <c r="D540" s="200" t="s">
        <v>72</v>
      </c>
      <c r="E540" s="212" t="s">
        <v>625</v>
      </c>
      <c r="F540" s="212" t="s">
        <v>626</v>
      </c>
      <c r="G540" s="199"/>
      <c r="H540" s="199"/>
      <c r="I540" s="202"/>
      <c r="J540" s="213">
        <f>BK540</f>
        <v>0</v>
      </c>
      <c r="K540" s="199"/>
      <c r="L540" s="204"/>
      <c r="M540" s="205"/>
      <c r="N540" s="206"/>
      <c r="O540" s="206"/>
      <c r="P540" s="207">
        <f>SUM(P541:P563)</f>
        <v>0</v>
      </c>
      <c r="Q540" s="206"/>
      <c r="R540" s="207">
        <f>SUM(R541:R563)</f>
        <v>0.019953240000000001</v>
      </c>
      <c r="S540" s="206"/>
      <c r="T540" s="208">
        <f>SUM(T541:T563)</f>
        <v>0</v>
      </c>
      <c r="U540" s="12"/>
      <c r="V540" s="12"/>
      <c r="W540" s="12"/>
      <c r="X540" s="12"/>
      <c r="Y540" s="12"/>
      <c r="Z540" s="12"/>
      <c r="AA540" s="12"/>
      <c r="AB540" s="12"/>
      <c r="AC540" s="12"/>
      <c r="AD540" s="12"/>
      <c r="AE540" s="12"/>
      <c r="AR540" s="209" t="s">
        <v>82</v>
      </c>
      <c r="AT540" s="210" t="s">
        <v>72</v>
      </c>
      <c r="AU540" s="210" t="s">
        <v>80</v>
      </c>
      <c r="AY540" s="209" t="s">
        <v>128</v>
      </c>
      <c r="BK540" s="211">
        <f>SUM(BK541:BK563)</f>
        <v>0</v>
      </c>
    </row>
    <row r="541" s="2" customFormat="1" ht="37.8" customHeight="1">
      <c r="A541" s="38"/>
      <c r="B541" s="39"/>
      <c r="C541" s="214" t="s">
        <v>627</v>
      </c>
      <c r="D541" s="214" t="s">
        <v>131</v>
      </c>
      <c r="E541" s="215" t="s">
        <v>628</v>
      </c>
      <c r="F541" s="216" t="s">
        <v>629</v>
      </c>
      <c r="G541" s="217" t="s">
        <v>158</v>
      </c>
      <c r="H541" s="218">
        <v>5.194</v>
      </c>
      <c r="I541" s="219"/>
      <c r="J541" s="220">
        <f>ROUND(I541*H541,2)</f>
        <v>0</v>
      </c>
      <c r="K541" s="216" t="s">
        <v>135</v>
      </c>
      <c r="L541" s="44"/>
      <c r="M541" s="221" t="s">
        <v>1</v>
      </c>
      <c r="N541" s="222" t="s">
        <v>38</v>
      </c>
      <c r="O541" s="91"/>
      <c r="P541" s="223">
        <f>O541*H541</f>
        <v>0</v>
      </c>
      <c r="Q541" s="223">
        <v>0</v>
      </c>
      <c r="R541" s="223">
        <f>Q541*H541</f>
        <v>0</v>
      </c>
      <c r="S541" s="223">
        <v>0</v>
      </c>
      <c r="T541" s="224">
        <f>S541*H541</f>
        <v>0</v>
      </c>
      <c r="U541" s="38"/>
      <c r="V541" s="38"/>
      <c r="W541" s="38"/>
      <c r="X541" s="38"/>
      <c r="Y541" s="38"/>
      <c r="Z541" s="38"/>
      <c r="AA541" s="38"/>
      <c r="AB541" s="38"/>
      <c r="AC541" s="38"/>
      <c r="AD541" s="38"/>
      <c r="AE541" s="38"/>
      <c r="AR541" s="225" t="s">
        <v>328</v>
      </c>
      <c r="AT541" s="225" t="s">
        <v>131</v>
      </c>
      <c r="AU541" s="225" t="s">
        <v>82</v>
      </c>
      <c r="AY541" s="17" t="s">
        <v>128</v>
      </c>
      <c r="BE541" s="226">
        <f>IF(N541="základní",J541,0)</f>
        <v>0</v>
      </c>
      <c r="BF541" s="226">
        <f>IF(N541="snížená",J541,0)</f>
        <v>0</v>
      </c>
      <c r="BG541" s="226">
        <f>IF(N541="zákl. přenesená",J541,0)</f>
        <v>0</v>
      </c>
      <c r="BH541" s="226">
        <f>IF(N541="sníž. přenesená",J541,0)</f>
        <v>0</v>
      </c>
      <c r="BI541" s="226">
        <f>IF(N541="nulová",J541,0)</f>
        <v>0</v>
      </c>
      <c r="BJ541" s="17" t="s">
        <v>80</v>
      </c>
      <c r="BK541" s="226">
        <f>ROUND(I541*H541,2)</f>
        <v>0</v>
      </c>
      <c r="BL541" s="17" t="s">
        <v>328</v>
      </c>
      <c r="BM541" s="225" t="s">
        <v>630</v>
      </c>
    </row>
    <row r="542" s="2" customFormat="1">
      <c r="A542" s="38"/>
      <c r="B542" s="39"/>
      <c r="C542" s="40"/>
      <c r="D542" s="227" t="s">
        <v>138</v>
      </c>
      <c r="E542" s="40"/>
      <c r="F542" s="228" t="s">
        <v>631</v>
      </c>
      <c r="G542" s="40"/>
      <c r="H542" s="40"/>
      <c r="I542" s="229"/>
      <c r="J542" s="40"/>
      <c r="K542" s="40"/>
      <c r="L542" s="44"/>
      <c r="M542" s="230"/>
      <c r="N542" s="231"/>
      <c r="O542" s="91"/>
      <c r="P542" s="91"/>
      <c r="Q542" s="91"/>
      <c r="R542" s="91"/>
      <c r="S542" s="91"/>
      <c r="T542" s="92"/>
      <c r="U542" s="38"/>
      <c r="V542" s="38"/>
      <c r="W542" s="38"/>
      <c r="X542" s="38"/>
      <c r="Y542" s="38"/>
      <c r="Z542" s="38"/>
      <c r="AA542" s="38"/>
      <c r="AB542" s="38"/>
      <c r="AC542" s="38"/>
      <c r="AD542" s="38"/>
      <c r="AE542" s="38"/>
      <c r="AT542" s="17" t="s">
        <v>138</v>
      </c>
      <c r="AU542" s="17" t="s">
        <v>82</v>
      </c>
    </row>
    <row r="543" s="2" customFormat="1">
      <c r="A543" s="38"/>
      <c r="B543" s="39"/>
      <c r="C543" s="40"/>
      <c r="D543" s="232" t="s">
        <v>140</v>
      </c>
      <c r="E543" s="40"/>
      <c r="F543" s="233" t="s">
        <v>632</v>
      </c>
      <c r="G543" s="40"/>
      <c r="H543" s="40"/>
      <c r="I543" s="229"/>
      <c r="J543" s="40"/>
      <c r="K543" s="40"/>
      <c r="L543" s="44"/>
      <c r="M543" s="230"/>
      <c r="N543" s="231"/>
      <c r="O543" s="91"/>
      <c r="P543" s="91"/>
      <c r="Q543" s="91"/>
      <c r="R543" s="91"/>
      <c r="S543" s="91"/>
      <c r="T543" s="92"/>
      <c r="U543" s="38"/>
      <c r="V543" s="38"/>
      <c r="W543" s="38"/>
      <c r="X543" s="38"/>
      <c r="Y543" s="38"/>
      <c r="Z543" s="38"/>
      <c r="AA543" s="38"/>
      <c r="AB543" s="38"/>
      <c r="AC543" s="38"/>
      <c r="AD543" s="38"/>
      <c r="AE543" s="38"/>
      <c r="AT543" s="17" t="s">
        <v>140</v>
      </c>
      <c r="AU543" s="17" t="s">
        <v>82</v>
      </c>
    </row>
    <row r="544" s="13" customFormat="1">
      <c r="A544" s="13"/>
      <c r="B544" s="234"/>
      <c r="C544" s="235"/>
      <c r="D544" s="227" t="s">
        <v>142</v>
      </c>
      <c r="E544" s="236" t="s">
        <v>1</v>
      </c>
      <c r="F544" s="237" t="s">
        <v>633</v>
      </c>
      <c r="G544" s="235"/>
      <c r="H544" s="238">
        <v>5.194</v>
      </c>
      <c r="I544" s="239"/>
      <c r="J544" s="235"/>
      <c r="K544" s="235"/>
      <c r="L544" s="240"/>
      <c r="M544" s="241"/>
      <c r="N544" s="242"/>
      <c r="O544" s="242"/>
      <c r="P544" s="242"/>
      <c r="Q544" s="242"/>
      <c r="R544" s="242"/>
      <c r="S544" s="242"/>
      <c r="T544" s="243"/>
      <c r="U544" s="13"/>
      <c r="V544" s="13"/>
      <c r="W544" s="13"/>
      <c r="X544" s="13"/>
      <c r="Y544" s="13"/>
      <c r="Z544" s="13"/>
      <c r="AA544" s="13"/>
      <c r="AB544" s="13"/>
      <c r="AC544" s="13"/>
      <c r="AD544" s="13"/>
      <c r="AE544" s="13"/>
      <c r="AT544" s="244" t="s">
        <v>142</v>
      </c>
      <c r="AU544" s="244" t="s">
        <v>82</v>
      </c>
      <c r="AV544" s="13" t="s">
        <v>82</v>
      </c>
      <c r="AW544" s="13" t="s">
        <v>30</v>
      </c>
      <c r="AX544" s="13" t="s">
        <v>80</v>
      </c>
      <c r="AY544" s="244" t="s">
        <v>128</v>
      </c>
    </row>
    <row r="545" s="2" customFormat="1" ht="21.75" customHeight="1">
      <c r="A545" s="38"/>
      <c r="B545" s="39"/>
      <c r="C545" s="267" t="s">
        <v>634</v>
      </c>
      <c r="D545" s="267" t="s">
        <v>366</v>
      </c>
      <c r="E545" s="268" t="s">
        <v>635</v>
      </c>
      <c r="F545" s="269" t="s">
        <v>636</v>
      </c>
      <c r="G545" s="270" t="s">
        <v>637</v>
      </c>
      <c r="H545" s="271">
        <v>4.1550000000000002</v>
      </c>
      <c r="I545" s="272"/>
      <c r="J545" s="273">
        <f>ROUND(I545*H545,2)</f>
        <v>0</v>
      </c>
      <c r="K545" s="269" t="s">
        <v>135</v>
      </c>
      <c r="L545" s="274"/>
      <c r="M545" s="275" t="s">
        <v>1</v>
      </c>
      <c r="N545" s="276" t="s">
        <v>38</v>
      </c>
      <c r="O545" s="91"/>
      <c r="P545" s="223">
        <f>O545*H545</f>
        <v>0</v>
      </c>
      <c r="Q545" s="223">
        <v>0.001</v>
      </c>
      <c r="R545" s="223">
        <f>Q545*H545</f>
        <v>0.0041550000000000007</v>
      </c>
      <c r="S545" s="223">
        <v>0</v>
      </c>
      <c r="T545" s="224">
        <f>S545*H545</f>
        <v>0</v>
      </c>
      <c r="U545" s="38"/>
      <c r="V545" s="38"/>
      <c r="W545" s="38"/>
      <c r="X545" s="38"/>
      <c r="Y545" s="38"/>
      <c r="Z545" s="38"/>
      <c r="AA545" s="38"/>
      <c r="AB545" s="38"/>
      <c r="AC545" s="38"/>
      <c r="AD545" s="38"/>
      <c r="AE545" s="38"/>
      <c r="AR545" s="225" t="s">
        <v>369</v>
      </c>
      <c r="AT545" s="225" t="s">
        <v>366</v>
      </c>
      <c r="AU545" s="225" t="s">
        <v>82</v>
      </c>
      <c r="AY545" s="17" t="s">
        <v>128</v>
      </c>
      <c r="BE545" s="226">
        <f>IF(N545="základní",J545,0)</f>
        <v>0</v>
      </c>
      <c r="BF545" s="226">
        <f>IF(N545="snížená",J545,0)</f>
        <v>0</v>
      </c>
      <c r="BG545" s="226">
        <f>IF(N545="zákl. přenesená",J545,0)</f>
        <v>0</v>
      </c>
      <c r="BH545" s="226">
        <f>IF(N545="sníž. přenesená",J545,0)</f>
        <v>0</v>
      </c>
      <c r="BI545" s="226">
        <f>IF(N545="nulová",J545,0)</f>
        <v>0</v>
      </c>
      <c r="BJ545" s="17" t="s">
        <v>80</v>
      </c>
      <c r="BK545" s="226">
        <f>ROUND(I545*H545,2)</f>
        <v>0</v>
      </c>
      <c r="BL545" s="17" t="s">
        <v>328</v>
      </c>
      <c r="BM545" s="225" t="s">
        <v>638</v>
      </c>
    </row>
    <row r="546" s="2" customFormat="1">
      <c r="A546" s="38"/>
      <c r="B546" s="39"/>
      <c r="C546" s="40"/>
      <c r="D546" s="227" t="s">
        <v>138</v>
      </c>
      <c r="E546" s="40"/>
      <c r="F546" s="228" t="s">
        <v>636</v>
      </c>
      <c r="G546" s="40"/>
      <c r="H546" s="40"/>
      <c r="I546" s="229"/>
      <c r="J546" s="40"/>
      <c r="K546" s="40"/>
      <c r="L546" s="44"/>
      <c r="M546" s="230"/>
      <c r="N546" s="231"/>
      <c r="O546" s="91"/>
      <c r="P546" s="91"/>
      <c r="Q546" s="91"/>
      <c r="R546" s="91"/>
      <c r="S546" s="91"/>
      <c r="T546" s="92"/>
      <c r="U546" s="38"/>
      <c r="V546" s="38"/>
      <c r="W546" s="38"/>
      <c r="X546" s="38"/>
      <c r="Y546" s="38"/>
      <c r="Z546" s="38"/>
      <c r="AA546" s="38"/>
      <c r="AB546" s="38"/>
      <c r="AC546" s="38"/>
      <c r="AD546" s="38"/>
      <c r="AE546" s="38"/>
      <c r="AT546" s="17" t="s">
        <v>138</v>
      </c>
      <c r="AU546" s="17" t="s">
        <v>82</v>
      </c>
    </row>
    <row r="547" s="13" customFormat="1">
      <c r="A547" s="13"/>
      <c r="B547" s="234"/>
      <c r="C547" s="235"/>
      <c r="D547" s="227" t="s">
        <v>142</v>
      </c>
      <c r="E547" s="235"/>
      <c r="F547" s="237" t="s">
        <v>639</v>
      </c>
      <c r="G547" s="235"/>
      <c r="H547" s="238">
        <v>4.1550000000000002</v>
      </c>
      <c r="I547" s="239"/>
      <c r="J547" s="235"/>
      <c r="K547" s="235"/>
      <c r="L547" s="240"/>
      <c r="M547" s="241"/>
      <c r="N547" s="242"/>
      <c r="O547" s="242"/>
      <c r="P547" s="242"/>
      <c r="Q547" s="242"/>
      <c r="R547" s="242"/>
      <c r="S547" s="242"/>
      <c r="T547" s="243"/>
      <c r="U547" s="13"/>
      <c r="V547" s="13"/>
      <c r="W547" s="13"/>
      <c r="X547" s="13"/>
      <c r="Y547" s="13"/>
      <c r="Z547" s="13"/>
      <c r="AA547" s="13"/>
      <c r="AB547" s="13"/>
      <c r="AC547" s="13"/>
      <c r="AD547" s="13"/>
      <c r="AE547" s="13"/>
      <c r="AT547" s="244" t="s">
        <v>142</v>
      </c>
      <c r="AU547" s="244" t="s">
        <v>82</v>
      </c>
      <c r="AV547" s="13" t="s">
        <v>82</v>
      </c>
      <c r="AW547" s="13" t="s">
        <v>4</v>
      </c>
      <c r="AX547" s="13" t="s">
        <v>80</v>
      </c>
      <c r="AY547" s="244" t="s">
        <v>128</v>
      </c>
    </row>
    <row r="548" s="2" customFormat="1" ht="24.15" customHeight="1">
      <c r="A548" s="38"/>
      <c r="B548" s="39"/>
      <c r="C548" s="214" t="s">
        <v>640</v>
      </c>
      <c r="D548" s="214" t="s">
        <v>131</v>
      </c>
      <c r="E548" s="215" t="s">
        <v>641</v>
      </c>
      <c r="F548" s="216" t="s">
        <v>642</v>
      </c>
      <c r="G548" s="217" t="s">
        <v>158</v>
      </c>
      <c r="H548" s="218">
        <v>38.689999999999998</v>
      </c>
      <c r="I548" s="219"/>
      <c r="J548" s="220">
        <f>ROUND(I548*H548,2)</f>
        <v>0</v>
      </c>
      <c r="K548" s="216" t="s">
        <v>135</v>
      </c>
      <c r="L548" s="44"/>
      <c r="M548" s="221" t="s">
        <v>1</v>
      </c>
      <c r="N548" s="222" t="s">
        <v>38</v>
      </c>
      <c r="O548" s="91"/>
      <c r="P548" s="223">
        <f>O548*H548</f>
        <v>0</v>
      </c>
      <c r="Q548" s="223">
        <v>0.00036000000000000002</v>
      </c>
      <c r="R548" s="223">
        <f>Q548*H548</f>
        <v>0.013928400000000001</v>
      </c>
      <c r="S548" s="223">
        <v>0</v>
      </c>
      <c r="T548" s="224">
        <f>S548*H548</f>
        <v>0</v>
      </c>
      <c r="U548" s="38"/>
      <c r="V548" s="38"/>
      <c r="W548" s="38"/>
      <c r="X548" s="38"/>
      <c r="Y548" s="38"/>
      <c r="Z548" s="38"/>
      <c r="AA548" s="38"/>
      <c r="AB548" s="38"/>
      <c r="AC548" s="38"/>
      <c r="AD548" s="38"/>
      <c r="AE548" s="38"/>
      <c r="AR548" s="225" t="s">
        <v>328</v>
      </c>
      <c r="AT548" s="225" t="s">
        <v>131</v>
      </c>
      <c r="AU548" s="225" t="s">
        <v>82</v>
      </c>
      <c r="AY548" s="17" t="s">
        <v>128</v>
      </c>
      <c r="BE548" s="226">
        <f>IF(N548="základní",J548,0)</f>
        <v>0</v>
      </c>
      <c r="BF548" s="226">
        <f>IF(N548="snížená",J548,0)</f>
        <v>0</v>
      </c>
      <c r="BG548" s="226">
        <f>IF(N548="zákl. přenesená",J548,0)</f>
        <v>0</v>
      </c>
      <c r="BH548" s="226">
        <f>IF(N548="sníž. přenesená",J548,0)</f>
        <v>0</v>
      </c>
      <c r="BI548" s="226">
        <f>IF(N548="nulová",J548,0)</f>
        <v>0</v>
      </c>
      <c r="BJ548" s="17" t="s">
        <v>80</v>
      </c>
      <c r="BK548" s="226">
        <f>ROUND(I548*H548,2)</f>
        <v>0</v>
      </c>
      <c r="BL548" s="17" t="s">
        <v>328</v>
      </c>
      <c r="BM548" s="225" t="s">
        <v>643</v>
      </c>
    </row>
    <row r="549" s="2" customFormat="1">
      <c r="A549" s="38"/>
      <c r="B549" s="39"/>
      <c r="C549" s="40"/>
      <c r="D549" s="227" t="s">
        <v>138</v>
      </c>
      <c r="E549" s="40"/>
      <c r="F549" s="228" t="s">
        <v>644</v>
      </c>
      <c r="G549" s="40"/>
      <c r="H549" s="40"/>
      <c r="I549" s="229"/>
      <c r="J549" s="40"/>
      <c r="K549" s="40"/>
      <c r="L549" s="44"/>
      <c r="M549" s="230"/>
      <c r="N549" s="231"/>
      <c r="O549" s="91"/>
      <c r="P549" s="91"/>
      <c r="Q549" s="91"/>
      <c r="R549" s="91"/>
      <c r="S549" s="91"/>
      <c r="T549" s="92"/>
      <c r="U549" s="38"/>
      <c r="V549" s="38"/>
      <c r="W549" s="38"/>
      <c r="X549" s="38"/>
      <c r="Y549" s="38"/>
      <c r="Z549" s="38"/>
      <c r="AA549" s="38"/>
      <c r="AB549" s="38"/>
      <c r="AC549" s="38"/>
      <c r="AD549" s="38"/>
      <c r="AE549" s="38"/>
      <c r="AT549" s="17" t="s">
        <v>138</v>
      </c>
      <c r="AU549" s="17" t="s">
        <v>82</v>
      </c>
    </row>
    <row r="550" s="2" customFormat="1">
      <c r="A550" s="38"/>
      <c r="B550" s="39"/>
      <c r="C550" s="40"/>
      <c r="D550" s="232" t="s">
        <v>140</v>
      </c>
      <c r="E550" s="40"/>
      <c r="F550" s="233" t="s">
        <v>645</v>
      </c>
      <c r="G550" s="40"/>
      <c r="H550" s="40"/>
      <c r="I550" s="229"/>
      <c r="J550" s="40"/>
      <c r="K550" s="40"/>
      <c r="L550" s="44"/>
      <c r="M550" s="230"/>
      <c r="N550" s="231"/>
      <c r="O550" s="91"/>
      <c r="P550" s="91"/>
      <c r="Q550" s="91"/>
      <c r="R550" s="91"/>
      <c r="S550" s="91"/>
      <c r="T550" s="92"/>
      <c r="U550" s="38"/>
      <c r="V550" s="38"/>
      <c r="W550" s="38"/>
      <c r="X550" s="38"/>
      <c r="Y550" s="38"/>
      <c r="Z550" s="38"/>
      <c r="AA550" s="38"/>
      <c r="AB550" s="38"/>
      <c r="AC550" s="38"/>
      <c r="AD550" s="38"/>
      <c r="AE550" s="38"/>
      <c r="AT550" s="17" t="s">
        <v>140</v>
      </c>
      <c r="AU550" s="17" t="s">
        <v>82</v>
      </c>
    </row>
    <row r="551" s="13" customFormat="1">
      <c r="A551" s="13"/>
      <c r="B551" s="234"/>
      <c r="C551" s="235"/>
      <c r="D551" s="227" t="s">
        <v>142</v>
      </c>
      <c r="E551" s="236" t="s">
        <v>1</v>
      </c>
      <c r="F551" s="237" t="s">
        <v>242</v>
      </c>
      <c r="G551" s="235"/>
      <c r="H551" s="238">
        <v>4.75</v>
      </c>
      <c r="I551" s="239"/>
      <c r="J551" s="235"/>
      <c r="K551" s="235"/>
      <c r="L551" s="240"/>
      <c r="M551" s="241"/>
      <c r="N551" s="242"/>
      <c r="O551" s="242"/>
      <c r="P551" s="242"/>
      <c r="Q551" s="242"/>
      <c r="R551" s="242"/>
      <c r="S551" s="242"/>
      <c r="T551" s="243"/>
      <c r="U551" s="13"/>
      <c r="V551" s="13"/>
      <c r="W551" s="13"/>
      <c r="X551" s="13"/>
      <c r="Y551" s="13"/>
      <c r="Z551" s="13"/>
      <c r="AA551" s="13"/>
      <c r="AB551" s="13"/>
      <c r="AC551" s="13"/>
      <c r="AD551" s="13"/>
      <c r="AE551" s="13"/>
      <c r="AT551" s="244" t="s">
        <v>142</v>
      </c>
      <c r="AU551" s="244" t="s">
        <v>82</v>
      </c>
      <c r="AV551" s="13" t="s">
        <v>82</v>
      </c>
      <c r="AW551" s="13" t="s">
        <v>30</v>
      </c>
      <c r="AX551" s="13" t="s">
        <v>73</v>
      </c>
      <c r="AY551" s="244" t="s">
        <v>128</v>
      </c>
    </row>
    <row r="552" s="13" customFormat="1">
      <c r="A552" s="13"/>
      <c r="B552" s="234"/>
      <c r="C552" s="235"/>
      <c r="D552" s="227" t="s">
        <v>142</v>
      </c>
      <c r="E552" s="236" t="s">
        <v>1</v>
      </c>
      <c r="F552" s="237" t="s">
        <v>646</v>
      </c>
      <c r="G552" s="235"/>
      <c r="H552" s="238">
        <v>4.0300000000000002</v>
      </c>
      <c r="I552" s="239"/>
      <c r="J552" s="235"/>
      <c r="K552" s="235"/>
      <c r="L552" s="240"/>
      <c r="M552" s="241"/>
      <c r="N552" s="242"/>
      <c r="O552" s="242"/>
      <c r="P552" s="242"/>
      <c r="Q552" s="242"/>
      <c r="R552" s="242"/>
      <c r="S552" s="242"/>
      <c r="T552" s="243"/>
      <c r="U552" s="13"/>
      <c r="V552" s="13"/>
      <c r="W552" s="13"/>
      <c r="X552" s="13"/>
      <c r="Y552" s="13"/>
      <c r="Z552" s="13"/>
      <c r="AA552" s="13"/>
      <c r="AB552" s="13"/>
      <c r="AC552" s="13"/>
      <c r="AD552" s="13"/>
      <c r="AE552" s="13"/>
      <c r="AT552" s="244" t="s">
        <v>142</v>
      </c>
      <c r="AU552" s="244" t="s">
        <v>82</v>
      </c>
      <c r="AV552" s="13" t="s">
        <v>82</v>
      </c>
      <c r="AW552" s="13" t="s">
        <v>30</v>
      </c>
      <c r="AX552" s="13" t="s">
        <v>73</v>
      </c>
      <c r="AY552" s="244" t="s">
        <v>128</v>
      </c>
    </row>
    <row r="553" s="13" customFormat="1">
      <c r="A553" s="13"/>
      <c r="B553" s="234"/>
      <c r="C553" s="235"/>
      <c r="D553" s="227" t="s">
        <v>142</v>
      </c>
      <c r="E553" s="236" t="s">
        <v>1</v>
      </c>
      <c r="F553" s="237" t="s">
        <v>647</v>
      </c>
      <c r="G553" s="235"/>
      <c r="H553" s="238">
        <v>2.48</v>
      </c>
      <c r="I553" s="239"/>
      <c r="J553" s="235"/>
      <c r="K553" s="235"/>
      <c r="L553" s="240"/>
      <c r="M553" s="241"/>
      <c r="N553" s="242"/>
      <c r="O553" s="242"/>
      <c r="P553" s="242"/>
      <c r="Q553" s="242"/>
      <c r="R553" s="242"/>
      <c r="S553" s="242"/>
      <c r="T553" s="243"/>
      <c r="U553" s="13"/>
      <c r="V553" s="13"/>
      <c r="W553" s="13"/>
      <c r="X553" s="13"/>
      <c r="Y553" s="13"/>
      <c r="Z553" s="13"/>
      <c r="AA553" s="13"/>
      <c r="AB553" s="13"/>
      <c r="AC553" s="13"/>
      <c r="AD553" s="13"/>
      <c r="AE553" s="13"/>
      <c r="AT553" s="244" t="s">
        <v>142</v>
      </c>
      <c r="AU553" s="244" t="s">
        <v>82</v>
      </c>
      <c r="AV553" s="13" t="s">
        <v>82</v>
      </c>
      <c r="AW553" s="13" t="s">
        <v>30</v>
      </c>
      <c r="AX553" s="13" t="s">
        <v>73</v>
      </c>
      <c r="AY553" s="244" t="s">
        <v>128</v>
      </c>
    </row>
    <row r="554" s="13" customFormat="1">
      <c r="A554" s="13"/>
      <c r="B554" s="234"/>
      <c r="C554" s="235"/>
      <c r="D554" s="227" t="s">
        <v>142</v>
      </c>
      <c r="E554" s="236" t="s">
        <v>1</v>
      </c>
      <c r="F554" s="237" t="s">
        <v>245</v>
      </c>
      <c r="G554" s="235"/>
      <c r="H554" s="238">
        <v>6.3200000000000003</v>
      </c>
      <c r="I554" s="239"/>
      <c r="J554" s="235"/>
      <c r="K554" s="235"/>
      <c r="L554" s="240"/>
      <c r="M554" s="241"/>
      <c r="N554" s="242"/>
      <c r="O554" s="242"/>
      <c r="P554" s="242"/>
      <c r="Q554" s="242"/>
      <c r="R554" s="242"/>
      <c r="S554" s="242"/>
      <c r="T554" s="243"/>
      <c r="U554" s="13"/>
      <c r="V554" s="13"/>
      <c r="W554" s="13"/>
      <c r="X554" s="13"/>
      <c r="Y554" s="13"/>
      <c r="Z554" s="13"/>
      <c r="AA554" s="13"/>
      <c r="AB554" s="13"/>
      <c r="AC554" s="13"/>
      <c r="AD554" s="13"/>
      <c r="AE554" s="13"/>
      <c r="AT554" s="244" t="s">
        <v>142</v>
      </c>
      <c r="AU554" s="244" t="s">
        <v>82</v>
      </c>
      <c r="AV554" s="13" t="s">
        <v>82</v>
      </c>
      <c r="AW554" s="13" t="s">
        <v>30</v>
      </c>
      <c r="AX554" s="13" t="s">
        <v>73</v>
      </c>
      <c r="AY554" s="244" t="s">
        <v>128</v>
      </c>
    </row>
    <row r="555" s="13" customFormat="1">
      <c r="A555" s="13"/>
      <c r="B555" s="234"/>
      <c r="C555" s="235"/>
      <c r="D555" s="227" t="s">
        <v>142</v>
      </c>
      <c r="E555" s="236" t="s">
        <v>1</v>
      </c>
      <c r="F555" s="237" t="s">
        <v>246</v>
      </c>
      <c r="G555" s="235"/>
      <c r="H555" s="238">
        <v>8.1600000000000001</v>
      </c>
      <c r="I555" s="239"/>
      <c r="J555" s="235"/>
      <c r="K555" s="235"/>
      <c r="L555" s="240"/>
      <c r="M555" s="241"/>
      <c r="N555" s="242"/>
      <c r="O555" s="242"/>
      <c r="P555" s="242"/>
      <c r="Q555" s="242"/>
      <c r="R555" s="242"/>
      <c r="S555" s="242"/>
      <c r="T555" s="243"/>
      <c r="U555" s="13"/>
      <c r="V555" s="13"/>
      <c r="W555" s="13"/>
      <c r="X555" s="13"/>
      <c r="Y555" s="13"/>
      <c r="Z555" s="13"/>
      <c r="AA555" s="13"/>
      <c r="AB555" s="13"/>
      <c r="AC555" s="13"/>
      <c r="AD555" s="13"/>
      <c r="AE555" s="13"/>
      <c r="AT555" s="244" t="s">
        <v>142</v>
      </c>
      <c r="AU555" s="244" t="s">
        <v>82</v>
      </c>
      <c r="AV555" s="13" t="s">
        <v>82</v>
      </c>
      <c r="AW555" s="13" t="s">
        <v>30</v>
      </c>
      <c r="AX555" s="13" t="s">
        <v>73</v>
      </c>
      <c r="AY555" s="244" t="s">
        <v>128</v>
      </c>
    </row>
    <row r="556" s="13" customFormat="1">
      <c r="A556" s="13"/>
      <c r="B556" s="234"/>
      <c r="C556" s="235"/>
      <c r="D556" s="227" t="s">
        <v>142</v>
      </c>
      <c r="E556" s="236" t="s">
        <v>1</v>
      </c>
      <c r="F556" s="237" t="s">
        <v>247</v>
      </c>
      <c r="G556" s="235"/>
      <c r="H556" s="238">
        <v>4.4500000000000002</v>
      </c>
      <c r="I556" s="239"/>
      <c r="J556" s="235"/>
      <c r="K556" s="235"/>
      <c r="L556" s="240"/>
      <c r="M556" s="241"/>
      <c r="N556" s="242"/>
      <c r="O556" s="242"/>
      <c r="P556" s="242"/>
      <c r="Q556" s="242"/>
      <c r="R556" s="242"/>
      <c r="S556" s="242"/>
      <c r="T556" s="243"/>
      <c r="U556" s="13"/>
      <c r="V556" s="13"/>
      <c r="W556" s="13"/>
      <c r="X556" s="13"/>
      <c r="Y556" s="13"/>
      <c r="Z556" s="13"/>
      <c r="AA556" s="13"/>
      <c r="AB556" s="13"/>
      <c r="AC556" s="13"/>
      <c r="AD556" s="13"/>
      <c r="AE556" s="13"/>
      <c r="AT556" s="244" t="s">
        <v>142</v>
      </c>
      <c r="AU556" s="244" t="s">
        <v>82</v>
      </c>
      <c r="AV556" s="13" t="s">
        <v>82</v>
      </c>
      <c r="AW556" s="13" t="s">
        <v>30</v>
      </c>
      <c r="AX556" s="13" t="s">
        <v>73</v>
      </c>
      <c r="AY556" s="244" t="s">
        <v>128</v>
      </c>
    </row>
    <row r="557" s="13" customFormat="1">
      <c r="A557" s="13"/>
      <c r="B557" s="234"/>
      <c r="C557" s="235"/>
      <c r="D557" s="227" t="s">
        <v>142</v>
      </c>
      <c r="E557" s="236" t="s">
        <v>1</v>
      </c>
      <c r="F557" s="237" t="s">
        <v>248</v>
      </c>
      <c r="G557" s="235"/>
      <c r="H557" s="238">
        <v>4.25</v>
      </c>
      <c r="I557" s="239"/>
      <c r="J557" s="235"/>
      <c r="K557" s="235"/>
      <c r="L557" s="240"/>
      <c r="M557" s="241"/>
      <c r="N557" s="242"/>
      <c r="O557" s="242"/>
      <c r="P557" s="242"/>
      <c r="Q557" s="242"/>
      <c r="R557" s="242"/>
      <c r="S557" s="242"/>
      <c r="T557" s="243"/>
      <c r="U557" s="13"/>
      <c r="V557" s="13"/>
      <c r="W557" s="13"/>
      <c r="X557" s="13"/>
      <c r="Y557" s="13"/>
      <c r="Z557" s="13"/>
      <c r="AA557" s="13"/>
      <c r="AB557" s="13"/>
      <c r="AC557" s="13"/>
      <c r="AD557" s="13"/>
      <c r="AE557" s="13"/>
      <c r="AT557" s="244" t="s">
        <v>142</v>
      </c>
      <c r="AU557" s="244" t="s">
        <v>82</v>
      </c>
      <c r="AV557" s="13" t="s">
        <v>82</v>
      </c>
      <c r="AW557" s="13" t="s">
        <v>30</v>
      </c>
      <c r="AX557" s="13" t="s">
        <v>73</v>
      </c>
      <c r="AY557" s="244" t="s">
        <v>128</v>
      </c>
    </row>
    <row r="558" s="13" customFormat="1">
      <c r="A558" s="13"/>
      <c r="B558" s="234"/>
      <c r="C558" s="235"/>
      <c r="D558" s="227" t="s">
        <v>142</v>
      </c>
      <c r="E558" s="236" t="s">
        <v>1</v>
      </c>
      <c r="F558" s="237" t="s">
        <v>249</v>
      </c>
      <c r="G558" s="235"/>
      <c r="H558" s="238">
        <v>4.25</v>
      </c>
      <c r="I558" s="239"/>
      <c r="J558" s="235"/>
      <c r="K558" s="235"/>
      <c r="L558" s="240"/>
      <c r="M558" s="241"/>
      <c r="N558" s="242"/>
      <c r="O558" s="242"/>
      <c r="P558" s="242"/>
      <c r="Q558" s="242"/>
      <c r="R558" s="242"/>
      <c r="S558" s="242"/>
      <c r="T558" s="243"/>
      <c r="U558" s="13"/>
      <c r="V558" s="13"/>
      <c r="W558" s="13"/>
      <c r="X558" s="13"/>
      <c r="Y558" s="13"/>
      <c r="Z558" s="13"/>
      <c r="AA558" s="13"/>
      <c r="AB558" s="13"/>
      <c r="AC558" s="13"/>
      <c r="AD558" s="13"/>
      <c r="AE558" s="13"/>
      <c r="AT558" s="244" t="s">
        <v>142</v>
      </c>
      <c r="AU558" s="244" t="s">
        <v>82</v>
      </c>
      <c r="AV558" s="13" t="s">
        <v>82</v>
      </c>
      <c r="AW558" s="13" t="s">
        <v>30</v>
      </c>
      <c r="AX558" s="13" t="s">
        <v>73</v>
      </c>
      <c r="AY558" s="244" t="s">
        <v>128</v>
      </c>
    </row>
    <row r="559" s="14" customFormat="1">
      <c r="A559" s="14"/>
      <c r="B559" s="245"/>
      <c r="C559" s="246"/>
      <c r="D559" s="227" t="s">
        <v>142</v>
      </c>
      <c r="E559" s="247" t="s">
        <v>1</v>
      </c>
      <c r="F559" s="248" t="s">
        <v>154</v>
      </c>
      <c r="G559" s="246"/>
      <c r="H559" s="249">
        <v>38.689999999999998</v>
      </c>
      <c r="I559" s="250"/>
      <c r="J559" s="246"/>
      <c r="K559" s="246"/>
      <c r="L559" s="251"/>
      <c r="M559" s="252"/>
      <c r="N559" s="253"/>
      <c r="O559" s="253"/>
      <c r="P559" s="253"/>
      <c r="Q559" s="253"/>
      <c r="R559" s="253"/>
      <c r="S559" s="253"/>
      <c r="T559" s="254"/>
      <c r="U559" s="14"/>
      <c r="V559" s="14"/>
      <c r="W559" s="14"/>
      <c r="X559" s="14"/>
      <c r="Y559" s="14"/>
      <c r="Z559" s="14"/>
      <c r="AA559" s="14"/>
      <c r="AB559" s="14"/>
      <c r="AC559" s="14"/>
      <c r="AD559" s="14"/>
      <c r="AE559" s="14"/>
      <c r="AT559" s="255" t="s">
        <v>142</v>
      </c>
      <c r="AU559" s="255" t="s">
        <v>82</v>
      </c>
      <c r="AV559" s="14" t="s">
        <v>136</v>
      </c>
      <c r="AW559" s="14" t="s">
        <v>30</v>
      </c>
      <c r="AX559" s="14" t="s">
        <v>80</v>
      </c>
      <c r="AY559" s="255" t="s">
        <v>128</v>
      </c>
    </row>
    <row r="560" s="2" customFormat="1" ht="16.5" customHeight="1">
      <c r="A560" s="38"/>
      <c r="B560" s="39"/>
      <c r="C560" s="214" t="s">
        <v>648</v>
      </c>
      <c r="D560" s="214" t="s">
        <v>131</v>
      </c>
      <c r="E560" s="215" t="s">
        <v>649</v>
      </c>
      <c r="F560" s="216" t="s">
        <v>650</v>
      </c>
      <c r="G560" s="217" t="s">
        <v>158</v>
      </c>
      <c r="H560" s="218">
        <v>5.194</v>
      </c>
      <c r="I560" s="219"/>
      <c r="J560" s="220">
        <f>ROUND(I560*H560,2)</f>
        <v>0</v>
      </c>
      <c r="K560" s="216" t="s">
        <v>1</v>
      </c>
      <c r="L560" s="44"/>
      <c r="M560" s="221" t="s">
        <v>1</v>
      </c>
      <c r="N560" s="222" t="s">
        <v>38</v>
      </c>
      <c r="O560" s="91"/>
      <c r="P560" s="223">
        <f>O560*H560</f>
        <v>0</v>
      </c>
      <c r="Q560" s="223">
        <v>0.00036000000000000002</v>
      </c>
      <c r="R560" s="223">
        <f>Q560*H560</f>
        <v>0.00186984</v>
      </c>
      <c r="S560" s="223">
        <v>0</v>
      </c>
      <c r="T560" s="224">
        <f>S560*H560</f>
        <v>0</v>
      </c>
      <c r="U560" s="38"/>
      <c r="V560" s="38"/>
      <c r="W560" s="38"/>
      <c r="X560" s="38"/>
      <c r="Y560" s="38"/>
      <c r="Z560" s="38"/>
      <c r="AA560" s="38"/>
      <c r="AB560" s="38"/>
      <c r="AC560" s="38"/>
      <c r="AD560" s="38"/>
      <c r="AE560" s="38"/>
      <c r="AR560" s="225" t="s">
        <v>328</v>
      </c>
      <c r="AT560" s="225" t="s">
        <v>131</v>
      </c>
      <c r="AU560" s="225" t="s">
        <v>82</v>
      </c>
      <c r="AY560" s="17" t="s">
        <v>128</v>
      </c>
      <c r="BE560" s="226">
        <f>IF(N560="základní",J560,0)</f>
        <v>0</v>
      </c>
      <c r="BF560" s="226">
        <f>IF(N560="snížená",J560,0)</f>
        <v>0</v>
      </c>
      <c r="BG560" s="226">
        <f>IF(N560="zákl. přenesená",J560,0)</f>
        <v>0</v>
      </c>
      <c r="BH560" s="226">
        <f>IF(N560="sníž. přenesená",J560,0)</f>
        <v>0</v>
      </c>
      <c r="BI560" s="226">
        <f>IF(N560="nulová",J560,0)</f>
        <v>0</v>
      </c>
      <c r="BJ560" s="17" t="s">
        <v>80</v>
      </c>
      <c r="BK560" s="226">
        <f>ROUND(I560*H560,2)</f>
        <v>0</v>
      </c>
      <c r="BL560" s="17" t="s">
        <v>328</v>
      </c>
      <c r="BM560" s="225" t="s">
        <v>651</v>
      </c>
    </row>
    <row r="561" s="2" customFormat="1">
      <c r="A561" s="38"/>
      <c r="B561" s="39"/>
      <c r="C561" s="40"/>
      <c r="D561" s="227" t="s">
        <v>138</v>
      </c>
      <c r="E561" s="40"/>
      <c r="F561" s="228" t="s">
        <v>652</v>
      </c>
      <c r="G561" s="40"/>
      <c r="H561" s="40"/>
      <c r="I561" s="229"/>
      <c r="J561" s="40"/>
      <c r="K561" s="40"/>
      <c r="L561" s="44"/>
      <c r="M561" s="230"/>
      <c r="N561" s="231"/>
      <c r="O561" s="91"/>
      <c r="P561" s="91"/>
      <c r="Q561" s="91"/>
      <c r="R561" s="91"/>
      <c r="S561" s="91"/>
      <c r="T561" s="92"/>
      <c r="U561" s="38"/>
      <c r="V561" s="38"/>
      <c r="W561" s="38"/>
      <c r="X561" s="38"/>
      <c r="Y561" s="38"/>
      <c r="Z561" s="38"/>
      <c r="AA561" s="38"/>
      <c r="AB561" s="38"/>
      <c r="AC561" s="38"/>
      <c r="AD561" s="38"/>
      <c r="AE561" s="38"/>
      <c r="AT561" s="17" t="s">
        <v>138</v>
      </c>
      <c r="AU561" s="17" t="s">
        <v>82</v>
      </c>
    </row>
    <row r="562" s="13" customFormat="1">
      <c r="A562" s="13"/>
      <c r="B562" s="234"/>
      <c r="C562" s="235"/>
      <c r="D562" s="227" t="s">
        <v>142</v>
      </c>
      <c r="E562" s="236" t="s">
        <v>1</v>
      </c>
      <c r="F562" s="237" t="s">
        <v>633</v>
      </c>
      <c r="G562" s="235"/>
      <c r="H562" s="238">
        <v>5.194</v>
      </c>
      <c r="I562" s="239"/>
      <c r="J562" s="235"/>
      <c r="K562" s="235"/>
      <c r="L562" s="240"/>
      <c r="M562" s="241"/>
      <c r="N562" s="242"/>
      <c r="O562" s="242"/>
      <c r="P562" s="242"/>
      <c r="Q562" s="242"/>
      <c r="R562" s="242"/>
      <c r="S562" s="242"/>
      <c r="T562" s="243"/>
      <c r="U562" s="13"/>
      <c r="V562" s="13"/>
      <c r="W562" s="13"/>
      <c r="X562" s="13"/>
      <c r="Y562" s="13"/>
      <c r="Z562" s="13"/>
      <c r="AA562" s="13"/>
      <c r="AB562" s="13"/>
      <c r="AC562" s="13"/>
      <c r="AD562" s="13"/>
      <c r="AE562" s="13"/>
      <c r="AT562" s="244" t="s">
        <v>142</v>
      </c>
      <c r="AU562" s="244" t="s">
        <v>82</v>
      </c>
      <c r="AV562" s="13" t="s">
        <v>82</v>
      </c>
      <c r="AW562" s="13" t="s">
        <v>30</v>
      </c>
      <c r="AX562" s="13" t="s">
        <v>73</v>
      </c>
      <c r="AY562" s="244" t="s">
        <v>128</v>
      </c>
    </row>
    <row r="563" s="14" customFormat="1">
      <c r="A563" s="14"/>
      <c r="B563" s="245"/>
      <c r="C563" s="246"/>
      <c r="D563" s="227" t="s">
        <v>142</v>
      </c>
      <c r="E563" s="247" t="s">
        <v>1</v>
      </c>
      <c r="F563" s="248" t="s">
        <v>154</v>
      </c>
      <c r="G563" s="246"/>
      <c r="H563" s="249">
        <v>5.194</v>
      </c>
      <c r="I563" s="250"/>
      <c r="J563" s="246"/>
      <c r="K563" s="246"/>
      <c r="L563" s="251"/>
      <c r="M563" s="252"/>
      <c r="N563" s="253"/>
      <c r="O563" s="253"/>
      <c r="P563" s="253"/>
      <c r="Q563" s="253"/>
      <c r="R563" s="253"/>
      <c r="S563" s="253"/>
      <c r="T563" s="254"/>
      <c r="U563" s="14"/>
      <c r="V563" s="14"/>
      <c r="W563" s="14"/>
      <c r="X563" s="14"/>
      <c r="Y563" s="14"/>
      <c r="Z563" s="14"/>
      <c r="AA563" s="14"/>
      <c r="AB563" s="14"/>
      <c r="AC563" s="14"/>
      <c r="AD563" s="14"/>
      <c r="AE563" s="14"/>
      <c r="AT563" s="255" t="s">
        <v>142</v>
      </c>
      <c r="AU563" s="255" t="s">
        <v>82</v>
      </c>
      <c r="AV563" s="14" t="s">
        <v>136</v>
      </c>
      <c r="AW563" s="14" t="s">
        <v>30</v>
      </c>
      <c r="AX563" s="14" t="s">
        <v>80</v>
      </c>
      <c r="AY563" s="255" t="s">
        <v>128</v>
      </c>
    </row>
    <row r="564" s="12" customFormat="1" ht="25.92" customHeight="1">
      <c r="A564" s="12"/>
      <c r="B564" s="198"/>
      <c r="C564" s="199"/>
      <c r="D564" s="200" t="s">
        <v>72</v>
      </c>
      <c r="E564" s="201" t="s">
        <v>366</v>
      </c>
      <c r="F564" s="201" t="s">
        <v>653</v>
      </c>
      <c r="G564" s="199"/>
      <c r="H564" s="199"/>
      <c r="I564" s="202"/>
      <c r="J564" s="203">
        <f>BK564</f>
        <v>0</v>
      </c>
      <c r="K564" s="199"/>
      <c r="L564" s="204"/>
      <c r="M564" s="205"/>
      <c r="N564" s="206"/>
      <c r="O564" s="206"/>
      <c r="P564" s="207">
        <f>P565</f>
        <v>0</v>
      </c>
      <c r="Q564" s="206"/>
      <c r="R564" s="207">
        <f>R565</f>
        <v>0</v>
      </c>
      <c r="S564" s="206"/>
      <c r="T564" s="208">
        <f>T565</f>
        <v>0</v>
      </c>
      <c r="U564" s="12"/>
      <c r="V564" s="12"/>
      <c r="W564" s="12"/>
      <c r="X564" s="12"/>
      <c r="Y564" s="12"/>
      <c r="Z564" s="12"/>
      <c r="AA564" s="12"/>
      <c r="AB564" s="12"/>
      <c r="AC564" s="12"/>
      <c r="AD564" s="12"/>
      <c r="AE564" s="12"/>
      <c r="AR564" s="209" t="s">
        <v>129</v>
      </c>
      <c r="AT564" s="210" t="s">
        <v>72</v>
      </c>
      <c r="AU564" s="210" t="s">
        <v>73</v>
      </c>
      <c r="AY564" s="209" t="s">
        <v>128</v>
      </c>
      <c r="BK564" s="211">
        <f>BK565</f>
        <v>0</v>
      </c>
    </row>
    <row r="565" s="12" customFormat="1" ht="22.8" customHeight="1">
      <c r="A565" s="12"/>
      <c r="B565" s="198"/>
      <c r="C565" s="199"/>
      <c r="D565" s="200" t="s">
        <v>72</v>
      </c>
      <c r="E565" s="212" t="s">
        <v>654</v>
      </c>
      <c r="F565" s="212" t="s">
        <v>655</v>
      </c>
      <c r="G565" s="199"/>
      <c r="H565" s="199"/>
      <c r="I565" s="202"/>
      <c r="J565" s="213">
        <f>BK565</f>
        <v>0</v>
      </c>
      <c r="K565" s="199"/>
      <c r="L565" s="204"/>
      <c r="M565" s="205"/>
      <c r="N565" s="206"/>
      <c r="O565" s="206"/>
      <c r="P565" s="207">
        <f>SUM(P566:P571)</f>
        <v>0</v>
      </c>
      <c r="Q565" s="206"/>
      <c r="R565" s="207">
        <f>SUM(R566:R571)</f>
        <v>0</v>
      </c>
      <c r="S565" s="206"/>
      <c r="T565" s="208">
        <f>SUM(T566:T571)</f>
        <v>0</v>
      </c>
      <c r="U565" s="12"/>
      <c r="V565" s="12"/>
      <c r="W565" s="12"/>
      <c r="X565" s="12"/>
      <c r="Y565" s="12"/>
      <c r="Z565" s="12"/>
      <c r="AA565" s="12"/>
      <c r="AB565" s="12"/>
      <c r="AC565" s="12"/>
      <c r="AD565" s="12"/>
      <c r="AE565" s="12"/>
      <c r="AR565" s="209" t="s">
        <v>129</v>
      </c>
      <c r="AT565" s="210" t="s">
        <v>72</v>
      </c>
      <c r="AU565" s="210" t="s">
        <v>80</v>
      </c>
      <c r="AY565" s="209" t="s">
        <v>128</v>
      </c>
      <c r="BK565" s="211">
        <f>SUM(BK566:BK571)</f>
        <v>0</v>
      </c>
    </row>
    <row r="566" s="2" customFormat="1" ht="21.75" customHeight="1">
      <c r="A566" s="38"/>
      <c r="B566" s="39"/>
      <c r="C566" s="214" t="s">
        <v>656</v>
      </c>
      <c r="D566" s="214" t="s">
        <v>131</v>
      </c>
      <c r="E566" s="215" t="s">
        <v>657</v>
      </c>
      <c r="F566" s="216" t="s">
        <v>658</v>
      </c>
      <c r="G566" s="217" t="s">
        <v>361</v>
      </c>
      <c r="H566" s="218">
        <v>8</v>
      </c>
      <c r="I566" s="219"/>
      <c r="J566" s="220">
        <f>ROUND(I566*H566,2)</f>
        <v>0</v>
      </c>
      <c r="K566" s="216" t="s">
        <v>135</v>
      </c>
      <c r="L566" s="44"/>
      <c r="M566" s="221" t="s">
        <v>1</v>
      </c>
      <c r="N566" s="222" t="s">
        <v>38</v>
      </c>
      <c r="O566" s="91"/>
      <c r="P566" s="223">
        <f>O566*H566</f>
        <v>0</v>
      </c>
      <c r="Q566" s="223">
        <v>0</v>
      </c>
      <c r="R566" s="223">
        <f>Q566*H566</f>
        <v>0</v>
      </c>
      <c r="S566" s="223">
        <v>0</v>
      </c>
      <c r="T566" s="224">
        <f>S566*H566</f>
        <v>0</v>
      </c>
      <c r="U566" s="38"/>
      <c r="V566" s="38"/>
      <c r="W566" s="38"/>
      <c r="X566" s="38"/>
      <c r="Y566" s="38"/>
      <c r="Z566" s="38"/>
      <c r="AA566" s="38"/>
      <c r="AB566" s="38"/>
      <c r="AC566" s="38"/>
      <c r="AD566" s="38"/>
      <c r="AE566" s="38"/>
      <c r="AR566" s="225" t="s">
        <v>627</v>
      </c>
      <c r="AT566" s="225" t="s">
        <v>131</v>
      </c>
      <c r="AU566" s="225" t="s">
        <v>82</v>
      </c>
      <c r="AY566" s="17" t="s">
        <v>128</v>
      </c>
      <c r="BE566" s="226">
        <f>IF(N566="základní",J566,0)</f>
        <v>0</v>
      </c>
      <c r="BF566" s="226">
        <f>IF(N566="snížená",J566,0)</f>
        <v>0</v>
      </c>
      <c r="BG566" s="226">
        <f>IF(N566="zákl. přenesená",J566,0)</f>
        <v>0</v>
      </c>
      <c r="BH566" s="226">
        <f>IF(N566="sníž. přenesená",J566,0)</f>
        <v>0</v>
      </c>
      <c r="BI566" s="226">
        <f>IF(N566="nulová",J566,0)</f>
        <v>0</v>
      </c>
      <c r="BJ566" s="17" t="s">
        <v>80</v>
      </c>
      <c r="BK566" s="226">
        <f>ROUND(I566*H566,2)</f>
        <v>0</v>
      </c>
      <c r="BL566" s="17" t="s">
        <v>627</v>
      </c>
      <c r="BM566" s="225" t="s">
        <v>659</v>
      </c>
    </row>
    <row r="567" s="2" customFormat="1">
      <c r="A567" s="38"/>
      <c r="B567" s="39"/>
      <c r="C567" s="40"/>
      <c r="D567" s="227" t="s">
        <v>138</v>
      </c>
      <c r="E567" s="40"/>
      <c r="F567" s="228" t="s">
        <v>660</v>
      </c>
      <c r="G567" s="40"/>
      <c r="H567" s="40"/>
      <c r="I567" s="229"/>
      <c r="J567" s="40"/>
      <c r="K567" s="40"/>
      <c r="L567" s="44"/>
      <c r="M567" s="230"/>
      <c r="N567" s="231"/>
      <c r="O567" s="91"/>
      <c r="P567" s="91"/>
      <c r="Q567" s="91"/>
      <c r="R567" s="91"/>
      <c r="S567" s="91"/>
      <c r="T567" s="92"/>
      <c r="U567" s="38"/>
      <c r="V567" s="38"/>
      <c r="W567" s="38"/>
      <c r="X567" s="38"/>
      <c r="Y567" s="38"/>
      <c r="Z567" s="38"/>
      <c r="AA567" s="38"/>
      <c r="AB567" s="38"/>
      <c r="AC567" s="38"/>
      <c r="AD567" s="38"/>
      <c r="AE567" s="38"/>
      <c r="AT567" s="17" t="s">
        <v>138</v>
      </c>
      <c r="AU567" s="17" t="s">
        <v>82</v>
      </c>
    </row>
    <row r="568" s="2" customFormat="1">
      <c r="A568" s="38"/>
      <c r="B568" s="39"/>
      <c r="C568" s="40"/>
      <c r="D568" s="232" t="s">
        <v>140</v>
      </c>
      <c r="E568" s="40"/>
      <c r="F568" s="233" t="s">
        <v>661</v>
      </c>
      <c r="G568" s="40"/>
      <c r="H568" s="40"/>
      <c r="I568" s="229"/>
      <c r="J568" s="40"/>
      <c r="K568" s="40"/>
      <c r="L568" s="44"/>
      <c r="M568" s="230"/>
      <c r="N568" s="231"/>
      <c r="O568" s="91"/>
      <c r="P568" s="91"/>
      <c r="Q568" s="91"/>
      <c r="R568" s="91"/>
      <c r="S568" s="91"/>
      <c r="T568" s="92"/>
      <c r="U568" s="38"/>
      <c r="V568" s="38"/>
      <c r="W568" s="38"/>
      <c r="X568" s="38"/>
      <c r="Y568" s="38"/>
      <c r="Z568" s="38"/>
      <c r="AA568" s="38"/>
      <c r="AB568" s="38"/>
      <c r="AC568" s="38"/>
      <c r="AD568" s="38"/>
      <c r="AE568" s="38"/>
      <c r="AT568" s="17" t="s">
        <v>140</v>
      </c>
      <c r="AU568" s="17" t="s">
        <v>82</v>
      </c>
    </row>
    <row r="569" s="2" customFormat="1" ht="24.15" customHeight="1">
      <c r="A569" s="38"/>
      <c r="B569" s="39"/>
      <c r="C569" s="214" t="s">
        <v>662</v>
      </c>
      <c r="D569" s="214" t="s">
        <v>131</v>
      </c>
      <c r="E569" s="215" t="s">
        <v>663</v>
      </c>
      <c r="F569" s="216" t="s">
        <v>664</v>
      </c>
      <c r="G569" s="217" t="s">
        <v>361</v>
      </c>
      <c r="H569" s="218">
        <v>8</v>
      </c>
      <c r="I569" s="219"/>
      <c r="J569" s="220">
        <f>ROUND(I569*H569,2)</f>
        <v>0</v>
      </c>
      <c r="K569" s="216" t="s">
        <v>135</v>
      </c>
      <c r="L569" s="44"/>
      <c r="M569" s="221" t="s">
        <v>1</v>
      </c>
      <c r="N569" s="222" t="s">
        <v>38</v>
      </c>
      <c r="O569" s="91"/>
      <c r="P569" s="223">
        <f>O569*H569</f>
        <v>0</v>
      </c>
      <c r="Q569" s="223">
        <v>0</v>
      </c>
      <c r="R569" s="223">
        <f>Q569*H569</f>
        <v>0</v>
      </c>
      <c r="S569" s="223">
        <v>0</v>
      </c>
      <c r="T569" s="224">
        <f>S569*H569</f>
        <v>0</v>
      </c>
      <c r="U569" s="38"/>
      <c r="V569" s="38"/>
      <c r="W569" s="38"/>
      <c r="X569" s="38"/>
      <c r="Y569" s="38"/>
      <c r="Z569" s="38"/>
      <c r="AA569" s="38"/>
      <c r="AB569" s="38"/>
      <c r="AC569" s="38"/>
      <c r="AD569" s="38"/>
      <c r="AE569" s="38"/>
      <c r="AR569" s="225" t="s">
        <v>627</v>
      </c>
      <c r="AT569" s="225" t="s">
        <v>131</v>
      </c>
      <c r="AU569" s="225" t="s">
        <v>82</v>
      </c>
      <c r="AY569" s="17" t="s">
        <v>128</v>
      </c>
      <c r="BE569" s="226">
        <f>IF(N569="základní",J569,0)</f>
        <v>0</v>
      </c>
      <c r="BF569" s="226">
        <f>IF(N569="snížená",J569,0)</f>
        <v>0</v>
      </c>
      <c r="BG569" s="226">
        <f>IF(N569="zákl. přenesená",J569,0)</f>
        <v>0</v>
      </c>
      <c r="BH569" s="226">
        <f>IF(N569="sníž. přenesená",J569,0)</f>
        <v>0</v>
      </c>
      <c r="BI569" s="226">
        <f>IF(N569="nulová",J569,0)</f>
        <v>0</v>
      </c>
      <c r="BJ569" s="17" t="s">
        <v>80</v>
      </c>
      <c r="BK569" s="226">
        <f>ROUND(I569*H569,2)</f>
        <v>0</v>
      </c>
      <c r="BL569" s="17" t="s">
        <v>627</v>
      </c>
      <c r="BM569" s="225" t="s">
        <v>665</v>
      </c>
    </row>
    <row r="570" s="2" customFormat="1">
      <c r="A570" s="38"/>
      <c r="B570" s="39"/>
      <c r="C570" s="40"/>
      <c r="D570" s="227" t="s">
        <v>138</v>
      </c>
      <c r="E570" s="40"/>
      <c r="F570" s="228" t="s">
        <v>666</v>
      </c>
      <c r="G570" s="40"/>
      <c r="H570" s="40"/>
      <c r="I570" s="229"/>
      <c r="J570" s="40"/>
      <c r="K570" s="40"/>
      <c r="L570" s="44"/>
      <c r="M570" s="230"/>
      <c r="N570" s="231"/>
      <c r="O570" s="91"/>
      <c r="P570" s="91"/>
      <c r="Q570" s="91"/>
      <c r="R570" s="91"/>
      <c r="S570" s="91"/>
      <c r="T570" s="92"/>
      <c r="U570" s="38"/>
      <c r="V570" s="38"/>
      <c r="W570" s="38"/>
      <c r="X570" s="38"/>
      <c r="Y570" s="38"/>
      <c r="Z570" s="38"/>
      <c r="AA570" s="38"/>
      <c r="AB570" s="38"/>
      <c r="AC570" s="38"/>
      <c r="AD570" s="38"/>
      <c r="AE570" s="38"/>
      <c r="AT570" s="17" t="s">
        <v>138</v>
      </c>
      <c r="AU570" s="17" t="s">
        <v>82</v>
      </c>
    </row>
    <row r="571" s="2" customFormat="1">
      <c r="A571" s="38"/>
      <c r="B571" s="39"/>
      <c r="C571" s="40"/>
      <c r="D571" s="232" t="s">
        <v>140</v>
      </c>
      <c r="E571" s="40"/>
      <c r="F571" s="233" t="s">
        <v>667</v>
      </c>
      <c r="G571" s="40"/>
      <c r="H571" s="40"/>
      <c r="I571" s="229"/>
      <c r="J571" s="40"/>
      <c r="K571" s="40"/>
      <c r="L571" s="44"/>
      <c r="M571" s="230"/>
      <c r="N571" s="231"/>
      <c r="O571" s="91"/>
      <c r="P571" s="91"/>
      <c r="Q571" s="91"/>
      <c r="R571" s="91"/>
      <c r="S571" s="91"/>
      <c r="T571" s="92"/>
      <c r="U571" s="38"/>
      <c r="V571" s="38"/>
      <c r="W571" s="38"/>
      <c r="X571" s="38"/>
      <c r="Y571" s="38"/>
      <c r="Z571" s="38"/>
      <c r="AA571" s="38"/>
      <c r="AB571" s="38"/>
      <c r="AC571" s="38"/>
      <c r="AD571" s="38"/>
      <c r="AE571" s="38"/>
      <c r="AT571" s="17" t="s">
        <v>140</v>
      </c>
      <c r="AU571" s="17" t="s">
        <v>82</v>
      </c>
    </row>
    <row r="572" s="12" customFormat="1" ht="25.92" customHeight="1">
      <c r="A572" s="12"/>
      <c r="B572" s="198"/>
      <c r="C572" s="199"/>
      <c r="D572" s="200" t="s">
        <v>72</v>
      </c>
      <c r="E572" s="201" t="s">
        <v>668</v>
      </c>
      <c r="F572" s="201" t="s">
        <v>669</v>
      </c>
      <c r="G572" s="199"/>
      <c r="H572" s="199"/>
      <c r="I572" s="202"/>
      <c r="J572" s="203">
        <f>BK572</f>
        <v>0</v>
      </c>
      <c r="K572" s="199"/>
      <c r="L572" s="204"/>
      <c r="M572" s="205"/>
      <c r="N572" s="206"/>
      <c r="O572" s="206"/>
      <c r="P572" s="207">
        <f>P573+P580+P587+P591</f>
        <v>0</v>
      </c>
      <c r="Q572" s="206"/>
      <c r="R572" s="207">
        <f>R573+R580+R587+R591</f>
        <v>0</v>
      </c>
      <c r="S572" s="206"/>
      <c r="T572" s="208">
        <f>T573+T580+T587+T591</f>
        <v>0</v>
      </c>
      <c r="U572" s="12"/>
      <c r="V572" s="12"/>
      <c r="W572" s="12"/>
      <c r="X572" s="12"/>
      <c r="Y572" s="12"/>
      <c r="Z572" s="12"/>
      <c r="AA572" s="12"/>
      <c r="AB572" s="12"/>
      <c r="AC572" s="12"/>
      <c r="AD572" s="12"/>
      <c r="AE572" s="12"/>
      <c r="AR572" s="209" t="s">
        <v>187</v>
      </c>
      <c r="AT572" s="210" t="s">
        <v>72</v>
      </c>
      <c r="AU572" s="210" t="s">
        <v>73</v>
      </c>
      <c r="AY572" s="209" t="s">
        <v>128</v>
      </c>
      <c r="BK572" s="211">
        <f>BK573+BK580+BK587+BK591</f>
        <v>0</v>
      </c>
    </row>
    <row r="573" s="12" customFormat="1" ht="22.8" customHeight="1">
      <c r="A573" s="12"/>
      <c r="B573" s="198"/>
      <c r="C573" s="199"/>
      <c r="D573" s="200" t="s">
        <v>72</v>
      </c>
      <c r="E573" s="212" t="s">
        <v>670</v>
      </c>
      <c r="F573" s="212" t="s">
        <v>671</v>
      </c>
      <c r="G573" s="199"/>
      <c r="H573" s="199"/>
      <c r="I573" s="202"/>
      <c r="J573" s="213">
        <f>BK573</f>
        <v>0</v>
      </c>
      <c r="K573" s="199"/>
      <c r="L573" s="204"/>
      <c r="M573" s="205"/>
      <c r="N573" s="206"/>
      <c r="O573" s="206"/>
      <c r="P573" s="207">
        <f>SUM(P574:P579)</f>
        <v>0</v>
      </c>
      <c r="Q573" s="206"/>
      <c r="R573" s="207">
        <f>SUM(R574:R579)</f>
        <v>0</v>
      </c>
      <c r="S573" s="206"/>
      <c r="T573" s="208">
        <f>SUM(T574:T579)</f>
        <v>0</v>
      </c>
      <c r="U573" s="12"/>
      <c r="V573" s="12"/>
      <c r="W573" s="12"/>
      <c r="X573" s="12"/>
      <c r="Y573" s="12"/>
      <c r="Z573" s="12"/>
      <c r="AA573" s="12"/>
      <c r="AB573" s="12"/>
      <c r="AC573" s="12"/>
      <c r="AD573" s="12"/>
      <c r="AE573" s="12"/>
      <c r="AR573" s="209" t="s">
        <v>187</v>
      </c>
      <c r="AT573" s="210" t="s">
        <v>72</v>
      </c>
      <c r="AU573" s="210" t="s">
        <v>80</v>
      </c>
      <c r="AY573" s="209" t="s">
        <v>128</v>
      </c>
      <c r="BK573" s="211">
        <f>SUM(BK574:BK579)</f>
        <v>0</v>
      </c>
    </row>
    <row r="574" s="2" customFormat="1" ht="24.15" customHeight="1">
      <c r="A574" s="38"/>
      <c r="B574" s="39"/>
      <c r="C574" s="214" t="s">
        <v>419</v>
      </c>
      <c r="D574" s="214" t="s">
        <v>131</v>
      </c>
      <c r="E574" s="215" t="s">
        <v>672</v>
      </c>
      <c r="F574" s="216" t="s">
        <v>673</v>
      </c>
      <c r="G574" s="217" t="s">
        <v>674</v>
      </c>
      <c r="H574" s="218">
        <v>8</v>
      </c>
      <c r="I574" s="219"/>
      <c r="J574" s="220">
        <f>ROUND(I574*H574,2)</f>
        <v>0</v>
      </c>
      <c r="K574" s="216" t="s">
        <v>582</v>
      </c>
      <c r="L574" s="44"/>
      <c r="M574" s="221" t="s">
        <v>1</v>
      </c>
      <c r="N574" s="222" t="s">
        <v>38</v>
      </c>
      <c r="O574" s="91"/>
      <c r="P574" s="223">
        <f>O574*H574</f>
        <v>0</v>
      </c>
      <c r="Q574" s="223">
        <v>0</v>
      </c>
      <c r="R574" s="223">
        <f>Q574*H574</f>
        <v>0</v>
      </c>
      <c r="S574" s="223">
        <v>0</v>
      </c>
      <c r="T574" s="224">
        <f>S574*H574</f>
        <v>0</v>
      </c>
      <c r="U574" s="38"/>
      <c r="V574" s="38"/>
      <c r="W574" s="38"/>
      <c r="X574" s="38"/>
      <c r="Y574" s="38"/>
      <c r="Z574" s="38"/>
      <c r="AA574" s="38"/>
      <c r="AB574" s="38"/>
      <c r="AC574" s="38"/>
      <c r="AD574" s="38"/>
      <c r="AE574" s="38"/>
      <c r="AR574" s="225" t="s">
        <v>675</v>
      </c>
      <c r="AT574" s="225" t="s">
        <v>131</v>
      </c>
      <c r="AU574" s="225" t="s">
        <v>82</v>
      </c>
      <c r="AY574" s="17" t="s">
        <v>128</v>
      </c>
      <c r="BE574" s="226">
        <f>IF(N574="základní",J574,0)</f>
        <v>0</v>
      </c>
      <c r="BF574" s="226">
        <f>IF(N574="snížená",J574,0)</f>
        <v>0</v>
      </c>
      <c r="BG574" s="226">
        <f>IF(N574="zákl. přenesená",J574,0)</f>
        <v>0</v>
      </c>
      <c r="BH574" s="226">
        <f>IF(N574="sníž. přenesená",J574,0)</f>
        <v>0</v>
      </c>
      <c r="BI574" s="226">
        <f>IF(N574="nulová",J574,0)</f>
        <v>0</v>
      </c>
      <c r="BJ574" s="17" t="s">
        <v>80</v>
      </c>
      <c r="BK574" s="226">
        <f>ROUND(I574*H574,2)</f>
        <v>0</v>
      </c>
      <c r="BL574" s="17" t="s">
        <v>675</v>
      </c>
      <c r="BM574" s="225" t="s">
        <v>676</v>
      </c>
    </row>
    <row r="575" s="2" customFormat="1">
      <c r="A575" s="38"/>
      <c r="B575" s="39"/>
      <c r="C575" s="40"/>
      <c r="D575" s="227" t="s">
        <v>138</v>
      </c>
      <c r="E575" s="40"/>
      <c r="F575" s="228" t="s">
        <v>677</v>
      </c>
      <c r="G575" s="40"/>
      <c r="H575" s="40"/>
      <c r="I575" s="229"/>
      <c r="J575" s="40"/>
      <c r="K575" s="40"/>
      <c r="L575" s="44"/>
      <c r="M575" s="230"/>
      <c r="N575" s="231"/>
      <c r="O575" s="91"/>
      <c r="P575" s="91"/>
      <c r="Q575" s="91"/>
      <c r="R575" s="91"/>
      <c r="S575" s="91"/>
      <c r="T575" s="92"/>
      <c r="U575" s="38"/>
      <c r="V575" s="38"/>
      <c r="W575" s="38"/>
      <c r="X575" s="38"/>
      <c r="Y575" s="38"/>
      <c r="Z575" s="38"/>
      <c r="AA575" s="38"/>
      <c r="AB575" s="38"/>
      <c r="AC575" s="38"/>
      <c r="AD575" s="38"/>
      <c r="AE575" s="38"/>
      <c r="AT575" s="17" t="s">
        <v>138</v>
      </c>
      <c r="AU575" s="17" t="s">
        <v>82</v>
      </c>
    </row>
    <row r="576" s="2" customFormat="1">
      <c r="A576" s="38"/>
      <c r="B576" s="39"/>
      <c r="C576" s="40"/>
      <c r="D576" s="232" t="s">
        <v>140</v>
      </c>
      <c r="E576" s="40"/>
      <c r="F576" s="233" t="s">
        <v>678</v>
      </c>
      <c r="G576" s="40"/>
      <c r="H576" s="40"/>
      <c r="I576" s="229"/>
      <c r="J576" s="40"/>
      <c r="K576" s="40"/>
      <c r="L576" s="44"/>
      <c r="M576" s="230"/>
      <c r="N576" s="231"/>
      <c r="O576" s="91"/>
      <c r="P576" s="91"/>
      <c r="Q576" s="91"/>
      <c r="R576" s="91"/>
      <c r="S576" s="91"/>
      <c r="T576" s="92"/>
      <c r="U576" s="38"/>
      <c r="V576" s="38"/>
      <c r="W576" s="38"/>
      <c r="X576" s="38"/>
      <c r="Y576" s="38"/>
      <c r="Z576" s="38"/>
      <c r="AA576" s="38"/>
      <c r="AB576" s="38"/>
      <c r="AC576" s="38"/>
      <c r="AD576" s="38"/>
      <c r="AE576" s="38"/>
      <c r="AT576" s="17" t="s">
        <v>140</v>
      </c>
      <c r="AU576" s="17" t="s">
        <v>82</v>
      </c>
    </row>
    <row r="577" s="2" customFormat="1" ht="16.5" customHeight="1">
      <c r="A577" s="38"/>
      <c r="B577" s="39"/>
      <c r="C577" s="214" t="s">
        <v>679</v>
      </c>
      <c r="D577" s="214" t="s">
        <v>131</v>
      </c>
      <c r="E577" s="215" t="s">
        <v>680</v>
      </c>
      <c r="F577" s="216" t="s">
        <v>681</v>
      </c>
      <c r="G577" s="217" t="s">
        <v>682</v>
      </c>
      <c r="H577" s="218">
        <v>1</v>
      </c>
      <c r="I577" s="219"/>
      <c r="J577" s="220">
        <f>ROUND(I577*H577,2)</f>
        <v>0</v>
      </c>
      <c r="K577" s="216" t="s">
        <v>582</v>
      </c>
      <c r="L577" s="44"/>
      <c r="M577" s="221" t="s">
        <v>1</v>
      </c>
      <c r="N577" s="222" t="s">
        <v>38</v>
      </c>
      <c r="O577" s="91"/>
      <c r="P577" s="223">
        <f>O577*H577</f>
        <v>0</v>
      </c>
      <c r="Q577" s="223">
        <v>0</v>
      </c>
      <c r="R577" s="223">
        <f>Q577*H577</f>
        <v>0</v>
      </c>
      <c r="S577" s="223">
        <v>0</v>
      </c>
      <c r="T577" s="224">
        <f>S577*H577</f>
        <v>0</v>
      </c>
      <c r="U577" s="38"/>
      <c r="V577" s="38"/>
      <c r="W577" s="38"/>
      <c r="X577" s="38"/>
      <c r="Y577" s="38"/>
      <c r="Z577" s="38"/>
      <c r="AA577" s="38"/>
      <c r="AB577" s="38"/>
      <c r="AC577" s="38"/>
      <c r="AD577" s="38"/>
      <c r="AE577" s="38"/>
      <c r="AR577" s="225" t="s">
        <v>675</v>
      </c>
      <c r="AT577" s="225" t="s">
        <v>131</v>
      </c>
      <c r="AU577" s="225" t="s">
        <v>82</v>
      </c>
      <c r="AY577" s="17" t="s">
        <v>128</v>
      </c>
      <c r="BE577" s="226">
        <f>IF(N577="základní",J577,0)</f>
        <v>0</v>
      </c>
      <c r="BF577" s="226">
        <f>IF(N577="snížená",J577,0)</f>
        <v>0</v>
      </c>
      <c r="BG577" s="226">
        <f>IF(N577="zákl. přenesená",J577,0)</f>
        <v>0</v>
      </c>
      <c r="BH577" s="226">
        <f>IF(N577="sníž. přenesená",J577,0)</f>
        <v>0</v>
      </c>
      <c r="BI577" s="226">
        <f>IF(N577="nulová",J577,0)</f>
        <v>0</v>
      </c>
      <c r="BJ577" s="17" t="s">
        <v>80</v>
      </c>
      <c r="BK577" s="226">
        <f>ROUND(I577*H577,2)</f>
        <v>0</v>
      </c>
      <c r="BL577" s="17" t="s">
        <v>675</v>
      </c>
      <c r="BM577" s="225" t="s">
        <v>683</v>
      </c>
    </row>
    <row r="578" s="2" customFormat="1">
      <c r="A578" s="38"/>
      <c r="B578" s="39"/>
      <c r="C578" s="40"/>
      <c r="D578" s="227" t="s">
        <v>138</v>
      </c>
      <c r="E578" s="40"/>
      <c r="F578" s="228" t="s">
        <v>681</v>
      </c>
      <c r="G578" s="40"/>
      <c r="H578" s="40"/>
      <c r="I578" s="229"/>
      <c r="J578" s="40"/>
      <c r="K578" s="40"/>
      <c r="L578" s="44"/>
      <c r="M578" s="230"/>
      <c r="N578" s="231"/>
      <c r="O578" s="91"/>
      <c r="P578" s="91"/>
      <c r="Q578" s="91"/>
      <c r="R578" s="91"/>
      <c r="S578" s="91"/>
      <c r="T578" s="92"/>
      <c r="U578" s="38"/>
      <c r="V578" s="38"/>
      <c r="W578" s="38"/>
      <c r="X578" s="38"/>
      <c r="Y578" s="38"/>
      <c r="Z578" s="38"/>
      <c r="AA578" s="38"/>
      <c r="AB578" s="38"/>
      <c r="AC578" s="38"/>
      <c r="AD578" s="38"/>
      <c r="AE578" s="38"/>
      <c r="AT578" s="17" t="s">
        <v>138</v>
      </c>
      <c r="AU578" s="17" t="s">
        <v>82</v>
      </c>
    </row>
    <row r="579" s="2" customFormat="1">
      <c r="A579" s="38"/>
      <c r="B579" s="39"/>
      <c r="C579" s="40"/>
      <c r="D579" s="232" t="s">
        <v>140</v>
      </c>
      <c r="E579" s="40"/>
      <c r="F579" s="233" t="s">
        <v>684</v>
      </c>
      <c r="G579" s="40"/>
      <c r="H579" s="40"/>
      <c r="I579" s="229"/>
      <c r="J579" s="40"/>
      <c r="K579" s="40"/>
      <c r="L579" s="44"/>
      <c r="M579" s="230"/>
      <c r="N579" s="231"/>
      <c r="O579" s="91"/>
      <c r="P579" s="91"/>
      <c r="Q579" s="91"/>
      <c r="R579" s="91"/>
      <c r="S579" s="91"/>
      <c r="T579" s="92"/>
      <c r="U579" s="38"/>
      <c r="V579" s="38"/>
      <c r="W579" s="38"/>
      <c r="X579" s="38"/>
      <c r="Y579" s="38"/>
      <c r="Z579" s="38"/>
      <c r="AA579" s="38"/>
      <c r="AB579" s="38"/>
      <c r="AC579" s="38"/>
      <c r="AD579" s="38"/>
      <c r="AE579" s="38"/>
      <c r="AT579" s="17" t="s">
        <v>140</v>
      </c>
      <c r="AU579" s="17" t="s">
        <v>82</v>
      </c>
    </row>
    <row r="580" s="12" customFormat="1" ht="22.8" customHeight="1">
      <c r="A580" s="12"/>
      <c r="B580" s="198"/>
      <c r="C580" s="199"/>
      <c r="D580" s="200" t="s">
        <v>72</v>
      </c>
      <c r="E580" s="212" t="s">
        <v>685</v>
      </c>
      <c r="F580" s="212" t="s">
        <v>686</v>
      </c>
      <c r="G580" s="199"/>
      <c r="H580" s="199"/>
      <c r="I580" s="202"/>
      <c r="J580" s="213">
        <f>BK580</f>
        <v>0</v>
      </c>
      <c r="K580" s="199"/>
      <c r="L580" s="204"/>
      <c r="M580" s="205"/>
      <c r="N580" s="206"/>
      <c r="O580" s="206"/>
      <c r="P580" s="207">
        <f>SUM(P581:P586)</f>
        <v>0</v>
      </c>
      <c r="Q580" s="206"/>
      <c r="R580" s="207">
        <f>SUM(R581:R586)</f>
        <v>0</v>
      </c>
      <c r="S580" s="206"/>
      <c r="T580" s="208">
        <f>SUM(T581:T586)</f>
        <v>0</v>
      </c>
      <c r="U580" s="12"/>
      <c r="V580" s="12"/>
      <c r="W580" s="12"/>
      <c r="X580" s="12"/>
      <c r="Y580" s="12"/>
      <c r="Z580" s="12"/>
      <c r="AA580" s="12"/>
      <c r="AB580" s="12"/>
      <c r="AC580" s="12"/>
      <c r="AD580" s="12"/>
      <c r="AE580" s="12"/>
      <c r="AR580" s="209" t="s">
        <v>187</v>
      </c>
      <c r="AT580" s="210" t="s">
        <v>72</v>
      </c>
      <c r="AU580" s="210" t="s">
        <v>80</v>
      </c>
      <c r="AY580" s="209" t="s">
        <v>128</v>
      </c>
      <c r="BK580" s="211">
        <f>SUM(BK581:BK586)</f>
        <v>0</v>
      </c>
    </row>
    <row r="581" s="2" customFormat="1" ht="16.5" customHeight="1">
      <c r="A581" s="38"/>
      <c r="B581" s="39"/>
      <c r="C581" s="214" t="s">
        <v>687</v>
      </c>
      <c r="D581" s="214" t="s">
        <v>131</v>
      </c>
      <c r="E581" s="215" t="s">
        <v>688</v>
      </c>
      <c r="F581" s="216" t="s">
        <v>686</v>
      </c>
      <c r="G581" s="217" t="s">
        <v>682</v>
      </c>
      <c r="H581" s="218">
        <v>1</v>
      </c>
      <c r="I581" s="219"/>
      <c r="J581" s="220">
        <f>ROUND(I581*H581,2)</f>
        <v>0</v>
      </c>
      <c r="K581" s="216" t="s">
        <v>582</v>
      </c>
      <c r="L581" s="44"/>
      <c r="M581" s="221" t="s">
        <v>1</v>
      </c>
      <c r="N581" s="222" t="s">
        <v>38</v>
      </c>
      <c r="O581" s="91"/>
      <c r="P581" s="223">
        <f>O581*H581</f>
        <v>0</v>
      </c>
      <c r="Q581" s="223">
        <v>0</v>
      </c>
      <c r="R581" s="223">
        <f>Q581*H581</f>
        <v>0</v>
      </c>
      <c r="S581" s="223">
        <v>0</v>
      </c>
      <c r="T581" s="224">
        <f>S581*H581</f>
        <v>0</v>
      </c>
      <c r="U581" s="38"/>
      <c r="V581" s="38"/>
      <c r="W581" s="38"/>
      <c r="X581" s="38"/>
      <c r="Y581" s="38"/>
      <c r="Z581" s="38"/>
      <c r="AA581" s="38"/>
      <c r="AB581" s="38"/>
      <c r="AC581" s="38"/>
      <c r="AD581" s="38"/>
      <c r="AE581" s="38"/>
      <c r="AR581" s="225" t="s">
        <v>675</v>
      </c>
      <c r="AT581" s="225" t="s">
        <v>131</v>
      </c>
      <c r="AU581" s="225" t="s">
        <v>82</v>
      </c>
      <c r="AY581" s="17" t="s">
        <v>128</v>
      </c>
      <c r="BE581" s="226">
        <f>IF(N581="základní",J581,0)</f>
        <v>0</v>
      </c>
      <c r="BF581" s="226">
        <f>IF(N581="snížená",J581,0)</f>
        <v>0</v>
      </c>
      <c r="BG581" s="226">
        <f>IF(N581="zákl. přenesená",J581,0)</f>
        <v>0</v>
      </c>
      <c r="BH581" s="226">
        <f>IF(N581="sníž. přenesená",J581,0)</f>
        <v>0</v>
      </c>
      <c r="BI581" s="226">
        <f>IF(N581="nulová",J581,0)</f>
        <v>0</v>
      </c>
      <c r="BJ581" s="17" t="s">
        <v>80</v>
      </c>
      <c r="BK581" s="226">
        <f>ROUND(I581*H581,2)</f>
        <v>0</v>
      </c>
      <c r="BL581" s="17" t="s">
        <v>675</v>
      </c>
      <c r="BM581" s="225" t="s">
        <v>689</v>
      </c>
    </row>
    <row r="582" s="2" customFormat="1">
      <c r="A582" s="38"/>
      <c r="B582" s="39"/>
      <c r="C582" s="40"/>
      <c r="D582" s="227" t="s">
        <v>138</v>
      </c>
      <c r="E582" s="40"/>
      <c r="F582" s="228" t="s">
        <v>686</v>
      </c>
      <c r="G582" s="40"/>
      <c r="H582" s="40"/>
      <c r="I582" s="229"/>
      <c r="J582" s="40"/>
      <c r="K582" s="40"/>
      <c r="L582" s="44"/>
      <c r="M582" s="230"/>
      <c r="N582" s="231"/>
      <c r="O582" s="91"/>
      <c r="P582" s="91"/>
      <c r="Q582" s="91"/>
      <c r="R582" s="91"/>
      <c r="S582" s="91"/>
      <c r="T582" s="92"/>
      <c r="U582" s="38"/>
      <c r="V582" s="38"/>
      <c r="W582" s="38"/>
      <c r="X582" s="38"/>
      <c r="Y582" s="38"/>
      <c r="Z582" s="38"/>
      <c r="AA582" s="38"/>
      <c r="AB582" s="38"/>
      <c r="AC582" s="38"/>
      <c r="AD582" s="38"/>
      <c r="AE582" s="38"/>
      <c r="AT582" s="17" t="s">
        <v>138</v>
      </c>
      <c r="AU582" s="17" t="s">
        <v>82</v>
      </c>
    </row>
    <row r="583" s="2" customFormat="1">
      <c r="A583" s="38"/>
      <c r="B583" s="39"/>
      <c r="C583" s="40"/>
      <c r="D583" s="232" t="s">
        <v>140</v>
      </c>
      <c r="E583" s="40"/>
      <c r="F583" s="233" t="s">
        <v>690</v>
      </c>
      <c r="G583" s="40"/>
      <c r="H583" s="40"/>
      <c r="I583" s="229"/>
      <c r="J583" s="40"/>
      <c r="K583" s="40"/>
      <c r="L583" s="44"/>
      <c r="M583" s="230"/>
      <c r="N583" s="231"/>
      <c r="O583" s="91"/>
      <c r="P583" s="91"/>
      <c r="Q583" s="91"/>
      <c r="R583" s="91"/>
      <c r="S583" s="91"/>
      <c r="T583" s="92"/>
      <c r="U583" s="38"/>
      <c r="V583" s="38"/>
      <c r="W583" s="38"/>
      <c r="X583" s="38"/>
      <c r="Y583" s="38"/>
      <c r="Z583" s="38"/>
      <c r="AA583" s="38"/>
      <c r="AB583" s="38"/>
      <c r="AC583" s="38"/>
      <c r="AD583" s="38"/>
      <c r="AE583" s="38"/>
      <c r="AT583" s="17" t="s">
        <v>140</v>
      </c>
      <c r="AU583" s="17" t="s">
        <v>82</v>
      </c>
    </row>
    <row r="584" s="2" customFormat="1" ht="16.5" customHeight="1">
      <c r="A584" s="38"/>
      <c r="B584" s="39"/>
      <c r="C584" s="214" t="s">
        <v>691</v>
      </c>
      <c r="D584" s="214" t="s">
        <v>131</v>
      </c>
      <c r="E584" s="215" t="s">
        <v>692</v>
      </c>
      <c r="F584" s="216" t="s">
        <v>693</v>
      </c>
      <c r="G584" s="217" t="s">
        <v>682</v>
      </c>
      <c r="H584" s="218">
        <v>1</v>
      </c>
      <c r="I584" s="219"/>
      <c r="J584" s="220">
        <f>ROUND(I584*H584,2)</f>
        <v>0</v>
      </c>
      <c r="K584" s="216" t="s">
        <v>582</v>
      </c>
      <c r="L584" s="44"/>
      <c r="M584" s="221" t="s">
        <v>1</v>
      </c>
      <c r="N584" s="222" t="s">
        <v>38</v>
      </c>
      <c r="O584" s="91"/>
      <c r="P584" s="223">
        <f>O584*H584</f>
        <v>0</v>
      </c>
      <c r="Q584" s="223">
        <v>0</v>
      </c>
      <c r="R584" s="223">
        <f>Q584*H584</f>
        <v>0</v>
      </c>
      <c r="S584" s="223">
        <v>0</v>
      </c>
      <c r="T584" s="224">
        <f>S584*H584</f>
        <v>0</v>
      </c>
      <c r="U584" s="38"/>
      <c r="V584" s="38"/>
      <c r="W584" s="38"/>
      <c r="X584" s="38"/>
      <c r="Y584" s="38"/>
      <c r="Z584" s="38"/>
      <c r="AA584" s="38"/>
      <c r="AB584" s="38"/>
      <c r="AC584" s="38"/>
      <c r="AD584" s="38"/>
      <c r="AE584" s="38"/>
      <c r="AR584" s="225" t="s">
        <v>675</v>
      </c>
      <c r="AT584" s="225" t="s">
        <v>131</v>
      </c>
      <c r="AU584" s="225" t="s">
        <v>82</v>
      </c>
      <c r="AY584" s="17" t="s">
        <v>128</v>
      </c>
      <c r="BE584" s="226">
        <f>IF(N584="základní",J584,0)</f>
        <v>0</v>
      </c>
      <c r="BF584" s="226">
        <f>IF(N584="snížená",J584,0)</f>
        <v>0</v>
      </c>
      <c r="BG584" s="226">
        <f>IF(N584="zákl. přenesená",J584,0)</f>
        <v>0</v>
      </c>
      <c r="BH584" s="226">
        <f>IF(N584="sníž. přenesená",J584,0)</f>
        <v>0</v>
      </c>
      <c r="BI584" s="226">
        <f>IF(N584="nulová",J584,0)</f>
        <v>0</v>
      </c>
      <c r="BJ584" s="17" t="s">
        <v>80</v>
      </c>
      <c r="BK584" s="226">
        <f>ROUND(I584*H584,2)</f>
        <v>0</v>
      </c>
      <c r="BL584" s="17" t="s">
        <v>675</v>
      </c>
      <c r="BM584" s="225" t="s">
        <v>694</v>
      </c>
    </row>
    <row r="585" s="2" customFormat="1">
      <c r="A585" s="38"/>
      <c r="B585" s="39"/>
      <c r="C585" s="40"/>
      <c r="D585" s="227" t="s">
        <v>138</v>
      </c>
      <c r="E585" s="40"/>
      <c r="F585" s="228" t="s">
        <v>693</v>
      </c>
      <c r="G585" s="40"/>
      <c r="H585" s="40"/>
      <c r="I585" s="229"/>
      <c r="J585" s="40"/>
      <c r="K585" s="40"/>
      <c r="L585" s="44"/>
      <c r="M585" s="230"/>
      <c r="N585" s="231"/>
      <c r="O585" s="91"/>
      <c r="P585" s="91"/>
      <c r="Q585" s="91"/>
      <c r="R585" s="91"/>
      <c r="S585" s="91"/>
      <c r="T585" s="92"/>
      <c r="U585" s="38"/>
      <c r="V585" s="38"/>
      <c r="W585" s="38"/>
      <c r="X585" s="38"/>
      <c r="Y585" s="38"/>
      <c r="Z585" s="38"/>
      <c r="AA585" s="38"/>
      <c r="AB585" s="38"/>
      <c r="AC585" s="38"/>
      <c r="AD585" s="38"/>
      <c r="AE585" s="38"/>
      <c r="AT585" s="17" t="s">
        <v>138</v>
      </c>
      <c r="AU585" s="17" t="s">
        <v>82</v>
      </c>
    </row>
    <row r="586" s="2" customFormat="1">
      <c r="A586" s="38"/>
      <c r="B586" s="39"/>
      <c r="C586" s="40"/>
      <c r="D586" s="232" t="s">
        <v>140</v>
      </c>
      <c r="E586" s="40"/>
      <c r="F586" s="233" t="s">
        <v>695</v>
      </c>
      <c r="G586" s="40"/>
      <c r="H586" s="40"/>
      <c r="I586" s="229"/>
      <c r="J586" s="40"/>
      <c r="K586" s="40"/>
      <c r="L586" s="44"/>
      <c r="M586" s="230"/>
      <c r="N586" s="231"/>
      <c r="O586" s="91"/>
      <c r="P586" s="91"/>
      <c r="Q586" s="91"/>
      <c r="R586" s="91"/>
      <c r="S586" s="91"/>
      <c r="T586" s="92"/>
      <c r="U586" s="38"/>
      <c r="V586" s="38"/>
      <c r="W586" s="38"/>
      <c r="X586" s="38"/>
      <c r="Y586" s="38"/>
      <c r="Z586" s="38"/>
      <c r="AA586" s="38"/>
      <c r="AB586" s="38"/>
      <c r="AC586" s="38"/>
      <c r="AD586" s="38"/>
      <c r="AE586" s="38"/>
      <c r="AT586" s="17" t="s">
        <v>140</v>
      </c>
      <c r="AU586" s="17" t="s">
        <v>82</v>
      </c>
    </row>
    <row r="587" s="12" customFormat="1" ht="22.8" customHeight="1">
      <c r="A587" s="12"/>
      <c r="B587" s="198"/>
      <c r="C587" s="199"/>
      <c r="D587" s="200" t="s">
        <v>72</v>
      </c>
      <c r="E587" s="212" t="s">
        <v>696</v>
      </c>
      <c r="F587" s="212" t="s">
        <v>697</v>
      </c>
      <c r="G587" s="199"/>
      <c r="H587" s="199"/>
      <c r="I587" s="202"/>
      <c r="J587" s="213">
        <f>BK587</f>
        <v>0</v>
      </c>
      <c r="K587" s="199"/>
      <c r="L587" s="204"/>
      <c r="M587" s="205"/>
      <c r="N587" s="206"/>
      <c r="O587" s="206"/>
      <c r="P587" s="207">
        <f>SUM(P588:P590)</f>
        <v>0</v>
      </c>
      <c r="Q587" s="206"/>
      <c r="R587" s="207">
        <f>SUM(R588:R590)</f>
        <v>0</v>
      </c>
      <c r="S587" s="206"/>
      <c r="T587" s="208">
        <f>SUM(T588:T590)</f>
        <v>0</v>
      </c>
      <c r="U587" s="12"/>
      <c r="V587" s="12"/>
      <c r="W587" s="12"/>
      <c r="X587" s="12"/>
      <c r="Y587" s="12"/>
      <c r="Z587" s="12"/>
      <c r="AA587" s="12"/>
      <c r="AB587" s="12"/>
      <c r="AC587" s="12"/>
      <c r="AD587" s="12"/>
      <c r="AE587" s="12"/>
      <c r="AR587" s="209" t="s">
        <v>187</v>
      </c>
      <c r="AT587" s="210" t="s">
        <v>72</v>
      </c>
      <c r="AU587" s="210" t="s">
        <v>80</v>
      </c>
      <c r="AY587" s="209" t="s">
        <v>128</v>
      </c>
      <c r="BK587" s="211">
        <f>SUM(BK588:BK590)</f>
        <v>0</v>
      </c>
    </row>
    <row r="588" s="2" customFormat="1" ht="16.5" customHeight="1">
      <c r="A588" s="38"/>
      <c r="B588" s="39"/>
      <c r="C588" s="214" t="s">
        <v>698</v>
      </c>
      <c r="D588" s="214" t="s">
        <v>131</v>
      </c>
      <c r="E588" s="215" t="s">
        <v>699</v>
      </c>
      <c r="F588" s="216" t="s">
        <v>700</v>
      </c>
      <c r="G588" s="217" t="s">
        <v>682</v>
      </c>
      <c r="H588" s="218">
        <v>8</v>
      </c>
      <c r="I588" s="219"/>
      <c r="J588" s="220">
        <f>ROUND(I588*H588,2)</f>
        <v>0</v>
      </c>
      <c r="K588" s="216" t="s">
        <v>582</v>
      </c>
      <c r="L588" s="44"/>
      <c r="M588" s="221" t="s">
        <v>1</v>
      </c>
      <c r="N588" s="222" t="s">
        <v>38</v>
      </c>
      <c r="O588" s="91"/>
      <c r="P588" s="223">
        <f>O588*H588</f>
        <v>0</v>
      </c>
      <c r="Q588" s="223">
        <v>0</v>
      </c>
      <c r="R588" s="223">
        <f>Q588*H588</f>
        <v>0</v>
      </c>
      <c r="S588" s="223">
        <v>0</v>
      </c>
      <c r="T588" s="224">
        <f>S588*H588</f>
        <v>0</v>
      </c>
      <c r="U588" s="38"/>
      <c r="V588" s="38"/>
      <c r="W588" s="38"/>
      <c r="X588" s="38"/>
      <c r="Y588" s="38"/>
      <c r="Z588" s="38"/>
      <c r="AA588" s="38"/>
      <c r="AB588" s="38"/>
      <c r="AC588" s="38"/>
      <c r="AD588" s="38"/>
      <c r="AE588" s="38"/>
      <c r="AR588" s="225" t="s">
        <v>675</v>
      </c>
      <c r="AT588" s="225" t="s">
        <v>131</v>
      </c>
      <c r="AU588" s="225" t="s">
        <v>82</v>
      </c>
      <c r="AY588" s="17" t="s">
        <v>128</v>
      </c>
      <c r="BE588" s="226">
        <f>IF(N588="základní",J588,0)</f>
        <v>0</v>
      </c>
      <c r="BF588" s="226">
        <f>IF(N588="snížená",J588,0)</f>
        <v>0</v>
      </c>
      <c r="BG588" s="226">
        <f>IF(N588="zákl. přenesená",J588,0)</f>
        <v>0</v>
      </c>
      <c r="BH588" s="226">
        <f>IF(N588="sníž. přenesená",J588,0)</f>
        <v>0</v>
      </c>
      <c r="BI588" s="226">
        <f>IF(N588="nulová",J588,0)</f>
        <v>0</v>
      </c>
      <c r="BJ588" s="17" t="s">
        <v>80</v>
      </c>
      <c r="BK588" s="226">
        <f>ROUND(I588*H588,2)</f>
        <v>0</v>
      </c>
      <c r="BL588" s="17" t="s">
        <v>675</v>
      </c>
      <c r="BM588" s="225" t="s">
        <v>701</v>
      </c>
    </row>
    <row r="589" s="2" customFormat="1">
      <c r="A589" s="38"/>
      <c r="B589" s="39"/>
      <c r="C589" s="40"/>
      <c r="D589" s="227" t="s">
        <v>138</v>
      </c>
      <c r="E589" s="40"/>
      <c r="F589" s="228" t="s">
        <v>700</v>
      </c>
      <c r="G589" s="40"/>
      <c r="H589" s="40"/>
      <c r="I589" s="229"/>
      <c r="J589" s="40"/>
      <c r="K589" s="40"/>
      <c r="L589" s="44"/>
      <c r="M589" s="230"/>
      <c r="N589" s="231"/>
      <c r="O589" s="91"/>
      <c r="P589" s="91"/>
      <c r="Q589" s="91"/>
      <c r="R589" s="91"/>
      <c r="S589" s="91"/>
      <c r="T589" s="92"/>
      <c r="U589" s="38"/>
      <c r="V589" s="38"/>
      <c r="W589" s="38"/>
      <c r="X589" s="38"/>
      <c r="Y589" s="38"/>
      <c r="Z589" s="38"/>
      <c r="AA589" s="38"/>
      <c r="AB589" s="38"/>
      <c r="AC589" s="38"/>
      <c r="AD589" s="38"/>
      <c r="AE589" s="38"/>
      <c r="AT589" s="17" t="s">
        <v>138</v>
      </c>
      <c r="AU589" s="17" t="s">
        <v>82</v>
      </c>
    </row>
    <row r="590" s="2" customFormat="1">
      <c r="A590" s="38"/>
      <c r="B590" s="39"/>
      <c r="C590" s="40"/>
      <c r="D590" s="232" t="s">
        <v>140</v>
      </c>
      <c r="E590" s="40"/>
      <c r="F590" s="233" t="s">
        <v>702</v>
      </c>
      <c r="G590" s="40"/>
      <c r="H590" s="40"/>
      <c r="I590" s="229"/>
      <c r="J590" s="40"/>
      <c r="K590" s="40"/>
      <c r="L590" s="44"/>
      <c r="M590" s="230"/>
      <c r="N590" s="231"/>
      <c r="O590" s="91"/>
      <c r="P590" s="91"/>
      <c r="Q590" s="91"/>
      <c r="R590" s="91"/>
      <c r="S590" s="91"/>
      <c r="T590" s="92"/>
      <c r="U590" s="38"/>
      <c r="V590" s="38"/>
      <c r="W590" s="38"/>
      <c r="X590" s="38"/>
      <c r="Y590" s="38"/>
      <c r="Z590" s="38"/>
      <c r="AA590" s="38"/>
      <c r="AB590" s="38"/>
      <c r="AC590" s="38"/>
      <c r="AD590" s="38"/>
      <c r="AE590" s="38"/>
      <c r="AT590" s="17" t="s">
        <v>140</v>
      </c>
      <c r="AU590" s="17" t="s">
        <v>82</v>
      </c>
    </row>
    <row r="591" s="12" customFormat="1" ht="22.8" customHeight="1">
      <c r="A591" s="12"/>
      <c r="B591" s="198"/>
      <c r="C591" s="199"/>
      <c r="D591" s="200" t="s">
        <v>72</v>
      </c>
      <c r="E591" s="212" t="s">
        <v>703</v>
      </c>
      <c r="F591" s="212" t="s">
        <v>704</v>
      </c>
      <c r="G591" s="199"/>
      <c r="H591" s="199"/>
      <c r="I591" s="202"/>
      <c r="J591" s="213">
        <f>BK591</f>
        <v>0</v>
      </c>
      <c r="K591" s="199"/>
      <c r="L591" s="204"/>
      <c r="M591" s="205"/>
      <c r="N591" s="206"/>
      <c r="O591" s="206"/>
      <c r="P591" s="207">
        <f>SUM(P592:P597)</f>
        <v>0</v>
      </c>
      <c r="Q591" s="206"/>
      <c r="R591" s="207">
        <f>SUM(R592:R597)</f>
        <v>0</v>
      </c>
      <c r="S591" s="206"/>
      <c r="T591" s="208">
        <f>SUM(T592:T597)</f>
        <v>0</v>
      </c>
      <c r="U591" s="12"/>
      <c r="V591" s="12"/>
      <c r="W591" s="12"/>
      <c r="X591" s="12"/>
      <c r="Y591" s="12"/>
      <c r="Z591" s="12"/>
      <c r="AA591" s="12"/>
      <c r="AB591" s="12"/>
      <c r="AC591" s="12"/>
      <c r="AD591" s="12"/>
      <c r="AE591" s="12"/>
      <c r="AR591" s="209" t="s">
        <v>187</v>
      </c>
      <c r="AT591" s="210" t="s">
        <v>72</v>
      </c>
      <c r="AU591" s="210" t="s">
        <v>80</v>
      </c>
      <c r="AY591" s="209" t="s">
        <v>128</v>
      </c>
      <c r="BK591" s="211">
        <f>SUM(BK592:BK597)</f>
        <v>0</v>
      </c>
    </row>
    <row r="592" s="2" customFormat="1" ht="16.5" customHeight="1">
      <c r="A592" s="38"/>
      <c r="B592" s="39"/>
      <c r="C592" s="214" t="s">
        <v>705</v>
      </c>
      <c r="D592" s="214" t="s">
        <v>131</v>
      </c>
      <c r="E592" s="215" t="s">
        <v>706</v>
      </c>
      <c r="F592" s="216" t="s">
        <v>707</v>
      </c>
      <c r="G592" s="217" t="s">
        <v>682</v>
      </c>
      <c r="H592" s="218">
        <v>1</v>
      </c>
      <c r="I592" s="219"/>
      <c r="J592" s="220">
        <f>ROUND(I592*H592,2)</f>
        <v>0</v>
      </c>
      <c r="K592" s="216" t="s">
        <v>582</v>
      </c>
      <c r="L592" s="44"/>
      <c r="M592" s="221" t="s">
        <v>1</v>
      </c>
      <c r="N592" s="222" t="s">
        <v>38</v>
      </c>
      <c r="O592" s="91"/>
      <c r="P592" s="223">
        <f>O592*H592</f>
        <v>0</v>
      </c>
      <c r="Q592" s="223">
        <v>0</v>
      </c>
      <c r="R592" s="223">
        <f>Q592*H592</f>
        <v>0</v>
      </c>
      <c r="S592" s="223">
        <v>0</v>
      </c>
      <c r="T592" s="224">
        <f>S592*H592</f>
        <v>0</v>
      </c>
      <c r="U592" s="38"/>
      <c r="V592" s="38"/>
      <c r="W592" s="38"/>
      <c r="X592" s="38"/>
      <c r="Y592" s="38"/>
      <c r="Z592" s="38"/>
      <c r="AA592" s="38"/>
      <c r="AB592" s="38"/>
      <c r="AC592" s="38"/>
      <c r="AD592" s="38"/>
      <c r="AE592" s="38"/>
      <c r="AR592" s="225" t="s">
        <v>675</v>
      </c>
      <c r="AT592" s="225" t="s">
        <v>131</v>
      </c>
      <c r="AU592" s="225" t="s">
        <v>82</v>
      </c>
      <c r="AY592" s="17" t="s">
        <v>128</v>
      </c>
      <c r="BE592" s="226">
        <f>IF(N592="základní",J592,0)</f>
        <v>0</v>
      </c>
      <c r="BF592" s="226">
        <f>IF(N592="snížená",J592,0)</f>
        <v>0</v>
      </c>
      <c r="BG592" s="226">
        <f>IF(N592="zákl. přenesená",J592,0)</f>
        <v>0</v>
      </c>
      <c r="BH592" s="226">
        <f>IF(N592="sníž. přenesená",J592,0)</f>
        <v>0</v>
      </c>
      <c r="BI592" s="226">
        <f>IF(N592="nulová",J592,0)</f>
        <v>0</v>
      </c>
      <c r="BJ592" s="17" t="s">
        <v>80</v>
      </c>
      <c r="BK592" s="226">
        <f>ROUND(I592*H592,2)</f>
        <v>0</v>
      </c>
      <c r="BL592" s="17" t="s">
        <v>675</v>
      </c>
      <c r="BM592" s="225" t="s">
        <v>708</v>
      </c>
    </row>
    <row r="593" s="2" customFormat="1">
      <c r="A593" s="38"/>
      <c r="B593" s="39"/>
      <c r="C593" s="40"/>
      <c r="D593" s="227" t="s">
        <v>138</v>
      </c>
      <c r="E593" s="40"/>
      <c r="F593" s="228" t="s">
        <v>707</v>
      </c>
      <c r="G593" s="40"/>
      <c r="H593" s="40"/>
      <c r="I593" s="229"/>
      <c r="J593" s="40"/>
      <c r="K593" s="40"/>
      <c r="L593" s="44"/>
      <c r="M593" s="230"/>
      <c r="N593" s="231"/>
      <c r="O593" s="91"/>
      <c r="P593" s="91"/>
      <c r="Q593" s="91"/>
      <c r="R593" s="91"/>
      <c r="S593" s="91"/>
      <c r="T593" s="92"/>
      <c r="U593" s="38"/>
      <c r="V593" s="38"/>
      <c r="W593" s="38"/>
      <c r="X593" s="38"/>
      <c r="Y593" s="38"/>
      <c r="Z593" s="38"/>
      <c r="AA593" s="38"/>
      <c r="AB593" s="38"/>
      <c r="AC593" s="38"/>
      <c r="AD593" s="38"/>
      <c r="AE593" s="38"/>
      <c r="AT593" s="17" t="s">
        <v>138</v>
      </c>
      <c r="AU593" s="17" t="s">
        <v>82</v>
      </c>
    </row>
    <row r="594" s="2" customFormat="1">
      <c r="A594" s="38"/>
      <c r="B594" s="39"/>
      <c r="C594" s="40"/>
      <c r="D594" s="232" t="s">
        <v>140</v>
      </c>
      <c r="E594" s="40"/>
      <c r="F594" s="233" t="s">
        <v>709</v>
      </c>
      <c r="G594" s="40"/>
      <c r="H594" s="40"/>
      <c r="I594" s="229"/>
      <c r="J594" s="40"/>
      <c r="K594" s="40"/>
      <c r="L594" s="44"/>
      <c r="M594" s="230"/>
      <c r="N594" s="231"/>
      <c r="O594" s="91"/>
      <c r="P594" s="91"/>
      <c r="Q594" s="91"/>
      <c r="R594" s="91"/>
      <c r="S594" s="91"/>
      <c r="T594" s="92"/>
      <c r="U594" s="38"/>
      <c r="V594" s="38"/>
      <c r="W594" s="38"/>
      <c r="X594" s="38"/>
      <c r="Y594" s="38"/>
      <c r="Z594" s="38"/>
      <c r="AA594" s="38"/>
      <c r="AB594" s="38"/>
      <c r="AC594" s="38"/>
      <c r="AD594" s="38"/>
      <c r="AE594" s="38"/>
      <c r="AT594" s="17" t="s">
        <v>140</v>
      </c>
      <c r="AU594" s="17" t="s">
        <v>82</v>
      </c>
    </row>
    <row r="595" s="2" customFormat="1" ht="16.5" customHeight="1">
      <c r="A595" s="38"/>
      <c r="B595" s="39"/>
      <c r="C595" s="214" t="s">
        <v>710</v>
      </c>
      <c r="D595" s="214" t="s">
        <v>131</v>
      </c>
      <c r="E595" s="215" t="s">
        <v>711</v>
      </c>
      <c r="F595" s="216" t="s">
        <v>712</v>
      </c>
      <c r="G595" s="217" t="s">
        <v>682</v>
      </c>
      <c r="H595" s="218">
        <v>1</v>
      </c>
      <c r="I595" s="219"/>
      <c r="J595" s="220">
        <f>ROUND(I595*H595,2)</f>
        <v>0</v>
      </c>
      <c r="K595" s="216" t="s">
        <v>582</v>
      </c>
      <c r="L595" s="44"/>
      <c r="M595" s="221" t="s">
        <v>1</v>
      </c>
      <c r="N595" s="222" t="s">
        <v>38</v>
      </c>
      <c r="O595" s="91"/>
      <c r="P595" s="223">
        <f>O595*H595</f>
        <v>0</v>
      </c>
      <c r="Q595" s="223">
        <v>0</v>
      </c>
      <c r="R595" s="223">
        <f>Q595*H595</f>
        <v>0</v>
      </c>
      <c r="S595" s="223">
        <v>0</v>
      </c>
      <c r="T595" s="224">
        <f>S595*H595</f>
        <v>0</v>
      </c>
      <c r="U595" s="38"/>
      <c r="V595" s="38"/>
      <c r="W595" s="38"/>
      <c r="X595" s="38"/>
      <c r="Y595" s="38"/>
      <c r="Z595" s="38"/>
      <c r="AA595" s="38"/>
      <c r="AB595" s="38"/>
      <c r="AC595" s="38"/>
      <c r="AD595" s="38"/>
      <c r="AE595" s="38"/>
      <c r="AR595" s="225" t="s">
        <v>675</v>
      </c>
      <c r="AT595" s="225" t="s">
        <v>131</v>
      </c>
      <c r="AU595" s="225" t="s">
        <v>82</v>
      </c>
      <c r="AY595" s="17" t="s">
        <v>128</v>
      </c>
      <c r="BE595" s="226">
        <f>IF(N595="základní",J595,0)</f>
        <v>0</v>
      </c>
      <c r="BF595" s="226">
        <f>IF(N595="snížená",J595,0)</f>
        <v>0</v>
      </c>
      <c r="BG595" s="226">
        <f>IF(N595="zákl. přenesená",J595,0)</f>
        <v>0</v>
      </c>
      <c r="BH595" s="226">
        <f>IF(N595="sníž. přenesená",J595,0)</f>
        <v>0</v>
      </c>
      <c r="BI595" s="226">
        <f>IF(N595="nulová",J595,0)</f>
        <v>0</v>
      </c>
      <c r="BJ595" s="17" t="s">
        <v>80</v>
      </c>
      <c r="BK595" s="226">
        <f>ROUND(I595*H595,2)</f>
        <v>0</v>
      </c>
      <c r="BL595" s="17" t="s">
        <v>675</v>
      </c>
      <c r="BM595" s="225" t="s">
        <v>713</v>
      </c>
    </row>
    <row r="596" s="2" customFormat="1">
      <c r="A596" s="38"/>
      <c r="B596" s="39"/>
      <c r="C596" s="40"/>
      <c r="D596" s="227" t="s">
        <v>138</v>
      </c>
      <c r="E596" s="40"/>
      <c r="F596" s="228" t="s">
        <v>712</v>
      </c>
      <c r="G596" s="40"/>
      <c r="H596" s="40"/>
      <c r="I596" s="229"/>
      <c r="J596" s="40"/>
      <c r="K596" s="40"/>
      <c r="L596" s="44"/>
      <c r="M596" s="230"/>
      <c r="N596" s="231"/>
      <c r="O596" s="91"/>
      <c r="P596" s="91"/>
      <c r="Q596" s="91"/>
      <c r="R596" s="91"/>
      <c r="S596" s="91"/>
      <c r="T596" s="92"/>
      <c r="U596" s="38"/>
      <c r="V596" s="38"/>
      <c r="W596" s="38"/>
      <c r="X596" s="38"/>
      <c r="Y596" s="38"/>
      <c r="Z596" s="38"/>
      <c r="AA596" s="38"/>
      <c r="AB596" s="38"/>
      <c r="AC596" s="38"/>
      <c r="AD596" s="38"/>
      <c r="AE596" s="38"/>
      <c r="AT596" s="17" t="s">
        <v>138</v>
      </c>
      <c r="AU596" s="17" t="s">
        <v>82</v>
      </c>
    </row>
    <row r="597" s="2" customFormat="1">
      <c r="A597" s="38"/>
      <c r="B597" s="39"/>
      <c r="C597" s="40"/>
      <c r="D597" s="232" t="s">
        <v>140</v>
      </c>
      <c r="E597" s="40"/>
      <c r="F597" s="233" t="s">
        <v>714</v>
      </c>
      <c r="G597" s="40"/>
      <c r="H597" s="40"/>
      <c r="I597" s="229"/>
      <c r="J597" s="40"/>
      <c r="K597" s="40"/>
      <c r="L597" s="44"/>
      <c r="M597" s="277"/>
      <c r="N597" s="278"/>
      <c r="O597" s="279"/>
      <c r="P597" s="279"/>
      <c r="Q597" s="279"/>
      <c r="R597" s="279"/>
      <c r="S597" s="279"/>
      <c r="T597" s="280"/>
      <c r="U597" s="38"/>
      <c r="V597" s="38"/>
      <c r="W597" s="38"/>
      <c r="X597" s="38"/>
      <c r="Y597" s="38"/>
      <c r="Z597" s="38"/>
      <c r="AA597" s="38"/>
      <c r="AB597" s="38"/>
      <c r="AC597" s="38"/>
      <c r="AD597" s="38"/>
      <c r="AE597" s="38"/>
      <c r="AT597" s="17" t="s">
        <v>140</v>
      </c>
      <c r="AU597" s="17" t="s">
        <v>82</v>
      </c>
    </row>
    <row r="598" s="2" customFormat="1" ht="6.96" customHeight="1">
      <c r="A598" s="38"/>
      <c r="B598" s="66"/>
      <c r="C598" s="67"/>
      <c r="D598" s="67"/>
      <c r="E598" s="67"/>
      <c r="F598" s="67"/>
      <c r="G598" s="67"/>
      <c r="H598" s="67"/>
      <c r="I598" s="67"/>
      <c r="J598" s="67"/>
      <c r="K598" s="67"/>
      <c r="L598" s="44"/>
      <c r="M598" s="38"/>
      <c r="O598" s="38"/>
      <c r="P598" s="38"/>
      <c r="Q598" s="38"/>
      <c r="R598" s="38"/>
      <c r="S598" s="38"/>
      <c r="T598" s="38"/>
      <c r="U598" s="38"/>
      <c r="V598" s="38"/>
      <c r="W598" s="38"/>
      <c r="X598" s="38"/>
      <c r="Y598" s="38"/>
      <c r="Z598" s="38"/>
      <c r="AA598" s="38"/>
      <c r="AB598" s="38"/>
      <c r="AC598" s="38"/>
      <c r="AD598" s="38"/>
      <c r="AE598" s="38"/>
    </row>
  </sheetData>
  <sheetProtection sheet="1" autoFilter="0" formatColumns="0" formatRows="0" objects="1" scenarios="1" spinCount="100000" saltValue="Zm7IpDiK1vhZgibrjQxWrkClJoRa5/zv+Fe9NB+K6APj6wYrDNb2sVekOys8yibPXC8L3lFwTw9wQpl/s4TszA==" hashValue="Q7BHbI5jPyIC4Gx0znYUcm0uv6+Rpkf+QYLzJeu8N3RrtVSQsH0ve8rfBhx8LFas/Hq1TrwEAtKz+5Y9K7GQrA==" algorithmName="SHA-512" password="CC35"/>
  <autoFilter ref="C133:K597"/>
  <mergeCells count="9">
    <mergeCell ref="E7:H7"/>
    <mergeCell ref="E9:H9"/>
    <mergeCell ref="E18:H18"/>
    <mergeCell ref="E27:H27"/>
    <mergeCell ref="E85:H85"/>
    <mergeCell ref="E87:H87"/>
    <mergeCell ref="E124:H124"/>
    <mergeCell ref="E126:H126"/>
    <mergeCell ref="L2:V2"/>
  </mergeCells>
  <hyperlinks>
    <hyperlink ref="F139" r:id="rId1" display="https://podminky.urs.cz/item/CS_URS_2025_01/311231157"/>
    <hyperlink ref="F155" r:id="rId2" display="https://podminky.urs.cz/item/CS_URS_2025_01/411351011"/>
    <hyperlink ref="F180" r:id="rId3" display="https://podminky.urs.cz/item/CS_URS_2025_01/411351012"/>
    <hyperlink ref="F202" r:id="rId4" display="https://podminky.urs.cz/item/CS_URS_2025_01/411354121"/>
    <hyperlink ref="F214" r:id="rId5" display="https://podminky.urs.cz/item/CS_URS_2025_01/411354311"/>
    <hyperlink ref="F218" r:id="rId6" display="https://podminky.urs.cz/item/CS_URS_2025_01/411354312"/>
    <hyperlink ref="F223" r:id="rId7" display="https://podminky.urs.cz/item/CS_URS_2025_01/619325131"/>
    <hyperlink ref="F235" r:id="rId8" display="https://podminky.urs.cz/item/CS_URS_2025_01/623131121"/>
    <hyperlink ref="F240" r:id="rId9" display="https://podminky.urs.cz/item/CS_URS_2025_01/623323111"/>
    <hyperlink ref="F252" r:id="rId10" display="https://podminky.urs.cz/item/CS_URS_2025_01/631311225"/>
    <hyperlink ref="F274" r:id="rId11" display="https://podminky.urs.cz/item/CS_URS_2025_01/631319012"/>
    <hyperlink ref="F278" r:id="rId12" display="https://podminky.urs.cz/item/CS_URS_2025_01/631319183"/>
    <hyperlink ref="F291" r:id="rId13" display="https://podminky.urs.cz/item/CS_URS_2025_01/631319196"/>
    <hyperlink ref="F295" r:id="rId14" display="https://podminky.urs.cz/item/CS_URS_2025_01/631319211"/>
    <hyperlink ref="F299" r:id="rId15" display="https://podminky.urs.cz/item/CS_URS_2025_01/631351111"/>
    <hyperlink ref="F307" r:id="rId16" display="https://podminky.urs.cz/item/CS_URS_2025_01/631351112"/>
    <hyperlink ref="F327" r:id="rId17" display="https://podminky.urs.cz/item/CS_URS_2025_01/631362021"/>
    <hyperlink ref="F354" r:id="rId18" display="https://podminky.urs.cz/item/CS_URS_2025_01/644941111"/>
    <hyperlink ref="F366" r:id="rId19" display="https://podminky.urs.cz/item/CS_URS_2025_01/941111111"/>
    <hyperlink ref="F374" r:id="rId20" display="https://podminky.urs.cz/item/CS_URS_2025_01/941111112"/>
    <hyperlink ref="F390" r:id="rId21" display="https://podminky.urs.cz/item/CS_URS_2025_01/941111211"/>
    <hyperlink ref="F394" r:id="rId22" display="https://podminky.urs.cz/item/CS_URS_2025_01/941111212"/>
    <hyperlink ref="F398" r:id="rId23" display="https://podminky.urs.cz/item/CS_URS_2025_01/941111811"/>
    <hyperlink ref="F402" r:id="rId24" display="https://podminky.urs.cz/item/CS_URS_2025_01/941111812"/>
    <hyperlink ref="F406" r:id="rId25" display="https://podminky.urs.cz/item/CS_URS_2025_01/943211111"/>
    <hyperlink ref="F419" r:id="rId26" display="https://podminky.urs.cz/item/CS_URS_2025_01/943211119"/>
    <hyperlink ref="F423" r:id="rId27" display="https://podminky.urs.cz/item/CS_URS_2025_01/943211811"/>
    <hyperlink ref="F427" r:id="rId28" display="https://podminky.urs.cz/item/CS_URS_2025_01/944511111"/>
    <hyperlink ref="F433" r:id="rId29" display="https://podminky.urs.cz/item/CS_URS_2025_01/944511811"/>
    <hyperlink ref="F437" r:id="rId30" display="https://podminky.urs.cz/item/CS_URS_2025_01/945231111"/>
    <hyperlink ref="F441" r:id="rId31" display="https://podminky.urs.cz/item/CS_URS_2025_01/962032631"/>
    <hyperlink ref="F445" r:id="rId32" display="https://podminky.urs.cz/item/CS_URS_2025_01/963051113"/>
    <hyperlink ref="F457" r:id="rId33" display="https://podminky.urs.cz/item/CS_URS_2025_01/966053121"/>
    <hyperlink ref="F469" r:id="rId34" display="https://podminky.urs.cz/item/CS_URS_2025_01/985232112"/>
    <hyperlink ref="F474" r:id="rId35" display="https://podminky.urs.cz/item/CS_URS_2025_01/985232191"/>
    <hyperlink ref="F478" r:id="rId36" display="https://podminky.urs.cz/item/CS_URS_2025_01/985232192"/>
    <hyperlink ref="F483" r:id="rId37" display="https://podminky.urs.cz/item/CS_URS_2025_01/997013156"/>
    <hyperlink ref="F486" r:id="rId38" display="https://podminky.urs.cz/item/CS_URS_2025_01/997013219"/>
    <hyperlink ref="F491" r:id="rId39" display="https://podminky.urs.cz/item/CS_URS_2025_01/997013501"/>
    <hyperlink ref="F494" r:id="rId40" display="https://podminky.urs.cz/item/CS_URS_2025_01/997013509"/>
    <hyperlink ref="F497" r:id="rId41" display="https://podminky.urs.cz/item/CS_URS_2025_01/997013631"/>
    <hyperlink ref="F501" r:id="rId42" display="https://podminky.urs.cz/item/CS_URS_2025_01/998011001"/>
    <hyperlink ref="F510" r:id="rId43" display="https://podminky.urs.cz/item/CS_URS_2025_01/764332414"/>
    <hyperlink ref="F515" r:id="rId44" display="https://podminky.urs.cz/item/CS_URS_2024_01/998764103"/>
    <hyperlink ref="F519" r:id="rId45" display="https://podminky.urs.cz/item/CS_URS_2025_01/765111101"/>
    <hyperlink ref="F523" r:id="rId46" display="https://podminky.urs.cz/item/CS_URS_2025_01/765111505"/>
    <hyperlink ref="F527" r:id="rId47" display="https://podminky.urs.cz/item/CS_URS_2025_01/765111823"/>
    <hyperlink ref="F531" r:id="rId48" display="https://podminky.urs.cz/item/CS_URS_2025_01/765111833"/>
    <hyperlink ref="F535" r:id="rId49" display="https://podminky.urs.cz/item/CS_URS_2025_01/765192001"/>
    <hyperlink ref="F539" r:id="rId50" display="https://podminky.urs.cz/item/CS_URS_2025_01/998765103"/>
    <hyperlink ref="F543" r:id="rId51" display="https://podminky.urs.cz/item/CS_URS_2025_01/783807400"/>
    <hyperlink ref="F550" r:id="rId52" display="https://podminky.urs.cz/item/CS_URS_2025_01/783827123"/>
    <hyperlink ref="F568" r:id="rId53" display="https://podminky.urs.cz/item/CS_URS_2025_01/210220212"/>
    <hyperlink ref="F571" r:id="rId54" display="https://podminky.urs.cz/item/CS_URS_2025_01/218220212"/>
    <hyperlink ref="F576" r:id="rId55" display="https://podminky.urs.cz/item/CS_URS_2024_01/011002000"/>
    <hyperlink ref="F579" r:id="rId56" display="https://podminky.urs.cz/item/CS_URS_2024_01/013294000"/>
    <hyperlink ref="F583" r:id="rId57" display="https://podminky.urs.cz/item/CS_URS_2024_01/030001000"/>
    <hyperlink ref="F586" r:id="rId58" display="https://podminky.urs.cz/item/CS_URS_2024_01/034503000"/>
    <hyperlink ref="F590" r:id="rId59" display="https://podminky.urs.cz/item/CS_URS_2024_01/063303000"/>
    <hyperlink ref="F594" r:id="rId60" display="https://podminky.urs.cz/item/CS_URS_2024_01/091003000"/>
    <hyperlink ref="F597" r:id="rId61" display="https://podminky.urs.cz/item/CS_URS_2024_01/091704000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62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PC754\jpetrak</dc:creator>
  <cp:lastModifiedBy>PC754\jpetrak</cp:lastModifiedBy>
  <dcterms:created xsi:type="dcterms:W3CDTF">2025-05-07T09:34:34Z</dcterms:created>
  <dcterms:modified xsi:type="dcterms:W3CDTF">2025-05-07T09:34:36Z</dcterms:modified>
</cp:coreProperties>
</file>