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4011"/>
  <bookViews>
    <workbookView xWindow="0" yWindow="0" windowWidth="25200" windowHeight="12045"/>
  </bookViews>
  <sheets>
    <sheet name="Krycí List" sheetId="1" r:id="flId1"/>
    <sheet name="Rekapitulace" sheetId="3" r:id="flId2"/>
    <sheet name="Zakázka" sheetId="4" r:id="flId3"/>
    <sheet name="Figury" sheetId="5" r:id="flId4"/>
  </sheets>
  <definedNames>
    <definedName name="GROUP_ID">'Zakázka'!$B$6:$B$278</definedName>
    <definedName name="ITEM_COUNTS">'Zakázka'!$T$6:$T$278</definedName>
    <definedName name="ITEM_FULLDESCR2">'Zakázka'!$X$10</definedName>
    <definedName name="ITEM_PRICES">'Zakázka'!$J$6:$J$278</definedName>
    <definedName name="_xlnm.Print_Titles" localSheetId="2">'Zakázka'!$4:$5</definedName>
    <definedName name="_xlnm.Print_Titles" localSheetId="3">Figury!$1:$2</definedName>
    <definedName name="_xlnm.Print_Titles" localSheetId="1">Rekapitulace!$4:$5</definedName>
    <definedName name="_xlnm.Print_Area" localSheetId="2">'Zakázka'!$C$1:$T$278</definedName>
    <definedName name="_xlnm.Print_Area" localSheetId="3">Figury!$B$1:$E$2</definedName>
    <definedName name="_xlnm.Print_Area" localSheetId="0">'Krycí List'!$C$2:$F$35</definedName>
    <definedName name="_xlnm.Print_Area" localSheetId="1">Rekapitulace!$B$1:$G$21</definedName>
    <definedName name="VAT_RATES">'Zakázka'!$O$6:$O$278</definedName>
    <definedName name="__290850C4_052B_4FF6_A0B3_6D189B03D21D_FIGURE__">Figury!#REF!</definedName>
    <definedName name="__290850C4_052B_4FF6_A0B3_6D189B03D21D_ITEM__">'Zakázka'!$A$9:$T$17</definedName>
    <definedName name="__290850C4_052B_4FF6_A0B3_6D189B03D21D_ITEM_GROUP1__">'Zakázka'!$A$6:$T$277</definedName>
    <definedName name="__290850C4_052B_4FF6_A0B3_6D189B03D21D_ITEM_GROUP1_RECAP__">Rekapitulace!$A$6:$G$8</definedName>
    <definedName name="__290850C4_052B_4FF6_A0B3_6D189B03D21D_ITEM_GROUP2__">'Zakázka'!$A$7:$T$276</definedName>
    <definedName name="__290850C4_052B_4FF6_A0B3_6D189B03D21D_ITEM_GROUP2_RECAP__">Rekapitulace!$A$7:$G$8</definedName>
    <definedName name="__290850C4_052B_4FF6_A0B3_6D189B03D21D_ITEM_GROUP3__X">'Zakázka'!$A$8:$T$36</definedName>
    <definedName name="__290850C4_052B_4FF6_A0B3_6D189B03D21D_ITEM_GROUP3_RECAP__">Rekapitulace!$A$8:$G$8</definedName>
    <definedName name="__290850C4_052B_4FF6_A0B3_6D189B03D21D_QBILL__">'Zakázka'!$F$12:$H$12</definedName>
    <definedName name="__290850C4_052B_4FF6_A0B3_6D189B03D21D_QBILLFIG__">Figury!#REF!</definedName>
    <definedName name="__290850C4_052B_4FF6_A0B3_6D189B03D21D_QINDEX__">'Zakázka'!#REF!</definedName>
  </definedNames>
</workbook>
</file>

<file path=xl/sharedStrings.xml><?xml version="1.0" encoding="utf-8"?>
<sst xmlns="http://schemas.openxmlformats.org/spreadsheetml/2006/main" count="520" uniqueCount="270">
  <si>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</si>
  <si>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</si>
  <si>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</si>
  <si>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</si>
  <si>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</si>
  <si>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</si>
  <si>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</si>
  <si>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</si>
  <si>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</si>
  <si>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</si>
  <si>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</si>
  <si>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</si>
  <si>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</si>
  <si>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</si>
  <si>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</si>
  <si>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</si>
  <si>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</si>
  <si>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</si>
  <si>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</si>
  <si>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</si>
  <si>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</si>
  <si>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</si>
  <si>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</si>
  <si>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</si>
  <si>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</si>
  <si>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</si>
  <si>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</si>
  <si>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</si>
  <si>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</si>
  <si>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</si>
  <si>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</si>
  <si>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PK-2024/06</t>
  </si>
  <si>
    <t>Zakázka:</t>
  </si>
  <si>
    <t>OPRAVA SILNICE II/206 ŽIHLE - hr.kr.PK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</si>
  <si>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</si>
  <si>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</si>
  <si>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</si>
  <si>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</si>
  <si>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</si>
  <si>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</si>
  <si>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</si>
  <si>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</si>
  <si>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</si>
  <si>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</si>
  <si>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</si>
  <si>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</si>
  <si>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</si>
  <si>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</si>
  <si>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</si>
  <si>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Rozpočtář</t>
  </si>
  <si>
    <t>Pavel Rajkov</t>
  </si>
  <si>
    <t>REKAPITULACE</t>
  </si>
  <si>
    <t>Kód stavebního objektu</t>
  </si>
  <si>
    <t>Popis objektu</t>
  </si>
  <si>
    <t>Kód zatřídění</t>
  </si>
  <si>
    <t>Zatřídění</t>
  </si>
  <si>
    <t>SO 01</t>
  </si>
  <si>
    <t>Stavební objekt 01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</si>
  <si>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</si>
  <si>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</si>
  <si>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</si>
  <si>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</si>
  <si>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</si>
  <si>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</si>
  <si>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</si>
  <si>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</si>
  <si>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</si>
  <si>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</si>
  <si>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</si>
  <si>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</si>
  <si>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</si>
  <si>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</si>
  <si>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</si>
  <si>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</si>
  <si>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</si>
  <si>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</si>
  <si>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</si>
  <si>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</si>
  <si>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</si>
  <si>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</si>
  <si>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</si>
  <si>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</si>
  <si>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</si>
  <si>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01/V07</t>
  </si>
  <si>
    <t>V07: Provozní vlivy</t>
  </si>
  <si>
    <t>S/SO 01/VRN</t>
  </si>
  <si>
    <t>VRN: Vedlejší rozpočtové náklady</t>
  </si>
  <si>
    <t>OPRAVA SILNICE II/206 ŽIHLE - hr.kr.PK - Nabídka</t>
  </si>
  <si>
    <t xml:space="preserve"> </t>
  </si>
  <si>
    <t>Stavba</t>
  </si>
  <si>
    <t>Objekt</t>
  </si>
  <si>
    <t>Oddíl</t>
  </si>
  <si>
    <t>SP</t>
  </si>
  <si>
    <t>113154432</t>
  </si>
  <si>
    <t>Frézování živičného krytu tl 40 mm pruh š přes 1 do 2 m pl přes 10000 m2 bez překážek v trase</t>
  </si>
  <si>
    <t>m2</t>
  </si>
  <si>
    <t>URS 2024/1</t>
  </si>
  <si>
    <t>Frézování živičného podkladu nebo krytu s naložením na dopravní prostředek plochy přes 10 000 m2 bez překážek v trase pruhu šířky do 2 m, tloušťky vrstvy 40 mm</t>
  </si>
  <si>
    <t>frézovaný materiál bude následně použít pro nezpevněné krajnice a pro hospodářské vjezdy</t>
  </si>
  <si>
    <t>komunikace</t>
  </si>
  <si>
    <t>13846</t>
  </si>
  <si>
    <t>napojení</t>
  </si>
  <si>
    <t>24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</si>
  <si>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</si>
  <si>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</si>
  <si>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</si>
  <si>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</si>
  <si>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sanace poruch plochy komunikace 40% (se souhlasem TD a objednatele)</t>
  </si>
  <si>
    <t>13846*0,5/100*40</t>
  </si>
  <si>
    <t>24*0,5/100*40</t>
  </si>
  <si>
    <t>167151111</t>
  </si>
  <si>
    <t>Nakládání výkopku z hornin třídy těžitelnosti I skupiny 1 až 3 přes 100 m3</t>
  </si>
  <si>
    <t>URS 2025/I</t>
  </si>
  <si>
    <t>Nakládání, skládání a překládání neulehlého výkopku nebo sypaniny strojně nakládání, množství přes 100 m3, z hornin třídy těžitelnosti I, skupiny 1 až 3</t>
  </si>
  <si>
    <t>2774</t>
  </si>
  <si>
    <t>bude fakturováno na základě skutečnosti a odsouhlasení TD nebo investorem</t>
  </si>
  <si>
    <t>B</t>
  </si>
  <si>
    <t>162X6441AGR</t>
  </si>
  <si>
    <t>Vodorovné přemístění výkopu nebo sypaniny po suchu na obvyklém dopravním prostředku, bez naložení výkopku, avšak se složením, uložením na skládku s hrubým urovnáním a s případným poplatkem za skládku - zemina a kamení, na vzdálenost dle možností zhotovitele</t>
  </si>
  <si>
    <t>564871111</t>
  </si>
  <si>
    <t>Podklad ze štěrkodrtě ŠD plochy přes 100 m2 tl 250 mm</t>
  </si>
  <si>
    <t>Podklad ze štěrkodrti ŠD s rozprostřením a zhutněním plochy přes 100 m2, po zhutnění tl. 250 mm</t>
  </si>
  <si>
    <t>dvě vrstvy štěrkodrtě 2x25cm</t>
  </si>
  <si>
    <t>13846*2/100*40</t>
  </si>
  <si>
    <t>24*2/100*40</t>
  </si>
  <si>
    <t>567541151</t>
  </si>
  <si>
    <t>Recyklace podkladu za studena na místě - rozpojení a reprofilace tl přes 250 do 300 mm pl přes 10000 m2</t>
  </si>
  <si>
    <t>Recyklace podkladní vrstvy za studena na místě rozpojení a reprofilace podkladu s hutněním plochy přes 10 000 m2, tloušťky přes 200 do 300 mm</t>
  </si>
  <si>
    <t xml:space="preserve">rozfrézování stávajících vrstev; homogenizace vrstvy v podélném i příčném profilu na hloubku 
280 mm</t>
  </si>
  <si>
    <t xml:space="preserve">provedení reprofilace, homogenizace materiálu v příčném profilu s přehrnutím, přesunem a 
vícenásobným pojezdem recyklační frézy a zhutnění vrstvy</t>
  </si>
  <si>
    <t>rozšíření podkladu</t>
  </si>
  <si>
    <t>2435*0,2</t>
  </si>
  <si>
    <t>567532152</t>
  </si>
  <si>
    <t>Recyklace podkladu za studena na místě - promísení s pojivem, kamenivem tl přes 220 do 250 mm pl přes 10000 m2</t>
  </si>
  <si>
    <t>Recyklace podkladní vrstvy za studena na místě promísení rozpojené směsi s kamenivem a pojivem (materiál ve specifikaci) s rozhrnutím, zhutněním a vlhčením plochy přes 10 000 m2, tloušťky po zhutnění přes 220 do 250 mm</t>
  </si>
  <si>
    <t xml:space="preserve">provést recyklaci zbylého konstrukčního souvrství podle ČSN 73 6147 technologií za studena na 
místě, tloušťka vrstvy 250 mm – výsledná recyklovaná směs RS CA (max. velikost zrna 0/63, 
bude upřesněno průkazní zkouškou; před prováděním samotné recyklace na místě je nutné 
provést ověření fyzikálně-mechanických vlastností budoucí recyklované směsi – zpracování 
průkazních zkoušek)</t>
  </si>
  <si>
    <t>H</t>
  </si>
  <si>
    <t>11162540</t>
  </si>
  <si>
    <t>emulze asfaltová obalovací pro použití za studena</t>
  </si>
  <si>
    <t>t</t>
  </si>
  <si>
    <t xml:space="preserve">obsah asfaltové emulze 4% </t>
  </si>
  <si>
    <t>13846*0,25*2,2/100*4</t>
  </si>
  <si>
    <t>24*0,25*2,2/100*4</t>
  </si>
  <si>
    <t>2435*0,2*0,25*2,2/100*4</t>
  </si>
  <si>
    <t>58522110</t>
  </si>
  <si>
    <t>cement portlandský směsný CEM II 42,5MPa</t>
  </si>
  <si>
    <t xml:space="preserve">obsah cementu 6%  </t>
  </si>
  <si>
    <t>13846*0,25*2,2/100*6</t>
  </si>
  <si>
    <t>24*0,25*2,2/100*6</t>
  </si>
  <si>
    <t>2435*0,2*0,25*2,2/100*6</t>
  </si>
  <si>
    <t>565166111</t>
  </si>
  <si>
    <t>Asfaltový beton vrstva podkladní ACP 22 (obalované kamenivo OKH) tl 80 mm š do 3 m</t>
  </si>
  <si>
    <t>Asfaltový beton vrstva podkladní ACP 22 (obalované kamenivo hrubozrnné - OKH) s rozprostřením a zhutněním v pruhu šířky přes 1,5 do 3 m, po zhutnění tl. 80 mm</t>
  </si>
  <si>
    <t xml:space="preserve">položit podkladní vrstvu z asfaltové směsi typu asfaltový beton ACP 22 S podle ČSN 73 6121 a 
ČSN EN 13108-1 ed. 2 v tloušťce 90 mm s asfaltovým pojivem 50/70</t>
  </si>
  <si>
    <t>2435*0,1</t>
  </si>
  <si>
    <t>573231106</t>
  </si>
  <si>
    <t>Postřik živičný spojovací ze silniční emulze v množství 0,30 kg/m2</t>
  </si>
  <si>
    <t>Postřik spojovací PS bez posypu kamenivem ze silniční emulze, v množství 0,30 kg/m2</t>
  </si>
  <si>
    <t xml:space="preserve">provést spojovací postřik modifikovanou asfaltovou emulzí C 60 BP 5 v množství 0,30 kg/m2 
zbytkového asfaltu</t>
  </si>
  <si>
    <t>577134211</t>
  </si>
  <si>
    <t>Asfaltový beton vrstva obrusná ACO 11 (ABS) tř. II tl 40 mm š do 3 m z nemodifikovaného asfaltu</t>
  </si>
  <si>
    <t>Asfaltový beton vrstva obrusná ACO 11 (ABS) s rozprostřením a se zhutněním z nemodifikovaného asfaltu v pruhu šířky do 3 m tř. II, po zhutnění tl. 40 mm</t>
  </si>
  <si>
    <t xml:space="preserve">položit obrusnou vrstvu z asfaltové směsi typu asfaltový beton ACO 11 + podle ČSN 73 6121 a 
ČSN EN 13108-1 ed. 2 v tloušťce 40 mm s asfaltovým pojivem 50/70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</si>
  <si>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</si>
  <si>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</si>
  <si>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</si>
  <si>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nezpevněná krajnice š 0,5m</t>
  </si>
  <si>
    <t>2407</t>
  </si>
  <si>
    <t>564851111</t>
  </si>
  <si>
    <t>Podklad ze štěrkodrtě ŠD plochy přes 100 m2 tl 150 mm</t>
  </si>
  <si>
    <t>Podklad ze štěrkodrti ŠD s rozprostřením a zhutněním plochy přes 100 m2, po zhutnění tl. 150 mm</t>
  </si>
  <si>
    <t>zpevnění hospodářských sjezdů</t>
  </si>
  <si>
    <t>144</t>
  </si>
  <si>
    <t>564931412</t>
  </si>
  <si>
    <t>Podklad z asfaltového recyklátu plochy přes 100 m2 tl 100 mm</t>
  </si>
  <si>
    <t>Podklad nebo podsyp z asfaltového recyklátu s rozprostřením a zhutněním plochy přes 100 m2, po zhutnění tl. 100 mm</t>
  </si>
  <si>
    <t>938909611</t>
  </si>
  <si>
    <t>Odstranění nánosu na krajnicích tl do 100 mm</t>
  </si>
  <si>
    <t>Čištění krajnic odstraněním nánosu (ulehlého, popř. zaježděného) naneseného vlivem silničního provozu, s přemístěním na hromady na vzdálenost do 50 m nebo s naložením na dopravní prostředek, ale bez složení průměrné tloušťky do 100 mm</t>
  </si>
  <si>
    <t>938908411</t>
  </si>
  <si>
    <t>Čištění vozovek splachováním vodou</t>
  </si>
  <si>
    <t>Čištění vozovek splachováním vodou povrchu podkladu nebo krytu živičného, betonového nebo dlážděného</t>
  </si>
  <si>
    <t>938909111</t>
  </si>
  <si>
    <t>Čištění vozovek metením strojně podkladu nebo krytu štěrkového</t>
  </si>
  <si>
    <t>Čištění vozovek metením bláta, prachu nebo hlinitého nánosu s odklizením na hromady na vzdálenost do 20 m nebo naložením na dopravní prostředek strojně povrchu podkladu nebo krytu štěrkového</t>
  </si>
  <si>
    <t>915211112</t>
  </si>
  <si>
    <t>Vodorovné dopravní značení dělící čáry souvislé š 125 mm retroreflexní bílý plast</t>
  </si>
  <si>
    <t>m</t>
  </si>
  <si>
    <t>Vodorovné dopravní značení stříkaným plastem dělící čára šířky 125 mm souvislá bílá retroreflexní</t>
  </si>
  <si>
    <t>V4 vodící čára</t>
  </si>
  <si>
    <t>4797</t>
  </si>
  <si>
    <t>915211122</t>
  </si>
  <si>
    <t>Vodorovné dopravní značení dělící čáry přerušované š 125 mm retroreflexní bílý plast</t>
  </si>
  <si>
    <t>Vodorovné dopravní značení stříkaným plastem dělící čára šířky 125 mm přerušovaná bílá retroreflexní</t>
  </si>
  <si>
    <t>v2b podélná čára přerušovaná</t>
  </si>
  <si>
    <t>106</t>
  </si>
  <si>
    <t>915611111</t>
  </si>
  <si>
    <t>Předznačení vodorovného liniového značení</t>
  </si>
  <si>
    <t>Předznačení pro vodorovné značení stříkané barvou nebo prováděné z nátěrových hmot liniové dělicí čáry, vodicí proužky</t>
  </si>
  <si>
    <t>912211111</t>
  </si>
  <si>
    <t>Montáž směrového sloupku silničního plastového prosté uložení bez betonového základu</t>
  </si>
  <si>
    <t>kus</t>
  </si>
  <si>
    <t>Montáž směrového sloupku plastového s odrazkou prostým uložením bez betonového základu silničního</t>
  </si>
  <si>
    <t>směrový plastový sloupek plochý á50 m</t>
  </si>
  <si>
    <t>193</t>
  </si>
  <si>
    <t>40445158</t>
  </si>
  <si>
    <t>sloupek směrový silniční plastový 1,2m</t>
  </si>
  <si>
    <t>938902113</t>
  </si>
  <si>
    <t>Čištění příkopů komunikací příkopovým rypadlem objem nánosu přes 0,3 do 0,5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</si>
  <si>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t>
  </si>
  <si>
    <t>čištění+reprofilace, strojové čištění podélných odvodnění podél celé komunikace v místech kde se nachází</t>
  </si>
  <si>
    <t>7541/3</t>
  </si>
  <si>
    <t>938902422</t>
  </si>
  <si>
    <t>Čištění propustků strojně tlakovou vodou D přes 500 do 1000 mm při tl nánosu přes 25 do 50% DN</t>
  </si>
  <si>
    <t>Čištění propustků s odstraněním travnatého porostu nebo nánosu, s naložením na dopravní prostředek nebo s přemístěním na hromady na vzdálenost do 20 m strojně tlakovou vodou tloušťky nánosu přes 25 do 50% průměru propustku přes 500 do 1000 mm</t>
  </si>
  <si>
    <t>příčné propustky + nátok 6m z každé strany</t>
  </si>
  <si>
    <t>st 17a18</t>
  </si>
  <si>
    <t>(7+6+6)*1</t>
  </si>
  <si>
    <t>st 22a23</t>
  </si>
  <si>
    <t>(8+6+6)*1</t>
  </si>
  <si>
    <t>st 27a28</t>
  </si>
  <si>
    <t>10,5+6+6</t>
  </si>
  <si>
    <t>st 30a31</t>
  </si>
  <si>
    <t>8+6+6</t>
  </si>
  <si>
    <t>st u 37</t>
  </si>
  <si>
    <t>st 42a43</t>
  </si>
  <si>
    <t>st u 48</t>
  </si>
  <si>
    <t>8,5+6+6</t>
  </si>
  <si>
    <t>podélné propustky</t>
  </si>
  <si>
    <t>st 04a05</t>
  </si>
  <si>
    <t>st 07a08</t>
  </si>
  <si>
    <t>25</t>
  </si>
  <si>
    <t>st 17</t>
  </si>
  <si>
    <t>8</t>
  </si>
  <si>
    <t>8,2</t>
  </si>
  <si>
    <t>st 43</t>
  </si>
  <si>
    <t>3,7</t>
  </si>
  <si>
    <t>997221551</t>
  </si>
  <si>
    <t>Vodorovná doprava suti ze sypkých materiálů do 1 km</t>
  </si>
  <si>
    <t>Vodorovná doprava suti bez naložení, ale se složením a s hrubým urovnáním ze sypkých materiálů, na vzdálenost do 1 km</t>
  </si>
  <si>
    <t>997221611</t>
  </si>
  <si>
    <t>Nakládání suti na dopravní prostředky pro vodorovnou dopravu</t>
  </si>
  <si>
    <t>Nakládání na dopravní prostředky pro vodorovnou dopravu suti</t>
  </si>
  <si>
    <t>materiál z čištění</t>
  </si>
  <si>
    <t>1561,016</t>
  </si>
  <si>
    <t>997221873</t>
  </si>
  <si>
    <t>Poplatek za uložení na recyklační skládce (skládkovné) stavebního odpadu zeminy a kamení zatříděného do Katalogu odpadů pod kódem 17 05 04</t>
  </si>
  <si>
    <t>Poplatek za uložení stavebního odpadu na recyklační skládce (skládkovné) zeminy a kamení zatříděného do Katalogu odpadů pod kódem 17 05 04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</si>
  <si>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</si>
  <si>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</si>
  <si>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</si>
  <si>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ON</t>
  </si>
  <si>
    <t>010001000</t>
  </si>
  <si>
    <t>Vytýčení sítí</t>
  </si>
  <si>
    <t>soubor</t>
  </si>
  <si>
    <t>Průzkumné, geodetické a projektové práce</t>
  </si>
  <si>
    <t>012303000</t>
  </si>
  <si>
    <t>Geodetické práce po výstavbě</t>
  </si>
  <si>
    <t>013254000</t>
  </si>
  <si>
    <t>Dokumentace skutečného provedení stavby</t>
  </si>
  <si>
    <t>011103000</t>
  </si>
  <si>
    <t>Zkoušky a měření</t>
  </si>
  <si>
    <t>Geologický průzkum bez rozlišení</t>
  </si>
  <si>
    <t>072103001</t>
  </si>
  <si>
    <t>Projednání DIO a zajištění DIR komunikace II.a III. třídy</t>
  </si>
  <si>
    <t>072103011</t>
  </si>
  <si>
    <t>Zajištění DIO komunikace II. a III. třídy - jednoduché el. vedení</t>
  </si>
  <si>
    <t>07</t>
  </si>
  <si>
    <t>Zařízení staveniště</t>
  </si>
  <si>
    <t>%</t>
  </si>
</sst>
</file>

<file path=xl/styles.xml><?xml version="1.0" encoding="utf-8"?>
<styleSheet xmlns="http://schemas.openxmlformats.org/spreadsheetml/2006/main">
  <numFmts count="7">
    <numFmt numFmtId="164" formatCode="_(#,##0_);[Red]\-\ #,##0_);&quot;–&quot;??;_(@_)"/>
    <numFmt numFmtId="165" formatCode="_(#,##0.00_);[Red]\-\ #,##0.00_);&quot;–&quot;??;_(@_)"/>
    <numFmt numFmtId="166" formatCode="_(#,##0.00_);[Red]\-\ #,##0.0_);&quot;–&quot;??;_(@_)"/>
    <numFmt numFmtId="167" formatCode="d/m/yyyy;@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45">
    <font>
      <sz val="10"/>
      <color theme="1"/>
      <name val="Arial"/>
      <family val="2"/>
      <charset val="238"/>
    </font>
    <font>
      <sz val="10"/>
      <color auto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4"/>
      <color rgb="FFFFFFFF"/>
      <name val="Cambria"/>
      <family val="1"/>
    </font>
    <font>
      <sz val="10"/>
      <color rgb="FFFFFFFF"/>
      <name val="Arial"/>
      <family val="2"/>
    </font>
    <font>
      <b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8"/>
      <color rgb="FF806000"/>
      <name val="Arial"/>
      <family val="2"/>
      <charset val="238"/>
    </font>
    <font>
      <b/>
      <i/>
      <sz val="8"/>
      <color rgb="FF595982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7030A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sz val="7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FFFF00"/>
        <bgColor auto="1"/>
      </patternFill>
    </fill>
    <fill>
      <patternFill patternType="solid">
        <fgColor rgb="FF528FD5"/>
        <bgColor auto="1"/>
      </patternFill>
    </fill>
    <fill>
      <patternFill patternType="solid">
        <fgColor rgb="FFDDDDDD"/>
        <bgColor auto="1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fontId="0" numFmtId="0" fillId="0" borderId="0"/>
  </cellStyleXfs>
  <cellXfs count="300">
    <xf fontId="0" numFmtId="0" fillId="0" borderId="0" xfId="0"/>
    <xf applyFont="1" applyFill="1" applyBorder="1" fontId="4" numFmtId="0" fillId="2" borderId="0" xfId="0"/>
    <xf applyFont="1" applyFill="1" applyBorder="1" fontId="1" numFmtId="0" fillId="3" borderId="0" xfId="0"/>
    <xf applyFont="1" applyFill="1" applyBorder="1" fontId="1" numFmtId="0" fillId="0" borderId="0" xfId="0"/>
    <xf applyFont="1" applyFill="1" applyBorder="1" applyAlignment="1" fontId="5" numFmtId="0" fillId="4" borderId="2" xfId="0">
      <alignment wrapText="1"/>
    </xf>
    <xf applyFont="1" fontId="6" numFmtId="0" fillId="0" borderId="0" xfId="0"/>
    <xf applyFont="1" applyAlignment="1" fontId="7" numFmtId="0" fillId="0" borderId="0" xfId="0">
      <alignment horizontal="left" indent="6"/>
    </xf>
    <xf applyFont="1" fontId="8" numFmtId="0" fillId="0" borderId="0" xfId="0"/>
    <xf applyFont="1" applyAlignment="1" fontId="9" numFmtId="0" fillId="0" borderId="0" xfId="0">
      <alignment horizontal="left" vertical="top"/>
    </xf>
    <xf applyNumberFormat="1" fontId="0" numFmtId="49" fillId="0" borderId="0" xfId="0"/>
    <xf applyNumberFormat="1" fontId="0" numFmtId="164" fillId="0" borderId="0" xfId="0"/>
    <xf applyNumberFormat="1" fontId="0" numFmtId="166" fillId="0" borderId="0" xfId="0"/>
    <xf applyNumberFormat="1" fontId="0" numFmtId="1" fillId="0" borderId="0" xfId="0"/>
    <xf applyFont="1" applyFill="1" applyAlignment="1" fontId="10" numFmtId="0" fillId="0" borderId="0" xfId="0">
      <alignment horizontal="right" vertical="top" indent="1"/>
    </xf>
    <xf applyNumberFormat="1" applyFont="1" fontId="11" numFmtId="49" fillId="0" borderId="0" xfId="0"/>
    <xf applyNumberFormat="1" applyFont="1" applyFill="1" applyBorder="1" fontId="4" numFmtId="49" fillId="2" borderId="0" xfId="0"/>
    <xf applyNumberFormat="1" applyFont="1" applyFill="1" applyBorder="1" fontId="1" numFmtId="49" fillId="3" borderId="0" xfId="0"/>
    <xf applyNumberFormat="1" applyFont="1" fontId="2" numFmtId="49" fillId="0" borderId="0" xfId="0"/>
    <xf applyNumberFormat="1" applyFont="1" applyFill="1" applyBorder="1" applyAlignment="1" fontId="5" numFmtId="49" fillId="4" borderId="2" xfId="0">
      <alignment wrapText="1"/>
    </xf>
    <xf applyNumberFormat="1" applyFont="1" applyFill="1" applyAlignment="1" fontId="12" numFmtId="49" fillId="5" borderId="0" xfId="0">
      <alignment horizontal="center"/>
    </xf>
    <xf applyNumberFormat="1" applyFont="1" applyFill="1" applyBorder="1" fontId="12" numFmtId="49" fillId="5" borderId="1" xfId="0"/>
    <xf applyNumberFormat="1" applyFill="1" fontId="0" numFmtId="49" fillId="5" borderId="0" xfId="0"/>
    <xf applyNumberFormat="1" applyFont="1" fontId="13" numFmtId="49" fillId="0" borderId="0" xfId="0"/>
    <xf applyNumberFormat="1" applyFont="1" applyFill="1" applyBorder="1" fontId="1" numFmtId="49" fillId="0" borderId="0" xfId="0"/>
    <xf applyFont="1" fontId="14" numFmtId="0" fillId="0" borderId="0" xfId="0"/>
    <xf applyNumberFormat="1" applyFill="1" fontId="0" numFmtId="49" fillId="6" borderId="0" xfId="0"/>
    <xf applyNumberFormat="1" applyFont="1" applyFill="1" fontId="15" numFmtId="49" fillId="6" borderId="0" xfId="0"/>
    <xf applyFont="1" applyFill="1" applyBorder="1" fontId="8" numFmtId="0" fillId="0" borderId="0" xfId="0"/>
    <xf applyAlignment="1" fontId="0" numFmtId="0" fillId="0" borderId="0" xfId="0"/>
    <xf applyFont="1" applyFill="1" fontId="8" numFmtId="0" fillId="0" borderId="0" xfId="0"/>
    <xf applyNumberFormat="1" applyFont="1" applyFill="1" fontId="16" numFmtId="49" fillId="6" borderId="0" xfId="0"/>
    <xf applyNumberFormat="1" applyFont="1" applyFill="1" fontId="17" numFmtId="49" fillId="6" borderId="0" xfId="0"/>
    <xf applyNumberFormat="1" applyFill="1" fontId="0" numFmtId="49" fillId="0" borderId="0" xfId="0"/>
    <xf applyNumberFormat="1" applyFont="1" applyFill="1" applyBorder="1" fontId="16" numFmtId="49" fillId="6" borderId="0" xfId="0"/>
    <xf applyNumberFormat="1" applyFont="1" fontId="8" numFmtId="49" fillId="0" borderId="0" xfId="0"/>
    <xf applyNumberFormat="1" applyFont="1" fontId="13" numFmtId="167" fillId="0" borderId="0" xfId="0" quotePrefix="1"/>
    <xf applyNumberFormat="1" applyFont="1" fontId="17" numFmtId="49" fillId="0" borderId="0" xfId="0"/>
    <xf applyNumberFormat="1" applyFont="1" fontId="18" numFmtId="49" fillId="0" borderId="0" xfId="0"/>
    <xf applyNumberFormat="1" applyFont="1" applyFill="1" fontId="19" numFmtId="49" fillId="0" borderId="0" xfId="0"/>
    <xf applyNumberFormat="1" applyFont="1" fontId="3" numFmtId="49" fillId="0" borderId="0" xfId="0"/>
    <xf applyNumberFormat="1" applyFont="1" applyFill="1" fontId="17" numFmtId="49" fillId="0" borderId="0" xfId="0"/>
    <xf applyNumberFormat="1" applyFont="1" fontId="19" numFmtId="49" fillId="0" borderId="0" xfId="0"/>
    <xf applyNumberFormat="1" applyFont="1" applyFill="1" fontId="8" numFmtId="49" fillId="6" borderId="0" xfId="0"/>
    <xf applyNumberFormat="1" applyFont="1" fontId="12" numFmtId="49" fillId="0" borderId="0" xfId="0"/>
    <xf applyNumberFormat="1" applyFont="1" fontId="0" numFmtId="49" fillId="0" borderId="0" xfId="0"/>
    <xf applyNumberFormat="1" applyFont="1" fontId="2" numFmtId="164" fillId="0" borderId="0" xfId="0"/>
    <xf applyNumberFormat="1" applyFont="1" fontId="0" numFmtId="165" fillId="0" borderId="0" xfId="0"/>
    <xf applyNumberFormat="1" applyFont="1" fontId="14" numFmtId="0" fillId="0" borderId="0" xfId="0"/>
    <xf applyFont="1" applyBorder="1" applyAlignment="1" fontId="20" numFmtId="0" fillId="0" borderId="3" xfId="0">
      <alignment horizontal="center"/>
    </xf>
    <xf applyFont="1" applyAlignment="1" fontId="21" numFmtId="0" fillId="0" borderId="0" xfId="0"/>
    <xf applyFont="1" applyAlignment="1" fontId="20" numFmtId="0" fillId="0" borderId="0" xfId="0">
      <alignment horizontal="left"/>
    </xf>
    <xf applyFont="1" applyAlignment="1" fontId="22" numFmtId="0" fillId="0" borderId="0" xfId="0">
      <alignment horizontal="left"/>
    </xf>
    <xf applyFont="1" applyFill="1" applyBorder="1" fontId="23" numFmtId="0" fillId="0" borderId="0" xfId="0"/>
    <xf applyFont="1" applyFill="1" applyAlignment="1" fontId="22" numFmtId="0" fillId="0" borderId="0" xfId="0">
      <alignment horizontal="right" vertical="top" indent="1"/>
    </xf>
    <xf applyFont="1" applyAlignment="1" fontId="22" numFmtId="0" fillId="0" borderId="0" xfId="0">
      <alignment horizontal="left" vertical="top"/>
    </xf>
    <xf applyFont="1" applyFill="1" applyBorder="1" applyAlignment="1" fontId="20" numFmtId="0" fillId="0" borderId="3" xfId="0">
      <alignment horizontal="center"/>
    </xf>
    <xf applyFont="1" fontId="23" numFmtId="0" fillId="0" borderId="0" xfId="0"/>
    <xf applyNumberFormat="1" applyFont="1" fontId="23" numFmtId="49" fillId="0" borderId="0" xfId="0"/>
    <xf applyNumberFormat="1" applyFont="1" fontId="23" numFmtId="166" fillId="0" borderId="0" xfId="0"/>
    <xf applyFont="1" fontId="11" numFmtId="0" fillId="0" borderId="0" xfId="0"/>
    <xf applyNumberFormat="1" applyFont="1" fontId="0" numFmtId="168" fillId="0" borderId="0" xfId="0"/>
    <xf applyFont="1" fontId="24" numFmtId="0" fillId="0" borderId="0" xfId="0"/>
    <xf applyFont="1" fontId="25" numFmtId="0" fillId="0" borderId="0" xfId="0"/>
    <xf applyFont="1" fontId="26" numFmtId="0" fillId="0" borderId="0" xfId="0"/>
    <xf applyFont="1" applyBorder="1" fontId="24" numFmtId="0" fillId="0" borderId="0" xfId="0"/>
    <xf applyFont="1" applyBorder="1" fontId="25" numFmtId="0" fillId="0" borderId="0" xfId="0"/>
    <xf applyFont="1" applyBorder="1" applyAlignment="1" fontId="24" numFmtId="0" fillId="0" borderId="0" xfId="0">
      <alignment horizontal="left"/>
    </xf>
    <xf applyFont="1" fontId="27" numFmtId="0" fillId="0" borderId="0" xfId="0"/>
    <xf applyFont="1" fontId="28" numFmtId="0" fillId="0" borderId="0" xfId="0"/>
    <xf applyFont="1" applyFill="1" fontId="25" numFmtId="0" fillId="7" borderId="0" xfId="0"/>
    <xf applyFont="1" applyFill="1" fontId="27" numFmtId="0" fillId="0" borderId="0" xfId="0"/>
    <xf applyFont="1" applyFill="1" fontId="25" numFmtId="0" fillId="0" borderId="0" xfId="0"/>
    <xf applyFont="1" applyAlignment="1" fontId="24" numFmtId="0" fillId="0" borderId="0" xfId="0">
      <alignment horizontal="left"/>
    </xf>
    <xf applyFont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wrapText="1"/>
    </xf>
    <xf applyFont="1" applyAlignment="1" fontId="25" numFmtId="0" fillId="0" borderId="0" xfId="0">
      <alignment horizontal="left" vertical="top" wrapText="1" indent="1"/>
    </xf>
    <xf applyFont="1" applyAlignment="1" fontId="25" numFmtId="0" fillId="0" borderId="0" xfId="0">
      <alignment horizontal="left" vertical="top" wrapText="1" indent="2"/>
    </xf>
    <xf applyFont="1" applyAlignment="1" fontId="25" numFmtId="0" fillId="0" borderId="0" xfId="0">
      <alignment horizontal="left" vertical="top" wrapText="1" indent="3"/>
    </xf>
    <xf applyFont="1" applyAlignment="1" fontId="25" numFmtId="0" fillId="0" borderId="0" xfId="0">
      <alignment horizontal="left" vertical="top" wrapText="1" indent="4"/>
    </xf>
    <xf applyFont="1" applyAlignment="1" fontId="25" numFmtId="0" fillId="0" borderId="0" xfId="0">
      <alignment horizontal="left" vertical="top" wrapText="1" indent="5"/>
    </xf>
    <xf applyFont="1" applyAlignment="1" fontId="25" numFmtId="0" fillId="0" borderId="0" xfId="0">
      <alignment horizontal="left" vertical="top" wrapText="1" indent="6"/>
    </xf>
    <xf applyFont="1" applyBorder="1" fontId="25" numFmtId="0" fillId="0" borderId="3" xfId="0"/>
    <xf applyFont="1" applyBorder="1" applyAlignment="1" fontId="25" numFmtId="0" fillId="0" borderId="0" xfId="0">
      <alignment horizontal="left" vertical="top"/>
    </xf>
    <xf applyFont="1" applyBorder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indent="1"/>
    </xf>
    <xf applyFont="1" applyAlignment="1" fontId="29" numFmtId="0" fillId="0" borderId="0" xfId="0">
      <alignment horizontal="left" vertical="top" indent="1"/>
    </xf>
    <xf applyFont="1" applyBorder="1" applyAlignment="1" fontId="25" numFmtId="0" fillId="0" borderId="3" xfId="0">
      <alignment horizontal="left" vertical="top" indent="1"/>
    </xf>
    <xf applyFont="1" applyBorder="1" applyAlignment="1" fontId="25" numFmtId="0" fillId="0" borderId="3" xfId="0">
      <alignment horizontal="right" vertical="top"/>
    </xf>
    <xf applyFont="1" applyFill="1" applyAlignment="1" fontId="24" numFmtId="0" fillId="0" borderId="0" xfId="0">
      <alignment horizontal="center"/>
    </xf>
    <xf applyFont="1" applyAlignment="1" fontId="28" numFmtId="0" fillId="0" borderId="0" xfId="0">
      <alignment horizontal="left"/>
    </xf>
    <xf applyFont="1" applyFill="1" applyAlignment="1" fontId="24" numFmtId="0" fillId="5" borderId="0" xfId="0">
      <alignment horizontal="center"/>
    </xf>
    <xf applyFont="1" applyFill="1" applyAlignment="1" fontId="24" numFmtId="0" fillId="0" borderId="0" xfId="0">
      <alignment horizontal="left"/>
    </xf>
    <xf applyFont="1" applyAlignment="1" fontId="27" numFmtId="0" fillId="0" borderId="0" xfId="0">
      <alignment horizontal="right" vertical="top"/>
    </xf>
    <xf applyFont="1" applyAlignment="1" fontId="24" numFmtId="0" fillId="0" borderId="0" xfId="0"/>
    <xf applyFont="1" applyFill="1" applyBorder="1" applyAlignment="1" fontId="25" numFmtId="0" fillId="0" borderId="0" xfId="0">
      <alignment horizontal="left" vertical="top" wrapText="1"/>
    </xf>
    <xf applyFont="1" applyAlignment="1" fontId="24" numFmtId="0" fillId="0" borderId="0" xfId="0">
      <alignment horizontal="left" vertical="top" wrapText="1"/>
    </xf>
    <xf applyFont="1" applyAlignment="1" fontId="24" numFmtId="0" fillId="0" borderId="0" xfId="0">
      <alignment horizontal="right" vertical="top"/>
    </xf>
    <xf applyNumberFormat="1" fontId="0" numFmtId="169" fillId="0" borderId="0" xfId="0"/>
    <xf applyFont="1" applyBorder="1" applyAlignment="1" fontId="24" numFmtId="0" fillId="0" borderId="4" xfId="0">
      <alignment horizontal="left" vertical="top" wrapText="1"/>
    </xf>
    <xf applyFont="1" applyBorder="1" applyAlignment="1" fontId="25" numFmtId="0" fillId="0" borderId="4" xfId="0">
      <alignment horizontal="center" vertical="top"/>
    </xf>
    <xf applyFont="1" applyBorder="1" applyAlignment="1" fontId="25" numFmtId="0" fillId="0" borderId="5" xfId="0">
      <alignment horizontal="center" vertical="top"/>
    </xf>
    <xf applyFont="1" applyBorder="1" applyAlignment="1" fontId="25" numFmtId="0" fillId="0" borderId="5" xfId="0">
      <alignment horizontal="right" vertical="top"/>
    </xf>
    <xf applyFont="1" applyBorder="1" applyAlignment="1" fontId="25" numFmtId="0" fillId="0" borderId="5" xfId="0">
      <alignment horizontal="left" vertical="top" wrapText="1"/>
    </xf>
    <xf applyFont="1" applyBorder="1" applyAlignment="1" fontId="25" numFmtId="0" fillId="0" borderId="5" xfId="0">
      <alignment horizontal="left" vertical="top"/>
    </xf>
    <xf applyFont="1" applyBorder="1" fontId="25" numFmtId="0" fillId="0" borderId="5" xfId="0"/>
    <xf applyNumberFormat="1" applyFont="1" applyBorder="1" applyAlignment="1" fontId="29" numFmtId="0" fillId="0" borderId="5" xfId="0">
      <alignment horizontal="left" vertical="top" wrapText="1"/>
    </xf>
    <xf applyFont="1" applyBorder="1" applyAlignment="1" fontId="24" numFmtId="0" fillId="0" borderId="5" xfId="0">
      <alignment horizontal="right" vertical="top" wrapText="1" indent="1"/>
    </xf>
    <xf applyFont="1" applyAlignment="1" fontId="21" numFmtId="0" fillId="0" borderId="0" xfId="0">
      <alignment horizontal="left"/>
    </xf>
    <xf applyFont="1" applyAlignment="1" fontId="30" numFmtId="0" fillId="0" borderId="0" xfId="0">
      <alignment horizontal="left"/>
    </xf>
    <xf applyFont="1" applyFill="1" applyAlignment="1" fontId="31" numFmtId="0" fillId="0" borderId="0" xfId="0">
      <alignment horizontal="right" vertical="top" indent="1"/>
    </xf>
    <xf applyFont="1" applyAlignment="1" fontId="31" numFmtId="0" fillId="0" borderId="0" xfId="0">
      <alignment horizontal="left" vertical="top"/>
    </xf>
    <xf applyFont="1" applyBorder="1" applyAlignment="1" fontId="24" numFmtId="0" fillId="0" borderId="0" xfId="0">
      <alignment horizontal="left" vertical="top"/>
    </xf>
    <xf applyFont="1" applyBorder="1" applyAlignment="1" fontId="24" numFmtId="0" fillId="0" borderId="0" xfId="0">
      <alignment horizontal="left" vertical="top" wrapText="1"/>
    </xf>
    <xf applyFont="1" applyBorder="1" applyAlignment="1" fontId="24" numFmtId="0" fillId="0" borderId="0" xfId="0">
      <alignment horizontal="right" vertical="top"/>
    </xf>
    <xf applyFont="1" applyAlignment="1" fontId="26" numFmtId="0" fillId="0" borderId="0" xfId="0">
      <alignment horizontal="left" vertical="top" wrapText="1"/>
    </xf>
    <xf applyFont="1" applyAlignment="1" fontId="25" numFmtId="0" fillId="0" borderId="0" xfId="0">
      <alignment horizontal="center" vertical="top"/>
    </xf>
    <xf applyFont="1" applyAlignment="1" fontId="25" numFmtId="0" fillId="0" borderId="0" xfId="0">
      <alignment horizontal="left" vertical="top"/>
    </xf>
    <xf applyFont="1" applyFill="1" applyAlignment="1" fontId="32" numFmtId="0" fillId="0" borderId="0" xfId="0">
      <alignment horizontal="right" vertical="top" indent="1"/>
    </xf>
    <xf applyFont="1" applyAlignment="1" fontId="32" numFmtId="0" fillId="0" borderId="0" xfId="0">
      <alignment horizontal="left" vertical="top"/>
    </xf>
    <xf applyFont="1" applyBorder="1" applyAlignment="1" applyProtection="1" fontId="26" numFmtId="0" fillId="0" borderId="5" xfId="0">
      <alignment horizontal="right" vertical="top"/>
      <protection locked="0"/>
    </xf>
    <xf applyFont="1" applyAlignment="1" fontId="24" numFmtId="0" fillId="0" borderId="0" xfId="0">
      <alignment horizontal="left" vertical="top" wrapText="1"/>
    </xf>
    <xf applyFont="1" fontId="33" numFmtId="0" fillId="0" borderId="0" xfId="0"/>
    <xf applyFont="1" applyAlignment="1" fontId="25" numFmtId="0" fillId="0" borderId="0" xfId="0"/>
    <xf applyFont="1" fontId="13" numFmtId="0" fillId="0" borderId="0" xfId="0"/>
    <xf applyFont="1" fontId="34" numFmtId="0" fillId="0" borderId="0" xfId="0"/>
    <xf applyFont="1" fontId="35" numFmtId="0" fillId="0" borderId="0" xfId="0"/>
    <xf applyFont="1" applyAlignment="1" fontId="33" numFmtId="0" fillId="0" borderId="0" xfId="0">
      <alignment horizontal="center"/>
    </xf>
    <xf applyFont="1" applyFill="1" applyAlignment="1" fontId="33" numFmtId="0" fillId="5" borderId="0" xfId="0">
      <alignment horizontal="center"/>
    </xf>
    <xf applyFont="1" applyAlignment="1" fontId="36" numFmtId="0" fillId="0" borderId="0" xfId="0">
      <alignment horizontal="center"/>
    </xf>
    <xf applyFont="1" applyFill="1" applyAlignment="1" fontId="37" numFmtId="0" fillId="5" borderId="0" xfId="0">
      <alignment horizontal="center"/>
    </xf>
    <xf applyFont="1" applyBorder="1" applyAlignment="1" fontId="6" numFmtId="0" fillId="0" borderId="6" xfId="0">
      <alignment horizontal="left"/>
    </xf>
    <xf applyFont="1" applyBorder="1" applyAlignment="1" fontId="6" numFmtId="0" fillId="0" borderId="6" xfId="0">
      <alignment horizontal="center"/>
    </xf>
    <xf applyFont="1" applyFill="1" applyAlignment="1" fontId="6" numFmtId="0" fillId="5" borderId="0" xfId="0">
      <alignment horizontal="center"/>
    </xf>
    <xf applyFont="1" applyAlignment="1" fontId="38" numFmtId="0" fillId="0" borderId="0" xfId="0">
      <alignment horizontal="left"/>
    </xf>
    <xf applyFont="1" applyAlignment="1" fontId="25" numFmtId="0" fillId="0" borderId="0" xfId="0">
      <alignment horizontal="center"/>
    </xf>
    <xf applyFont="1" applyAlignment="1" fontId="21" numFmtId="0" fillId="0" borderId="0" xfId="0">
      <alignment horizontal="right"/>
    </xf>
    <xf applyFont="1" applyAlignment="1" fontId="39" numFmtId="0" fillId="0" borderId="0" xfId="0">
      <alignment horizontal="left"/>
    </xf>
    <xf applyFont="1" applyAlignment="1" fontId="13" numFmtId="0" fillId="0" borderId="0" xfId="0">
      <alignment horizontal="left"/>
    </xf>
    <xf applyFont="1" fontId="40" numFmtId="0" fillId="0" borderId="0" xfId="0"/>
    <xf applyNumberFormat="1" applyFont="1" applyAlignment="1" fontId="21" numFmtId="49" fillId="0" borderId="0" xfId="0">
      <alignment horizontal="right" vertical="top" wrapText="1"/>
    </xf>
    <xf applyNumberFormat="1" applyFont="1" applyAlignment="1" fontId="39" numFmtId="49" fillId="0" borderId="0" xfId="0">
      <alignment horizontal="left" vertical="top" wrapText="1"/>
    </xf>
    <xf applyNumberFormat="1" applyFont="1" applyAlignment="1" fontId="13" numFmtId="49" fillId="0" borderId="0" xfId="0">
      <alignment horizontal="left" vertical="top" wrapText="1"/>
    </xf>
    <xf applyFont="1" applyAlignment="1" fontId="21" numFmtId="0" fillId="0" borderId="0" xfId="0">
      <alignment horizontal="right" vertical="top"/>
    </xf>
    <xf applyNumberFormat="1" applyFont="1" applyAlignment="1" fontId="39" numFmtId="14" fillId="0" borderId="0" xfId="0">
      <alignment horizontal="left" vertical="top"/>
    </xf>
    <xf applyNumberFormat="1" applyFont="1" applyAlignment="1" fontId="39" numFmtId="170" fillId="0" borderId="0" xfId="0">
      <alignment horizontal="left" vertical="top"/>
    </xf>
    <xf applyFont="1" applyAlignment="1" fontId="36" numFmtId="0" fillId="0" borderId="0" xfId="0">
      <alignment horizontal="right" vertical="top"/>
    </xf>
    <xf applyNumberFormat="1" applyFont="1" applyAlignment="1" fontId="29" numFmtId="170" fillId="0" borderId="0" xfId="0">
      <alignment horizontal="left" vertical="top"/>
    </xf>
    <xf applyNumberFormat="1" applyFont="1" applyAlignment="1" fontId="29" numFmtId="14" fillId="0" borderId="0" xfId="0">
      <alignment horizontal="left" vertical="top"/>
    </xf>
    <xf applyFont="1" applyBorder="1" applyAlignment="1" fontId="41" numFmtId="0" fillId="0" borderId="7" xfId="0">
      <alignment horizontal="center"/>
    </xf>
    <xf applyNumberFormat="1" applyFont="1" applyBorder="1" applyAlignment="1" fontId="39" numFmtId="49" fillId="0" borderId="8" xfId="0">
      <alignment horizontal="left" vertical="top" wrapText="1"/>
    </xf>
    <xf applyNumberFormat="1" applyFont="1" applyBorder="1" applyAlignment="1" fontId="39" numFmtId="49" fillId="0" borderId="9" xfId="0">
      <alignment horizontal="left" vertical="top" wrapText="1"/>
    </xf>
    <xf applyNumberFormat="1" applyFont="1" applyBorder="1" applyAlignment="1" fontId="39" numFmtId="49" fillId="0" borderId="10" xfId="0">
      <alignment horizontal="left" vertical="top" wrapText="1"/>
    </xf>
    <xf applyNumberFormat="1" applyFont="1" applyBorder="1" fontId="29" numFmtId="49" fillId="0" borderId="11" xfId="0"/>
    <xf applyNumberFormat="1" applyFont="1" applyBorder="1" applyAlignment="1" fontId="39" numFmtId="49" fillId="0" borderId="12" xfId="0">
      <alignment horizontal="left" vertical="top" wrapText="1"/>
    </xf>
    <xf applyNumberFormat="1" applyFont="1" applyBorder="1" applyAlignment="1" fontId="39" numFmtId="49" fillId="0" borderId="13" xfId="0">
      <alignment horizontal="left" vertical="top" wrapText="1"/>
    </xf>
    <xf applyNumberFormat="1" applyFont="1" applyBorder="1" applyAlignment="1" fontId="39" numFmtId="49" fillId="0" borderId="5" xfId="0">
      <alignment horizontal="left" vertical="top" wrapText="1"/>
    </xf>
    <xf applyNumberFormat="1" applyFont="1" applyAlignment="1" fontId="13" numFmtId="49" fillId="0" borderId="0" xfId="0">
      <alignment wrapText="1"/>
    </xf>
    <xf applyNumberFormat="1" applyFont="1" applyBorder="1" fontId="29" numFmtId="49" fillId="0" borderId="14" xfId="0"/>
    <xf applyFont="1" applyBorder="1" applyAlignment="1" fontId="6" numFmtId="0" fillId="0" borderId="15" xfId="0">
      <alignment horizontal="center"/>
    </xf>
    <xf applyNumberFormat="1" applyFont="1" applyAlignment="1" fontId="21" numFmtId="164" fillId="0" borderId="0" xfId="0">
      <alignment horizontal="right" vertical="top"/>
    </xf>
    <xf applyFont="1" applyAlignment="1" fontId="21" numFmtId="0" fillId="0" borderId="0" xfId="0">
      <alignment horizontal="left" vertical="top"/>
    </xf>
    <xf applyFont="1" fontId="42" numFmtId="0" fillId="0" borderId="0" xfId="0"/>
    <xf applyNumberFormat="1" applyFont="1" applyAlignment="1" fontId="39" numFmtId="164" fillId="0" borderId="0" xfId="0">
      <alignment horizontal="right" vertical="top"/>
    </xf>
    <xf applyFont="1" applyAlignment="1" fontId="39" numFmtId="0" fillId="0" borderId="0" xfId="0">
      <alignment horizontal="left" vertical="top"/>
    </xf>
    <xf applyFont="1" applyAlignment="1" fontId="23" numFmtId="0" fillId="0" borderId="0" xfId="0">
      <alignment horizontal="right" vertical="top"/>
    </xf>
    <xf applyNumberFormat="1" applyFont="1" applyAlignment="1" fontId="23" numFmtId="164" fillId="0" borderId="0" xfId="0">
      <alignment horizontal="right" vertical="top"/>
    </xf>
    <xf applyFont="1" applyAlignment="1" fontId="23" numFmtId="0" fillId="0" borderId="0" xfId="0">
      <alignment horizontal="left" vertical="top"/>
    </xf>
    <xf applyFont="1" fontId="43" numFmtId="0" fillId="0" borderId="0" xfId="0"/>
    <xf applyFont="1" fontId="44" numFmtId="0" fillId="0" borderId="0" xfId="0"/>
    <xf applyFont="1" applyBorder="1" applyAlignment="1" fontId="21" numFmtId="0" fillId="0" borderId="3" xfId="0">
      <alignment horizontal="right" vertical="top"/>
    </xf>
    <xf applyNumberFormat="1" applyFont="1" applyBorder="1" applyAlignment="1" fontId="39" numFmtId="164" fillId="0" borderId="3" xfId="0">
      <alignment horizontal="right" vertical="top"/>
    </xf>
    <xf applyFont="1" applyBorder="1" applyAlignment="1" fontId="39" numFmtId="0" fillId="0" borderId="3" xfId="0">
      <alignment horizontal="left" vertical="top"/>
    </xf>
    <xf applyFont="1" applyAlignment="1" fontId="35" numFmtId="0" fillId="0" borderId="0" xfId="0">
      <alignment horizontal="left"/>
    </xf>
    <xf applyNumberFormat="1" applyFont="1" applyAlignment="1" fontId="35" numFmtId="49" fillId="0" borderId="0" xfId="0">
      <alignment horizontal="left"/>
    </xf>
    <xf applyFont="1" applyBorder="1" applyAlignment="1" fontId="39" numFmtId="0" fillId="0" borderId="16" xfId="0">
      <alignment horizontal="left" vertical="top"/>
    </xf>
    <xf applyNumberFormat="1" applyFont="1" applyAlignment="1" fontId="39" numFmtId="49" fillId="0" borderId="0" xfId="0">
      <alignment horizontal="left" vertical="top"/>
    </xf>
    <xf applyFont="1" applyBorder="1" fontId="13" numFmtId="0" fillId="0" borderId="17" xfId="0"/>
    <xf applyNumberFormat="1" applyFont="1" applyAlignment="1" fontId="39" numFmtId="49" fillId="0" borderId="0" xfId="0">
      <alignment horizontal="right" vertical="top" wrapText="1"/>
    </xf>
    <xf applyNumberFormat="1" applyFont="1" fontId="24" numFmtId="49" fillId="0" borderId="0" xfId="0"/>
    <xf applyNumberFormat="1" applyFont="1" fontId="28" numFmtId="49" fillId="0" borderId="0" xfId="0"/>
    <xf applyNumberFormat="1" applyFont="1" fontId="25" numFmtId="49" fillId="0" borderId="0" xfId="0"/>
    <xf applyNumberFormat="1" applyFont="1" applyAlignment="1" fontId="25" numFmtId="49" fillId="0" borderId="0" xfId="0">
      <alignment horizontal="left" vertical="top" wrapText="1"/>
    </xf>
    <xf applyNumberFormat="1" applyFont="1" applyAlignment="1" fontId="25" numFmtId="49" fillId="0" borderId="0" xfId="0">
      <alignment horizontal="left" vertical="top" wrapText="1" indent="1"/>
    </xf>
    <xf applyNumberFormat="1" applyFont="1" applyAlignment="1" fontId="25" numFmtId="49" fillId="0" borderId="0" xfId="0">
      <alignment horizontal="left" vertical="top" wrapText="1" indent="2"/>
    </xf>
    <xf applyNumberFormat="1" applyFont="1" applyBorder="1" fontId="25" numFmtId="49" fillId="0" borderId="3" xfId="0"/>
    <xf applyNumberFormat="1" applyFont="1" applyAlignment="1" fontId="25" numFmtId="49" fillId="0" borderId="0" xfId="0">
      <alignment horizontal="left" vertical="top"/>
    </xf>
    <xf applyNumberFormat="1" applyFont="1" applyAlignment="1" fontId="25" numFmtId="49" fillId="0" borderId="0" xfId="0">
      <alignment horizontal="left" vertical="top" indent="1"/>
    </xf>
    <xf applyNumberFormat="1" applyFont="1" applyAlignment="1" fontId="29" numFmtId="49" fillId="0" borderId="0" xfId="0">
      <alignment horizontal="left" vertical="top" indent="1"/>
    </xf>
    <xf applyNumberFormat="1" applyFont="1" applyBorder="1" applyAlignment="1" fontId="25" numFmtId="49" fillId="0" borderId="3" xfId="0">
      <alignment horizontal="left" vertical="top" indent="1"/>
    </xf>
    <xf applyNumberFormat="1" applyFont="1" fontId="27" numFmtId="164" fillId="0" borderId="0" xfId="0"/>
    <xf applyNumberFormat="1" applyFont="1" fontId="25" numFmtId="164" fillId="0" borderId="0" xfId="0"/>
    <xf applyNumberFormat="1" applyFont="1" applyAlignment="1" fontId="25" numFmtId="164" fillId="0" borderId="0" xfId="0">
      <alignment horizontal="right" vertical="top"/>
    </xf>
    <xf applyNumberFormat="1" applyFont="1" applyBorder="1" fontId="25" numFmtId="164" fillId="0" borderId="3" xfId="0"/>
    <xf applyNumberFormat="1" applyFont="1" applyBorder="1" applyAlignment="1" fontId="25" numFmtId="164" fillId="0" borderId="3" xfId="0">
      <alignment horizontal="right" vertical="top"/>
    </xf>
    <xf applyNumberFormat="1" applyFont="1" fontId="25" numFmtId="168" fillId="0" borderId="0" xfId="0"/>
    <xf applyNumberFormat="1" applyFont="1" fontId="26" numFmtId="168" fillId="0" borderId="0" xfId="0"/>
    <xf applyNumberFormat="1" applyFont="1" applyAlignment="1" fontId="25" numFmtId="168" fillId="0" borderId="0" xfId="0">
      <alignment horizontal="right" vertical="top"/>
    </xf>
    <xf applyNumberFormat="1" applyFont="1" applyBorder="1" fontId="25" numFmtId="168" fillId="0" borderId="3" xfId="0"/>
    <xf applyNumberFormat="1" applyFont="1" fontId="26" numFmtId="164" fillId="0" borderId="0" xfId="0"/>
    <xf applyNumberFormat="1" applyFont="1" fontId="25" numFmtId="1" fillId="0" borderId="0" xfId="0"/>
    <xf applyNumberFormat="1" applyFont="1" fontId="26" numFmtId="1" fillId="0" borderId="0" xfId="0"/>
    <xf applyNumberFormat="1" applyFont="1" applyAlignment="1" fontId="25" numFmtId="1" fillId="0" borderId="0" xfId="0">
      <alignment horizontal="right" vertical="top"/>
    </xf>
    <xf applyNumberFormat="1" applyFont="1" applyBorder="1" fontId="25" numFmtId="1" fillId="0" borderId="3" xfId="0"/>
    <xf applyNumberFormat="1" applyFont="1" applyBorder="1" applyAlignment="1" fontId="20" numFmtId="49" fillId="0" borderId="3" xfId="0">
      <alignment horizontal="center"/>
    </xf>
    <xf applyNumberFormat="1" applyFont="1" applyBorder="1" applyAlignment="1" fontId="20" numFmtId="164" fillId="0" borderId="3" xfId="0">
      <alignment horizontal="center"/>
    </xf>
    <xf applyNumberFormat="1" applyFont="1" applyBorder="1" applyAlignment="1" fontId="20" numFmtId="168" fillId="0" borderId="3" xfId="0">
      <alignment horizontal="center"/>
    </xf>
    <xf applyNumberFormat="1" applyFont="1" applyBorder="1" applyAlignment="1" fontId="20" numFmtId="1" fillId="0" borderId="3" xfId="0">
      <alignment horizontal="center"/>
    </xf>
    <xf applyNumberFormat="1" applyFont="1" applyAlignment="1" fontId="11" numFmtId="49" fillId="0" borderId="0" xfId="0">
      <alignment horizontal="left" vertical="top"/>
    </xf>
    <xf applyNumberFormat="1" applyFont="1" applyAlignment="1" fontId="11" numFmtId="164" fillId="0" borderId="0" xfId="0">
      <alignment horizontal="right" vertical="top"/>
    </xf>
    <xf applyNumberFormat="1" applyFont="1" fontId="11" numFmtId="168" fillId="0" borderId="0" xfId="0"/>
    <xf applyNumberFormat="1" applyFont="1" fontId="11" numFmtId="164" fillId="0" borderId="0" xfId="0"/>
    <xf applyNumberFormat="1" applyFont="1" fontId="11" numFmtId="1" fillId="0" borderId="0" xfId="0"/>
    <xf applyNumberFormat="1" applyFont="1" applyAlignment="1" fontId="11" numFmtId="49" fillId="0" borderId="0" xfId="0">
      <alignment horizontal="left" vertical="top" indent="1"/>
    </xf>
    <xf applyNumberFormat="1" applyFont="1" applyAlignment="1" fontId="8" numFmtId="49" fillId="0" borderId="0" xfId="0">
      <alignment horizontal="left" vertical="top" indent="1"/>
    </xf>
    <xf applyNumberFormat="1" applyFont="1" applyAlignment="1" fontId="8" numFmtId="164" fillId="0" borderId="0" xfId="0">
      <alignment horizontal="right" vertical="top"/>
    </xf>
    <xf applyNumberFormat="1" applyFont="1" fontId="8" numFmtId="168" fillId="0" borderId="0" xfId="0"/>
    <xf applyNumberFormat="1" applyFont="1" fontId="8" numFmtId="164" fillId="0" borderId="0" xfId="0"/>
    <xf applyNumberFormat="1" applyFont="1" fontId="8" numFmtId="1" fillId="0" borderId="0" xfId="0"/>
    <xf applyNumberFormat="1" applyFont="1" applyBorder="1" applyAlignment="1" fontId="8" numFmtId="49" fillId="0" borderId="3" xfId="0">
      <alignment horizontal="left" vertical="top" indent="1"/>
    </xf>
    <xf applyNumberFormat="1" applyFont="1" applyBorder="1" applyAlignment="1" fontId="8" numFmtId="164" fillId="0" borderId="3" xfId="0">
      <alignment horizontal="right" vertical="top"/>
    </xf>
    <xf applyNumberFormat="1" applyFont="1" applyBorder="1" fontId="8" numFmtId="168" fillId="0" borderId="3" xfId="0"/>
    <xf applyNumberFormat="1" applyFont="1" applyBorder="1" fontId="8" numFmtId="164" fillId="0" borderId="3" xfId="0"/>
    <xf applyNumberFormat="1" applyFont="1" applyBorder="1" fontId="8" numFmtId="1" fillId="0" borderId="3" xfId="0"/>
    <xf applyNumberFormat="1" applyFont="1" applyAlignment="1" fontId="21" numFmtId="49" fillId="0" borderId="0" xfId="0">
      <alignment horizontal="left" vertical="top" wrapText="1"/>
    </xf>
    <xf applyNumberFormat="1" applyFont="1" applyAlignment="1" fontId="21" numFmtId="168" fillId="0" borderId="0" xfId="0">
      <alignment horizontal="right" vertical="top"/>
    </xf>
    <xf applyNumberFormat="1" applyFont="1" applyAlignment="1" fontId="21" numFmtId="1" fillId="0" borderId="0" xfId="0">
      <alignment horizontal="right" vertical="top"/>
    </xf>
    <xf applyNumberFormat="1" applyFont="1" applyAlignment="1" fontId="21" numFmtId="49" fillId="0" borderId="0" xfId="0">
      <alignment horizontal="left" vertical="top" wrapText="1" indent="1"/>
    </xf>
    <xf applyFont="1" applyAlignment="1" fontId="20" numFmtId="0" fillId="0" borderId="0" xfId="0">
      <alignment horizontal="right" vertical="top"/>
    </xf>
    <xf applyNumberFormat="1" applyFont="1" applyAlignment="1" fontId="20" numFmtId="49" fillId="0" borderId="0" xfId="0">
      <alignment horizontal="left" vertical="top" wrapText="1" indent="2"/>
    </xf>
    <xf applyNumberFormat="1" applyFont="1" applyAlignment="1" fontId="20" numFmtId="164" fillId="0" borderId="0" xfId="0">
      <alignment horizontal="right" vertical="top"/>
    </xf>
    <xf applyNumberFormat="1" applyFont="1" applyAlignment="1" fontId="20" numFmtId="168" fillId="0" borderId="0" xfId="0">
      <alignment horizontal="right" vertical="top"/>
    </xf>
    <xf applyNumberFormat="1" applyFont="1" applyAlignment="1" fontId="20" numFmtId="1" fillId="0" borderId="0" xfId="0">
      <alignment horizontal="right" vertical="top"/>
    </xf>
    <xf applyFont="1" applyAlignment="1" fontId="6" numFmtId="0" fillId="0" borderId="0" xfId="0">
      <alignment horizontal="center" vertical="top"/>
    </xf>
    <xf applyNumberFormat="1" applyFont="1" fontId="24" numFmtId="1" fillId="0" borderId="0" xfId="0"/>
    <xf applyNumberFormat="1" applyFont="1" applyAlignment="1" fontId="27" numFmtId="1" fillId="0" borderId="0" xfId="0">
      <alignment horizontal="right" vertical="top"/>
    </xf>
    <xf applyNumberFormat="1" applyFont="1" applyAlignment="1" fontId="24" numFmtId="1" fillId="0" borderId="0" xfId="0">
      <alignment horizontal="left"/>
    </xf>
    <xf applyNumberFormat="1" applyFont="1" applyBorder="1" applyAlignment="1" fontId="25" numFmtId="1" fillId="0" borderId="4" xfId="0">
      <alignment horizontal="center" vertical="top"/>
    </xf>
    <xf applyNumberFormat="1" applyFont="1" applyBorder="1" applyAlignment="1" fontId="25" numFmtId="49" fillId="0" borderId="5" xfId="0">
      <alignment horizontal="center" vertical="top"/>
    </xf>
    <xf applyNumberFormat="1" applyFont="1" applyBorder="1" applyAlignment="1" fontId="25" numFmtId="49" fillId="0" borderId="5" xfId="0">
      <alignment horizontal="right" vertical="top"/>
    </xf>
    <xf applyNumberFormat="1" applyFont="1" fontId="27" numFmtId="49" fillId="0" borderId="0" xfId="0"/>
    <xf applyNumberFormat="1" applyFont="1" applyAlignment="1" fontId="28" numFmtId="49" fillId="0" borderId="0" xfId="0">
      <alignment horizontal="left"/>
    </xf>
    <xf applyNumberFormat="1" applyFont="1" applyBorder="1" applyAlignment="1" fontId="25" numFmtId="49" fillId="0" borderId="5" xfId="0">
      <alignment horizontal="left" vertical="top" wrapText="1"/>
    </xf>
    <xf applyNumberFormat="1" applyFont="1" applyAlignment="1" fontId="24" numFmtId="49" fillId="0" borderId="0" xfId="0">
      <alignment horizontal="left" vertical="top" wrapText="1"/>
    </xf>
    <xf applyNumberFormat="1" applyFont="1" fontId="26" numFmtId="49" fillId="0" borderId="0" xfId="0"/>
    <xf applyNumberFormat="1" applyFont="1" applyBorder="1" applyAlignment="1" fontId="25" numFmtId="168" fillId="0" borderId="5" xfId="0">
      <alignment horizontal="right" vertical="top"/>
    </xf>
    <xf applyNumberFormat="1" applyFont="1" applyAlignment="1" fontId="24" numFmtId="168" fillId="0" borderId="0" xfId="0">
      <alignment horizontal="left" vertical="top" wrapText="1"/>
    </xf>
    <xf applyNumberFormat="1" applyFont="1" applyAlignment="1" fontId="24" numFmtId="168" fillId="0" borderId="0" xfId="0">
      <alignment horizontal="right" vertical="top"/>
    </xf>
    <xf applyNumberFormat="1" applyFont="1" fontId="25" numFmtId="165" fillId="0" borderId="0" xfId="0"/>
    <xf applyNumberFormat="1" applyFont="1" applyBorder="1" applyAlignment="1" applyProtection="1" fontId="26" numFmtId="165" fillId="0" borderId="5" xfId="0">
      <alignment horizontal="right" vertical="top"/>
      <protection locked="0"/>
    </xf>
    <xf applyNumberFormat="1" applyFont="1" applyAlignment="1" fontId="24" numFmtId="165" fillId="0" borderId="0" xfId="0">
      <alignment horizontal="left" vertical="top" wrapText="1"/>
    </xf>
    <xf applyNumberFormat="1" applyFont="1" applyBorder="1" applyAlignment="1" fontId="25" numFmtId="164" fillId="0" borderId="5" xfId="0">
      <alignment horizontal="right" vertical="top"/>
    </xf>
    <xf applyNumberFormat="1" applyFont="1" applyAlignment="1" fontId="24" numFmtId="164" fillId="0" borderId="0" xfId="0">
      <alignment horizontal="left" vertical="top" wrapText="1"/>
    </xf>
    <xf applyNumberFormat="1" applyFont="1" applyBorder="1" applyAlignment="1" fontId="25" numFmtId="49" fillId="0" borderId="5" xfId="0">
      <alignment horizontal="left" vertical="top"/>
    </xf>
    <xf applyNumberFormat="1" applyFont="1" applyBorder="1" applyAlignment="1" fontId="25" numFmtId="1" fillId="0" borderId="5" xfId="0">
      <alignment horizontal="right" vertical="top"/>
    </xf>
    <xf applyNumberFormat="1" applyFont="1" applyAlignment="1" fontId="24" numFmtId="49" fillId="0" borderId="0" xfId="0">
      <alignment horizontal="center"/>
    </xf>
    <xf applyNumberFormat="1" applyFont="1" applyFill="1" applyAlignment="1" fontId="24" numFmtId="49" fillId="5" borderId="0" xfId="0">
      <alignment horizontal="center"/>
    </xf>
    <xf applyNumberFormat="1" applyFont="1" applyAlignment="1" fontId="24" numFmtId="49" fillId="0" borderId="0" xfId="0">
      <alignment horizontal="left"/>
    </xf>
    <xf applyNumberFormat="1" applyFont="1" applyBorder="1" applyAlignment="1" fontId="20" numFmtId="165" fillId="0" borderId="3" xfId="0">
      <alignment horizontal="center"/>
    </xf>
    <xf applyNumberFormat="1" applyFont="1" fontId="21" numFmtId="1" fillId="0" borderId="0" xfId="0"/>
    <xf applyNumberFormat="1" applyFont="1" fontId="21" numFmtId="49" fillId="0" borderId="0" xfId="0"/>
    <xf applyNumberFormat="1" applyFont="1" fontId="21" numFmtId="168" fillId="0" borderId="0" xfId="0"/>
    <xf applyNumberFormat="1" applyFont="1" fontId="21" numFmtId="165" fillId="0" borderId="0" xfId="0"/>
    <xf applyNumberFormat="1" applyFont="1" fontId="21" numFmtId="164" fillId="0" borderId="0" xfId="0"/>
    <xf applyNumberFormat="1" applyFont="1" fontId="20" numFmtId="1" fillId="0" borderId="0" xfId="0"/>
    <xf applyNumberFormat="1" applyFont="1" fontId="20" numFmtId="49" fillId="0" borderId="0" xfId="0"/>
    <xf applyNumberFormat="1" applyFont="1" applyAlignment="1" fontId="20" numFmtId="49" fillId="0" borderId="0" xfId="0">
      <alignment horizontal="left" vertical="top" wrapText="1"/>
    </xf>
    <xf applyNumberFormat="1" applyFont="1" fontId="20" numFmtId="168" fillId="0" borderId="0" xfId="0"/>
    <xf applyNumberFormat="1" applyFont="1" fontId="20" numFmtId="165" fillId="0" borderId="0" xfId="0"/>
    <xf applyNumberFormat="1" applyFont="1" fontId="20" numFmtId="164" fillId="0" borderId="0" xfId="0"/>
    <xf applyNumberFormat="1" applyFont="1" applyAlignment="1" fontId="23" numFmtId="1" fillId="0" borderId="0" xfId="0">
      <alignment horizontal="right" vertical="top"/>
    </xf>
    <xf applyNumberFormat="1" applyFont="1" applyBorder="1" applyAlignment="1" fontId="23" numFmtId="1" fillId="0" borderId="4" xfId="0">
      <alignment horizontal="center" vertical="top"/>
    </xf>
    <xf applyNumberFormat="1" applyFont="1" applyBorder="1" applyAlignment="1" fontId="23" numFmtId="49" fillId="0" borderId="5" xfId="0">
      <alignment horizontal="center" vertical="top"/>
    </xf>
    <xf applyNumberFormat="1" applyFont="1" applyBorder="1" applyAlignment="1" fontId="23" numFmtId="49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 wrapText="1"/>
    </xf>
    <xf applyNumberFormat="1" applyFont="1" applyBorder="1" applyAlignment="1" fontId="23" numFmtId="168" fillId="0" borderId="5" xfId="0">
      <alignment horizontal="right" vertical="top"/>
    </xf>
    <xf applyNumberFormat="1" applyFont="1" applyBorder="1" applyAlignment="1" applyProtection="1" fontId="23" numFmtId="165" fillId="0" borderId="5" xfId="0">
      <alignment horizontal="right" vertical="top"/>
      <protection locked="0"/>
    </xf>
    <xf applyNumberFormat="1" applyFont="1" applyBorder="1" applyAlignment="1" fontId="23" numFmtId="164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/>
    </xf>
    <xf applyNumberFormat="1" applyFont="1" applyBorder="1" applyAlignment="1" fontId="23" numFmtId="1" fillId="0" borderId="5" xfId="0">
      <alignment horizontal="right" vertical="top"/>
    </xf>
    <xf applyFont="1" fontId="22" numFmtId="0" fillId="0" borderId="0" xfId="0"/>
    <xf applyNumberFormat="1" applyFont="1" fontId="22" numFmtId="1" fillId="0" borderId="0" xfId="0"/>
    <xf applyNumberFormat="1" applyFont="1" fontId="22" numFmtId="49" fillId="0" borderId="0" xfId="0"/>
    <xf applyNumberFormat="1" applyFont="1" applyAlignment="1" fontId="22" numFmtId="49" fillId="0" borderId="0" xfId="0">
      <alignment horizontal="left" vertical="top" wrapText="1"/>
    </xf>
    <xf applyNumberFormat="1" applyFont="1" applyAlignment="1" fontId="22" numFmtId="168" fillId="0" borderId="0" xfId="0">
      <alignment horizontal="left" vertical="top" wrapText="1"/>
    </xf>
    <xf applyNumberFormat="1" applyFont="1" applyAlignment="1" fontId="22" numFmtId="165" fillId="0" borderId="0" xfId="0">
      <alignment horizontal="left" vertical="top" wrapText="1"/>
    </xf>
    <xf applyNumberFormat="1" applyFont="1" applyAlignment="1" fontId="22" numFmtId="164" fillId="0" borderId="0" xfId="0">
      <alignment horizontal="left" vertical="top" wrapText="1"/>
    </xf>
    <xf applyNumberFormat="1" applyFont="1" fontId="22" numFmtId="168" fillId="0" borderId="0" xfId="0"/>
    <xf applyNumberFormat="1" applyFont="1" fontId="22" numFmtId="164" fillId="0" borderId="0" xfId="0"/>
    <xf applyNumberFormat="1" applyFont="1" applyAlignment="1" fontId="22" numFmtId="49" fillId="0" borderId="0" xfId="0">
      <alignment horizontal="right" vertical="top"/>
    </xf>
    <xf applyFont="1" fontId="31" numFmtId="0" fillId="0" borderId="0" xfId="0"/>
    <xf applyNumberFormat="1" applyFont="1" fontId="31" numFmtId="1" fillId="0" borderId="0" xfId="0"/>
    <xf applyNumberFormat="1" applyFont="1" fontId="31" numFmtId="49" fillId="0" borderId="0" xfId="0"/>
    <xf applyNumberFormat="1" applyFont="1" applyAlignment="1" fontId="31" numFmtId="49" fillId="0" borderId="0" xfId="0">
      <alignment horizontal="left" vertical="top" wrapText="1"/>
    </xf>
    <xf applyNumberFormat="1" applyFont="1" applyAlignment="1" fontId="31" numFmtId="168" fillId="0" borderId="0" xfId="0">
      <alignment horizontal="right" vertical="top"/>
    </xf>
    <xf applyNumberFormat="1" applyFont="1" fontId="31" numFmtId="165" fillId="0" borderId="0" xfId="0"/>
    <xf applyNumberFormat="1" applyFont="1" fontId="31" numFmtId="164" fillId="0" borderId="0" xfId="0"/>
    <xf applyNumberFormat="1" applyFont="1" fontId="31" numFmtId="168" fillId="0" borderId="0" xfId="0"/>
    <xf applyNumberFormat="1" applyFont="1" applyAlignment="1" fontId="31" numFmtId="49" fillId="0" borderId="0" xfId="0">
      <alignment horizontal="right" vertical="top"/>
    </xf>
    <xf applyNumberFormat="1" applyFont="1" applyBorder="1" applyAlignment="1" fontId="29" numFmtId="49" fillId="0" borderId="5" xfId="0">
      <alignment horizontal="left" vertical="top" wrapText="1"/>
    </xf>
    <xf applyNumberFormat="1" applyFont="1" applyAlignment="1" fontId="26" numFmtId="49" fillId="0" borderId="0" xfId="0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worksheet" Target="worksheets/sheet4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2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2.bin" /></Relationships>
</file>

<file path=xl/worksheets/_rels/sheet3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_rels/sheet4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4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2:J49"/>
  <sheetViews>
    <sheetView showGridLines="0" tabSelected="1" topLeftCell="A1" zoomScaleNormal="100" workbookViewId="0">
      <selection activeCell="C3" sqref="C3"/>
    </sheetView>
  </sheetViews>
  <sheetFormatPr defaultColWidth="9.140625" defaultRowHeight="8.25"/>
  <cols>
    <col min="1" max="1" width="9.42578125" style="62" hidden="1" customWidth="1"/>
    <col min="2" max="2" width="4.7109375" style="62" customWidth="1"/>
    <col min="3" max="6" width="32.7109375" style="62" customWidth="1"/>
    <col min="7" max="9" width="9.140625" style="62"/>
    <col min="10" max="10" width="96" style="62" hidden="1" customWidth="1"/>
    <col min="11" max="16384" width="9.140625" style="62"/>
  </cols>
  <sheetData>
    <row r="2" s="121" customFormat="1" ht="16.45">
      <c r="A2" s="121"/>
      <c r="B2" s="121"/>
      <c r="C2" s="126" t="s">
        <v>27</v>
      </c>
      <c r="D2" s="126"/>
      <c r="E2" s="126"/>
      <c r="F2" s="126"/>
      <c r="G2" s="121"/>
      <c r="H2" s="121"/>
      <c r="J2" s="127" t="s">
        <v>28</v>
      </c>
    </row>
    <row r="3" ht="12.75">
      <c r="A3" s="69">
        <v>0</v>
      </c>
      <c r="C3" s="128"/>
      <c r="D3" s="128"/>
      <c r="E3" s="128"/>
      <c r="F3" s="128"/>
      <c r="G3" s="61"/>
      <c r="H3" s="61"/>
      <c r="J3" s="129"/>
    </row>
    <row r="4" s="5" customFormat="1" ht="15.2">
      <c r="A4" s="5">
        <f t="array" ref="A4">INDEX(VAT_RATES,MATCH(0,COUNTIF($A$2:A3,VAT_RATES),0))</f>
        <v>21</v>
      </c>
      <c r="C4" s="130"/>
      <c r="D4" s="131" t="s">
        <v>29</v>
      </c>
      <c r="E4" s="131"/>
      <c r="F4" s="130"/>
      <c r="H4" s="5"/>
      <c r="J4" s="132">
        <f ca="1">CELL("width",D2)+CELL("width",E2)+CELL("width",F2)</f>
        <v>96</v>
      </c>
    </row>
    <row r="5" s="122" customFormat="1">
      <c r="A5" s="122" t="e">
        <f t="array" ref="A5">INDEX(VAT_RATES,MATCH(0,COUNTIF($A$2:A4,VAT_RATES),0))</f>
        <v>#N/A</v>
      </c>
      <c r="C5" s="133"/>
      <c r="D5" s="128"/>
      <c r="E5" s="134"/>
      <c r="F5" s="133"/>
      <c r="H5" s="61"/>
      <c r="J5" s="67"/>
    </row>
    <row r="6" s="123" customFormat="1" ht="11.45">
      <c r="A6" s="123" t="e">
        <f t="array" ref="A6">INDEX(VAT_RATES,MATCH(0,COUNTIF($A$2:A5,VAT_RATES),0))</f>
        <v>#N/A</v>
      </c>
      <c r="C6" s="135" t="s">
        <v>30</v>
      </c>
      <c r="D6" s="136" t="s">
        <v>31</v>
      </c>
      <c r="E6" s="137"/>
      <c r="F6" s="137"/>
      <c r="H6" s="138"/>
    </row>
    <row r="7" s="123" customFormat="1" ht="11.85">
      <c r="A7" s="123">
        <f>SUMIF(GROUP_ID,"",ITEM_PRICES)</f>
        <v>0</v>
      </c>
      <c r="C7" s="139" t="s">
        <v>32</v>
      </c>
      <c r="D7" s="140" t="s">
        <v>33</v>
      </c>
      <c r="E7" s="140"/>
      <c r="F7" s="140"/>
      <c r="H7" s="138"/>
      <c r="J7" s="141" t="str">
        <f>D7</f>
        <v>OPRAVA SILNICE II/206 ŽIHLE - hr.kr.PK</v>
      </c>
    </row>
    <row r="8" s="123" customFormat="1" ht="11.45">
      <c r="A8" s="123">
        <f>IF(ISNUMBER($A$4),SUMIF(VAT_RATES,$A$4,ITEM_PRICES),0)</f>
        <v>0</v>
      </c>
      <c r="C8" s="142" t="s">
        <v>34</v>
      </c>
      <c r="D8" s="140"/>
      <c r="E8" s="140"/>
      <c r="F8" s="140"/>
      <c r="H8" s="138"/>
      <c r="J8" s="141">
        <f>D8</f>
        <v>0</v>
      </c>
    </row>
    <row r="9" s="123" customFormat="1" ht="11.85">
      <c r="A9" s="123">
        <f>IF(ISNUMBER($A$5),SUMIF(VAT_RATES,$A$5,ITEM_PRICES),0)</f>
        <v>0</v>
      </c>
      <c r="C9" s="142" t="s">
        <v>35</v>
      </c>
      <c r="D9" s="140" t="s">
        <v>36</v>
      </c>
      <c r="E9" s="140"/>
      <c r="F9" s="140"/>
      <c r="H9" s="138"/>
      <c r="J9" s="141" t="str">
        <f>D9</f>
        <v>Nabídka</v>
      </c>
    </row>
    <row r="10" s="123" customFormat="1" ht="11.45">
      <c r="A10" s="123">
        <f>IF(ISNUMBER($A$6),SUMIF(VAT_RATES,$A$6,ITEM_PRICES),0)</f>
        <v>0</v>
      </c>
      <c r="C10" s="142" t="s">
        <v>37</v>
      </c>
      <c r="D10" s="140"/>
      <c r="E10" s="140"/>
      <c r="F10" s="140"/>
      <c r="H10" s="138"/>
      <c r="J10" s="141">
        <f>D10</f>
        <v>0</v>
      </c>
    </row>
    <row r="11" s="123" customFormat="1" ht="11.45">
      <c r="A11" s="123" t="str">
        <f>IF($A8=0,"","DPH " &amp; $A4 &amp; " % ze základny: " &amp; TEXT($A8,"# ##0")&amp;":")</f>
        <v/>
      </c>
      <c r="C11" s="142" t="s">
        <v>38</v>
      </c>
      <c r="D11" s="140"/>
      <c r="E11" s="142" t="s">
        <v>39</v>
      </c>
      <c r="F11" s="143"/>
      <c r="H11" s="138"/>
      <c r="J11" s="138"/>
    </row>
    <row r="12" s="123" customFormat="1" ht="11.45">
      <c r="A12" s="123" t="str">
        <f>IF($A9=0,"","DPH " &amp; $A5 &amp; " % ze základny: " &amp; TEXT($A9,"# ##0")&amp;":")</f>
        <v/>
      </c>
      <c r="C12" s="142" t="s">
        <v>40</v>
      </c>
      <c r="D12" s="144">
        <v>45456.491559039347</v>
      </c>
      <c r="E12" s="142" t="s">
        <v>41</v>
      </c>
      <c r="F12" s="143"/>
      <c r="H12" s="138"/>
    </row>
    <row r="13" ht="12.75">
      <c r="A13" s="69" t="str">
        <f>IF($A10=0,"","DPH " &amp; $A6 &amp; " % ze základny: " &amp; TEXT($A10,"# ##0")&amp;":")</f>
        <v/>
      </c>
      <c r="C13" s="145"/>
      <c r="D13" s="146"/>
      <c r="E13" s="145"/>
      <c r="F13" s="147"/>
      <c r="H13" s="61"/>
    </row>
    <row r="14" ht="12.75">
      <c r="A14" s="69" t="str">
        <f>IF($A8=0,"",$A8*$A4/100)</f>
        <v/>
      </c>
      <c r="C14" s="148" t="s">
        <v>42</v>
      </c>
      <c r="D14" s="148" t="s">
        <v>43</v>
      </c>
      <c r="E14" s="148" t="s">
        <v>44</v>
      </c>
      <c r="F14" s="148" t="s">
        <v>45</v>
      </c>
      <c r="H14" s="61"/>
    </row>
    <row r="15" s="123" customFormat="1" ht="11.85">
      <c r="A15" s="123" t="str">
        <f>IF($A9=0,"",$A9*$A5/100)</f>
        <v/>
      </c>
      <c r="C15" s="149" t="s">
        <v>46</v>
      </c>
      <c r="D15" s="150" t="s">
        <v>46</v>
      </c>
      <c r="E15" s="150" t="s">
        <v>46</v>
      </c>
      <c r="F15" s="151" t="s">
        <v>46</v>
      </c>
      <c r="H15" s="138"/>
    </row>
    <row r="16" ht="12.75">
      <c r="A16" s="69" t="str">
        <f>IF($A10=0,"",$A10*$A6/100)</f>
        <v/>
      </c>
      <c r="C16" s="152"/>
      <c r="D16" s="152"/>
      <c r="E16" s="152"/>
      <c r="F16" s="152"/>
      <c r="H16" s="61"/>
    </row>
    <row r="17" ht="12.75">
      <c r="A17" s="61"/>
      <c r="B17" s="61"/>
      <c r="C17" s="148" t="s">
        <v>47</v>
      </c>
      <c r="D17" s="148" t="s">
        <v>48</v>
      </c>
      <c r="E17" s="148"/>
      <c r="F17" s="148"/>
      <c r="H17" s="61"/>
    </row>
    <row r="18" s="123" customFormat="1" ht="11.85">
      <c r="C18" s="153" t="s">
        <v>49</v>
      </c>
      <c r="D18" s="154" t="s">
        <v>50</v>
      </c>
      <c r="E18" s="154"/>
      <c r="F18" s="155"/>
      <c r="H18" s="138"/>
      <c r="J18" s="156" t="str">
        <f>D18</f>
        <v>Pavel Rajkov</v>
      </c>
    </row>
    <row r="19" ht="12.75">
      <c r="C19" s="157"/>
      <c r="D19" s="157"/>
      <c r="E19" s="157"/>
      <c r="F19" s="157"/>
      <c r="H19" s="61"/>
    </row>
    <row r="20" s="5" customFormat="1" ht="15.2">
      <c r="C20" s="158" t="s">
        <v>51</v>
      </c>
      <c r="D20" s="158"/>
      <c r="E20" s="158"/>
      <c r="F20" s="158"/>
      <c r="H20" s="5"/>
    </row>
    <row r="21" ht="12.75">
      <c r="C21" s="148" t="s">
        <v>52</v>
      </c>
      <c r="D21" s="148" t="s">
        <v>53</v>
      </c>
      <c r="E21" s="148" t="s">
        <v>54</v>
      </c>
      <c r="F21" s="148" t="s">
        <v>55</v>
      </c>
      <c r="H21" s="61"/>
    </row>
    <row r="22" s="123" customFormat="1" ht="11.85">
      <c r="C22" s="153" t="s">
        <v>56</v>
      </c>
      <c r="D22" s="154" t="s">
        <v>57</v>
      </c>
      <c r="E22" s="154"/>
      <c r="F22" s="155"/>
      <c r="H22" s="138"/>
    </row>
    <row r="23" ht="12.75">
      <c r="C23" s="152"/>
      <c r="D23" s="152"/>
      <c r="E23" s="152"/>
      <c r="F23" s="152"/>
      <c r="H23" s="61"/>
    </row>
    <row r="24" s="123" customFormat="1" ht="11.45">
      <c r="C24" s="142"/>
      <c r="D24" s="142" t="s">
        <v>58</v>
      </c>
      <c r="E24" s="159">
        <f ca="1">INDIRECT("A7")</f>
        <v>0</v>
      </c>
      <c r="F24" s="160" t="s">
        <v>59</v>
      </c>
      <c r="G24" s="161"/>
      <c r="H24" s="138"/>
    </row>
    <row r="25" s="123" customFormat="1" ht="11.45">
      <c r="C25" s="142"/>
      <c r="D25" s="142" t="s">
        <v>60</v>
      </c>
      <c r="E25" s="162">
        <f ca="1">SUM(E26:E27)</f>
        <v>0</v>
      </c>
      <c r="F25" s="163" t="str">
        <f>F24</f>
        <v>Kč</v>
      </c>
      <c r="G25" s="161"/>
      <c r="H25" s="138"/>
    </row>
    <row r="26" s="124" customFormat="1" ht="10.2">
      <c r="C26" s="164"/>
      <c r="D26" s="164" t="str">
        <f ca="1">INDIRECT("A11")</f>
        <v/>
      </c>
      <c r="E26" s="165" t="str">
        <f ca="1">INDIRECT("A14")</f>
        <v/>
      </c>
      <c r="F26" s="166" t="str">
        <f ca="1">IF(D26="","",F24)</f>
        <v/>
      </c>
      <c r="G26" s="167"/>
      <c r="H26" s="168"/>
    </row>
    <row r="27" s="124" customFormat="1" ht="10.2">
      <c r="C27" s="164"/>
      <c r="D27" s="164" t="str">
        <f ca="1">INDIRECT("A12")</f>
        <v/>
      </c>
      <c r="E27" s="165" t="str">
        <f ca="1">INDIRECT("A15")</f>
        <v/>
      </c>
      <c r="F27" s="166" t="str">
        <f ca="1">IF(D27="","",F24)</f>
        <v/>
      </c>
      <c r="G27" s="167"/>
      <c r="H27" s="168"/>
    </row>
    <row r="28" s="123" customFormat="1" ht="11.45">
      <c r="C28" s="169"/>
      <c r="D28" s="169" t="s">
        <v>61</v>
      </c>
      <c r="E28" s="170">
        <f ca="1">E24+E25</f>
        <v>0</v>
      </c>
      <c r="F28" s="171" t="str">
        <f>F24</f>
        <v>Kč</v>
      </c>
      <c r="G28" s="161"/>
      <c r="H28" s="138"/>
    </row>
    <row r="29" s="125" customFormat="1" ht="10.2">
      <c r="C29" s="172" t="s">
        <v>62</v>
      </c>
      <c r="D29" s="173"/>
      <c r="E29" s="172" t="s">
        <v>63</v>
      </c>
      <c r="F29" s="173"/>
      <c r="H29" s="125"/>
    </row>
    <row r="30" s="123" customFormat="1" ht="11.45">
      <c r="C30" s="174" t="s">
        <v>64</v>
      </c>
      <c r="D30" s="175"/>
      <c r="E30" s="174" t="s">
        <v>64</v>
      </c>
      <c r="F30" s="175"/>
      <c r="H30" s="138"/>
    </row>
    <row r="31" s="123" customFormat="1" ht="11.45">
      <c r="C31" s="174" t="s">
        <v>65</v>
      </c>
      <c r="D31" s="175"/>
      <c r="E31" s="174" t="s">
        <v>65</v>
      </c>
      <c r="F31" s="175"/>
      <c r="H31" s="138"/>
    </row>
    <row r="32" s="123" customFormat="1" ht="11.45">
      <c r="C32" s="163" t="s">
        <v>66</v>
      </c>
      <c r="D32" s="175"/>
      <c r="E32" s="163" t="s">
        <v>67</v>
      </c>
      <c r="F32" s="175"/>
      <c r="H32" s="138"/>
    </row>
    <row r="33" s="123" customFormat="1" ht="11.45">
      <c r="C33" s="176"/>
      <c r="D33" s="176"/>
      <c r="E33" s="176"/>
      <c r="F33" s="176"/>
      <c r="H33" s="138"/>
    </row>
    <row r="34" s="125" customFormat="1" ht="10.2">
      <c r="C34" s="172" t="s">
        <v>68</v>
      </c>
      <c r="D34" s="173"/>
      <c r="E34" s="173"/>
      <c r="F34" s="173"/>
      <c r="H34" s="125"/>
      <c r="J34" s="125"/>
    </row>
    <row r="35">
      <c r="C35" s="177"/>
      <c r="D35" s="177"/>
      <c r="E35" s="177"/>
      <c r="F35" s="177"/>
      <c r="H35" s="138"/>
      <c r="J35" s="138"/>
    </row>
    <row r="36">
      <c r="C36" s="70"/>
      <c r="D36" s="71"/>
      <c r="E36" s="71"/>
      <c r="F36" s="71"/>
    </row>
    <row r="37">
      <c r="C37" s="70"/>
      <c r="D37" s="71"/>
      <c r="E37" s="71"/>
      <c r="F37" s="71"/>
    </row>
    <row r="38">
      <c r="C38" s="70"/>
      <c r="D38" s="71"/>
      <c r="E38" s="71"/>
      <c r="F38" s="71"/>
    </row>
    <row r="39">
      <c r="C39" s="70"/>
      <c r="D39" s="71"/>
      <c r="E39" s="71"/>
      <c r="F39" s="71"/>
    </row>
    <row r="40">
      <c r="C40" s="67"/>
    </row>
    <row r="41">
      <c r="C41" s="67"/>
    </row>
    <row r="42">
      <c r="C42" s="67"/>
    </row>
    <row r="43">
      <c r="C43" s="67"/>
    </row>
    <row r="44">
      <c r="C44" s="67"/>
    </row>
    <row r="45">
      <c r="C45" s="67"/>
    </row>
    <row r="46">
      <c r="C46" s="67"/>
    </row>
    <row r="47">
      <c r="C47" s="67"/>
    </row>
    <row r="48">
      <c r="C48" s="67"/>
    </row>
    <row r="49">
      <c r="C49" s="67"/>
    </row>
  </sheetData>
  <mergeCells>
    <mergeCell ref="C2:F2"/>
    <mergeCell ref="D7:F7"/>
    <mergeCell ref="D8:F8"/>
    <mergeCell ref="D9:F9"/>
    <mergeCell ref="D10:F10"/>
    <mergeCell ref="D6:F6"/>
    <mergeCell ref="D4:E4"/>
    <mergeCell ref="D17:F17"/>
    <mergeCell ref="D18:F18"/>
    <mergeCell ref="C20:F20"/>
    <mergeCell ref="C35:F35"/>
  </mergeCells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Footer>&amp;L&amp;8Vytvořeno systémem euroCALC 4&amp;C&amp;P/&amp;N&amp;R&amp;8&amp;[25.4.2025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I22"/>
  <sheetViews>
    <sheetView topLeftCell="A1"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/>
  <cols>
    <col min="1" max="1" width="34.7109375" style="62" hidden="1" customWidth="1"/>
    <col min="2" max="2" width="80.7109375" style="62" customWidth="1"/>
    <col min="3" max="3" width="15.7109375" style="62" customWidth="1"/>
    <col min="4" max="4" width="15.7109375" style="62" hidden="1" customWidth="1"/>
    <col min="5" max="6" width="15.7109375" style="62" customWidth="1"/>
    <col min="7" max="7" width="12.7109375" style="62" customWidth="1"/>
    <col min="8" max="8" width="43.28515625" style="62" customWidth="1"/>
    <col min="9" max="16384" width="9.140625" style="62"/>
  </cols>
  <sheetData>
    <row r="1" ht="15.2">
      <c r="B1" s="232" t="s">
        <v>87</v>
      </c>
    </row>
    <row r="2" ht="15.2">
      <c r="B2" s="232" t="s">
        <v>88</v>
      </c>
      <c r="C2" s="190"/>
      <c r="D2" s="194"/>
      <c r="E2" s="190"/>
      <c r="F2" s="190"/>
      <c r="G2" s="199"/>
    </row>
    <row r="3" ht="7.5" customHeight="1">
      <c r="A3" s="61"/>
      <c r="B3" s="180"/>
      <c r="C3" s="190"/>
      <c r="D3" s="195"/>
      <c r="E3" s="198"/>
      <c r="F3" s="198"/>
      <c r="G3" s="200"/>
      <c r="H3" s="63"/>
    </row>
    <row r="4" ht="12.75">
      <c r="A4" s="48"/>
      <c r="B4" s="203" t="s">
        <v>6</v>
      </c>
      <c r="C4" s="204" t="s">
        <v>13</v>
      </c>
      <c r="D4" s="205" t="s">
        <v>15</v>
      </c>
      <c r="E4" s="204" t="s">
        <v>5</v>
      </c>
      <c r="F4" s="204" t="s">
        <v>19</v>
      </c>
      <c r="G4" s="206" t="s">
        <v>23</v>
      </c>
      <c r="H4" s="61"/>
      <c r="I4" s="63"/>
    </row>
    <row r="5" ht="7.5" customHeight="1">
      <c r="B5" s="180"/>
      <c r="C5" s="190"/>
      <c r="D5" s="194"/>
      <c r="E5" s="190"/>
      <c r="F5" s="190"/>
      <c r="G5" s="199"/>
      <c r="H5" s="63"/>
    </row>
    <row r="6" ht="12.75">
      <c r="A6" s="142" t="s">
        <v>69</v>
      </c>
      <c r="B6" s="223" t="s">
        <v>70</v>
      </c>
      <c r="C6" s="159">
        <f>VLOOKUP($A6,'Zakázka'!$A:$T,10,FALSE)</f>
        <v>0</v>
      </c>
      <c r="D6" s="224">
        <f>VLOOKUP($A6,'Zakázka'!$A:$T,12,FALSE)</f>
        <v>1312.37917</v>
      </c>
      <c r="E6" s="159">
        <f>VLOOKUP($A6,'Zakázka'!$A:$T,16,FALSE)</f>
        <v>0</v>
      </c>
      <c r="F6" s="159">
        <f>VLOOKUP($A6,'Zakázka'!$A:$T,17,FALSE)</f>
        <v>0</v>
      </c>
      <c r="G6" s="225">
        <f>VLOOKUP($A6,'Zakázka'!$A:$T,20,FALSE)</f>
        <v>36</v>
      </c>
      <c r="H6" s="61"/>
      <c r="I6" s="63"/>
    </row>
    <row r="7" ht="12.75" outlineLevel="1">
      <c r="A7" s="142" t="s">
        <v>71</v>
      </c>
      <c r="B7" s="226" t="s">
        <v>72</v>
      </c>
      <c r="C7" s="159">
        <f>VLOOKUP($A7,'Zakázka'!$A:$T,10,FALSE)</f>
        <v>0</v>
      </c>
      <c r="D7" s="224">
        <f>VLOOKUP($A7,'Zakázka'!$A:$T,12,FALSE)</f>
        <v>1312.37917</v>
      </c>
      <c r="E7" s="159">
        <f>VLOOKUP($A7,'Zakázka'!$A:$T,16,FALSE)</f>
        <v>0</v>
      </c>
      <c r="F7" s="159">
        <f>VLOOKUP($A7,'Zakázka'!$A:$T,17,FALSE)</f>
        <v>0</v>
      </c>
      <c r="G7" s="225">
        <f>VLOOKUP($A7,'Zakázka'!$A:$T,20,FALSE)</f>
        <v>36</v>
      </c>
      <c r="H7" s="61"/>
      <c r="I7" s="63"/>
    </row>
    <row r="8" ht="12.75" outlineLevel="2">
      <c r="A8" s="227" t="s">
        <v>73</v>
      </c>
      <c r="B8" s="228" t="s">
        <v>74</v>
      </c>
      <c r="C8" s="229">
        <f>VLOOKUP($A8,'Zakázka'!$A:$T,10,FALSE)</f>
        <v>0</v>
      </c>
      <c r="D8" s="230">
        <f>VLOOKUP($A8,'Zakázka'!$A:$T,12,FALSE)</f>
        <v>0.8322</v>
      </c>
      <c r="E8" s="229">
        <f>VLOOKUP($A8,'Zakázka'!$A:$T,16,FALSE)</f>
        <v>0</v>
      </c>
      <c r="F8" s="229">
        <f>VLOOKUP($A8,'Zakázka'!$A:$T,17,FALSE)</f>
        <v>0</v>
      </c>
      <c r="G8" s="231">
        <f>VLOOKUP($A8,'Zakázka'!$A:$T,20,FALSE)</f>
        <v>4</v>
      </c>
      <c r="H8" s="61"/>
      <c r="I8" s="63"/>
    </row>
    <row r="9" ht="12.75" outlineLevel="2">
      <c r="A9" s="227" t="s">
        <v>75</v>
      </c>
      <c r="B9" s="228" t="s">
        <v>76</v>
      </c>
      <c r="C9" s="229">
        <f>VLOOKUP($A9,'Zakázka'!$A:$T,10,FALSE)</f>
        <v>0</v>
      </c>
      <c r="D9" s="230">
        <f>VLOOKUP($A9,'Zakázka'!$A:$T,12,FALSE)</f>
        <v>1309.547</v>
      </c>
      <c r="E9" s="229">
        <f>VLOOKUP($A9,'Zakázka'!$A:$T,16,FALSE)</f>
        <v>0</v>
      </c>
      <c r="F9" s="229">
        <f>VLOOKUP($A9,'Zakázka'!$A:$T,17,FALSE)</f>
        <v>0</v>
      </c>
      <c r="G9" s="231">
        <f>VLOOKUP($A9,'Zakázka'!$A:$T,20,FALSE)</f>
        <v>11</v>
      </c>
      <c r="H9" s="61"/>
      <c r="I9" s="63"/>
    </row>
    <row r="10" ht="12.75" outlineLevel="2">
      <c r="A10" s="227" t="s">
        <v>77</v>
      </c>
      <c r="B10" s="228" t="s">
        <v>78</v>
      </c>
      <c r="C10" s="229">
        <f>VLOOKUP($A10,'Zakázka'!$A:$T,10,FALSE)</f>
        <v>0</v>
      </c>
      <c r="D10" s="230">
        <f>VLOOKUP($A10,'Zakázka'!$A:$T,12,FALSE)</f>
        <v>1.99997</v>
      </c>
      <c r="E10" s="229">
        <f>VLOOKUP($A10,'Zakázka'!$A:$T,16,FALSE)</f>
        <v>0</v>
      </c>
      <c r="F10" s="229">
        <f>VLOOKUP($A10,'Zakázka'!$A:$T,17,FALSE)</f>
        <v>0</v>
      </c>
      <c r="G10" s="231">
        <f>VLOOKUP($A10,'Zakázka'!$A:$T,20,FALSE)</f>
        <v>10</v>
      </c>
      <c r="H10" s="61"/>
      <c r="I10" s="63"/>
    </row>
    <row r="11" ht="12.75" outlineLevel="2">
      <c r="A11" s="227" t="s">
        <v>79</v>
      </c>
      <c r="B11" s="228" t="s">
        <v>80</v>
      </c>
      <c r="C11" s="229">
        <f>VLOOKUP($A11,'Zakázka'!$A:$T,10,FALSE)</f>
        <v>0</v>
      </c>
      <c r="D11" s="230">
        <f>VLOOKUP($A11,'Zakázka'!$A:$T,12,FALSE)</f>
        <v>0</v>
      </c>
      <c r="E11" s="229">
        <f>VLOOKUP($A11,'Zakázka'!$A:$T,16,FALSE)</f>
        <v>0</v>
      </c>
      <c r="F11" s="229">
        <f>VLOOKUP($A11,'Zakázka'!$A:$T,17,FALSE)</f>
        <v>0</v>
      </c>
      <c r="G11" s="231">
        <f>VLOOKUP($A11,'Zakázka'!$A:$T,20,FALSE)</f>
        <v>4</v>
      </c>
      <c r="H11" s="61"/>
      <c r="I11" s="63"/>
    </row>
    <row r="12" ht="12.75" outlineLevel="2">
      <c r="A12" s="227" t="s">
        <v>81</v>
      </c>
      <c r="B12" s="228" t="s">
        <v>82</v>
      </c>
      <c r="C12" s="229">
        <f>VLOOKUP($A12,'Zakázka'!$A:$T,10,FALSE)</f>
        <v>0</v>
      </c>
      <c r="D12" s="230">
        <f>VLOOKUP($A12,'Zakázka'!$A:$T,12,FALSE)</f>
        <v>0</v>
      </c>
      <c r="E12" s="229">
        <f>VLOOKUP($A12,'Zakázka'!$A:$T,16,FALSE)</f>
        <v>0</v>
      </c>
      <c r="F12" s="229">
        <f>VLOOKUP($A12,'Zakázka'!$A:$T,17,FALSE)</f>
        <v>0</v>
      </c>
      <c r="G12" s="231">
        <f>VLOOKUP($A12,'Zakázka'!$A:$T,20,FALSE)</f>
        <v>4</v>
      </c>
      <c r="H12" s="61"/>
      <c r="I12" s="63"/>
    </row>
    <row r="13" ht="12.75" outlineLevel="2">
      <c r="A13" s="227" t="s">
        <v>83</v>
      </c>
      <c r="B13" s="228" t="s">
        <v>84</v>
      </c>
      <c r="C13" s="229">
        <f>VLOOKUP($A13,'Zakázka'!$A:$T,10,FALSE)</f>
        <v>0</v>
      </c>
      <c r="D13" s="230">
        <f>VLOOKUP($A13,'Zakázka'!$A:$T,12,FALSE)</f>
        <v>0</v>
      </c>
      <c r="E13" s="229">
        <f>VLOOKUP($A13,'Zakázka'!$A:$T,16,FALSE)</f>
        <v>0</v>
      </c>
      <c r="F13" s="229">
        <f>VLOOKUP($A13,'Zakázka'!$A:$T,17,FALSE)</f>
        <v>0</v>
      </c>
      <c r="G13" s="231">
        <f>VLOOKUP($A13,'Zakázka'!$A:$T,20,FALSE)</f>
        <v>2</v>
      </c>
      <c r="H13" s="61"/>
      <c r="I13" s="63"/>
    </row>
    <row r="14" ht="12.75" outlineLevel="2">
      <c r="A14" s="227" t="s">
        <v>85</v>
      </c>
      <c r="B14" s="228" t="s">
        <v>86</v>
      </c>
      <c r="C14" s="229">
        <f>VLOOKUP($A14,'Zakázka'!$A:$T,10,FALSE)</f>
        <v>0</v>
      </c>
      <c r="D14" s="230">
        <f>VLOOKUP($A14,'Zakázka'!$A:$T,12,FALSE)</f>
        <v>0</v>
      </c>
      <c r="E14" s="229">
        <f>VLOOKUP($A14,'Zakázka'!$A:$T,16,FALSE)</f>
        <v>0</v>
      </c>
      <c r="F14" s="229">
        <f>VLOOKUP($A14,'Zakázka'!$A:$T,17,FALSE)</f>
        <v>0</v>
      </c>
      <c r="G14" s="231">
        <f>VLOOKUP($A14,'Zakázka'!$A:$T,20,FALSE)</f>
        <v>1</v>
      </c>
      <c r="H14" s="61"/>
      <c r="I14" s="63"/>
    </row>
    <row r="15" ht="7.5" customHeight="1">
      <c r="A15" s="65"/>
      <c r="B15" s="184"/>
      <c r="C15" s="192"/>
      <c r="D15" s="197"/>
      <c r="E15" s="192"/>
      <c r="F15" s="192"/>
      <c r="G15" s="202"/>
      <c r="H15" s="63"/>
    </row>
    <row r="16" ht="12.75">
      <c r="A16" s="59"/>
      <c r="B16" s="207" t="s">
        <v>4</v>
      </c>
      <c r="C16" s="208">
        <f>SUMIF(GROUP_ID,"",ITEM_PRICES)</f>
        <v>0</v>
      </c>
      <c r="D16" s="209"/>
      <c r="E16" s="210"/>
      <c r="F16" s="210"/>
      <c r="G16" s="211"/>
      <c r="H16" s="61"/>
      <c r="I16" s="63"/>
    </row>
    <row r="17" ht="12.75">
      <c r="A17" s="59"/>
      <c r="B17" s="212" t="s">
        <v>5</v>
      </c>
      <c r="C17" s="208">
        <f ca="1">SUM(C18:C19)</f>
        <v>0</v>
      </c>
      <c r="D17" s="209"/>
      <c r="E17" s="210"/>
      <c r="F17" s="210"/>
      <c r="G17" s="211"/>
      <c r="H17" s="61"/>
      <c r="I17" s="63"/>
    </row>
    <row r="18" ht="12.75">
      <c r="A18" s="7"/>
      <c r="B18" s="213" t="str">
        <f ca="1">INDIRECT(ADDRESS(11,1,,,"Krycí List"))</f>
        <v/>
      </c>
      <c r="C18" s="214" t="str">
        <f ca="1">INDIRECT(ADDRESS(14,1,,,"Krycí List"))</f>
        <v/>
      </c>
      <c r="D18" s="215"/>
      <c r="E18" s="216"/>
      <c r="F18" s="216"/>
      <c r="G18" s="217"/>
      <c r="H18" s="61"/>
      <c r="I18" s="63"/>
    </row>
    <row r="19" ht="12.75">
      <c r="A19" s="7"/>
      <c r="B19" s="218" t="str">
        <f ca="1">INDIRECT(ADDRESS(12,1,,,"Krycí List"))</f>
        <v/>
      </c>
      <c r="C19" s="219" t="str">
        <f ca="1">INDIRECT(ADDRESS(15,1,,,"Krycí List"))</f>
        <v/>
      </c>
      <c r="D19" s="220"/>
      <c r="E19" s="221"/>
      <c r="F19" s="221"/>
      <c r="G19" s="222"/>
      <c r="H19" s="61"/>
      <c r="I19" s="63"/>
    </row>
    <row r="20" ht="12.75">
      <c r="A20" s="59"/>
      <c r="B20" s="207" t="s">
        <v>3</v>
      </c>
      <c r="C20" s="208">
        <f ca="1">C16+C17</f>
        <v>0</v>
      </c>
      <c r="D20" s="209"/>
      <c r="E20" s="210"/>
      <c r="F20" s="210"/>
      <c r="G20" s="211"/>
      <c r="H20" s="61"/>
      <c r="I20" s="63"/>
    </row>
    <row r="21" ht="12.75">
      <c r="B21" s="180"/>
      <c r="C21" s="190"/>
      <c r="D21" s="194"/>
      <c r="E21" s="190"/>
      <c r="F21" s="190"/>
      <c r="G21" s="199"/>
    </row>
    <row r="22" ht="12.75">
      <c r="B22" s="61"/>
      <c r="C22" s="63"/>
      <c r="D22" s="61"/>
      <c r="E22" s="63"/>
      <c r="F22" s="63"/>
      <c r="G22" s="61"/>
    </row>
  </sheetData>
  <pageMargins left="0.708661417322835" right="0.708661417322835" top="0.78740157480315" bottom="0.78740157480315" header="0.31496062992126" footer="0.31496062992126"/>
  <pageSetup paperSize="9" scale="80" fitToHeight="0" pageOrder="overThenDown" orientation="landscape" r:id="flId1"/>
  <headerFooter>
    <oddHeader>&amp;L&amp;8Pavel Rajkov&amp;C&amp;8</oddHeader>
    <oddFooter>&amp;L&amp;8Vytvořeno systémem euroCALC 4&amp;C&amp;P/&amp;N&amp;R&amp;8&amp;[25.4.2025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AA277"/>
  <sheetViews>
    <sheetView topLeftCell="A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/>
  <cols>
    <col min="1" max="1" width="28.7109375" style="62" hidden="1" customWidth="1"/>
    <col min="2" max="2" width="3.7109375" style="62" hidden="1" customWidth="1"/>
    <col min="3" max="3" width="5.7109375" style="62" customWidth="1"/>
    <col min="4" max="4" width="4.7109375" style="62" customWidth="1"/>
    <col min="5" max="5" width="14.7109375" style="62" customWidth="1"/>
    <col min="6" max="6" width="72.7109375" style="62" customWidth="1"/>
    <col min="7" max="7" width="4.7109375" style="62" customWidth="1"/>
    <col min="8" max="8" width="14.7109375" style="62" customWidth="1"/>
    <col min="9" max="9" width="12.7109375" style="62" customWidth="1"/>
    <col min="10" max="10" width="15.7109375" style="62" customWidth="1"/>
    <col min="11" max="11" width="11.7109375" style="62" hidden="1" customWidth="1"/>
    <col min="12" max="12" width="14.7109375" style="62" hidden="1" customWidth="1"/>
    <col min="13" max="13" width="11.7109375" style="62" hidden="1" customWidth="1"/>
    <col min="14" max="14" width="14.7109375" style="62" hidden="1" customWidth="1"/>
    <col min="15" max="15" width="9.7109375" style="62" hidden="1" customWidth="1"/>
    <col min="16" max="16" width="14.7109375" style="62" hidden="1" customWidth="1"/>
    <col min="17" max="17" width="15.7109375" style="62" hidden="1" customWidth="1"/>
    <col min="18" max="18" width="25.7109375" style="62" hidden="1" customWidth="1"/>
    <col min="19" max="19" width="14.7109375" style="62" customWidth="1"/>
    <col min="20" max="20" width="8.7109375" style="62" hidden="1" customWidth="1"/>
    <col min="21" max="21" width="40.42578125" style="62" customWidth="1"/>
    <col min="22" max="22" width="9.5703125" style="62" customWidth="1"/>
    <col min="23" max="23" width="53.140625" style="62" customWidth="1"/>
    <col min="24" max="24" width="117" style="62" hidden="1" customWidth="1"/>
    <col min="25" max="26" width="9.140625" style="62"/>
    <col min="27" max="27" width="9.140625" style="62" customWidth="1"/>
    <col min="28" max="28" width="5.5703125" style="62" customWidth="1"/>
    <col min="29" max="16384" width="9.140625" style="62"/>
  </cols>
  <sheetData>
    <row r="1" ht="15.2">
      <c r="F1" s="232" t="s">
        <v>87</v>
      </c>
    </row>
    <row r="2" ht="15.2">
      <c r="B2" s="199"/>
      <c r="C2" s="199"/>
      <c r="D2" s="180"/>
      <c r="E2" s="180"/>
      <c r="F2" s="232" t="s">
        <v>88</v>
      </c>
      <c r="G2" s="180"/>
      <c r="H2" s="194"/>
      <c r="I2" s="247"/>
      <c r="J2" s="190"/>
      <c r="K2" s="194"/>
      <c r="L2" s="194"/>
      <c r="M2" s="194"/>
      <c r="N2" s="194"/>
      <c r="O2" s="190"/>
      <c r="P2" s="190"/>
      <c r="Q2" s="190"/>
      <c r="R2" s="180"/>
      <c r="S2" s="180"/>
      <c r="T2" s="199"/>
      <c r="V2" s="67"/>
      <c r="X2" s="255" t="s">
        <v>24</v>
      </c>
      <c r="Y2" s="67"/>
    </row>
    <row r="3" ht="7.5" customHeight="1">
      <c r="A3" s="61"/>
      <c r="B3" s="233"/>
      <c r="C3" s="199"/>
      <c r="D3" s="180"/>
      <c r="E3" s="180"/>
      <c r="F3" s="180"/>
      <c r="G3" s="180"/>
      <c r="H3" s="194"/>
      <c r="I3" s="247"/>
      <c r="J3" s="190"/>
      <c r="K3" s="195"/>
      <c r="L3" s="195"/>
      <c r="M3" s="195"/>
      <c r="N3" s="195"/>
      <c r="O3" s="198"/>
      <c r="P3" s="198"/>
      <c r="Q3" s="198"/>
      <c r="R3" s="243"/>
      <c r="S3" s="180"/>
      <c r="T3" s="200"/>
      <c r="U3" s="63"/>
      <c r="X3" s="256"/>
      <c r="Y3" s="67"/>
    </row>
    <row r="4" ht="12.75">
      <c r="A4" s="48"/>
      <c r="B4" s="206"/>
      <c r="C4" s="206" t="s">
        <v>7</v>
      </c>
      <c r="D4" s="203" t="s">
        <v>8</v>
      </c>
      <c r="E4" s="203" t="s">
        <v>9</v>
      </c>
      <c r="F4" s="203" t="s">
        <v>6</v>
      </c>
      <c r="G4" s="203" t="s">
        <v>10</v>
      </c>
      <c r="H4" s="205" t="s">
        <v>11</v>
      </c>
      <c r="I4" s="257" t="s">
        <v>12</v>
      </c>
      <c r="J4" s="204" t="s">
        <v>13</v>
      </c>
      <c r="K4" s="205" t="s">
        <v>14</v>
      </c>
      <c r="L4" s="205" t="s">
        <v>15</v>
      </c>
      <c r="M4" s="205" t="s">
        <v>16</v>
      </c>
      <c r="N4" s="205" t="s">
        <v>17</v>
      </c>
      <c r="O4" s="204" t="s">
        <v>18</v>
      </c>
      <c r="P4" s="204" t="s">
        <v>5</v>
      </c>
      <c r="Q4" s="204" t="s">
        <v>19</v>
      </c>
      <c r="R4" s="203" t="s">
        <v>20</v>
      </c>
      <c r="S4" s="203" t="s">
        <v>21</v>
      </c>
      <c r="T4" s="206" t="s">
        <v>22</v>
      </c>
      <c r="U4" s="61"/>
      <c r="V4" s="63"/>
      <c r="W4" s="63"/>
      <c r="X4" s="255">
        <f ca="1">CELL("width",F4)+CELL("width",G4)+CELL("width",H4)+CELL("width",I4)+CELL("width",J4)</f>
        <v>117</v>
      </c>
      <c r="Y4" s="67"/>
    </row>
    <row r="5" ht="7.5" customHeight="1">
      <c r="B5" s="199"/>
      <c r="C5" s="199"/>
      <c r="D5" s="180"/>
      <c r="E5" s="180"/>
      <c r="F5" s="180"/>
      <c r="G5" s="180"/>
      <c r="H5" s="194"/>
      <c r="I5" s="247"/>
      <c r="J5" s="190"/>
      <c r="K5" s="194"/>
      <c r="L5" s="194"/>
      <c r="M5" s="194"/>
      <c r="N5" s="194"/>
      <c r="O5" s="190"/>
      <c r="P5" s="190"/>
      <c r="Q5" s="190"/>
      <c r="R5" s="180"/>
      <c r="S5" s="180"/>
      <c r="T5" s="199"/>
      <c r="U5" s="63"/>
      <c r="X5" s="178"/>
    </row>
    <row r="6" ht="12.75">
      <c r="A6" s="142" t="s">
        <v>69</v>
      </c>
      <c r="B6" s="225">
        <v>1</v>
      </c>
      <c r="C6" s="258"/>
      <c r="D6" s="259" t="s">
        <v>89</v>
      </c>
      <c r="E6" s="259"/>
      <c r="F6" s="223" t="s">
        <v>70</v>
      </c>
      <c r="G6" s="259"/>
      <c r="H6" s="260"/>
      <c r="I6" s="261"/>
      <c r="J6" s="159">
        <f>SUBTOTAL(9,J7:J277)</f>
        <v>0</v>
      </c>
      <c r="K6" s="260"/>
      <c r="L6" s="224">
        <f>SUBTOTAL(9,L7:L277)</f>
        <v>1312.37917</v>
      </c>
      <c r="M6" s="260"/>
      <c r="N6" s="224">
        <f>SUBTOTAL(9,N7:N277)</f>
        <v>2837.0561</v>
      </c>
      <c r="O6" s="262"/>
      <c r="P6" s="159">
        <f>SUBTOTAL(9,P7:P277)</f>
        <v>0</v>
      </c>
      <c r="Q6" s="159">
        <f>SUBTOTAL(9,Q7:Q277)</f>
        <v>0</v>
      </c>
      <c r="R6" s="259"/>
      <c r="S6" s="259"/>
      <c r="T6" s="225">
        <f>SUBTOTAL(9,T7:T277)</f>
        <v>36</v>
      </c>
      <c r="U6" s="61"/>
      <c r="V6" s="63"/>
      <c r="W6" s="63"/>
      <c r="X6" s="180"/>
    </row>
    <row r="7" ht="12.75" outlineLevel="1">
      <c r="A7" s="142" t="s">
        <v>71</v>
      </c>
      <c r="B7" s="225">
        <v>2</v>
      </c>
      <c r="C7" s="258"/>
      <c r="D7" s="259" t="s">
        <v>90</v>
      </c>
      <c r="E7" s="259"/>
      <c r="F7" s="223" t="s">
        <v>72</v>
      </c>
      <c r="G7" s="259"/>
      <c r="H7" s="260"/>
      <c r="I7" s="261"/>
      <c r="J7" s="159">
        <f>SUBTOTAL(9,J8:J276)</f>
        <v>0</v>
      </c>
      <c r="K7" s="260"/>
      <c r="L7" s="224">
        <f>SUBTOTAL(9,L8:L276)</f>
        <v>1312.37917</v>
      </c>
      <c r="M7" s="260"/>
      <c r="N7" s="224">
        <f>SUBTOTAL(9,N8:N276)</f>
        <v>2837.0561</v>
      </c>
      <c r="O7" s="262"/>
      <c r="P7" s="159">
        <f>SUBTOTAL(9,P8:P276)</f>
        <v>0</v>
      </c>
      <c r="Q7" s="159">
        <f>SUBTOTAL(9,Q8:Q276)</f>
        <v>0</v>
      </c>
      <c r="R7" s="259"/>
      <c r="S7" s="259"/>
      <c r="T7" s="225">
        <f>SUBTOTAL(9,T8:T276)</f>
        <v>36</v>
      </c>
      <c r="U7" s="61"/>
      <c r="V7" s="63"/>
      <c r="W7" s="63"/>
      <c r="X7" s="180"/>
    </row>
    <row r="8" ht="12.75" outlineLevel="2">
      <c r="A8" s="227" t="s">
        <v>73</v>
      </c>
      <c r="B8" s="231">
        <v>3</v>
      </c>
      <c r="C8" s="263"/>
      <c r="D8" s="264" t="s">
        <v>91</v>
      </c>
      <c r="E8" s="264"/>
      <c r="F8" s="265" t="s">
        <v>74</v>
      </c>
      <c r="G8" s="264"/>
      <c r="H8" s="266"/>
      <c r="I8" s="267"/>
      <c r="J8" s="229">
        <f>SUBTOTAL(9,J9:J36)</f>
        <v>0</v>
      </c>
      <c r="K8" s="266"/>
      <c r="L8" s="230">
        <f>SUBTOTAL(9,L9:L36)</f>
        <v>0.8322</v>
      </c>
      <c r="M8" s="266"/>
      <c r="N8" s="230">
        <f>SUBTOTAL(9,N9:N36)</f>
        <v>1276.04</v>
      </c>
      <c r="O8" s="268"/>
      <c r="P8" s="229">
        <f>SUBTOTAL(9,P9:P36)</f>
        <v>0</v>
      </c>
      <c r="Q8" s="229">
        <f>SUBTOTAL(9,Q9:Q36)</f>
        <v>0</v>
      </c>
      <c r="R8" s="264"/>
      <c r="S8" s="264"/>
      <c r="T8" s="231">
        <f>SUBTOTAL(9,T9:T36)</f>
        <v>4</v>
      </c>
      <c r="U8" s="61"/>
      <c r="V8" s="63"/>
      <c r="W8" s="63"/>
      <c r="X8" s="180"/>
    </row>
    <row r="9" ht="12.75" outlineLevel="3">
      <c r="A9" s="56"/>
      <c r="B9" s="269"/>
      <c r="C9" s="270">
        <v>1</v>
      </c>
      <c r="D9" s="271" t="s">
        <v>92</v>
      </c>
      <c r="E9" s="272" t="s">
        <v>93</v>
      </c>
      <c r="F9" s="273" t="s">
        <v>94</v>
      </c>
      <c r="G9" s="271" t="s">
        <v>95</v>
      </c>
      <c r="H9" s="274">
        <v>13870</v>
      </c>
      <c r="I9" s="275"/>
      <c r="J9" s="276">
        <f>H9*I9</f>
        <v>0</v>
      </c>
      <c r="K9" s="274">
        <v>6E-05</v>
      </c>
      <c r="L9" s="274">
        <f>H9*K9</f>
        <v>0.8322</v>
      </c>
      <c r="M9" s="274">
        <v>0.092</v>
      </c>
      <c r="N9" s="274">
        <f>H9*M9</f>
        <v>1276.04</v>
      </c>
      <c r="O9" s="276">
        <v>21</v>
      </c>
      <c r="P9" s="276">
        <f>J9*(O9/100)</f>
        <v>0</v>
      </c>
      <c r="Q9" s="276">
        <f>J9+P9</f>
        <v>0</v>
      </c>
      <c r="R9" s="277"/>
      <c r="S9" s="277" t="s">
        <v>96</v>
      </c>
      <c r="T9" s="278">
        <v>1</v>
      </c>
      <c r="U9" s="63"/>
      <c r="V9" s="63"/>
      <c r="W9" s="63"/>
      <c r="X9" s="180"/>
    </row>
    <row r="10" ht="12.75" outlineLevel="4">
      <c r="A10" s="279"/>
      <c r="B10" s="280"/>
      <c r="C10" s="280"/>
      <c r="D10" s="281"/>
      <c r="E10" s="288" t="s">
        <v>1</v>
      </c>
      <c r="F10" s="282" t="s">
        <v>97</v>
      </c>
      <c r="G10" s="282"/>
      <c r="H10" s="283"/>
      <c r="I10" s="284"/>
      <c r="J10" s="285"/>
      <c r="K10" s="286"/>
      <c r="L10" s="286"/>
      <c r="M10" s="286"/>
      <c r="N10" s="286"/>
      <c r="O10" s="287"/>
      <c r="P10" s="287"/>
      <c r="Q10" s="287"/>
      <c r="R10" s="281"/>
      <c r="S10" s="281"/>
      <c r="T10" s="280"/>
      <c r="U10" s="61"/>
      <c r="V10" s="63"/>
      <c r="W10" s="63"/>
      <c r="X10" s="282" t="str">
        <f>F10</f>
        <v>Frézování živičného podkladu nebo krytu s naložením na dopravní prostředek plochy přes 10 000 m2 bez překážek v trase pruhu šířky do 2 m, tloušťky vrstvy 40 mm</v>
      </c>
      <c r="Y10" s="67"/>
      <c r="AA10" s="74"/>
    </row>
    <row r="11" ht="7.5" customHeight="1" outlineLevel="4">
      <c r="B11" s="199"/>
      <c r="C11" s="199"/>
      <c r="D11" s="180"/>
      <c r="E11" s="180"/>
      <c r="F11" s="181"/>
      <c r="G11" s="180"/>
      <c r="H11" s="194"/>
      <c r="I11" s="247"/>
      <c r="J11" s="190"/>
      <c r="K11" s="194"/>
      <c r="L11" s="194"/>
      <c r="M11" s="194"/>
      <c r="N11" s="194"/>
      <c r="O11" s="190"/>
      <c r="P11" s="190"/>
      <c r="Q11" s="190"/>
      <c r="R11" s="180"/>
      <c r="S11" s="180"/>
      <c r="T11" s="199"/>
      <c r="U11" s="63"/>
      <c r="X11" s="180"/>
    </row>
    <row r="12" ht="12.75" outlineLevel="4">
      <c r="A12" s="289"/>
      <c r="B12" s="290"/>
      <c r="C12" s="290"/>
      <c r="D12" s="291"/>
      <c r="E12" s="297" t="s">
        <v>2</v>
      </c>
      <c r="F12" s="292" t="s">
        <v>98</v>
      </c>
      <c r="G12" s="291"/>
      <c r="H12" s="293">
        <v>0</v>
      </c>
      <c r="I12" s="294"/>
      <c r="J12" s="295"/>
      <c r="K12" s="296"/>
      <c r="L12" s="296"/>
      <c r="M12" s="296"/>
      <c r="N12" s="296"/>
      <c r="O12" s="295"/>
      <c r="P12" s="295"/>
      <c r="Q12" s="295"/>
      <c r="R12" s="291"/>
      <c r="S12" s="291"/>
      <c r="T12" s="290"/>
      <c r="U12" s="61"/>
      <c r="V12" s="63"/>
      <c r="W12" s="63"/>
      <c r="X12" s="180"/>
    </row>
    <row r="13" ht="12.75" outlineLevel="4">
      <c r="A13" s="289"/>
      <c r="B13" s="290"/>
      <c r="C13" s="290"/>
      <c r="D13" s="291"/>
      <c r="E13" s="297"/>
      <c r="F13" s="292" t="s">
        <v>99</v>
      </c>
      <c r="G13" s="291"/>
      <c r="H13" s="293">
        <v>0</v>
      </c>
      <c r="I13" s="294"/>
      <c r="J13" s="295"/>
      <c r="K13" s="296"/>
      <c r="L13" s="296"/>
      <c r="M13" s="296"/>
      <c r="N13" s="296"/>
      <c r="O13" s="295"/>
      <c r="P13" s="295"/>
      <c r="Q13" s="295"/>
      <c r="R13" s="291"/>
      <c r="S13" s="291"/>
      <c r="T13" s="290"/>
      <c r="U13" s="61"/>
      <c r="V13" s="63"/>
      <c r="W13" s="63"/>
      <c r="X13" s="180"/>
    </row>
    <row r="14" ht="12.75" outlineLevel="4">
      <c r="A14" s="289"/>
      <c r="B14" s="290"/>
      <c r="C14" s="290"/>
      <c r="D14" s="291"/>
      <c r="E14" s="297"/>
      <c r="F14" s="292" t="s">
        <v>100</v>
      </c>
      <c r="G14" s="291"/>
      <c r="H14" s="293">
        <v>13846</v>
      </c>
      <c r="I14" s="294"/>
      <c r="J14" s="295"/>
      <c r="K14" s="296"/>
      <c r="L14" s="296"/>
      <c r="M14" s="296"/>
      <c r="N14" s="296"/>
      <c r="O14" s="295"/>
      <c r="P14" s="295"/>
      <c r="Q14" s="295"/>
      <c r="R14" s="291"/>
      <c r="S14" s="291"/>
      <c r="T14" s="290"/>
      <c r="U14" s="61"/>
      <c r="V14" s="63"/>
      <c r="W14" s="63"/>
      <c r="X14" s="180"/>
    </row>
    <row r="15" ht="12.75" outlineLevel="4">
      <c r="A15" s="289"/>
      <c r="B15" s="290"/>
      <c r="C15" s="290"/>
      <c r="D15" s="291"/>
      <c r="E15" s="297"/>
      <c r="F15" s="292" t="s">
        <v>101</v>
      </c>
      <c r="G15" s="291"/>
      <c r="H15" s="293">
        <v>0</v>
      </c>
      <c r="I15" s="294"/>
      <c r="J15" s="295"/>
      <c r="K15" s="296"/>
      <c r="L15" s="296"/>
      <c r="M15" s="296"/>
      <c r="N15" s="296"/>
      <c r="O15" s="295"/>
      <c r="P15" s="295"/>
      <c r="Q15" s="295"/>
      <c r="R15" s="291"/>
      <c r="S15" s="291"/>
      <c r="T15" s="290"/>
      <c r="U15" s="61"/>
      <c r="V15" s="63"/>
      <c r="W15" s="63"/>
      <c r="X15" s="180"/>
    </row>
    <row r="16" ht="12.75" outlineLevel="4">
      <c r="A16" s="289"/>
      <c r="B16" s="290"/>
      <c r="C16" s="290"/>
      <c r="D16" s="291"/>
      <c r="E16" s="297"/>
      <c r="F16" s="292" t="s">
        <v>102</v>
      </c>
      <c r="G16" s="291"/>
      <c r="H16" s="293">
        <v>24</v>
      </c>
      <c r="I16" s="294"/>
      <c r="J16" s="295"/>
      <c r="K16" s="296"/>
      <c r="L16" s="296"/>
      <c r="M16" s="296"/>
      <c r="N16" s="296"/>
      <c r="O16" s="295"/>
      <c r="P16" s="295"/>
      <c r="Q16" s="295"/>
      <c r="R16" s="291"/>
      <c r="S16" s="291"/>
      <c r="T16" s="290"/>
      <c r="U16" s="61"/>
      <c r="V16" s="63"/>
      <c r="W16" s="63"/>
      <c r="X16" s="180"/>
    </row>
    <row r="17" ht="7.5" customHeight="1" outlineLevel="4">
      <c r="A17" s="63"/>
      <c r="B17" s="199"/>
      <c r="C17" s="199"/>
      <c r="D17" s="180"/>
      <c r="E17" s="180"/>
      <c r="F17" s="243"/>
      <c r="G17" s="180"/>
      <c r="H17" s="194"/>
      <c r="I17" s="247"/>
      <c r="J17" s="190"/>
      <c r="K17" s="194"/>
      <c r="L17" s="194"/>
      <c r="M17" s="194"/>
      <c r="N17" s="194"/>
      <c r="O17" s="190"/>
      <c r="P17" s="190"/>
      <c r="Q17" s="190"/>
      <c r="R17" s="180"/>
      <c r="S17" s="180"/>
      <c r="T17" s="199"/>
      <c r="U17" s="63"/>
      <c r="X17" s="180"/>
    </row>
    <row r="18" ht="12.75" outlineLevel="3">
      <c r="A18" s="56"/>
      <c r="B18" s="269"/>
      <c r="C18" s="270">
        <v>2</v>
      </c>
      <c r="D18" s="271" t="s">
        <v>92</v>
      </c>
      <c r="E18" s="272" t="s">
        <v>103</v>
      </c>
      <c r="F18" s="273" t="s">
        <v>104</v>
      </c>
      <c r="G18" s="271" t="s">
        <v>105</v>
      </c>
      <c r="H18" s="274">
        <v>2774.0000000000003</v>
      </c>
      <c r="I18" s="275"/>
      <c r="J18" s="276">
        <f>H18*I18</f>
        <v>0</v>
      </c>
      <c r="K18" s="274"/>
      <c r="L18" s="274">
        <f>H18*K18</f>
        <v>0</v>
      </c>
      <c r="M18" s="274"/>
      <c r="N18" s="274">
        <f>H18*M18</f>
        <v>0</v>
      </c>
      <c r="O18" s="276">
        <v>21</v>
      </c>
      <c r="P18" s="276">
        <f>J18*(O18/100)</f>
        <v>0</v>
      </c>
      <c r="Q18" s="276">
        <f>J18+P18</f>
        <v>0</v>
      </c>
      <c r="R18" s="277"/>
      <c r="S18" s="277" t="s">
        <v>96</v>
      </c>
      <c r="T18" s="278">
        <v>1</v>
      </c>
      <c r="U18" s="63"/>
      <c r="V18" s="63"/>
      <c r="W18" s="63"/>
      <c r="X18" s="180"/>
    </row>
    <row r="19" ht="12.75" outlineLevel="4">
      <c r="A19" s="279"/>
      <c r="B19" s="280"/>
      <c r="C19" s="280"/>
      <c r="D19" s="281"/>
      <c r="E19" s="288" t="s">
        <v>1</v>
      </c>
      <c r="F19" s="282" t="s">
        <v>106</v>
      </c>
      <c r="G19" s="282"/>
      <c r="H19" s="283"/>
      <c r="I19" s="284"/>
      <c r="J19" s="285"/>
      <c r="K19" s="286"/>
      <c r="L19" s="286"/>
      <c r="M19" s="286"/>
      <c r="N19" s="286"/>
      <c r="O19" s="287"/>
      <c r="P19" s="287"/>
      <c r="Q19" s="287"/>
      <c r="R19" s="281"/>
      <c r="S19" s="281"/>
      <c r="T19" s="280"/>
      <c r="U19" s="61"/>
      <c r="V19" s="63"/>
      <c r="W19" s="63"/>
      <c r="X19" s="282" t="str">
        <f>F19</f>
        <v>Odkopávky a prokopávky nezapažené strojně v hornině třídy těžitelnosti I skupiny 3 přes 500 do 1 000 m3</v>
      </c>
      <c r="Y19" s="67"/>
      <c r="AA19" s="74"/>
    </row>
    <row r="20" ht="7.5" customHeight="1" outlineLevel="4">
      <c r="B20" s="199"/>
      <c r="C20" s="199"/>
      <c r="D20" s="180"/>
      <c r="E20" s="180"/>
      <c r="F20" s="181"/>
      <c r="G20" s="180"/>
      <c r="H20" s="194"/>
      <c r="I20" s="247"/>
      <c r="J20" s="190"/>
      <c r="K20" s="194"/>
      <c r="L20" s="194"/>
      <c r="M20" s="194"/>
      <c r="N20" s="194"/>
      <c r="O20" s="190"/>
      <c r="P20" s="190"/>
      <c r="Q20" s="190"/>
      <c r="R20" s="180"/>
      <c r="S20" s="180"/>
      <c r="T20" s="199"/>
      <c r="U20" s="63"/>
      <c r="X20" s="180"/>
    </row>
    <row r="21" ht="12.75" outlineLevel="4">
      <c r="A21" s="289"/>
      <c r="B21" s="290"/>
      <c r="C21" s="290"/>
      <c r="D21" s="291"/>
      <c r="E21" s="297" t="s">
        <v>2</v>
      </c>
      <c r="F21" s="292" t="s">
        <v>107</v>
      </c>
      <c r="G21" s="291"/>
      <c r="H21" s="293">
        <v>0</v>
      </c>
      <c r="I21" s="294"/>
      <c r="J21" s="295"/>
      <c r="K21" s="296"/>
      <c r="L21" s="296"/>
      <c r="M21" s="296"/>
      <c r="N21" s="296"/>
      <c r="O21" s="295"/>
      <c r="P21" s="295"/>
      <c r="Q21" s="295"/>
      <c r="R21" s="291"/>
      <c r="S21" s="291"/>
      <c r="T21" s="290"/>
      <c r="U21" s="61"/>
      <c r="V21" s="63"/>
      <c r="W21" s="63"/>
      <c r="X21" s="180"/>
    </row>
    <row r="22" ht="12.75" outlineLevel="4">
      <c r="A22" s="289"/>
      <c r="B22" s="290"/>
      <c r="C22" s="290"/>
      <c r="D22" s="291"/>
      <c r="E22" s="297"/>
      <c r="F22" s="292" t="s">
        <v>99</v>
      </c>
      <c r="G22" s="291"/>
      <c r="H22" s="293">
        <v>0</v>
      </c>
      <c r="I22" s="294"/>
      <c r="J22" s="295"/>
      <c r="K22" s="296"/>
      <c r="L22" s="296"/>
      <c r="M22" s="296"/>
      <c r="N22" s="296"/>
      <c r="O22" s="295"/>
      <c r="P22" s="295"/>
      <c r="Q22" s="295"/>
      <c r="R22" s="291"/>
      <c r="S22" s="291"/>
      <c r="T22" s="290"/>
      <c r="U22" s="61"/>
      <c r="V22" s="63"/>
      <c r="W22" s="63"/>
      <c r="X22" s="180"/>
    </row>
    <row r="23" ht="12.75" outlineLevel="4">
      <c r="A23" s="289"/>
      <c r="B23" s="290"/>
      <c r="C23" s="290"/>
      <c r="D23" s="291"/>
      <c r="E23" s="297"/>
      <c r="F23" s="292" t="s">
        <v>108</v>
      </c>
      <c r="G23" s="291"/>
      <c r="H23" s="293">
        <v>2769.2</v>
      </c>
      <c r="I23" s="294"/>
      <c r="J23" s="295"/>
      <c r="K23" s="296"/>
      <c r="L23" s="296"/>
      <c r="M23" s="296"/>
      <c r="N23" s="296"/>
      <c r="O23" s="295"/>
      <c r="P23" s="295"/>
      <c r="Q23" s="295"/>
      <c r="R23" s="291"/>
      <c r="S23" s="291"/>
      <c r="T23" s="290"/>
      <c r="U23" s="61"/>
      <c r="V23" s="63"/>
      <c r="W23" s="63"/>
      <c r="X23" s="180"/>
    </row>
    <row r="24" ht="12.75" outlineLevel="4">
      <c r="A24" s="289"/>
      <c r="B24" s="290"/>
      <c r="C24" s="290"/>
      <c r="D24" s="291"/>
      <c r="E24" s="297"/>
      <c r="F24" s="292" t="s">
        <v>101</v>
      </c>
      <c r="G24" s="291"/>
      <c r="H24" s="293">
        <v>0</v>
      </c>
      <c r="I24" s="294"/>
      <c r="J24" s="295"/>
      <c r="K24" s="296"/>
      <c r="L24" s="296"/>
      <c r="M24" s="296"/>
      <c r="N24" s="296"/>
      <c r="O24" s="295"/>
      <c r="P24" s="295"/>
      <c r="Q24" s="295"/>
      <c r="R24" s="291"/>
      <c r="S24" s="291"/>
      <c r="T24" s="290"/>
      <c r="U24" s="61"/>
      <c r="V24" s="63"/>
      <c r="W24" s="63"/>
      <c r="X24" s="180"/>
    </row>
    <row r="25" ht="12.75" outlineLevel="4">
      <c r="A25" s="289"/>
      <c r="B25" s="290"/>
      <c r="C25" s="290"/>
      <c r="D25" s="291"/>
      <c r="E25" s="297"/>
      <c r="F25" s="292" t="s">
        <v>109</v>
      </c>
      <c r="G25" s="291"/>
      <c r="H25" s="293">
        <v>4.8</v>
      </c>
      <c r="I25" s="294"/>
      <c r="J25" s="295"/>
      <c r="K25" s="296"/>
      <c r="L25" s="296"/>
      <c r="M25" s="296"/>
      <c r="N25" s="296"/>
      <c r="O25" s="295"/>
      <c r="P25" s="295"/>
      <c r="Q25" s="295"/>
      <c r="R25" s="291"/>
      <c r="S25" s="291"/>
      <c r="T25" s="290"/>
      <c r="U25" s="61"/>
      <c r="V25" s="63"/>
      <c r="W25" s="63"/>
      <c r="X25" s="180"/>
    </row>
    <row r="26" ht="7.5" customHeight="1" outlineLevel="4">
      <c r="A26" s="63"/>
      <c r="B26" s="199"/>
      <c r="C26" s="199"/>
      <c r="D26" s="180"/>
      <c r="E26" s="180"/>
      <c r="F26" s="243"/>
      <c r="G26" s="180"/>
      <c r="H26" s="194"/>
      <c r="I26" s="247"/>
      <c r="J26" s="190"/>
      <c r="K26" s="194"/>
      <c r="L26" s="194"/>
      <c r="M26" s="194"/>
      <c r="N26" s="194"/>
      <c r="O26" s="190"/>
      <c r="P26" s="190"/>
      <c r="Q26" s="190"/>
      <c r="R26" s="180"/>
      <c r="S26" s="180"/>
      <c r="T26" s="199"/>
      <c r="U26" s="63"/>
      <c r="X26" s="180"/>
    </row>
    <row r="27" ht="12.75" outlineLevel="3">
      <c r="A27" s="56"/>
      <c r="B27" s="269"/>
      <c r="C27" s="270">
        <v>3</v>
      </c>
      <c r="D27" s="271" t="s">
        <v>92</v>
      </c>
      <c r="E27" s="272" t="s">
        <v>110</v>
      </c>
      <c r="F27" s="273" t="s">
        <v>111</v>
      </c>
      <c r="G27" s="271" t="s">
        <v>105</v>
      </c>
      <c r="H27" s="274">
        <v>2774</v>
      </c>
      <c r="I27" s="275"/>
      <c r="J27" s="276">
        <f>H27*I27</f>
        <v>0</v>
      </c>
      <c r="K27" s="274"/>
      <c r="L27" s="274">
        <f>H27*K27</f>
        <v>0</v>
      </c>
      <c r="M27" s="274"/>
      <c r="N27" s="274">
        <f>H27*M27</f>
        <v>0</v>
      </c>
      <c r="O27" s="276">
        <v>21</v>
      </c>
      <c r="P27" s="276">
        <f>J27*(O27/100)</f>
        <v>0</v>
      </c>
      <c r="Q27" s="276">
        <f>J27+P27</f>
        <v>0</v>
      </c>
      <c r="R27" s="277"/>
      <c r="S27" s="277" t="s">
        <v>112</v>
      </c>
      <c r="T27" s="278">
        <v>1</v>
      </c>
      <c r="U27" s="63"/>
      <c r="V27" s="63"/>
      <c r="W27" s="63"/>
      <c r="X27" s="180"/>
    </row>
    <row r="28" ht="12.75" outlineLevel="4">
      <c r="A28" s="279"/>
      <c r="B28" s="280"/>
      <c r="C28" s="280"/>
      <c r="D28" s="281"/>
      <c r="E28" s="288" t="s">
        <v>1</v>
      </c>
      <c r="F28" s="282" t="s">
        <v>113</v>
      </c>
      <c r="G28" s="282"/>
      <c r="H28" s="283"/>
      <c r="I28" s="284"/>
      <c r="J28" s="285"/>
      <c r="K28" s="286"/>
      <c r="L28" s="286"/>
      <c r="M28" s="286"/>
      <c r="N28" s="286"/>
      <c r="O28" s="287"/>
      <c r="P28" s="287"/>
      <c r="Q28" s="287"/>
      <c r="R28" s="281"/>
      <c r="S28" s="281"/>
      <c r="T28" s="280"/>
      <c r="U28" s="61"/>
      <c r="V28" s="63"/>
      <c r="W28" s="63"/>
      <c r="X28" s="282" t="str">
        <f>F28</f>
        <v>Nakládání, skládání a překládání neulehlého výkopku nebo sypaniny strojně nakládání, množství přes 100 m3, z hornin třídy těžitelnosti I, skupiny 1 až 3</v>
      </c>
      <c r="Y28" s="67"/>
      <c r="AA28" s="74"/>
    </row>
    <row r="29" ht="7.5" customHeight="1" outlineLevel="4">
      <c r="B29" s="199"/>
      <c r="C29" s="199"/>
      <c r="D29" s="180"/>
      <c r="E29" s="180"/>
      <c r="F29" s="181"/>
      <c r="G29" s="180"/>
      <c r="H29" s="194"/>
      <c r="I29" s="247"/>
      <c r="J29" s="190"/>
      <c r="K29" s="194"/>
      <c r="L29" s="194"/>
      <c r="M29" s="194"/>
      <c r="N29" s="194"/>
      <c r="O29" s="190"/>
      <c r="P29" s="190"/>
      <c r="Q29" s="190"/>
      <c r="R29" s="180"/>
      <c r="S29" s="180"/>
      <c r="T29" s="199"/>
      <c r="U29" s="63"/>
      <c r="X29" s="180"/>
    </row>
    <row r="30" ht="12.75" outlineLevel="4">
      <c r="A30" s="289"/>
      <c r="B30" s="290"/>
      <c r="C30" s="290"/>
      <c r="D30" s="291"/>
      <c r="E30" s="297" t="s">
        <v>2</v>
      </c>
      <c r="F30" s="292" t="s">
        <v>114</v>
      </c>
      <c r="G30" s="291"/>
      <c r="H30" s="293">
        <v>2774</v>
      </c>
      <c r="I30" s="294"/>
      <c r="J30" s="295"/>
      <c r="K30" s="296"/>
      <c r="L30" s="296"/>
      <c r="M30" s="296"/>
      <c r="N30" s="296"/>
      <c r="O30" s="295"/>
      <c r="P30" s="295"/>
      <c r="Q30" s="295"/>
      <c r="R30" s="291"/>
      <c r="S30" s="291"/>
      <c r="T30" s="290"/>
      <c r="U30" s="61"/>
      <c r="V30" s="63"/>
      <c r="W30" s="63"/>
      <c r="X30" s="180"/>
    </row>
    <row r="31" ht="12.75" outlineLevel="4">
      <c r="A31" s="289"/>
      <c r="B31" s="290"/>
      <c r="C31" s="290"/>
      <c r="D31" s="291"/>
      <c r="E31" s="297"/>
      <c r="F31" s="292" t="s">
        <v>115</v>
      </c>
      <c r="G31" s="291"/>
      <c r="H31" s="293">
        <v>0</v>
      </c>
      <c r="I31" s="294"/>
      <c r="J31" s="295"/>
      <c r="K31" s="296"/>
      <c r="L31" s="296"/>
      <c r="M31" s="296"/>
      <c r="N31" s="296"/>
      <c r="O31" s="295"/>
      <c r="P31" s="295"/>
      <c r="Q31" s="295"/>
      <c r="R31" s="291"/>
      <c r="S31" s="291"/>
      <c r="T31" s="290"/>
      <c r="U31" s="61"/>
      <c r="V31" s="63"/>
      <c r="W31" s="63"/>
      <c r="X31" s="180"/>
    </row>
    <row r="32" ht="7.5" customHeight="1" outlineLevel="4">
      <c r="A32" s="63"/>
      <c r="B32" s="199"/>
      <c r="C32" s="199"/>
      <c r="D32" s="180"/>
      <c r="E32" s="180"/>
      <c r="F32" s="243"/>
      <c r="G32" s="180"/>
      <c r="H32" s="194"/>
      <c r="I32" s="247"/>
      <c r="J32" s="190"/>
      <c r="K32" s="194"/>
      <c r="L32" s="194"/>
      <c r="M32" s="194"/>
      <c r="N32" s="194"/>
      <c r="O32" s="190"/>
      <c r="P32" s="190"/>
      <c r="Q32" s="190"/>
      <c r="R32" s="180"/>
      <c r="S32" s="180"/>
      <c r="T32" s="199"/>
      <c r="U32" s="63"/>
      <c r="X32" s="180"/>
    </row>
    <row r="33" ht="29.1" outlineLevel="3">
      <c r="A33" s="56"/>
      <c r="B33" s="269"/>
      <c r="C33" s="270">
        <v>4</v>
      </c>
      <c r="D33" s="271" t="s">
        <v>116</v>
      </c>
      <c r="E33" s="272" t="s">
        <v>117</v>
      </c>
      <c r="F33" s="273" t="s">
        <v>118</v>
      </c>
      <c r="G33" s="271" t="s">
        <v>105</v>
      </c>
      <c r="H33" s="274">
        <v>2774</v>
      </c>
      <c r="I33" s="275"/>
      <c r="J33" s="276">
        <f>H33*I33</f>
        <v>0</v>
      </c>
      <c r="K33" s="274"/>
      <c r="L33" s="274">
        <f>H33*K33</f>
        <v>0</v>
      </c>
      <c r="M33" s="274"/>
      <c r="N33" s="274">
        <f>H33*M33</f>
        <v>0</v>
      </c>
      <c r="O33" s="276">
        <v>21</v>
      </c>
      <c r="P33" s="276">
        <f>J33*(O33/100)</f>
        <v>0</v>
      </c>
      <c r="Q33" s="276">
        <f>J33+P33</f>
        <v>0</v>
      </c>
      <c r="R33" s="277"/>
      <c r="S33" s="277" t="s">
        <v>88</v>
      </c>
      <c r="T33" s="278">
        <v>1</v>
      </c>
      <c r="U33" s="63"/>
      <c r="V33" s="63"/>
      <c r="W33" s="63"/>
      <c r="X33" s="180"/>
    </row>
    <row r="34" ht="12.75" outlineLevel="4">
      <c r="A34" s="279"/>
      <c r="B34" s="280"/>
      <c r="C34" s="280"/>
      <c r="D34" s="281"/>
      <c r="E34" s="288" t="s">
        <v>1</v>
      </c>
      <c r="F34" s="282" t="s">
        <v>46</v>
      </c>
      <c r="G34" s="282"/>
      <c r="H34" s="283"/>
      <c r="I34" s="284"/>
      <c r="J34" s="285"/>
      <c r="K34" s="286"/>
      <c r="L34" s="286"/>
      <c r="M34" s="286"/>
      <c r="N34" s="286"/>
      <c r="O34" s="287"/>
      <c r="P34" s="287"/>
      <c r="Q34" s="287"/>
      <c r="R34" s="281"/>
      <c r="S34" s="281"/>
      <c r="T34" s="280"/>
      <c r="U34" s="61"/>
      <c r="V34" s="63"/>
      <c r="W34" s="63"/>
      <c r="X34" s="282" t="str">
        <f>F34</f>
        <v>---</v>
      </c>
      <c r="Y34" s="67"/>
      <c r="AA34" s="74"/>
    </row>
    <row r="35" ht="7.5" customHeight="1" outlineLevel="4">
      <c r="B35" s="199"/>
      <c r="C35" s="199"/>
      <c r="D35" s="180"/>
      <c r="E35" s="180"/>
      <c r="F35" s="181"/>
      <c r="G35" s="180"/>
      <c r="H35" s="194"/>
      <c r="I35" s="247"/>
      <c r="J35" s="190"/>
      <c r="K35" s="194"/>
      <c r="L35" s="194"/>
      <c r="M35" s="194"/>
      <c r="N35" s="194"/>
      <c r="O35" s="190"/>
      <c r="P35" s="190"/>
      <c r="Q35" s="190"/>
      <c r="R35" s="180"/>
      <c r="S35" s="180"/>
      <c r="T35" s="199"/>
      <c r="U35" s="63"/>
      <c r="X35" s="180"/>
    </row>
    <row r="36" ht="12.75" outlineLevel="3">
      <c r="B36" s="61"/>
      <c r="C36" s="61"/>
      <c r="D36" s="61"/>
      <c r="E36" s="61"/>
      <c r="F36" s="61"/>
      <c r="G36" s="61"/>
      <c r="H36" s="61"/>
      <c r="I36" s="63"/>
      <c r="J36" s="63"/>
      <c r="K36" s="61"/>
      <c r="L36" s="61"/>
      <c r="M36" s="61"/>
      <c r="N36" s="61"/>
      <c r="O36" s="61"/>
      <c r="P36" s="63"/>
      <c r="Q36" s="63"/>
      <c r="R36" s="63"/>
      <c r="S36" s="61"/>
      <c r="T36" s="61"/>
      <c r="X36" s="61"/>
    </row>
    <row r="37" ht="12.75" outlineLevel="2">
      <c r="A37" s="227" t="s">
        <v>75</v>
      </c>
      <c r="B37" s="231">
        <v>3</v>
      </c>
      <c r="C37" s="263"/>
      <c r="D37" s="264" t="s">
        <v>91</v>
      </c>
      <c r="E37" s="264"/>
      <c r="F37" s="265" t="s">
        <v>76</v>
      </c>
      <c r="G37" s="264"/>
      <c r="H37" s="266"/>
      <c r="I37" s="267"/>
      <c r="J37" s="229">
        <f>SUBTOTAL(9,J38:J140)</f>
        <v>0</v>
      </c>
      <c r="K37" s="266"/>
      <c r="L37" s="230">
        <f>SUBTOTAL(9,L38:L140)</f>
        <v>1309.547</v>
      </c>
      <c r="M37" s="266"/>
      <c r="N37" s="230">
        <f>SUBTOTAL(9,N38:N140)</f>
        <v>0</v>
      </c>
      <c r="O37" s="268"/>
      <c r="P37" s="229">
        <f>SUBTOTAL(9,P38:P140)</f>
        <v>0</v>
      </c>
      <c r="Q37" s="229">
        <f>SUBTOTAL(9,Q38:Q140)</f>
        <v>0</v>
      </c>
      <c r="R37" s="264"/>
      <c r="S37" s="264"/>
      <c r="T37" s="231">
        <f>SUBTOTAL(9,T38:T140)</f>
        <v>11</v>
      </c>
      <c r="U37" s="61"/>
      <c r="V37" s="63"/>
      <c r="W37" s="63"/>
      <c r="X37" s="180"/>
    </row>
    <row r="38" ht="12.75" outlineLevel="3">
      <c r="A38" s="56"/>
      <c r="B38" s="269"/>
      <c r="C38" s="270">
        <v>5</v>
      </c>
      <c r="D38" s="271" t="s">
        <v>92</v>
      </c>
      <c r="E38" s="272" t="s">
        <v>119</v>
      </c>
      <c r="F38" s="273" t="s">
        <v>120</v>
      </c>
      <c r="G38" s="271" t="s">
        <v>95</v>
      </c>
      <c r="H38" s="274">
        <v>11096.000000000002</v>
      </c>
      <c r="I38" s="275"/>
      <c r="J38" s="276">
        <f>H38*I38</f>
        <v>0</v>
      </c>
      <c r="K38" s="274"/>
      <c r="L38" s="274">
        <f>H38*K38</f>
        <v>0</v>
      </c>
      <c r="M38" s="274"/>
      <c r="N38" s="274">
        <f>H38*M38</f>
        <v>0</v>
      </c>
      <c r="O38" s="276">
        <v>21</v>
      </c>
      <c r="P38" s="276">
        <f>J38*(O38/100)</f>
        <v>0</v>
      </c>
      <c r="Q38" s="276">
        <f>J38+P38</f>
        <v>0</v>
      </c>
      <c r="R38" s="277"/>
      <c r="S38" s="277" t="s">
        <v>96</v>
      </c>
      <c r="T38" s="278">
        <v>1</v>
      </c>
      <c r="U38" s="63"/>
      <c r="V38" s="63"/>
      <c r="W38" s="63"/>
      <c r="X38" s="180"/>
    </row>
    <row r="39" ht="12.75" outlineLevel="4">
      <c r="A39" s="279"/>
      <c r="B39" s="280"/>
      <c r="C39" s="280"/>
      <c r="D39" s="281"/>
      <c r="E39" s="288" t="s">
        <v>1</v>
      </c>
      <c r="F39" s="282" t="s">
        <v>121</v>
      </c>
      <c r="G39" s="282"/>
      <c r="H39" s="283"/>
      <c r="I39" s="284"/>
      <c r="J39" s="285"/>
      <c r="K39" s="286"/>
      <c r="L39" s="286"/>
      <c r="M39" s="286"/>
      <c r="N39" s="286"/>
      <c r="O39" s="287"/>
      <c r="P39" s="287"/>
      <c r="Q39" s="287"/>
      <c r="R39" s="281"/>
      <c r="S39" s="281"/>
      <c r="T39" s="280"/>
      <c r="U39" s="61"/>
      <c r="V39" s="63"/>
      <c r="W39" s="63"/>
      <c r="X39" s="282" t="str">
        <f>F39</f>
        <v>Podklad ze štěrkodrti ŠD s rozprostřením a zhutněním plochy přes 100 m2, po zhutnění tl. 250 mm</v>
      </c>
      <c r="Y39" s="67"/>
      <c r="AA39" s="74"/>
    </row>
    <row r="40" ht="7.5" customHeight="1" outlineLevel="4">
      <c r="B40" s="199"/>
      <c r="C40" s="199"/>
      <c r="D40" s="180"/>
      <c r="E40" s="180"/>
      <c r="F40" s="181"/>
      <c r="G40" s="180"/>
      <c r="H40" s="194"/>
      <c r="I40" s="247"/>
      <c r="J40" s="190"/>
      <c r="K40" s="194"/>
      <c r="L40" s="194"/>
      <c r="M40" s="194"/>
      <c r="N40" s="194"/>
      <c r="O40" s="190"/>
      <c r="P40" s="190"/>
      <c r="Q40" s="190"/>
      <c r="R40" s="180"/>
      <c r="S40" s="180"/>
      <c r="T40" s="199"/>
      <c r="U40" s="63"/>
      <c r="X40" s="180"/>
    </row>
    <row r="41" ht="12.75" outlineLevel="4">
      <c r="A41" s="289"/>
      <c r="B41" s="290"/>
      <c r="C41" s="290"/>
      <c r="D41" s="291"/>
      <c r="E41" s="297" t="s">
        <v>2</v>
      </c>
      <c r="F41" s="292" t="s">
        <v>122</v>
      </c>
      <c r="G41" s="291"/>
      <c r="H41" s="293">
        <v>0</v>
      </c>
      <c r="I41" s="294"/>
      <c r="J41" s="295"/>
      <c r="K41" s="296"/>
      <c r="L41" s="296"/>
      <c r="M41" s="296"/>
      <c r="N41" s="296"/>
      <c r="O41" s="295"/>
      <c r="P41" s="295"/>
      <c r="Q41" s="295"/>
      <c r="R41" s="291"/>
      <c r="S41" s="291"/>
      <c r="T41" s="290"/>
      <c r="U41" s="61"/>
      <c r="V41" s="63"/>
      <c r="W41" s="63"/>
      <c r="X41" s="180"/>
    </row>
    <row r="42" ht="12.75" outlineLevel="4">
      <c r="A42" s="289"/>
      <c r="B42" s="290"/>
      <c r="C42" s="290"/>
      <c r="D42" s="291"/>
      <c r="E42" s="297"/>
      <c r="F42" s="292" t="s">
        <v>107</v>
      </c>
      <c r="G42" s="291"/>
      <c r="H42" s="293">
        <v>0</v>
      </c>
      <c r="I42" s="294"/>
      <c r="J42" s="295"/>
      <c r="K42" s="296"/>
      <c r="L42" s="296"/>
      <c r="M42" s="296"/>
      <c r="N42" s="296"/>
      <c r="O42" s="295"/>
      <c r="P42" s="295"/>
      <c r="Q42" s="295"/>
      <c r="R42" s="291"/>
      <c r="S42" s="291"/>
      <c r="T42" s="290"/>
      <c r="U42" s="61"/>
      <c r="V42" s="63"/>
      <c r="W42" s="63"/>
      <c r="X42" s="180"/>
    </row>
    <row r="43" ht="12.75" outlineLevel="4">
      <c r="A43" s="289"/>
      <c r="B43" s="290"/>
      <c r="C43" s="290"/>
      <c r="D43" s="291"/>
      <c r="E43" s="297"/>
      <c r="F43" s="292" t="s">
        <v>99</v>
      </c>
      <c r="G43" s="291"/>
      <c r="H43" s="293">
        <v>0</v>
      </c>
      <c r="I43" s="294"/>
      <c r="J43" s="295"/>
      <c r="K43" s="296"/>
      <c r="L43" s="296"/>
      <c r="M43" s="296"/>
      <c r="N43" s="296"/>
      <c r="O43" s="295"/>
      <c r="P43" s="295"/>
      <c r="Q43" s="295"/>
      <c r="R43" s="291"/>
      <c r="S43" s="291"/>
      <c r="T43" s="290"/>
      <c r="U43" s="61"/>
      <c r="V43" s="63"/>
      <c r="W43" s="63"/>
      <c r="X43" s="180"/>
    </row>
    <row r="44" ht="12.75" outlineLevel="4">
      <c r="A44" s="289"/>
      <c r="B44" s="290"/>
      <c r="C44" s="290"/>
      <c r="D44" s="291"/>
      <c r="E44" s="297"/>
      <c r="F44" s="292" t="s">
        <v>123</v>
      </c>
      <c r="G44" s="291"/>
      <c r="H44" s="293">
        <v>11076.8</v>
      </c>
      <c r="I44" s="294"/>
      <c r="J44" s="295"/>
      <c r="K44" s="296"/>
      <c r="L44" s="296"/>
      <c r="M44" s="296"/>
      <c r="N44" s="296"/>
      <c r="O44" s="295"/>
      <c r="P44" s="295"/>
      <c r="Q44" s="295"/>
      <c r="R44" s="291"/>
      <c r="S44" s="291"/>
      <c r="T44" s="290"/>
      <c r="U44" s="61"/>
      <c r="V44" s="63"/>
      <c r="W44" s="63"/>
      <c r="X44" s="180"/>
    </row>
    <row r="45" ht="12.75" outlineLevel="4">
      <c r="A45" s="289"/>
      <c r="B45" s="290"/>
      <c r="C45" s="290"/>
      <c r="D45" s="291"/>
      <c r="E45" s="297"/>
      <c r="F45" s="292" t="s">
        <v>101</v>
      </c>
      <c r="G45" s="291"/>
      <c r="H45" s="293">
        <v>0</v>
      </c>
      <c r="I45" s="294"/>
      <c r="J45" s="295"/>
      <c r="K45" s="296"/>
      <c r="L45" s="296"/>
      <c r="M45" s="296"/>
      <c r="N45" s="296"/>
      <c r="O45" s="295"/>
      <c r="P45" s="295"/>
      <c r="Q45" s="295"/>
      <c r="R45" s="291"/>
      <c r="S45" s="291"/>
      <c r="T45" s="290"/>
      <c r="U45" s="61"/>
      <c r="V45" s="63"/>
      <c r="W45" s="63"/>
      <c r="X45" s="180"/>
    </row>
    <row r="46" ht="12.75" outlineLevel="4">
      <c r="A46" s="289"/>
      <c r="B46" s="290"/>
      <c r="C46" s="290"/>
      <c r="D46" s="291"/>
      <c r="E46" s="297"/>
      <c r="F46" s="292" t="s">
        <v>124</v>
      </c>
      <c r="G46" s="291"/>
      <c r="H46" s="293">
        <v>19.2</v>
      </c>
      <c r="I46" s="294"/>
      <c r="J46" s="295"/>
      <c r="K46" s="296"/>
      <c r="L46" s="296"/>
      <c r="M46" s="296"/>
      <c r="N46" s="296"/>
      <c r="O46" s="295"/>
      <c r="P46" s="295"/>
      <c r="Q46" s="295"/>
      <c r="R46" s="291"/>
      <c r="S46" s="291"/>
      <c r="T46" s="290"/>
      <c r="U46" s="61"/>
      <c r="V46" s="63"/>
      <c r="W46" s="63"/>
      <c r="X46" s="180"/>
    </row>
    <row r="47" ht="7.5" customHeight="1" outlineLevel="4">
      <c r="A47" s="63"/>
      <c r="B47" s="199"/>
      <c r="C47" s="199"/>
      <c r="D47" s="180"/>
      <c r="E47" s="180"/>
      <c r="F47" s="243"/>
      <c r="G47" s="180"/>
      <c r="H47" s="194"/>
      <c r="I47" s="247"/>
      <c r="J47" s="190"/>
      <c r="K47" s="194"/>
      <c r="L47" s="194"/>
      <c r="M47" s="194"/>
      <c r="N47" s="194"/>
      <c r="O47" s="190"/>
      <c r="P47" s="190"/>
      <c r="Q47" s="190"/>
      <c r="R47" s="180"/>
      <c r="S47" s="180"/>
      <c r="T47" s="199"/>
      <c r="U47" s="63"/>
      <c r="X47" s="180"/>
    </row>
    <row r="48" ht="12.75" outlineLevel="3">
      <c r="A48" s="56"/>
      <c r="B48" s="269"/>
      <c r="C48" s="270">
        <v>6</v>
      </c>
      <c r="D48" s="271" t="s">
        <v>92</v>
      </c>
      <c r="E48" s="272" t="s">
        <v>125</v>
      </c>
      <c r="F48" s="273" t="s">
        <v>126</v>
      </c>
      <c r="G48" s="271" t="s">
        <v>95</v>
      </c>
      <c r="H48" s="274">
        <v>14357</v>
      </c>
      <c r="I48" s="275"/>
      <c r="J48" s="276">
        <f>H48*I48</f>
        <v>0</v>
      </c>
      <c r="K48" s="274"/>
      <c r="L48" s="274">
        <f>H48*K48</f>
        <v>0</v>
      </c>
      <c r="M48" s="274"/>
      <c r="N48" s="274">
        <f>H48*M48</f>
        <v>0</v>
      </c>
      <c r="O48" s="276">
        <v>21</v>
      </c>
      <c r="P48" s="276">
        <f>J48*(O48/100)</f>
        <v>0</v>
      </c>
      <c r="Q48" s="276">
        <f>J48+P48</f>
        <v>0</v>
      </c>
      <c r="R48" s="277"/>
      <c r="S48" s="277" t="s">
        <v>96</v>
      </c>
      <c r="T48" s="278">
        <v>1</v>
      </c>
      <c r="U48" s="63"/>
      <c r="V48" s="63"/>
      <c r="W48" s="63"/>
      <c r="X48" s="180"/>
    </row>
    <row r="49" ht="12.75" outlineLevel="4">
      <c r="A49" s="279"/>
      <c r="B49" s="280"/>
      <c r="C49" s="280"/>
      <c r="D49" s="281"/>
      <c r="E49" s="288" t="s">
        <v>1</v>
      </c>
      <c r="F49" s="282" t="s">
        <v>127</v>
      </c>
      <c r="G49" s="282"/>
      <c r="H49" s="283"/>
      <c r="I49" s="284"/>
      <c r="J49" s="285"/>
      <c r="K49" s="286"/>
      <c r="L49" s="286"/>
      <c r="M49" s="286"/>
      <c r="N49" s="286"/>
      <c r="O49" s="287"/>
      <c r="P49" s="287"/>
      <c r="Q49" s="287"/>
      <c r="R49" s="281"/>
      <c r="S49" s="281"/>
      <c r="T49" s="280"/>
      <c r="U49" s="61"/>
      <c r="V49" s="63"/>
      <c r="W49" s="63"/>
      <c r="X49" s="282" t="str">
        <f>F49</f>
        <v>Recyklace podkladní vrstvy za studena na místě rozpojení a reprofilace podkladu s hutněním plochy přes 10 000 m2, tloušťky přes 200 do 300 mm</v>
      </c>
      <c r="Y49" s="67"/>
      <c r="AA49" s="74"/>
    </row>
    <row r="50" ht="7.5" customHeight="1" outlineLevel="4">
      <c r="B50" s="199"/>
      <c r="C50" s="199"/>
      <c r="D50" s="180"/>
      <c r="E50" s="180"/>
      <c r="F50" s="181"/>
      <c r="G50" s="180"/>
      <c r="H50" s="194"/>
      <c r="I50" s="247"/>
      <c r="J50" s="190"/>
      <c r="K50" s="194"/>
      <c r="L50" s="194"/>
      <c r="M50" s="194"/>
      <c r="N50" s="194"/>
      <c r="O50" s="190"/>
      <c r="P50" s="190"/>
      <c r="Q50" s="190"/>
      <c r="R50" s="180"/>
      <c r="S50" s="180"/>
      <c r="T50" s="199"/>
      <c r="U50" s="63"/>
      <c r="X50" s="180"/>
    </row>
    <row r="51" ht="19.9" outlineLevel="4">
      <c r="A51" s="289"/>
      <c r="B51" s="290"/>
      <c r="C51" s="290"/>
      <c r="D51" s="291"/>
      <c r="E51" s="297" t="s">
        <v>2</v>
      </c>
      <c r="F51" s="292" t="s">
        <v>128</v>
      </c>
      <c r="G51" s="291"/>
      <c r="H51" s="293">
        <v>0</v>
      </c>
      <c r="I51" s="294"/>
      <c r="J51" s="295"/>
      <c r="K51" s="296"/>
      <c r="L51" s="296"/>
      <c r="M51" s="296"/>
      <c r="N51" s="296"/>
      <c r="O51" s="295"/>
      <c r="P51" s="295"/>
      <c r="Q51" s="295"/>
      <c r="R51" s="291"/>
      <c r="S51" s="291"/>
      <c r="T51" s="290"/>
      <c r="U51" s="61"/>
      <c r="V51" s="63"/>
      <c r="W51" s="63"/>
      <c r="X51" s="180"/>
    </row>
    <row r="52" ht="19.9" outlineLevel="4">
      <c r="A52" s="289"/>
      <c r="B52" s="290"/>
      <c r="C52" s="290"/>
      <c r="D52" s="291"/>
      <c r="E52" s="297"/>
      <c r="F52" s="292" t="s">
        <v>129</v>
      </c>
      <c r="G52" s="291"/>
      <c r="H52" s="293">
        <v>0</v>
      </c>
      <c r="I52" s="294"/>
      <c r="J52" s="295"/>
      <c r="K52" s="296"/>
      <c r="L52" s="296"/>
      <c r="M52" s="296"/>
      <c r="N52" s="296"/>
      <c r="O52" s="295"/>
      <c r="P52" s="295"/>
      <c r="Q52" s="295"/>
      <c r="R52" s="291"/>
      <c r="S52" s="291"/>
      <c r="T52" s="290"/>
      <c r="U52" s="61"/>
      <c r="V52" s="63"/>
      <c r="W52" s="63"/>
      <c r="X52" s="180"/>
    </row>
    <row r="53" ht="12.75" outlineLevel="4">
      <c r="A53" s="289"/>
      <c r="B53" s="290"/>
      <c r="C53" s="290"/>
      <c r="D53" s="291"/>
      <c r="E53" s="297"/>
      <c r="F53" s="292" t="s">
        <v>99</v>
      </c>
      <c r="G53" s="291"/>
      <c r="H53" s="293">
        <v>0</v>
      </c>
      <c r="I53" s="294"/>
      <c r="J53" s="295"/>
      <c r="K53" s="296"/>
      <c r="L53" s="296"/>
      <c r="M53" s="296"/>
      <c r="N53" s="296"/>
      <c r="O53" s="295"/>
      <c r="P53" s="295"/>
      <c r="Q53" s="295"/>
      <c r="R53" s="291"/>
      <c r="S53" s="291"/>
      <c r="T53" s="290"/>
      <c r="U53" s="61"/>
      <c r="V53" s="63"/>
      <c r="W53" s="63"/>
      <c r="X53" s="180"/>
    </row>
    <row r="54" ht="12.75" outlineLevel="4">
      <c r="A54" s="289"/>
      <c r="B54" s="290"/>
      <c r="C54" s="290"/>
      <c r="D54" s="291"/>
      <c r="E54" s="297"/>
      <c r="F54" s="292" t="s">
        <v>100</v>
      </c>
      <c r="G54" s="291"/>
      <c r="H54" s="293">
        <v>13846</v>
      </c>
      <c r="I54" s="294"/>
      <c r="J54" s="295"/>
      <c r="K54" s="296"/>
      <c r="L54" s="296"/>
      <c r="M54" s="296"/>
      <c r="N54" s="296"/>
      <c r="O54" s="295"/>
      <c r="P54" s="295"/>
      <c r="Q54" s="295"/>
      <c r="R54" s="291"/>
      <c r="S54" s="291"/>
      <c r="T54" s="290"/>
      <c r="U54" s="61"/>
      <c r="V54" s="63"/>
      <c r="W54" s="63"/>
      <c r="X54" s="180"/>
    </row>
    <row r="55" ht="12.75" outlineLevel="4">
      <c r="A55" s="289"/>
      <c r="B55" s="290"/>
      <c r="C55" s="290"/>
      <c r="D55" s="291"/>
      <c r="E55" s="297"/>
      <c r="F55" s="292" t="s">
        <v>101</v>
      </c>
      <c r="G55" s="291"/>
      <c r="H55" s="293">
        <v>0</v>
      </c>
      <c r="I55" s="294"/>
      <c r="J55" s="295"/>
      <c r="K55" s="296"/>
      <c r="L55" s="296"/>
      <c r="M55" s="296"/>
      <c r="N55" s="296"/>
      <c r="O55" s="295"/>
      <c r="P55" s="295"/>
      <c r="Q55" s="295"/>
      <c r="R55" s="291"/>
      <c r="S55" s="291"/>
      <c r="T55" s="290"/>
      <c r="U55" s="61"/>
      <c r="V55" s="63"/>
      <c r="W55" s="63"/>
      <c r="X55" s="180"/>
    </row>
    <row r="56" ht="12.75" outlineLevel="4">
      <c r="A56" s="289"/>
      <c r="B56" s="290"/>
      <c r="C56" s="290"/>
      <c r="D56" s="291"/>
      <c r="E56" s="297"/>
      <c r="F56" s="292" t="s">
        <v>102</v>
      </c>
      <c r="G56" s="291"/>
      <c r="H56" s="293">
        <v>24</v>
      </c>
      <c r="I56" s="294"/>
      <c r="J56" s="295"/>
      <c r="K56" s="296"/>
      <c r="L56" s="296"/>
      <c r="M56" s="296"/>
      <c r="N56" s="296"/>
      <c r="O56" s="295"/>
      <c r="P56" s="295"/>
      <c r="Q56" s="295"/>
      <c r="R56" s="291"/>
      <c r="S56" s="291"/>
      <c r="T56" s="290"/>
      <c r="U56" s="61"/>
      <c r="V56" s="63"/>
      <c r="W56" s="63"/>
      <c r="X56" s="180"/>
    </row>
    <row r="57" ht="12.75" outlineLevel="4">
      <c r="A57" s="289"/>
      <c r="B57" s="290"/>
      <c r="C57" s="290"/>
      <c r="D57" s="291"/>
      <c r="E57" s="297"/>
      <c r="F57" s="292" t="s">
        <v>130</v>
      </c>
      <c r="G57" s="291"/>
      <c r="H57" s="293">
        <v>0</v>
      </c>
      <c r="I57" s="294"/>
      <c r="J57" s="295"/>
      <c r="K57" s="296"/>
      <c r="L57" s="296"/>
      <c r="M57" s="296"/>
      <c r="N57" s="296"/>
      <c r="O57" s="295"/>
      <c r="P57" s="295"/>
      <c r="Q57" s="295"/>
      <c r="R57" s="291"/>
      <c r="S57" s="291"/>
      <c r="T57" s="290"/>
      <c r="U57" s="61"/>
      <c r="V57" s="63"/>
      <c r="W57" s="63"/>
      <c r="X57" s="180"/>
    </row>
    <row r="58" ht="12.75" outlineLevel="4">
      <c r="A58" s="289"/>
      <c r="B58" s="290"/>
      <c r="C58" s="290"/>
      <c r="D58" s="291"/>
      <c r="E58" s="297"/>
      <c r="F58" s="292" t="s">
        <v>131</v>
      </c>
      <c r="G58" s="291"/>
      <c r="H58" s="293">
        <v>487</v>
      </c>
      <c r="I58" s="294"/>
      <c r="J58" s="295"/>
      <c r="K58" s="296"/>
      <c r="L58" s="296"/>
      <c r="M58" s="296"/>
      <c r="N58" s="296"/>
      <c r="O58" s="295"/>
      <c r="P58" s="295"/>
      <c r="Q58" s="295"/>
      <c r="R58" s="291"/>
      <c r="S58" s="291"/>
      <c r="T58" s="290"/>
      <c r="U58" s="61"/>
      <c r="V58" s="63"/>
      <c r="W58" s="63"/>
      <c r="X58" s="180"/>
    </row>
    <row r="59" ht="7.5" customHeight="1" outlineLevel="4">
      <c r="A59" s="63"/>
      <c r="B59" s="199"/>
      <c r="C59" s="199"/>
      <c r="D59" s="180"/>
      <c r="E59" s="180"/>
      <c r="F59" s="243"/>
      <c r="G59" s="180"/>
      <c r="H59" s="194"/>
      <c r="I59" s="247"/>
      <c r="J59" s="190"/>
      <c r="K59" s="194"/>
      <c r="L59" s="194"/>
      <c r="M59" s="194"/>
      <c r="N59" s="194"/>
      <c r="O59" s="190"/>
      <c r="P59" s="190"/>
      <c r="Q59" s="190"/>
      <c r="R59" s="180"/>
      <c r="S59" s="180"/>
      <c r="T59" s="199"/>
      <c r="U59" s="63"/>
      <c r="X59" s="180"/>
    </row>
    <row r="60" ht="19.9" outlineLevel="3">
      <c r="A60" s="56"/>
      <c r="B60" s="269"/>
      <c r="C60" s="270">
        <v>7</v>
      </c>
      <c r="D60" s="271" t="s">
        <v>92</v>
      </c>
      <c r="E60" s="272" t="s">
        <v>132</v>
      </c>
      <c r="F60" s="273" t="s">
        <v>133</v>
      </c>
      <c r="G60" s="271" t="s">
        <v>95</v>
      </c>
      <c r="H60" s="274">
        <v>14357</v>
      </c>
      <c r="I60" s="275"/>
      <c r="J60" s="276">
        <f>H60*I60</f>
        <v>0</v>
      </c>
      <c r="K60" s="274"/>
      <c r="L60" s="274">
        <f>H60*K60</f>
        <v>0</v>
      </c>
      <c r="M60" s="274"/>
      <c r="N60" s="274">
        <f>H60*M60</f>
        <v>0</v>
      </c>
      <c r="O60" s="276">
        <v>21</v>
      </c>
      <c r="P60" s="276">
        <f>J60*(O60/100)</f>
        <v>0</v>
      </c>
      <c r="Q60" s="276">
        <f>J60+P60</f>
        <v>0</v>
      </c>
      <c r="R60" s="277"/>
      <c r="S60" s="277" t="s">
        <v>96</v>
      </c>
      <c r="T60" s="278">
        <v>1</v>
      </c>
      <c r="U60" s="63"/>
      <c r="V60" s="63"/>
      <c r="W60" s="63"/>
      <c r="X60" s="180"/>
    </row>
    <row r="61" ht="17.6" outlineLevel="4">
      <c r="A61" s="279"/>
      <c r="B61" s="280"/>
      <c r="C61" s="280"/>
      <c r="D61" s="281"/>
      <c r="E61" s="288" t="s">
        <v>1</v>
      </c>
      <c r="F61" s="282" t="s">
        <v>134</v>
      </c>
      <c r="G61" s="282"/>
      <c r="H61" s="283"/>
      <c r="I61" s="284"/>
      <c r="J61" s="285"/>
      <c r="K61" s="286"/>
      <c r="L61" s="286"/>
      <c r="M61" s="286"/>
      <c r="N61" s="286"/>
      <c r="O61" s="287"/>
      <c r="P61" s="287"/>
      <c r="Q61" s="287"/>
      <c r="R61" s="281"/>
      <c r="S61" s="281"/>
      <c r="T61" s="280"/>
      <c r="U61" s="61"/>
      <c r="V61" s="63"/>
      <c r="W61" s="63"/>
      <c r="X61" s="282" t="str">
        <f>F61</f>
        <v>Recyklace podkladní vrstvy za studena na místě promísení rozpojené směsi s kamenivem a pojivem (materiál ve specifikaci) s rozhrnutím, zhutněním a vlhčením plochy přes 10 000 m2, tloušťky po zhutnění přes 220 do 250 mm</v>
      </c>
      <c r="Y61" s="67"/>
      <c r="AA61" s="74"/>
    </row>
    <row r="62" ht="7.5" customHeight="1" outlineLevel="4">
      <c r="B62" s="199"/>
      <c r="C62" s="199"/>
      <c r="D62" s="180"/>
      <c r="E62" s="180"/>
      <c r="F62" s="181"/>
      <c r="G62" s="180"/>
      <c r="H62" s="194"/>
      <c r="I62" s="247"/>
      <c r="J62" s="190"/>
      <c r="K62" s="194"/>
      <c r="L62" s="194"/>
      <c r="M62" s="194"/>
      <c r="N62" s="194"/>
      <c r="O62" s="190"/>
      <c r="P62" s="190"/>
      <c r="Q62" s="190"/>
      <c r="R62" s="180"/>
      <c r="S62" s="180"/>
      <c r="T62" s="199"/>
      <c r="U62" s="63"/>
      <c r="X62" s="180"/>
    </row>
    <row r="63" ht="47.55" outlineLevel="4">
      <c r="A63" s="289"/>
      <c r="B63" s="290"/>
      <c r="C63" s="290"/>
      <c r="D63" s="291"/>
      <c r="E63" s="297" t="s">
        <v>2</v>
      </c>
      <c r="F63" s="292" t="s">
        <v>135</v>
      </c>
      <c r="G63" s="291"/>
      <c r="H63" s="293">
        <v>0</v>
      </c>
      <c r="I63" s="294"/>
      <c r="J63" s="295"/>
      <c r="K63" s="296"/>
      <c r="L63" s="296"/>
      <c r="M63" s="296"/>
      <c r="N63" s="296"/>
      <c r="O63" s="295"/>
      <c r="P63" s="295"/>
      <c r="Q63" s="295"/>
      <c r="R63" s="291"/>
      <c r="S63" s="291"/>
      <c r="T63" s="290"/>
      <c r="U63" s="61"/>
      <c r="V63" s="63"/>
      <c r="W63" s="63"/>
      <c r="X63" s="180"/>
    </row>
    <row r="64" ht="12.75" outlineLevel="4">
      <c r="A64" s="289"/>
      <c r="B64" s="290"/>
      <c r="C64" s="290"/>
      <c r="D64" s="291"/>
      <c r="E64" s="297"/>
      <c r="F64" s="292" t="s">
        <v>99</v>
      </c>
      <c r="G64" s="291"/>
      <c r="H64" s="293">
        <v>0</v>
      </c>
      <c r="I64" s="294"/>
      <c r="J64" s="295"/>
      <c r="K64" s="296"/>
      <c r="L64" s="296"/>
      <c r="M64" s="296"/>
      <c r="N64" s="296"/>
      <c r="O64" s="295"/>
      <c r="P64" s="295"/>
      <c r="Q64" s="295"/>
      <c r="R64" s="291"/>
      <c r="S64" s="291"/>
      <c r="T64" s="290"/>
      <c r="U64" s="61"/>
      <c r="V64" s="63"/>
      <c r="W64" s="63"/>
      <c r="X64" s="180"/>
    </row>
    <row r="65" ht="12.75" outlineLevel="4">
      <c r="A65" s="289"/>
      <c r="B65" s="290"/>
      <c r="C65" s="290"/>
      <c r="D65" s="291"/>
      <c r="E65" s="297"/>
      <c r="F65" s="292" t="s">
        <v>100</v>
      </c>
      <c r="G65" s="291"/>
      <c r="H65" s="293">
        <v>13846</v>
      </c>
      <c r="I65" s="294"/>
      <c r="J65" s="295"/>
      <c r="K65" s="296"/>
      <c r="L65" s="296"/>
      <c r="M65" s="296"/>
      <c r="N65" s="296"/>
      <c r="O65" s="295"/>
      <c r="P65" s="295"/>
      <c r="Q65" s="295"/>
      <c r="R65" s="291"/>
      <c r="S65" s="291"/>
      <c r="T65" s="290"/>
      <c r="U65" s="61"/>
      <c r="V65" s="63"/>
      <c r="W65" s="63"/>
      <c r="X65" s="180"/>
    </row>
    <row r="66" ht="12.75" outlineLevel="4">
      <c r="A66" s="289"/>
      <c r="B66" s="290"/>
      <c r="C66" s="290"/>
      <c r="D66" s="291"/>
      <c r="E66" s="297"/>
      <c r="F66" s="292" t="s">
        <v>101</v>
      </c>
      <c r="G66" s="291"/>
      <c r="H66" s="293">
        <v>0</v>
      </c>
      <c r="I66" s="294"/>
      <c r="J66" s="295"/>
      <c r="K66" s="296"/>
      <c r="L66" s="296"/>
      <c r="M66" s="296"/>
      <c r="N66" s="296"/>
      <c r="O66" s="295"/>
      <c r="P66" s="295"/>
      <c r="Q66" s="295"/>
      <c r="R66" s="291"/>
      <c r="S66" s="291"/>
      <c r="T66" s="290"/>
      <c r="U66" s="61"/>
      <c r="V66" s="63"/>
      <c r="W66" s="63"/>
      <c r="X66" s="180"/>
    </row>
    <row r="67" ht="12.75" outlineLevel="4">
      <c r="A67" s="289"/>
      <c r="B67" s="290"/>
      <c r="C67" s="290"/>
      <c r="D67" s="291"/>
      <c r="E67" s="297"/>
      <c r="F67" s="292" t="s">
        <v>102</v>
      </c>
      <c r="G67" s="291"/>
      <c r="H67" s="293">
        <v>24</v>
      </c>
      <c r="I67" s="294"/>
      <c r="J67" s="295"/>
      <c r="K67" s="296"/>
      <c r="L67" s="296"/>
      <c r="M67" s="296"/>
      <c r="N67" s="296"/>
      <c r="O67" s="295"/>
      <c r="P67" s="295"/>
      <c r="Q67" s="295"/>
      <c r="R67" s="291"/>
      <c r="S67" s="291"/>
      <c r="T67" s="290"/>
      <c r="U67" s="61"/>
      <c r="V67" s="63"/>
      <c r="W67" s="63"/>
      <c r="X67" s="180"/>
    </row>
    <row r="68" ht="12.75" outlineLevel="4">
      <c r="A68" s="289"/>
      <c r="B68" s="290"/>
      <c r="C68" s="290"/>
      <c r="D68" s="291"/>
      <c r="E68" s="297"/>
      <c r="F68" s="292" t="s">
        <v>130</v>
      </c>
      <c r="G68" s="291"/>
      <c r="H68" s="293">
        <v>0</v>
      </c>
      <c r="I68" s="294"/>
      <c r="J68" s="295"/>
      <c r="K68" s="296"/>
      <c r="L68" s="296"/>
      <c r="M68" s="296"/>
      <c r="N68" s="296"/>
      <c r="O68" s="295"/>
      <c r="P68" s="295"/>
      <c r="Q68" s="295"/>
      <c r="R68" s="291"/>
      <c r="S68" s="291"/>
      <c r="T68" s="290"/>
      <c r="U68" s="61"/>
      <c r="V68" s="63"/>
      <c r="W68" s="63"/>
      <c r="X68" s="180"/>
    </row>
    <row r="69" ht="12.75" outlineLevel="4">
      <c r="A69" s="289"/>
      <c r="B69" s="290"/>
      <c r="C69" s="290"/>
      <c r="D69" s="291"/>
      <c r="E69" s="297"/>
      <c r="F69" s="292" t="s">
        <v>131</v>
      </c>
      <c r="G69" s="291"/>
      <c r="H69" s="293">
        <v>487</v>
      </c>
      <c r="I69" s="294"/>
      <c r="J69" s="295"/>
      <c r="K69" s="296"/>
      <c r="L69" s="296"/>
      <c r="M69" s="296"/>
      <c r="N69" s="296"/>
      <c r="O69" s="295"/>
      <c r="P69" s="295"/>
      <c r="Q69" s="295"/>
      <c r="R69" s="291"/>
      <c r="S69" s="291"/>
      <c r="T69" s="290"/>
      <c r="U69" s="61"/>
      <c r="V69" s="63"/>
      <c r="W69" s="63"/>
      <c r="X69" s="180"/>
    </row>
    <row r="70" ht="7.5" customHeight="1" outlineLevel="4">
      <c r="A70" s="63"/>
      <c r="B70" s="199"/>
      <c r="C70" s="199"/>
      <c r="D70" s="180"/>
      <c r="E70" s="180"/>
      <c r="F70" s="243"/>
      <c r="G70" s="180"/>
      <c r="H70" s="194"/>
      <c r="I70" s="247"/>
      <c r="J70" s="190"/>
      <c r="K70" s="194"/>
      <c r="L70" s="194"/>
      <c r="M70" s="194"/>
      <c r="N70" s="194"/>
      <c r="O70" s="190"/>
      <c r="P70" s="190"/>
      <c r="Q70" s="190"/>
      <c r="R70" s="180"/>
      <c r="S70" s="180"/>
      <c r="T70" s="199"/>
      <c r="U70" s="63"/>
      <c r="X70" s="180"/>
    </row>
    <row r="71" ht="12.75" outlineLevel="3">
      <c r="A71" s="56"/>
      <c r="B71" s="269"/>
      <c r="C71" s="270">
        <v>8</v>
      </c>
      <c r="D71" s="271" t="s">
        <v>136</v>
      </c>
      <c r="E71" s="272" t="s">
        <v>137</v>
      </c>
      <c r="F71" s="273" t="s">
        <v>138</v>
      </c>
      <c r="G71" s="271" t="s">
        <v>139</v>
      </c>
      <c r="H71" s="274">
        <v>315.85400000000006</v>
      </c>
      <c r="I71" s="275"/>
      <c r="J71" s="276">
        <f>H71*I71</f>
        <v>0</v>
      </c>
      <c r="K71" s="274">
        <v>1</v>
      </c>
      <c r="L71" s="274">
        <f>H71*K71</f>
        <v>315.85400000000006</v>
      </c>
      <c r="M71" s="274"/>
      <c r="N71" s="274">
        <f>H71*M71</f>
        <v>0</v>
      </c>
      <c r="O71" s="276">
        <v>21</v>
      </c>
      <c r="P71" s="276">
        <f>J71*(O71/100)</f>
        <v>0</v>
      </c>
      <c r="Q71" s="276">
        <f>J71+P71</f>
        <v>0</v>
      </c>
      <c r="R71" s="277"/>
      <c r="S71" s="277" t="s">
        <v>96</v>
      </c>
      <c r="T71" s="278">
        <v>1</v>
      </c>
      <c r="U71" s="63"/>
      <c r="V71" s="63"/>
      <c r="W71" s="63"/>
      <c r="X71" s="180"/>
    </row>
    <row r="72" ht="12.75" outlineLevel="4">
      <c r="A72" s="279"/>
      <c r="B72" s="280"/>
      <c r="C72" s="280"/>
      <c r="D72" s="281"/>
      <c r="E72" s="288" t="s">
        <v>1</v>
      </c>
      <c r="F72" s="282" t="s">
        <v>46</v>
      </c>
      <c r="G72" s="282"/>
      <c r="H72" s="283"/>
      <c r="I72" s="284"/>
      <c r="J72" s="285"/>
      <c r="K72" s="286"/>
      <c r="L72" s="286"/>
      <c r="M72" s="286"/>
      <c r="N72" s="286"/>
      <c r="O72" s="287"/>
      <c r="P72" s="287"/>
      <c r="Q72" s="287"/>
      <c r="R72" s="281"/>
      <c r="S72" s="281"/>
      <c r="T72" s="280"/>
      <c r="U72" s="61"/>
      <c r="V72" s="63"/>
      <c r="W72" s="63"/>
      <c r="X72" s="282" t="str">
        <f>F72</f>
        <v>---</v>
      </c>
      <c r="Y72" s="67"/>
      <c r="AA72" s="74"/>
    </row>
    <row r="73" ht="7.5" customHeight="1" outlineLevel="4">
      <c r="B73" s="199"/>
      <c r="C73" s="199"/>
      <c r="D73" s="180"/>
      <c r="E73" s="180"/>
      <c r="F73" s="181"/>
      <c r="G73" s="180"/>
      <c r="H73" s="194"/>
      <c r="I73" s="247"/>
      <c r="J73" s="190"/>
      <c r="K73" s="194"/>
      <c r="L73" s="194"/>
      <c r="M73" s="194"/>
      <c r="N73" s="194"/>
      <c r="O73" s="190"/>
      <c r="P73" s="190"/>
      <c r="Q73" s="190"/>
      <c r="R73" s="180"/>
      <c r="S73" s="180"/>
      <c r="T73" s="199"/>
      <c r="U73" s="63"/>
      <c r="X73" s="180"/>
    </row>
    <row r="74" ht="12.75" outlineLevel="4">
      <c r="A74" s="289"/>
      <c r="B74" s="290"/>
      <c r="C74" s="290"/>
      <c r="D74" s="291"/>
      <c r="E74" s="297" t="s">
        <v>2</v>
      </c>
      <c r="F74" s="292" t="s">
        <v>140</v>
      </c>
      <c r="G74" s="291"/>
      <c r="H74" s="293">
        <v>0</v>
      </c>
      <c r="I74" s="294"/>
      <c r="J74" s="295"/>
      <c r="K74" s="296"/>
      <c r="L74" s="296"/>
      <c r="M74" s="296"/>
      <c r="N74" s="296"/>
      <c r="O74" s="295"/>
      <c r="P74" s="295"/>
      <c r="Q74" s="295"/>
      <c r="R74" s="291"/>
      <c r="S74" s="291"/>
      <c r="T74" s="290"/>
      <c r="U74" s="61"/>
      <c r="V74" s="63"/>
      <c r="W74" s="63"/>
      <c r="X74" s="180"/>
    </row>
    <row r="75" ht="12.75" outlineLevel="4">
      <c r="A75" s="289"/>
      <c r="B75" s="290"/>
      <c r="C75" s="290"/>
      <c r="D75" s="291"/>
      <c r="E75" s="297"/>
      <c r="F75" s="292" t="s">
        <v>99</v>
      </c>
      <c r="G75" s="291"/>
      <c r="H75" s="293">
        <v>0</v>
      </c>
      <c r="I75" s="294"/>
      <c r="J75" s="295"/>
      <c r="K75" s="296"/>
      <c r="L75" s="296"/>
      <c r="M75" s="296"/>
      <c r="N75" s="296"/>
      <c r="O75" s="295"/>
      <c r="P75" s="295"/>
      <c r="Q75" s="295"/>
      <c r="R75" s="291"/>
      <c r="S75" s="291"/>
      <c r="T75" s="290"/>
      <c r="U75" s="61"/>
      <c r="V75" s="63"/>
      <c r="W75" s="63"/>
      <c r="X75" s="180"/>
    </row>
    <row r="76" ht="12.75" outlineLevel="4">
      <c r="A76" s="289"/>
      <c r="B76" s="290"/>
      <c r="C76" s="290"/>
      <c r="D76" s="291"/>
      <c r="E76" s="297"/>
      <c r="F76" s="292" t="s">
        <v>141</v>
      </c>
      <c r="G76" s="291"/>
      <c r="H76" s="293">
        <v>304.612</v>
      </c>
      <c r="I76" s="294"/>
      <c r="J76" s="295"/>
      <c r="K76" s="296"/>
      <c r="L76" s="296"/>
      <c r="M76" s="296"/>
      <c r="N76" s="296"/>
      <c r="O76" s="295"/>
      <c r="P76" s="295"/>
      <c r="Q76" s="295"/>
      <c r="R76" s="291"/>
      <c r="S76" s="291"/>
      <c r="T76" s="290"/>
      <c r="U76" s="61"/>
      <c r="V76" s="63"/>
      <c r="W76" s="63"/>
      <c r="X76" s="180"/>
    </row>
    <row r="77" ht="12.75" outlineLevel="4">
      <c r="A77" s="289"/>
      <c r="B77" s="290"/>
      <c r="C77" s="290"/>
      <c r="D77" s="291"/>
      <c r="E77" s="297"/>
      <c r="F77" s="292" t="s">
        <v>101</v>
      </c>
      <c r="G77" s="291"/>
      <c r="H77" s="293">
        <v>0</v>
      </c>
      <c r="I77" s="294"/>
      <c r="J77" s="295"/>
      <c r="K77" s="296"/>
      <c r="L77" s="296"/>
      <c r="M77" s="296"/>
      <c r="N77" s="296"/>
      <c r="O77" s="295"/>
      <c r="P77" s="295"/>
      <c r="Q77" s="295"/>
      <c r="R77" s="291"/>
      <c r="S77" s="291"/>
      <c r="T77" s="290"/>
      <c r="U77" s="61"/>
      <c r="V77" s="63"/>
      <c r="W77" s="63"/>
      <c r="X77" s="180"/>
    </row>
    <row r="78" ht="12.75" outlineLevel="4">
      <c r="A78" s="289"/>
      <c r="B78" s="290"/>
      <c r="C78" s="290"/>
      <c r="D78" s="291"/>
      <c r="E78" s="297"/>
      <c r="F78" s="292" t="s">
        <v>142</v>
      </c>
      <c r="G78" s="291"/>
      <c r="H78" s="293">
        <v>0.528</v>
      </c>
      <c r="I78" s="294"/>
      <c r="J78" s="295"/>
      <c r="K78" s="296"/>
      <c r="L78" s="296"/>
      <c r="M78" s="296"/>
      <c r="N78" s="296"/>
      <c r="O78" s="295"/>
      <c r="P78" s="295"/>
      <c r="Q78" s="295"/>
      <c r="R78" s="291"/>
      <c r="S78" s="291"/>
      <c r="T78" s="290"/>
      <c r="U78" s="61"/>
      <c r="V78" s="63"/>
      <c r="W78" s="63"/>
      <c r="X78" s="180"/>
    </row>
    <row r="79" ht="12.75" outlineLevel="4">
      <c r="A79" s="289"/>
      <c r="B79" s="290"/>
      <c r="C79" s="290"/>
      <c r="D79" s="291"/>
      <c r="E79" s="297"/>
      <c r="F79" s="292" t="s">
        <v>130</v>
      </c>
      <c r="G79" s="291"/>
      <c r="H79" s="293">
        <v>0</v>
      </c>
      <c r="I79" s="294"/>
      <c r="J79" s="295"/>
      <c r="K79" s="296"/>
      <c r="L79" s="296"/>
      <c r="M79" s="296"/>
      <c r="N79" s="296"/>
      <c r="O79" s="295"/>
      <c r="P79" s="295"/>
      <c r="Q79" s="295"/>
      <c r="R79" s="291"/>
      <c r="S79" s="291"/>
      <c r="T79" s="290"/>
      <c r="U79" s="61"/>
      <c r="V79" s="63"/>
      <c r="W79" s="63"/>
      <c r="X79" s="180"/>
    </row>
    <row r="80" ht="12.75" outlineLevel="4">
      <c r="A80" s="289"/>
      <c r="B80" s="290"/>
      <c r="C80" s="290"/>
      <c r="D80" s="291"/>
      <c r="E80" s="297"/>
      <c r="F80" s="292" t="s">
        <v>143</v>
      </c>
      <c r="G80" s="291"/>
      <c r="H80" s="293">
        <v>10.714</v>
      </c>
      <c r="I80" s="294"/>
      <c r="J80" s="295"/>
      <c r="K80" s="296"/>
      <c r="L80" s="296"/>
      <c r="M80" s="296"/>
      <c r="N80" s="296"/>
      <c r="O80" s="295"/>
      <c r="P80" s="295"/>
      <c r="Q80" s="295"/>
      <c r="R80" s="291"/>
      <c r="S80" s="291"/>
      <c r="T80" s="290"/>
      <c r="U80" s="61"/>
      <c r="V80" s="63"/>
      <c r="W80" s="63"/>
      <c r="X80" s="180"/>
    </row>
    <row r="81" ht="7.5" customHeight="1" outlineLevel="4">
      <c r="A81" s="63"/>
      <c r="B81" s="199"/>
      <c r="C81" s="199"/>
      <c r="D81" s="180"/>
      <c r="E81" s="180"/>
      <c r="F81" s="243"/>
      <c r="G81" s="180"/>
      <c r="H81" s="194"/>
      <c r="I81" s="247"/>
      <c r="J81" s="190"/>
      <c r="K81" s="194"/>
      <c r="L81" s="194"/>
      <c r="M81" s="194"/>
      <c r="N81" s="194"/>
      <c r="O81" s="190"/>
      <c r="P81" s="190"/>
      <c r="Q81" s="190"/>
      <c r="R81" s="180"/>
      <c r="S81" s="180"/>
      <c r="T81" s="199"/>
      <c r="U81" s="63"/>
      <c r="X81" s="180"/>
    </row>
    <row r="82" ht="12.75" outlineLevel="3">
      <c r="A82" s="56"/>
      <c r="B82" s="269"/>
      <c r="C82" s="270">
        <v>9</v>
      </c>
      <c r="D82" s="271" t="s">
        <v>136</v>
      </c>
      <c r="E82" s="272" t="s">
        <v>144</v>
      </c>
      <c r="F82" s="273" t="s">
        <v>145</v>
      </c>
      <c r="G82" s="271" t="s">
        <v>139</v>
      </c>
      <c r="H82" s="274">
        <v>473.781</v>
      </c>
      <c r="I82" s="275"/>
      <c r="J82" s="276">
        <f>H82*I82</f>
        <v>0</v>
      </c>
      <c r="K82" s="274">
        <v>1</v>
      </c>
      <c r="L82" s="274">
        <f>H82*K82</f>
        <v>473.781</v>
      </c>
      <c r="M82" s="274"/>
      <c r="N82" s="274">
        <f>H82*M82</f>
        <v>0</v>
      </c>
      <c r="O82" s="276">
        <v>21</v>
      </c>
      <c r="P82" s="276">
        <f>J82*(O82/100)</f>
        <v>0</v>
      </c>
      <c r="Q82" s="276">
        <f>J82+P82</f>
        <v>0</v>
      </c>
      <c r="R82" s="277"/>
      <c r="S82" s="277" t="s">
        <v>96</v>
      </c>
      <c r="T82" s="278">
        <v>1</v>
      </c>
      <c r="U82" s="63"/>
      <c r="V82" s="63"/>
      <c r="W82" s="63"/>
      <c r="X82" s="180"/>
    </row>
    <row r="83" ht="12.75" outlineLevel="4">
      <c r="A83" s="279"/>
      <c r="B83" s="280"/>
      <c r="C83" s="280"/>
      <c r="D83" s="281"/>
      <c r="E83" s="288" t="s">
        <v>1</v>
      </c>
      <c r="F83" s="282" t="s">
        <v>46</v>
      </c>
      <c r="G83" s="282"/>
      <c r="H83" s="283"/>
      <c r="I83" s="284"/>
      <c r="J83" s="285"/>
      <c r="K83" s="286"/>
      <c r="L83" s="286"/>
      <c r="M83" s="286"/>
      <c r="N83" s="286"/>
      <c r="O83" s="287"/>
      <c r="P83" s="287"/>
      <c r="Q83" s="287"/>
      <c r="R83" s="281"/>
      <c r="S83" s="281"/>
      <c r="T83" s="280"/>
      <c r="U83" s="61"/>
      <c r="V83" s="63"/>
      <c r="W83" s="63"/>
      <c r="X83" s="282" t="str">
        <f>F83</f>
        <v>---</v>
      </c>
      <c r="Y83" s="67"/>
      <c r="AA83" s="74"/>
    </row>
    <row r="84" ht="7.5" customHeight="1" outlineLevel="4">
      <c r="B84" s="199"/>
      <c r="C84" s="199"/>
      <c r="D84" s="180"/>
      <c r="E84" s="180"/>
      <c r="F84" s="181"/>
      <c r="G84" s="180"/>
      <c r="H84" s="194"/>
      <c r="I84" s="247"/>
      <c r="J84" s="190"/>
      <c r="K84" s="194"/>
      <c r="L84" s="194"/>
      <c r="M84" s="194"/>
      <c r="N84" s="194"/>
      <c r="O84" s="190"/>
      <c r="P84" s="190"/>
      <c r="Q84" s="190"/>
      <c r="R84" s="180"/>
      <c r="S84" s="180"/>
      <c r="T84" s="199"/>
      <c r="U84" s="63"/>
      <c r="X84" s="180"/>
    </row>
    <row r="85" ht="12.75" outlineLevel="4">
      <c r="A85" s="289"/>
      <c r="B85" s="290"/>
      <c r="C85" s="290"/>
      <c r="D85" s="291"/>
      <c r="E85" s="297" t="s">
        <v>2</v>
      </c>
      <c r="F85" s="292" t="s">
        <v>146</v>
      </c>
      <c r="G85" s="291"/>
      <c r="H85" s="293">
        <v>0</v>
      </c>
      <c r="I85" s="294"/>
      <c r="J85" s="295"/>
      <c r="K85" s="296"/>
      <c r="L85" s="296"/>
      <c r="M85" s="296"/>
      <c r="N85" s="296"/>
      <c r="O85" s="295"/>
      <c r="P85" s="295"/>
      <c r="Q85" s="295"/>
      <c r="R85" s="291"/>
      <c r="S85" s="291"/>
      <c r="T85" s="290"/>
      <c r="U85" s="61"/>
      <c r="V85" s="63"/>
      <c r="W85" s="63"/>
      <c r="X85" s="180"/>
    </row>
    <row r="86" ht="12.75" outlineLevel="4">
      <c r="A86" s="289"/>
      <c r="B86" s="290"/>
      <c r="C86" s="290"/>
      <c r="D86" s="291"/>
      <c r="E86" s="297"/>
      <c r="F86" s="292" t="s">
        <v>99</v>
      </c>
      <c r="G86" s="291"/>
      <c r="H86" s="293">
        <v>0</v>
      </c>
      <c r="I86" s="294"/>
      <c r="J86" s="295"/>
      <c r="K86" s="296"/>
      <c r="L86" s="296"/>
      <c r="M86" s="296"/>
      <c r="N86" s="296"/>
      <c r="O86" s="295"/>
      <c r="P86" s="295"/>
      <c r="Q86" s="295"/>
      <c r="R86" s="291"/>
      <c r="S86" s="291"/>
      <c r="T86" s="290"/>
      <c r="U86" s="61"/>
      <c r="V86" s="63"/>
      <c r="W86" s="63"/>
      <c r="X86" s="180"/>
    </row>
    <row r="87" ht="12.75" outlineLevel="4">
      <c r="A87" s="289"/>
      <c r="B87" s="290"/>
      <c r="C87" s="290"/>
      <c r="D87" s="291"/>
      <c r="E87" s="297"/>
      <c r="F87" s="292" t="s">
        <v>147</v>
      </c>
      <c r="G87" s="291"/>
      <c r="H87" s="293">
        <v>456.918</v>
      </c>
      <c r="I87" s="294"/>
      <c r="J87" s="295"/>
      <c r="K87" s="296"/>
      <c r="L87" s="296"/>
      <c r="M87" s="296"/>
      <c r="N87" s="296"/>
      <c r="O87" s="295"/>
      <c r="P87" s="295"/>
      <c r="Q87" s="295"/>
      <c r="R87" s="291"/>
      <c r="S87" s="291"/>
      <c r="T87" s="290"/>
      <c r="U87" s="61"/>
      <c r="V87" s="63"/>
      <c r="W87" s="63"/>
      <c r="X87" s="180"/>
    </row>
    <row r="88" ht="12.75" outlineLevel="4">
      <c r="A88" s="289"/>
      <c r="B88" s="290"/>
      <c r="C88" s="290"/>
      <c r="D88" s="291"/>
      <c r="E88" s="297"/>
      <c r="F88" s="292" t="s">
        <v>101</v>
      </c>
      <c r="G88" s="291"/>
      <c r="H88" s="293">
        <v>0</v>
      </c>
      <c r="I88" s="294"/>
      <c r="J88" s="295"/>
      <c r="K88" s="296"/>
      <c r="L88" s="296"/>
      <c r="M88" s="296"/>
      <c r="N88" s="296"/>
      <c r="O88" s="295"/>
      <c r="P88" s="295"/>
      <c r="Q88" s="295"/>
      <c r="R88" s="291"/>
      <c r="S88" s="291"/>
      <c r="T88" s="290"/>
      <c r="U88" s="61"/>
      <c r="V88" s="63"/>
      <c r="W88" s="63"/>
      <c r="X88" s="180"/>
    </row>
    <row r="89" ht="12.75" outlineLevel="4">
      <c r="A89" s="289"/>
      <c r="B89" s="290"/>
      <c r="C89" s="290"/>
      <c r="D89" s="291"/>
      <c r="E89" s="297"/>
      <c r="F89" s="292" t="s">
        <v>148</v>
      </c>
      <c r="G89" s="291"/>
      <c r="H89" s="293">
        <v>0.792</v>
      </c>
      <c r="I89" s="294"/>
      <c r="J89" s="295"/>
      <c r="K89" s="296"/>
      <c r="L89" s="296"/>
      <c r="M89" s="296"/>
      <c r="N89" s="296"/>
      <c r="O89" s="295"/>
      <c r="P89" s="295"/>
      <c r="Q89" s="295"/>
      <c r="R89" s="291"/>
      <c r="S89" s="291"/>
      <c r="T89" s="290"/>
      <c r="U89" s="61"/>
      <c r="V89" s="63"/>
      <c r="W89" s="63"/>
      <c r="X89" s="180"/>
    </row>
    <row r="90" ht="12.75" outlineLevel="4">
      <c r="A90" s="289"/>
      <c r="B90" s="290"/>
      <c r="C90" s="290"/>
      <c r="D90" s="291"/>
      <c r="E90" s="297"/>
      <c r="F90" s="292" t="s">
        <v>130</v>
      </c>
      <c r="G90" s="291"/>
      <c r="H90" s="293">
        <v>0</v>
      </c>
      <c r="I90" s="294"/>
      <c r="J90" s="295"/>
      <c r="K90" s="296"/>
      <c r="L90" s="296"/>
      <c r="M90" s="296"/>
      <c r="N90" s="296"/>
      <c r="O90" s="295"/>
      <c r="P90" s="295"/>
      <c r="Q90" s="295"/>
      <c r="R90" s="291"/>
      <c r="S90" s="291"/>
      <c r="T90" s="290"/>
      <c r="U90" s="61"/>
      <c r="V90" s="63"/>
      <c r="W90" s="63"/>
      <c r="X90" s="180"/>
    </row>
    <row r="91" ht="12.75" outlineLevel="4">
      <c r="A91" s="289"/>
      <c r="B91" s="290"/>
      <c r="C91" s="290"/>
      <c r="D91" s="291"/>
      <c r="E91" s="297"/>
      <c r="F91" s="292" t="s">
        <v>149</v>
      </c>
      <c r="G91" s="291"/>
      <c r="H91" s="293">
        <v>16.071</v>
      </c>
      <c r="I91" s="294"/>
      <c r="J91" s="295"/>
      <c r="K91" s="296"/>
      <c r="L91" s="296"/>
      <c r="M91" s="296"/>
      <c r="N91" s="296"/>
      <c r="O91" s="295"/>
      <c r="P91" s="295"/>
      <c r="Q91" s="295"/>
      <c r="R91" s="291"/>
      <c r="S91" s="291"/>
      <c r="T91" s="290"/>
      <c r="U91" s="61"/>
      <c r="V91" s="63"/>
      <c r="W91" s="63"/>
      <c r="X91" s="180"/>
    </row>
    <row r="92" ht="7.5" customHeight="1" outlineLevel="4">
      <c r="A92" s="63"/>
      <c r="B92" s="199"/>
      <c r="C92" s="199"/>
      <c r="D92" s="180"/>
      <c r="E92" s="180"/>
      <c r="F92" s="243"/>
      <c r="G92" s="180"/>
      <c r="H92" s="194"/>
      <c r="I92" s="247"/>
      <c r="J92" s="190"/>
      <c r="K92" s="194"/>
      <c r="L92" s="194"/>
      <c r="M92" s="194"/>
      <c r="N92" s="194"/>
      <c r="O92" s="190"/>
      <c r="P92" s="190"/>
      <c r="Q92" s="190"/>
      <c r="R92" s="180"/>
      <c r="S92" s="180"/>
      <c r="T92" s="199"/>
      <c r="U92" s="63"/>
      <c r="X92" s="180"/>
    </row>
    <row r="93" ht="12.75" outlineLevel="3">
      <c r="A93" s="56"/>
      <c r="B93" s="269"/>
      <c r="C93" s="270">
        <v>10</v>
      </c>
      <c r="D93" s="271" t="s">
        <v>92</v>
      </c>
      <c r="E93" s="272" t="s">
        <v>150</v>
      </c>
      <c r="F93" s="273" t="s">
        <v>151</v>
      </c>
      <c r="G93" s="271" t="s">
        <v>95</v>
      </c>
      <c r="H93" s="274">
        <v>14113.5</v>
      </c>
      <c r="I93" s="275"/>
      <c r="J93" s="276">
        <f>H93*I93</f>
        <v>0</v>
      </c>
      <c r="K93" s="274"/>
      <c r="L93" s="274">
        <f>H93*K93</f>
        <v>0</v>
      </c>
      <c r="M93" s="274"/>
      <c r="N93" s="274">
        <f>H93*M93</f>
        <v>0</v>
      </c>
      <c r="O93" s="276">
        <v>21</v>
      </c>
      <c r="P93" s="276">
        <f>J93*(O93/100)</f>
        <v>0</v>
      </c>
      <c r="Q93" s="276">
        <f>J93+P93</f>
        <v>0</v>
      </c>
      <c r="R93" s="277"/>
      <c r="S93" s="277" t="s">
        <v>96</v>
      </c>
      <c r="T93" s="278">
        <v>1</v>
      </c>
      <c r="U93" s="63"/>
      <c r="V93" s="63"/>
      <c r="W93" s="63"/>
      <c r="X93" s="180"/>
    </row>
    <row r="94" ht="12.75" outlineLevel="4">
      <c r="A94" s="279"/>
      <c r="B94" s="280"/>
      <c r="C94" s="280"/>
      <c r="D94" s="281"/>
      <c r="E94" s="288" t="s">
        <v>1</v>
      </c>
      <c r="F94" s="282" t="s">
        <v>152</v>
      </c>
      <c r="G94" s="282"/>
      <c r="H94" s="283"/>
      <c r="I94" s="284"/>
      <c r="J94" s="285"/>
      <c r="K94" s="286"/>
      <c r="L94" s="286"/>
      <c r="M94" s="286"/>
      <c r="N94" s="286"/>
      <c r="O94" s="287"/>
      <c r="P94" s="287"/>
      <c r="Q94" s="287"/>
      <c r="R94" s="281"/>
      <c r="S94" s="281"/>
      <c r="T94" s="280"/>
      <c r="U94" s="61"/>
      <c r="V94" s="63"/>
      <c r="W94" s="63"/>
      <c r="X94" s="282" t="str">
        <f>F94</f>
        <v>Asfaltový beton vrstva podkladní ACP 22 (obalované kamenivo hrubozrnné - OKH) s rozprostřením a zhutněním v pruhu šířky přes 1,5 do 3 m, po zhutnění tl. 80 mm</v>
      </c>
      <c r="Y94" s="67"/>
      <c r="AA94" s="74"/>
    </row>
    <row r="95" ht="7.5" customHeight="1" outlineLevel="4">
      <c r="B95" s="199"/>
      <c r="C95" s="199"/>
      <c r="D95" s="180"/>
      <c r="E95" s="180"/>
      <c r="F95" s="181"/>
      <c r="G95" s="180"/>
      <c r="H95" s="194"/>
      <c r="I95" s="247"/>
      <c r="J95" s="190"/>
      <c r="K95" s="194"/>
      <c r="L95" s="194"/>
      <c r="M95" s="194"/>
      <c r="N95" s="194"/>
      <c r="O95" s="190"/>
      <c r="P95" s="190"/>
      <c r="Q95" s="190"/>
      <c r="R95" s="180"/>
      <c r="S95" s="180"/>
      <c r="T95" s="199"/>
      <c r="U95" s="63"/>
      <c r="X95" s="180"/>
    </row>
    <row r="96" ht="19.9" outlineLevel="4">
      <c r="A96" s="289"/>
      <c r="B96" s="290"/>
      <c r="C96" s="290"/>
      <c r="D96" s="291"/>
      <c r="E96" s="297" t="s">
        <v>2</v>
      </c>
      <c r="F96" s="292" t="s">
        <v>153</v>
      </c>
      <c r="G96" s="291"/>
      <c r="H96" s="293">
        <v>0</v>
      </c>
      <c r="I96" s="294"/>
      <c r="J96" s="295"/>
      <c r="K96" s="296"/>
      <c r="L96" s="296"/>
      <c r="M96" s="296"/>
      <c r="N96" s="296"/>
      <c r="O96" s="295"/>
      <c r="P96" s="295"/>
      <c r="Q96" s="295"/>
      <c r="R96" s="291"/>
      <c r="S96" s="291"/>
      <c r="T96" s="290"/>
      <c r="U96" s="61"/>
      <c r="V96" s="63"/>
      <c r="W96" s="63"/>
      <c r="X96" s="180"/>
    </row>
    <row r="97" ht="12.75" outlineLevel="4">
      <c r="A97" s="289"/>
      <c r="B97" s="290"/>
      <c r="C97" s="290"/>
      <c r="D97" s="291"/>
      <c r="E97" s="297"/>
      <c r="F97" s="292" t="s">
        <v>99</v>
      </c>
      <c r="G97" s="291"/>
      <c r="H97" s="293">
        <v>0</v>
      </c>
      <c r="I97" s="294"/>
      <c r="J97" s="295"/>
      <c r="K97" s="296"/>
      <c r="L97" s="296"/>
      <c r="M97" s="296"/>
      <c r="N97" s="296"/>
      <c r="O97" s="295"/>
      <c r="P97" s="295"/>
      <c r="Q97" s="295"/>
      <c r="R97" s="291"/>
      <c r="S97" s="291"/>
      <c r="T97" s="290"/>
      <c r="U97" s="61"/>
      <c r="V97" s="63"/>
      <c r="W97" s="63"/>
      <c r="X97" s="180"/>
    </row>
    <row r="98" ht="12.75" outlineLevel="4">
      <c r="A98" s="289"/>
      <c r="B98" s="290"/>
      <c r="C98" s="290"/>
      <c r="D98" s="291"/>
      <c r="E98" s="297"/>
      <c r="F98" s="292" t="s">
        <v>100</v>
      </c>
      <c r="G98" s="291"/>
      <c r="H98" s="293">
        <v>13846</v>
      </c>
      <c r="I98" s="294"/>
      <c r="J98" s="295"/>
      <c r="K98" s="296"/>
      <c r="L98" s="296"/>
      <c r="M98" s="296"/>
      <c r="N98" s="296"/>
      <c r="O98" s="295"/>
      <c r="P98" s="295"/>
      <c r="Q98" s="295"/>
      <c r="R98" s="291"/>
      <c r="S98" s="291"/>
      <c r="T98" s="290"/>
      <c r="U98" s="61"/>
      <c r="V98" s="63"/>
      <c r="W98" s="63"/>
      <c r="X98" s="180"/>
    </row>
    <row r="99" ht="12.75" outlineLevel="4">
      <c r="A99" s="289"/>
      <c r="B99" s="290"/>
      <c r="C99" s="290"/>
      <c r="D99" s="291"/>
      <c r="E99" s="297"/>
      <c r="F99" s="292" t="s">
        <v>130</v>
      </c>
      <c r="G99" s="291"/>
      <c r="H99" s="293">
        <v>0</v>
      </c>
      <c r="I99" s="294"/>
      <c r="J99" s="295"/>
      <c r="K99" s="296"/>
      <c r="L99" s="296"/>
      <c r="M99" s="296"/>
      <c r="N99" s="296"/>
      <c r="O99" s="295"/>
      <c r="P99" s="295"/>
      <c r="Q99" s="295"/>
      <c r="R99" s="291"/>
      <c r="S99" s="291"/>
      <c r="T99" s="290"/>
      <c r="U99" s="61"/>
      <c r="V99" s="63"/>
      <c r="W99" s="63"/>
      <c r="X99" s="180"/>
    </row>
    <row r="100" ht="12.75" outlineLevel="4">
      <c r="A100" s="289"/>
      <c r="B100" s="290"/>
      <c r="C100" s="290"/>
      <c r="D100" s="291"/>
      <c r="E100" s="297"/>
      <c r="F100" s="292" t="s">
        <v>154</v>
      </c>
      <c r="G100" s="291"/>
      <c r="H100" s="293">
        <v>243.5</v>
      </c>
      <c r="I100" s="294"/>
      <c r="J100" s="295"/>
      <c r="K100" s="296"/>
      <c r="L100" s="296"/>
      <c r="M100" s="296"/>
      <c r="N100" s="296"/>
      <c r="O100" s="295"/>
      <c r="P100" s="295"/>
      <c r="Q100" s="295"/>
      <c r="R100" s="291"/>
      <c r="S100" s="291"/>
      <c r="T100" s="290"/>
      <c r="U100" s="61"/>
      <c r="V100" s="63"/>
      <c r="W100" s="63"/>
      <c r="X100" s="180"/>
    </row>
    <row r="101" ht="12.75" outlineLevel="4">
      <c r="A101" s="289"/>
      <c r="B101" s="290"/>
      <c r="C101" s="290"/>
      <c r="D101" s="291"/>
      <c r="E101" s="297"/>
      <c r="F101" s="292" t="s">
        <v>101</v>
      </c>
      <c r="G101" s="291"/>
      <c r="H101" s="293">
        <v>0</v>
      </c>
      <c r="I101" s="294"/>
      <c r="J101" s="295"/>
      <c r="K101" s="296"/>
      <c r="L101" s="296"/>
      <c r="M101" s="296"/>
      <c r="N101" s="296"/>
      <c r="O101" s="295"/>
      <c r="P101" s="295"/>
      <c r="Q101" s="295"/>
      <c r="R101" s="291"/>
      <c r="S101" s="291"/>
      <c r="T101" s="290"/>
      <c r="U101" s="61"/>
      <c r="V101" s="63"/>
      <c r="W101" s="63"/>
      <c r="X101" s="180"/>
    </row>
    <row r="102" ht="12.75" outlineLevel="4">
      <c r="A102" s="289"/>
      <c r="B102" s="290"/>
      <c r="C102" s="290"/>
      <c r="D102" s="291"/>
      <c r="E102" s="297"/>
      <c r="F102" s="292" t="s">
        <v>102</v>
      </c>
      <c r="G102" s="291"/>
      <c r="H102" s="293">
        <v>24</v>
      </c>
      <c r="I102" s="294"/>
      <c r="J102" s="295"/>
      <c r="K102" s="296"/>
      <c r="L102" s="296"/>
      <c r="M102" s="296"/>
      <c r="N102" s="296"/>
      <c r="O102" s="295"/>
      <c r="P102" s="295"/>
      <c r="Q102" s="295"/>
      <c r="R102" s="291"/>
      <c r="S102" s="291"/>
      <c r="T102" s="290"/>
      <c r="U102" s="61"/>
      <c r="V102" s="63"/>
      <c r="W102" s="63"/>
      <c r="X102" s="180"/>
    </row>
    <row r="103" ht="7.5" customHeight="1" outlineLevel="4">
      <c r="A103" s="63"/>
      <c r="B103" s="199"/>
      <c r="C103" s="199"/>
      <c r="D103" s="180"/>
      <c r="E103" s="180"/>
      <c r="F103" s="243"/>
      <c r="G103" s="180"/>
      <c r="H103" s="194"/>
      <c r="I103" s="247"/>
      <c r="J103" s="190"/>
      <c r="K103" s="194"/>
      <c r="L103" s="194"/>
      <c r="M103" s="194"/>
      <c r="N103" s="194"/>
      <c r="O103" s="190"/>
      <c r="P103" s="190"/>
      <c r="Q103" s="190"/>
      <c r="R103" s="180"/>
      <c r="S103" s="180"/>
      <c r="T103" s="199"/>
      <c r="U103" s="63"/>
      <c r="X103" s="180"/>
    </row>
    <row r="104" ht="12.75" outlineLevel="3">
      <c r="A104" s="56"/>
      <c r="B104" s="269"/>
      <c r="C104" s="270">
        <v>11</v>
      </c>
      <c r="D104" s="271" t="s">
        <v>92</v>
      </c>
      <c r="E104" s="272" t="s">
        <v>155</v>
      </c>
      <c r="F104" s="273" t="s">
        <v>156</v>
      </c>
      <c r="G104" s="271" t="s">
        <v>95</v>
      </c>
      <c r="H104" s="274">
        <v>13870</v>
      </c>
      <c r="I104" s="275"/>
      <c r="J104" s="276">
        <f>H104*I104</f>
        <v>0</v>
      </c>
      <c r="K104" s="274"/>
      <c r="L104" s="274">
        <f>H104*K104</f>
        <v>0</v>
      </c>
      <c r="M104" s="274"/>
      <c r="N104" s="274">
        <f>H104*M104</f>
        <v>0</v>
      </c>
      <c r="O104" s="276">
        <v>21</v>
      </c>
      <c r="P104" s="276">
        <f>J104*(O104/100)</f>
        <v>0</v>
      </c>
      <c r="Q104" s="276">
        <f>J104+P104</f>
        <v>0</v>
      </c>
      <c r="R104" s="277"/>
      <c r="S104" s="277" t="s">
        <v>96</v>
      </c>
      <c r="T104" s="278">
        <v>1</v>
      </c>
      <c r="U104" s="63"/>
      <c r="V104" s="63"/>
      <c r="W104" s="63"/>
      <c r="X104" s="180"/>
    </row>
    <row r="105" ht="12.75" outlineLevel="4">
      <c r="A105" s="279"/>
      <c r="B105" s="280"/>
      <c r="C105" s="280"/>
      <c r="D105" s="281"/>
      <c r="E105" s="288" t="s">
        <v>1</v>
      </c>
      <c r="F105" s="282" t="s">
        <v>157</v>
      </c>
      <c r="G105" s="282"/>
      <c r="H105" s="283"/>
      <c r="I105" s="284"/>
      <c r="J105" s="285"/>
      <c r="K105" s="286"/>
      <c r="L105" s="286"/>
      <c r="M105" s="286"/>
      <c r="N105" s="286"/>
      <c r="O105" s="287"/>
      <c r="P105" s="287"/>
      <c r="Q105" s="287"/>
      <c r="R105" s="281"/>
      <c r="S105" s="281"/>
      <c r="T105" s="280"/>
      <c r="U105" s="61"/>
      <c r="V105" s="63"/>
      <c r="W105" s="63"/>
      <c r="X105" s="282" t="str">
        <f>F105</f>
        <v>Postřik spojovací PS bez posypu kamenivem ze silniční emulze, v množství 0,30 kg/m2</v>
      </c>
      <c r="Y105" s="67"/>
      <c r="AA105" s="74"/>
    </row>
    <row r="106" ht="7.5" customHeight="1" outlineLevel="4">
      <c r="B106" s="199"/>
      <c r="C106" s="199"/>
      <c r="D106" s="180"/>
      <c r="E106" s="180"/>
      <c r="F106" s="181"/>
      <c r="G106" s="180"/>
      <c r="H106" s="194"/>
      <c r="I106" s="247"/>
      <c r="J106" s="190"/>
      <c r="K106" s="194"/>
      <c r="L106" s="194"/>
      <c r="M106" s="194"/>
      <c r="N106" s="194"/>
      <c r="O106" s="190"/>
      <c r="P106" s="190"/>
      <c r="Q106" s="190"/>
      <c r="R106" s="180"/>
      <c r="S106" s="180"/>
      <c r="T106" s="199"/>
      <c r="U106" s="63"/>
      <c r="X106" s="180"/>
    </row>
    <row r="107" ht="19.9" outlineLevel="4">
      <c r="A107" s="289"/>
      <c r="B107" s="290"/>
      <c r="C107" s="290"/>
      <c r="D107" s="291"/>
      <c r="E107" s="297" t="s">
        <v>2</v>
      </c>
      <c r="F107" s="292" t="s">
        <v>158</v>
      </c>
      <c r="G107" s="291"/>
      <c r="H107" s="293">
        <v>0</v>
      </c>
      <c r="I107" s="294"/>
      <c r="J107" s="295"/>
      <c r="K107" s="296"/>
      <c r="L107" s="296"/>
      <c r="M107" s="296"/>
      <c r="N107" s="296"/>
      <c r="O107" s="295"/>
      <c r="P107" s="295"/>
      <c r="Q107" s="295"/>
      <c r="R107" s="291"/>
      <c r="S107" s="291"/>
      <c r="T107" s="290"/>
      <c r="U107" s="61"/>
      <c r="V107" s="63"/>
      <c r="W107" s="63"/>
      <c r="X107" s="180"/>
    </row>
    <row r="108" ht="12.75" outlineLevel="4">
      <c r="A108" s="289"/>
      <c r="B108" s="290"/>
      <c r="C108" s="290"/>
      <c r="D108" s="291"/>
      <c r="E108" s="297"/>
      <c r="F108" s="292" t="s">
        <v>99</v>
      </c>
      <c r="G108" s="291"/>
      <c r="H108" s="293">
        <v>0</v>
      </c>
      <c r="I108" s="294"/>
      <c r="J108" s="295"/>
      <c r="K108" s="296"/>
      <c r="L108" s="296"/>
      <c r="M108" s="296"/>
      <c r="N108" s="296"/>
      <c r="O108" s="295"/>
      <c r="P108" s="295"/>
      <c r="Q108" s="295"/>
      <c r="R108" s="291"/>
      <c r="S108" s="291"/>
      <c r="T108" s="290"/>
      <c r="U108" s="61"/>
      <c r="V108" s="63"/>
      <c r="W108" s="63"/>
      <c r="X108" s="180"/>
    </row>
    <row r="109" ht="12.75" outlineLevel="4">
      <c r="A109" s="289"/>
      <c r="B109" s="290"/>
      <c r="C109" s="290"/>
      <c r="D109" s="291"/>
      <c r="E109" s="297"/>
      <c r="F109" s="292" t="s">
        <v>100</v>
      </c>
      <c r="G109" s="291"/>
      <c r="H109" s="293">
        <v>13846</v>
      </c>
      <c r="I109" s="294"/>
      <c r="J109" s="295"/>
      <c r="K109" s="296"/>
      <c r="L109" s="296"/>
      <c r="M109" s="296"/>
      <c r="N109" s="296"/>
      <c r="O109" s="295"/>
      <c r="P109" s="295"/>
      <c r="Q109" s="295"/>
      <c r="R109" s="291"/>
      <c r="S109" s="291"/>
      <c r="T109" s="290"/>
      <c r="U109" s="61"/>
      <c r="V109" s="63"/>
      <c r="W109" s="63"/>
      <c r="X109" s="180"/>
    </row>
    <row r="110" ht="12.75" outlineLevel="4">
      <c r="A110" s="289"/>
      <c r="B110" s="290"/>
      <c r="C110" s="290"/>
      <c r="D110" s="291"/>
      <c r="E110" s="297"/>
      <c r="F110" s="292" t="s">
        <v>101</v>
      </c>
      <c r="G110" s="291"/>
      <c r="H110" s="293">
        <v>0</v>
      </c>
      <c r="I110" s="294"/>
      <c r="J110" s="295"/>
      <c r="K110" s="296"/>
      <c r="L110" s="296"/>
      <c r="M110" s="296"/>
      <c r="N110" s="296"/>
      <c r="O110" s="295"/>
      <c r="P110" s="295"/>
      <c r="Q110" s="295"/>
      <c r="R110" s="291"/>
      <c r="S110" s="291"/>
      <c r="T110" s="290"/>
      <c r="U110" s="61"/>
      <c r="V110" s="63"/>
      <c r="W110" s="63"/>
      <c r="X110" s="180"/>
    </row>
    <row r="111" ht="12.75" outlineLevel="4">
      <c r="A111" s="289"/>
      <c r="B111" s="290"/>
      <c r="C111" s="290"/>
      <c r="D111" s="291"/>
      <c r="E111" s="297"/>
      <c r="F111" s="292" t="s">
        <v>102</v>
      </c>
      <c r="G111" s="291"/>
      <c r="H111" s="293">
        <v>24</v>
      </c>
      <c r="I111" s="294"/>
      <c r="J111" s="295"/>
      <c r="K111" s="296"/>
      <c r="L111" s="296"/>
      <c r="M111" s="296"/>
      <c r="N111" s="296"/>
      <c r="O111" s="295"/>
      <c r="P111" s="295"/>
      <c r="Q111" s="295"/>
      <c r="R111" s="291"/>
      <c r="S111" s="291"/>
      <c r="T111" s="290"/>
      <c r="U111" s="61"/>
      <c r="V111" s="63"/>
      <c r="W111" s="63"/>
      <c r="X111" s="180"/>
    </row>
    <row r="112" ht="7.5" customHeight="1" outlineLevel="4">
      <c r="A112" s="63"/>
      <c r="B112" s="199"/>
      <c r="C112" s="199"/>
      <c r="D112" s="180"/>
      <c r="E112" s="180"/>
      <c r="F112" s="243"/>
      <c r="G112" s="180"/>
      <c r="H112" s="194"/>
      <c r="I112" s="247"/>
      <c r="J112" s="190"/>
      <c r="K112" s="194"/>
      <c r="L112" s="194"/>
      <c r="M112" s="194"/>
      <c r="N112" s="194"/>
      <c r="O112" s="190"/>
      <c r="P112" s="190"/>
      <c r="Q112" s="190"/>
      <c r="R112" s="180"/>
      <c r="S112" s="180"/>
      <c r="T112" s="199"/>
      <c r="U112" s="63"/>
      <c r="X112" s="180"/>
    </row>
    <row r="113" ht="12.75" outlineLevel="3">
      <c r="A113" s="56"/>
      <c r="B113" s="269"/>
      <c r="C113" s="270">
        <v>12</v>
      </c>
      <c r="D113" s="271" t="s">
        <v>92</v>
      </c>
      <c r="E113" s="272" t="s">
        <v>159</v>
      </c>
      <c r="F113" s="273" t="s">
        <v>160</v>
      </c>
      <c r="G113" s="271" t="s">
        <v>95</v>
      </c>
      <c r="H113" s="274">
        <v>13870</v>
      </c>
      <c r="I113" s="275"/>
      <c r="J113" s="276">
        <f>H113*I113</f>
        <v>0</v>
      </c>
      <c r="K113" s="274"/>
      <c r="L113" s="274">
        <f>H113*K113</f>
        <v>0</v>
      </c>
      <c r="M113" s="274"/>
      <c r="N113" s="274">
        <f>H113*M113</f>
        <v>0</v>
      </c>
      <c r="O113" s="276">
        <v>21</v>
      </c>
      <c r="P113" s="276">
        <f>J113*(O113/100)</f>
        <v>0</v>
      </c>
      <c r="Q113" s="276">
        <f>J113+P113</f>
        <v>0</v>
      </c>
      <c r="R113" s="277"/>
      <c r="S113" s="277" t="s">
        <v>96</v>
      </c>
      <c r="T113" s="278">
        <v>1</v>
      </c>
      <c r="U113" s="63"/>
      <c r="V113" s="63"/>
      <c r="W113" s="63"/>
      <c r="X113" s="180"/>
    </row>
    <row r="114" ht="12.75" outlineLevel="4">
      <c r="A114" s="279"/>
      <c r="B114" s="280"/>
      <c r="C114" s="280"/>
      <c r="D114" s="281"/>
      <c r="E114" s="288" t="s">
        <v>1</v>
      </c>
      <c r="F114" s="282" t="s">
        <v>161</v>
      </c>
      <c r="G114" s="282"/>
      <c r="H114" s="283"/>
      <c r="I114" s="284"/>
      <c r="J114" s="285"/>
      <c r="K114" s="286"/>
      <c r="L114" s="286"/>
      <c r="M114" s="286"/>
      <c r="N114" s="286"/>
      <c r="O114" s="287"/>
      <c r="P114" s="287"/>
      <c r="Q114" s="287"/>
      <c r="R114" s="281"/>
      <c r="S114" s="281"/>
      <c r="T114" s="280"/>
      <c r="U114" s="61"/>
      <c r="V114" s="63"/>
      <c r="W114" s="63"/>
      <c r="X114" s="282" t="str">
        <f>F114</f>
        <v>Asfaltový beton vrstva obrusná ACO 11 (ABS) s rozprostřením a se zhutněním z nemodifikovaného asfaltu v pruhu šířky do 3 m tř. II, po zhutnění tl. 40 mm</v>
      </c>
      <c r="Y114" s="67"/>
      <c r="AA114" s="74"/>
    </row>
    <row r="115" ht="7.5" customHeight="1" outlineLevel="4">
      <c r="B115" s="199"/>
      <c r="C115" s="199"/>
      <c r="D115" s="180"/>
      <c r="E115" s="180"/>
      <c r="F115" s="181"/>
      <c r="G115" s="180"/>
      <c r="H115" s="194"/>
      <c r="I115" s="247"/>
      <c r="J115" s="190"/>
      <c r="K115" s="194"/>
      <c r="L115" s="194"/>
      <c r="M115" s="194"/>
      <c r="N115" s="194"/>
      <c r="O115" s="190"/>
      <c r="P115" s="190"/>
      <c r="Q115" s="190"/>
      <c r="R115" s="180"/>
      <c r="S115" s="180"/>
      <c r="T115" s="199"/>
      <c r="U115" s="63"/>
      <c r="X115" s="180"/>
    </row>
    <row r="116" ht="19.9" outlineLevel="4">
      <c r="A116" s="289"/>
      <c r="B116" s="290"/>
      <c r="C116" s="290"/>
      <c r="D116" s="291"/>
      <c r="E116" s="297" t="s">
        <v>2</v>
      </c>
      <c r="F116" s="292" t="s">
        <v>162</v>
      </c>
      <c r="G116" s="291"/>
      <c r="H116" s="293">
        <v>0</v>
      </c>
      <c r="I116" s="294"/>
      <c r="J116" s="295"/>
      <c r="K116" s="296"/>
      <c r="L116" s="296"/>
      <c r="M116" s="296"/>
      <c r="N116" s="296"/>
      <c r="O116" s="295"/>
      <c r="P116" s="295"/>
      <c r="Q116" s="295"/>
      <c r="R116" s="291"/>
      <c r="S116" s="291"/>
      <c r="T116" s="290"/>
      <c r="U116" s="61"/>
      <c r="V116" s="63"/>
      <c r="W116" s="63"/>
      <c r="X116" s="180"/>
    </row>
    <row r="117" ht="12.75" outlineLevel="4">
      <c r="A117" s="289"/>
      <c r="B117" s="290"/>
      <c r="C117" s="290"/>
      <c r="D117" s="291"/>
      <c r="E117" s="297"/>
      <c r="F117" s="292" t="s">
        <v>99</v>
      </c>
      <c r="G117" s="291"/>
      <c r="H117" s="293">
        <v>0</v>
      </c>
      <c r="I117" s="294"/>
      <c r="J117" s="295"/>
      <c r="K117" s="296"/>
      <c r="L117" s="296"/>
      <c r="M117" s="296"/>
      <c r="N117" s="296"/>
      <c r="O117" s="295"/>
      <c r="P117" s="295"/>
      <c r="Q117" s="295"/>
      <c r="R117" s="291"/>
      <c r="S117" s="291"/>
      <c r="T117" s="290"/>
      <c r="U117" s="61"/>
      <c r="V117" s="63"/>
      <c r="W117" s="63"/>
      <c r="X117" s="180"/>
    </row>
    <row r="118" ht="12.75" outlineLevel="4">
      <c r="A118" s="289"/>
      <c r="B118" s="290"/>
      <c r="C118" s="290"/>
      <c r="D118" s="291"/>
      <c r="E118" s="297"/>
      <c r="F118" s="292" t="s">
        <v>100</v>
      </c>
      <c r="G118" s="291"/>
      <c r="H118" s="293">
        <v>13846</v>
      </c>
      <c r="I118" s="294"/>
      <c r="J118" s="295"/>
      <c r="K118" s="296"/>
      <c r="L118" s="296"/>
      <c r="M118" s="296"/>
      <c r="N118" s="296"/>
      <c r="O118" s="295"/>
      <c r="P118" s="295"/>
      <c r="Q118" s="295"/>
      <c r="R118" s="291"/>
      <c r="S118" s="291"/>
      <c r="T118" s="290"/>
      <c r="U118" s="61"/>
      <c r="V118" s="63"/>
      <c r="W118" s="63"/>
      <c r="X118" s="180"/>
    </row>
    <row r="119" ht="12.75" outlineLevel="4">
      <c r="A119" s="289"/>
      <c r="B119" s="290"/>
      <c r="C119" s="290"/>
      <c r="D119" s="291"/>
      <c r="E119" s="297"/>
      <c r="F119" s="292" t="s">
        <v>101</v>
      </c>
      <c r="G119" s="291"/>
      <c r="H119" s="293">
        <v>0</v>
      </c>
      <c r="I119" s="294"/>
      <c r="J119" s="295"/>
      <c r="K119" s="296"/>
      <c r="L119" s="296"/>
      <c r="M119" s="296"/>
      <c r="N119" s="296"/>
      <c r="O119" s="295"/>
      <c r="P119" s="295"/>
      <c r="Q119" s="295"/>
      <c r="R119" s="291"/>
      <c r="S119" s="291"/>
      <c r="T119" s="290"/>
      <c r="U119" s="61"/>
      <c r="V119" s="63"/>
      <c r="W119" s="63"/>
      <c r="X119" s="180"/>
    </row>
    <row r="120" ht="12.75" outlineLevel="4">
      <c r="A120" s="289"/>
      <c r="B120" s="290"/>
      <c r="C120" s="290"/>
      <c r="D120" s="291"/>
      <c r="E120" s="297"/>
      <c r="F120" s="292" t="s">
        <v>102</v>
      </c>
      <c r="G120" s="291"/>
      <c r="H120" s="293">
        <v>24</v>
      </c>
      <c r="I120" s="294"/>
      <c r="J120" s="295"/>
      <c r="K120" s="296"/>
      <c r="L120" s="296"/>
      <c r="M120" s="296"/>
      <c r="N120" s="296"/>
      <c r="O120" s="295"/>
      <c r="P120" s="295"/>
      <c r="Q120" s="295"/>
      <c r="R120" s="291"/>
      <c r="S120" s="291"/>
      <c r="T120" s="290"/>
      <c r="U120" s="61"/>
      <c r="V120" s="63"/>
      <c r="W120" s="63"/>
      <c r="X120" s="180"/>
    </row>
    <row r="121" ht="7.5" customHeight="1" outlineLevel="4">
      <c r="A121" s="63"/>
      <c r="B121" s="199"/>
      <c r="C121" s="199"/>
      <c r="D121" s="180"/>
      <c r="E121" s="180"/>
      <c r="F121" s="243"/>
      <c r="G121" s="180"/>
      <c r="H121" s="194"/>
      <c r="I121" s="247"/>
      <c r="J121" s="190"/>
      <c r="K121" s="194"/>
      <c r="L121" s="194"/>
      <c r="M121" s="194"/>
      <c r="N121" s="194"/>
      <c r="O121" s="190"/>
      <c r="P121" s="190"/>
      <c r="Q121" s="190"/>
      <c r="R121" s="180"/>
      <c r="S121" s="180"/>
      <c r="T121" s="199"/>
      <c r="U121" s="63"/>
      <c r="X121" s="180"/>
    </row>
    <row r="122" ht="12.75" outlineLevel="3">
      <c r="A122" s="56"/>
      <c r="B122" s="269"/>
      <c r="C122" s="270">
        <v>13</v>
      </c>
      <c r="D122" s="271" t="s">
        <v>92</v>
      </c>
      <c r="E122" s="272" t="s">
        <v>163</v>
      </c>
      <c r="F122" s="273" t="s">
        <v>164</v>
      </c>
      <c r="G122" s="271" t="s">
        <v>95</v>
      </c>
      <c r="H122" s="274">
        <v>2407</v>
      </c>
      <c r="I122" s="275"/>
      <c r="J122" s="276">
        <f>H122*I122</f>
        <v>0</v>
      </c>
      <c r="K122" s="274">
        <v>0.216</v>
      </c>
      <c r="L122" s="274">
        <f>H122*K122</f>
        <v>519.912</v>
      </c>
      <c r="M122" s="274"/>
      <c r="N122" s="274">
        <f>H122*M122</f>
        <v>0</v>
      </c>
      <c r="O122" s="276">
        <v>21</v>
      </c>
      <c r="P122" s="276">
        <f>J122*(O122/100)</f>
        <v>0</v>
      </c>
      <c r="Q122" s="276">
        <f>J122+P122</f>
        <v>0</v>
      </c>
      <c r="R122" s="277"/>
      <c r="S122" s="277" t="s">
        <v>96</v>
      </c>
      <c r="T122" s="278">
        <v>1</v>
      </c>
      <c r="U122" s="63"/>
      <c r="V122" s="63"/>
      <c r="W122" s="63"/>
      <c r="X122" s="180"/>
    </row>
    <row r="123" ht="12.75" outlineLevel="4">
      <c r="A123" s="279"/>
      <c r="B123" s="280"/>
      <c r="C123" s="280"/>
      <c r="D123" s="281"/>
      <c r="E123" s="288" t="s">
        <v>1</v>
      </c>
      <c r="F123" s="282" t="s">
        <v>165</v>
      </c>
      <c r="G123" s="282"/>
      <c r="H123" s="283"/>
      <c r="I123" s="284"/>
      <c r="J123" s="285"/>
      <c r="K123" s="286"/>
      <c r="L123" s="286"/>
      <c r="M123" s="286"/>
      <c r="N123" s="286"/>
      <c r="O123" s="287"/>
      <c r="P123" s="287"/>
      <c r="Q123" s="287"/>
      <c r="R123" s="281"/>
      <c r="S123" s="281"/>
      <c r="T123" s="280"/>
      <c r="U123" s="61"/>
      <c r="V123" s="63"/>
      <c r="W123" s="63"/>
      <c r="X123" s="282" t="str">
        <f>F123</f>
        <v>Zpevnění krajnic nebo komunikací pro pěší s rozprostřením a zhutněním, po zhutnění asfaltovým recyklátem tl. 100 mm</v>
      </c>
      <c r="Y123" s="67"/>
      <c r="AA123" s="74"/>
    </row>
    <row r="124" ht="7.5" customHeight="1" outlineLevel="4">
      <c r="B124" s="199"/>
      <c r="C124" s="199"/>
      <c r="D124" s="180"/>
      <c r="E124" s="180"/>
      <c r="F124" s="181"/>
      <c r="G124" s="180"/>
      <c r="H124" s="194"/>
      <c r="I124" s="247"/>
      <c r="J124" s="190"/>
      <c r="K124" s="194"/>
      <c r="L124" s="194"/>
      <c r="M124" s="194"/>
      <c r="N124" s="194"/>
      <c r="O124" s="190"/>
      <c r="P124" s="190"/>
      <c r="Q124" s="190"/>
      <c r="R124" s="180"/>
      <c r="S124" s="180"/>
      <c r="T124" s="199"/>
      <c r="U124" s="63"/>
      <c r="X124" s="180"/>
    </row>
    <row r="125" ht="12.75" outlineLevel="4">
      <c r="A125" s="289"/>
      <c r="B125" s="290"/>
      <c r="C125" s="290"/>
      <c r="D125" s="291"/>
      <c r="E125" s="297" t="s">
        <v>2</v>
      </c>
      <c r="F125" s="292" t="s">
        <v>166</v>
      </c>
      <c r="G125" s="291"/>
      <c r="H125" s="293">
        <v>0</v>
      </c>
      <c r="I125" s="294"/>
      <c r="J125" s="295"/>
      <c r="K125" s="296"/>
      <c r="L125" s="296"/>
      <c r="M125" s="296"/>
      <c r="N125" s="296"/>
      <c r="O125" s="295"/>
      <c r="P125" s="295"/>
      <c r="Q125" s="295"/>
      <c r="R125" s="291"/>
      <c r="S125" s="291"/>
      <c r="T125" s="290"/>
      <c r="U125" s="61"/>
      <c r="V125" s="63"/>
      <c r="W125" s="63"/>
      <c r="X125" s="180"/>
    </row>
    <row r="126" ht="12.75" outlineLevel="4">
      <c r="A126" s="289"/>
      <c r="B126" s="290"/>
      <c r="C126" s="290"/>
      <c r="D126" s="291"/>
      <c r="E126" s="297"/>
      <c r="F126" s="292" t="s">
        <v>167</v>
      </c>
      <c r="G126" s="291"/>
      <c r="H126" s="293">
        <v>2407</v>
      </c>
      <c r="I126" s="294"/>
      <c r="J126" s="295"/>
      <c r="K126" s="296"/>
      <c r="L126" s="296"/>
      <c r="M126" s="296"/>
      <c r="N126" s="296"/>
      <c r="O126" s="295"/>
      <c r="P126" s="295"/>
      <c r="Q126" s="295"/>
      <c r="R126" s="291"/>
      <c r="S126" s="291"/>
      <c r="T126" s="290"/>
      <c r="U126" s="61"/>
      <c r="V126" s="63"/>
      <c r="W126" s="63"/>
      <c r="X126" s="180"/>
    </row>
    <row r="127" ht="7.5" customHeight="1" outlineLevel="4">
      <c r="A127" s="63"/>
      <c r="B127" s="199"/>
      <c r="C127" s="199"/>
      <c r="D127" s="180"/>
      <c r="E127" s="180"/>
      <c r="F127" s="243"/>
      <c r="G127" s="180"/>
      <c r="H127" s="194"/>
      <c r="I127" s="247"/>
      <c r="J127" s="190"/>
      <c r="K127" s="194"/>
      <c r="L127" s="194"/>
      <c r="M127" s="194"/>
      <c r="N127" s="194"/>
      <c r="O127" s="190"/>
      <c r="P127" s="190"/>
      <c r="Q127" s="190"/>
      <c r="R127" s="180"/>
      <c r="S127" s="180"/>
      <c r="T127" s="199"/>
      <c r="U127" s="63"/>
      <c r="X127" s="180"/>
    </row>
    <row r="128" ht="12.75" outlineLevel="3">
      <c r="A128" s="56"/>
      <c r="B128" s="269"/>
      <c r="C128" s="270">
        <v>14</v>
      </c>
      <c r="D128" s="271" t="s">
        <v>92</v>
      </c>
      <c r="E128" s="272" t="s">
        <v>168</v>
      </c>
      <c r="F128" s="273" t="s">
        <v>169</v>
      </c>
      <c r="G128" s="271" t="s">
        <v>95</v>
      </c>
      <c r="H128" s="274">
        <v>144</v>
      </c>
      <c r="I128" s="275"/>
      <c r="J128" s="276">
        <f>H128*I128</f>
        <v>0</v>
      </c>
      <c r="K128" s="274"/>
      <c r="L128" s="274">
        <f>H128*K128</f>
        <v>0</v>
      </c>
      <c r="M128" s="274"/>
      <c r="N128" s="274">
        <f>H128*M128</f>
        <v>0</v>
      </c>
      <c r="O128" s="276">
        <v>21</v>
      </c>
      <c r="P128" s="276">
        <f>J128*(O128/100)</f>
        <v>0</v>
      </c>
      <c r="Q128" s="276">
        <f>J128+P128</f>
        <v>0</v>
      </c>
      <c r="R128" s="277"/>
      <c r="S128" s="277" t="s">
        <v>96</v>
      </c>
      <c r="T128" s="278">
        <v>1</v>
      </c>
      <c r="U128" s="63"/>
      <c r="V128" s="63"/>
      <c r="W128" s="63"/>
      <c r="X128" s="180"/>
    </row>
    <row r="129" ht="12.75" outlineLevel="4">
      <c r="A129" s="279"/>
      <c r="B129" s="280"/>
      <c r="C129" s="280"/>
      <c r="D129" s="281"/>
      <c r="E129" s="288" t="s">
        <v>1</v>
      </c>
      <c r="F129" s="282" t="s">
        <v>170</v>
      </c>
      <c r="G129" s="282"/>
      <c r="H129" s="283"/>
      <c r="I129" s="284"/>
      <c r="J129" s="285"/>
      <c r="K129" s="286"/>
      <c r="L129" s="286"/>
      <c r="M129" s="286"/>
      <c r="N129" s="286"/>
      <c r="O129" s="287"/>
      <c r="P129" s="287"/>
      <c r="Q129" s="287"/>
      <c r="R129" s="281"/>
      <c r="S129" s="281"/>
      <c r="T129" s="280"/>
      <c r="U129" s="61"/>
      <c r="V129" s="63"/>
      <c r="W129" s="63"/>
      <c r="X129" s="282" t="str">
        <f>F129</f>
        <v>Podklad ze štěrkodrti ŠD s rozprostřením a zhutněním plochy přes 100 m2, po zhutnění tl. 150 mm</v>
      </c>
      <c r="Y129" s="67"/>
      <c r="AA129" s="74"/>
    </row>
    <row r="130" ht="7.5" customHeight="1" outlineLevel="4">
      <c r="B130" s="199"/>
      <c r="C130" s="199"/>
      <c r="D130" s="180"/>
      <c r="E130" s="180"/>
      <c r="F130" s="181"/>
      <c r="G130" s="180"/>
      <c r="H130" s="194"/>
      <c r="I130" s="247"/>
      <c r="J130" s="190"/>
      <c r="K130" s="194"/>
      <c r="L130" s="194"/>
      <c r="M130" s="194"/>
      <c r="N130" s="194"/>
      <c r="O130" s="190"/>
      <c r="P130" s="190"/>
      <c r="Q130" s="190"/>
      <c r="R130" s="180"/>
      <c r="S130" s="180"/>
      <c r="T130" s="199"/>
      <c r="U130" s="63"/>
      <c r="X130" s="180"/>
    </row>
    <row r="131" ht="12.75" outlineLevel="4">
      <c r="A131" s="289"/>
      <c r="B131" s="290"/>
      <c r="C131" s="290"/>
      <c r="D131" s="291"/>
      <c r="E131" s="297" t="s">
        <v>2</v>
      </c>
      <c r="F131" s="292" t="s">
        <v>171</v>
      </c>
      <c r="G131" s="291"/>
      <c r="H131" s="293">
        <v>0</v>
      </c>
      <c r="I131" s="294"/>
      <c r="J131" s="295"/>
      <c r="K131" s="296"/>
      <c r="L131" s="296"/>
      <c r="M131" s="296"/>
      <c r="N131" s="296"/>
      <c r="O131" s="295"/>
      <c r="P131" s="295"/>
      <c r="Q131" s="295"/>
      <c r="R131" s="291"/>
      <c r="S131" s="291"/>
      <c r="T131" s="290"/>
      <c r="U131" s="61"/>
      <c r="V131" s="63"/>
      <c r="W131" s="63"/>
      <c r="X131" s="180"/>
    </row>
    <row r="132" ht="12.75" outlineLevel="4">
      <c r="A132" s="289"/>
      <c r="B132" s="290"/>
      <c r="C132" s="290"/>
      <c r="D132" s="291"/>
      <c r="E132" s="297"/>
      <c r="F132" s="292" t="s">
        <v>172</v>
      </c>
      <c r="G132" s="291"/>
      <c r="H132" s="293">
        <v>144</v>
      </c>
      <c r="I132" s="294"/>
      <c r="J132" s="295"/>
      <c r="K132" s="296"/>
      <c r="L132" s="296"/>
      <c r="M132" s="296"/>
      <c r="N132" s="296"/>
      <c r="O132" s="295"/>
      <c r="P132" s="295"/>
      <c r="Q132" s="295"/>
      <c r="R132" s="291"/>
      <c r="S132" s="291"/>
      <c r="T132" s="290"/>
      <c r="U132" s="61"/>
      <c r="V132" s="63"/>
      <c r="W132" s="63"/>
      <c r="X132" s="180"/>
    </row>
    <row r="133" ht="7.5" customHeight="1" outlineLevel="4">
      <c r="A133" s="63"/>
      <c r="B133" s="199"/>
      <c r="C133" s="199"/>
      <c r="D133" s="180"/>
      <c r="E133" s="180"/>
      <c r="F133" s="243"/>
      <c r="G133" s="180"/>
      <c r="H133" s="194"/>
      <c r="I133" s="247"/>
      <c r="J133" s="190"/>
      <c r="K133" s="194"/>
      <c r="L133" s="194"/>
      <c r="M133" s="194"/>
      <c r="N133" s="194"/>
      <c r="O133" s="190"/>
      <c r="P133" s="190"/>
      <c r="Q133" s="190"/>
      <c r="R133" s="180"/>
      <c r="S133" s="180"/>
      <c r="T133" s="199"/>
      <c r="U133" s="63"/>
      <c r="X133" s="180"/>
    </row>
    <row r="134" ht="12.75" outlineLevel="3">
      <c r="A134" s="56"/>
      <c r="B134" s="269"/>
      <c r="C134" s="270">
        <v>15</v>
      </c>
      <c r="D134" s="271" t="s">
        <v>92</v>
      </c>
      <c r="E134" s="272" t="s">
        <v>173</v>
      </c>
      <c r="F134" s="273" t="s">
        <v>174</v>
      </c>
      <c r="G134" s="271" t="s">
        <v>95</v>
      </c>
      <c r="H134" s="274">
        <v>144</v>
      </c>
      <c r="I134" s="275"/>
      <c r="J134" s="276">
        <f>H134*I134</f>
        <v>0</v>
      </c>
      <c r="K134" s="274"/>
      <c r="L134" s="274">
        <f>H134*K134</f>
        <v>0</v>
      </c>
      <c r="M134" s="274"/>
      <c r="N134" s="274">
        <f>H134*M134</f>
        <v>0</v>
      </c>
      <c r="O134" s="276">
        <v>21</v>
      </c>
      <c r="P134" s="276">
        <f>J134*(O134/100)</f>
        <v>0</v>
      </c>
      <c r="Q134" s="276">
        <f>J134+P134</f>
        <v>0</v>
      </c>
      <c r="R134" s="277"/>
      <c r="S134" s="277" t="s">
        <v>96</v>
      </c>
      <c r="T134" s="278">
        <v>1</v>
      </c>
      <c r="U134" s="63"/>
      <c r="V134" s="63"/>
      <c r="W134" s="63"/>
      <c r="X134" s="180"/>
    </row>
    <row r="135" ht="12.75" outlineLevel="4">
      <c r="A135" s="279"/>
      <c r="B135" s="280"/>
      <c r="C135" s="280"/>
      <c r="D135" s="281"/>
      <c r="E135" s="288" t="s">
        <v>1</v>
      </c>
      <c r="F135" s="282" t="s">
        <v>175</v>
      </c>
      <c r="G135" s="282"/>
      <c r="H135" s="283"/>
      <c r="I135" s="284"/>
      <c r="J135" s="285"/>
      <c r="K135" s="286"/>
      <c r="L135" s="286"/>
      <c r="M135" s="286"/>
      <c r="N135" s="286"/>
      <c r="O135" s="287"/>
      <c r="P135" s="287"/>
      <c r="Q135" s="287"/>
      <c r="R135" s="281"/>
      <c r="S135" s="281"/>
      <c r="T135" s="280"/>
      <c r="U135" s="61"/>
      <c r="V135" s="63"/>
      <c r="W135" s="63"/>
      <c r="X135" s="282" t="str">
        <f>F135</f>
        <v>Podklad nebo podsyp z asfaltového recyklátu s rozprostřením a zhutněním plochy přes 100 m2, po zhutnění tl. 100 mm</v>
      </c>
      <c r="Y135" s="67"/>
      <c r="AA135" s="74"/>
    </row>
    <row r="136" ht="7.5" customHeight="1" outlineLevel="4">
      <c r="B136" s="199"/>
      <c r="C136" s="199"/>
      <c r="D136" s="180"/>
      <c r="E136" s="180"/>
      <c r="F136" s="181"/>
      <c r="G136" s="180"/>
      <c r="H136" s="194"/>
      <c r="I136" s="247"/>
      <c r="J136" s="190"/>
      <c r="K136" s="194"/>
      <c r="L136" s="194"/>
      <c r="M136" s="194"/>
      <c r="N136" s="194"/>
      <c r="O136" s="190"/>
      <c r="P136" s="190"/>
      <c r="Q136" s="190"/>
      <c r="R136" s="180"/>
      <c r="S136" s="180"/>
      <c r="T136" s="199"/>
      <c r="U136" s="63"/>
      <c r="X136" s="180"/>
    </row>
    <row r="137" ht="12.75" outlineLevel="4">
      <c r="A137" s="289"/>
      <c r="B137" s="290"/>
      <c r="C137" s="290"/>
      <c r="D137" s="291"/>
      <c r="E137" s="297" t="s">
        <v>2</v>
      </c>
      <c r="F137" s="292" t="s">
        <v>171</v>
      </c>
      <c r="G137" s="291"/>
      <c r="H137" s="293">
        <v>0</v>
      </c>
      <c r="I137" s="294"/>
      <c r="J137" s="295"/>
      <c r="K137" s="296"/>
      <c r="L137" s="296"/>
      <c r="M137" s="296"/>
      <c r="N137" s="296"/>
      <c r="O137" s="295"/>
      <c r="P137" s="295"/>
      <c r="Q137" s="295"/>
      <c r="R137" s="291"/>
      <c r="S137" s="291"/>
      <c r="T137" s="290"/>
      <c r="U137" s="61"/>
      <c r="V137" s="63"/>
      <c r="W137" s="63"/>
      <c r="X137" s="180"/>
    </row>
    <row r="138" ht="12.75" outlineLevel="4">
      <c r="A138" s="289"/>
      <c r="B138" s="290"/>
      <c r="C138" s="290"/>
      <c r="D138" s="291"/>
      <c r="E138" s="297"/>
      <c r="F138" s="292" t="s">
        <v>172</v>
      </c>
      <c r="G138" s="291"/>
      <c r="H138" s="293">
        <v>144</v>
      </c>
      <c r="I138" s="294"/>
      <c r="J138" s="295"/>
      <c r="K138" s="296"/>
      <c r="L138" s="296"/>
      <c r="M138" s="296"/>
      <c r="N138" s="296"/>
      <c r="O138" s="295"/>
      <c r="P138" s="295"/>
      <c r="Q138" s="295"/>
      <c r="R138" s="291"/>
      <c r="S138" s="291"/>
      <c r="T138" s="290"/>
      <c r="U138" s="61"/>
      <c r="V138" s="63"/>
      <c r="W138" s="63"/>
      <c r="X138" s="180"/>
    </row>
    <row r="139" ht="7.5" customHeight="1" outlineLevel="4">
      <c r="A139" s="63"/>
      <c r="B139" s="199"/>
      <c r="C139" s="199"/>
      <c r="D139" s="180"/>
      <c r="E139" s="180"/>
      <c r="F139" s="243"/>
      <c r="G139" s="180"/>
      <c r="H139" s="194"/>
      <c r="I139" s="247"/>
      <c r="J139" s="190"/>
      <c r="K139" s="194"/>
      <c r="L139" s="194"/>
      <c r="M139" s="194"/>
      <c r="N139" s="194"/>
      <c r="O139" s="190"/>
      <c r="P139" s="190"/>
      <c r="Q139" s="190"/>
      <c r="R139" s="180"/>
      <c r="S139" s="180"/>
      <c r="T139" s="199"/>
      <c r="U139" s="63"/>
      <c r="X139" s="180"/>
    </row>
    <row r="140" ht="12.75" outlineLevel="3">
      <c r="B140" s="61"/>
      <c r="C140" s="61"/>
      <c r="D140" s="61"/>
      <c r="E140" s="61"/>
      <c r="F140" s="61"/>
      <c r="G140" s="61"/>
      <c r="H140" s="61"/>
      <c r="I140" s="63"/>
      <c r="J140" s="63"/>
      <c r="K140" s="61"/>
      <c r="L140" s="61"/>
      <c r="M140" s="61"/>
      <c r="N140" s="61"/>
      <c r="O140" s="61"/>
      <c r="P140" s="63"/>
      <c r="Q140" s="63"/>
      <c r="R140" s="63"/>
      <c r="S140" s="61"/>
      <c r="T140" s="61"/>
      <c r="X140" s="61"/>
    </row>
    <row r="141" ht="12.75" outlineLevel="2">
      <c r="A141" s="227" t="s">
        <v>77</v>
      </c>
      <c r="B141" s="231">
        <v>3</v>
      </c>
      <c r="C141" s="263"/>
      <c r="D141" s="264" t="s">
        <v>91</v>
      </c>
      <c r="E141" s="264"/>
      <c r="F141" s="265" t="s">
        <v>78</v>
      </c>
      <c r="G141" s="264"/>
      <c r="H141" s="266"/>
      <c r="I141" s="267"/>
      <c r="J141" s="229">
        <f>SUBTOTAL(9,J142:J229)</f>
        <v>0</v>
      </c>
      <c r="K141" s="266"/>
      <c r="L141" s="230">
        <f>SUBTOTAL(9,L142:L229)</f>
        <v>1.99997</v>
      </c>
      <c r="M141" s="266"/>
      <c r="N141" s="230">
        <f>SUBTOTAL(9,N142:N229)</f>
        <v>1561.0161</v>
      </c>
      <c r="O141" s="268"/>
      <c r="P141" s="229">
        <f>SUBTOTAL(9,P142:P229)</f>
        <v>0</v>
      </c>
      <c r="Q141" s="229">
        <f>SUBTOTAL(9,Q142:Q229)</f>
        <v>0</v>
      </c>
      <c r="R141" s="264"/>
      <c r="S141" s="264"/>
      <c r="T141" s="231">
        <f>SUBTOTAL(9,T142:T229)</f>
        <v>10</v>
      </c>
      <c r="U141" s="61"/>
      <c r="V141" s="63"/>
      <c r="W141" s="63"/>
      <c r="X141" s="180"/>
    </row>
    <row r="142" ht="12.75" outlineLevel="3">
      <c r="A142" s="56"/>
      <c r="B142" s="269"/>
      <c r="C142" s="270">
        <v>16</v>
      </c>
      <c r="D142" s="271" t="s">
        <v>92</v>
      </c>
      <c r="E142" s="272" t="s">
        <v>176</v>
      </c>
      <c r="F142" s="273" t="s">
        <v>177</v>
      </c>
      <c r="G142" s="271" t="s">
        <v>95</v>
      </c>
      <c r="H142" s="274">
        <v>2407</v>
      </c>
      <c r="I142" s="275"/>
      <c r="J142" s="276">
        <f>H142*I142</f>
        <v>0</v>
      </c>
      <c r="K142" s="274"/>
      <c r="L142" s="274">
        <f>H142*K142</f>
        <v>0</v>
      </c>
      <c r="M142" s="274">
        <v>0.126</v>
      </c>
      <c r="N142" s="274">
        <f>H142*M142</f>
        <v>303.282</v>
      </c>
      <c r="O142" s="276">
        <v>21</v>
      </c>
      <c r="P142" s="276">
        <f>J142*(O142/100)</f>
        <v>0</v>
      </c>
      <c r="Q142" s="276">
        <f>J142+P142</f>
        <v>0</v>
      </c>
      <c r="R142" s="277"/>
      <c r="S142" s="277" t="s">
        <v>96</v>
      </c>
      <c r="T142" s="278">
        <v>1</v>
      </c>
      <c r="U142" s="63"/>
      <c r="V142" s="63"/>
      <c r="W142" s="63"/>
      <c r="X142" s="180"/>
    </row>
    <row r="143" ht="17.6" outlineLevel="4">
      <c r="A143" s="279"/>
      <c r="B143" s="280"/>
      <c r="C143" s="280"/>
      <c r="D143" s="281"/>
      <c r="E143" s="288" t="s">
        <v>1</v>
      </c>
      <c r="F143" s="282" t="s">
        <v>178</v>
      </c>
      <c r="G143" s="282"/>
      <c r="H143" s="283"/>
      <c r="I143" s="284"/>
      <c r="J143" s="285"/>
      <c r="K143" s="286"/>
      <c r="L143" s="286"/>
      <c r="M143" s="286"/>
      <c r="N143" s="286"/>
      <c r="O143" s="287"/>
      <c r="P143" s="287"/>
      <c r="Q143" s="287"/>
      <c r="R143" s="281"/>
      <c r="S143" s="281"/>
      <c r="T143" s="280"/>
      <c r="U143" s="61"/>
      <c r="V143" s="63"/>
      <c r="W143" s="63"/>
      <c r="X143" s="282" t="str">
        <f>F143</f>
        <v>Čištění krajnic odstraněním nánosu (ulehlého, popř. zaježděného) naneseného vlivem silničního provozu, s přemístěním na hromady na vzdálenost do 50 m nebo s naložením na dopravní prostředek, ale bez složení průměrné tloušťky do 100 mm</v>
      </c>
      <c r="Y143" s="67"/>
      <c r="AA143" s="74"/>
    </row>
    <row r="144" ht="7.5" customHeight="1" outlineLevel="4">
      <c r="B144" s="199"/>
      <c r="C144" s="199"/>
      <c r="D144" s="180"/>
      <c r="E144" s="180"/>
      <c r="F144" s="181"/>
      <c r="G144" s="180"/>
      <c r="H144" s="194"/>
      <c r="I144" s="247"/>
      <c r="J144" s="190"/>
      <c r="K144" s="194"/>
      <c r="L144" s="194"/>
      <c r="M144" s="194"/>
      <c r="N144" s="194"/>
      <c r="O144" s="190"/>
      <c r="P144" s="190"/>
      <c r="Q144" s="190"/>
      <c r="R144" s="180"/>
      <c r="S144" s="180"/>
      <c r="T144" s="199"/>
      <c r="U144" s="63"/>
      <c r="X144" s="180"/>
    </row>
    <row r="145" ht="12.75" outlineLevel="4">
      <c r="A145" s="289"/>
      <c r="B145" s="290"/>
      <c r="C145" s="290"/>
      <c r="D145" s="291"/>
      <c r="E145" s="297" t="s">
        <v>2</v>
      </c>
      <c r="F145" s="292" t="s">
        <v>166</v>
      </c>
      <c r="G145" s="291"/>
      <c r="H145" s="293">
        <v>0</v>
      </c>
      <c r="I145" s="294"/>
      <c r="J145" s="295"/>
      <c r="K145" s="296"/>
      <c r="L145" s="296"/>
      <c r="M145" s="296"/>
      <c r="N145" s="296"/>
      <c r="O145" s="295"/>
      <c r="P145" s="295"/>
      <c r="Q145" s="295"/>
      <c r="R145" s="291"/>
      <c r="S145" s="291"/>
      <c r="T145" s="290"/>
      <c r="U145" s="61"/>
      <c r="V145" s="63"/>
      <c r="W145" s="63"/>
      <c r="X145" s="180"/>
    </row>
    <row r="146" ht="12.75" outlineLevel="4">
      <c r="A146" s="289"/>
      <c r="B146" s="290"/>
      <c r="C146" s="290"/>
      <c r="D146" s="291"/>
      <c r="E146" s="297"/>
      <c r="F146" s="292" t="s">
        <v>167</v>
      </c>
      <c r="G146" s="291"/>
      <c r="H146" s="293">
        <v>2407</v>
      </c>
      <c r="I146" s="294"/>
      <c r="J146" s="295"/>
      <c r="K146" s="296"/>
      <c r="L146" s="296"/>
      <c r="M146" s="296"/>
      <c r="N146" s="296"/>
      <c r="O146" s="295"/>
      <c r="P146" s="295"/>
      <c r="Q146" s="295"/>
      <c r="R146" s="291"/>
      <c r="S146" s="291"/>
      <c r="T146" s="290"/>
      <c r="U146" s="61"/>
      <c r="V146" s="63"/>
      <c r="W146" s="63"/>
      <c r="X146" s="180"/>
    </row>
    <row r="147" ht="7.5" customHeight="1" outlineLevel="4">
      <c r="A147" s="63"/>
      <c r="B147" s="199"/>
      <c r="C147" s="199"/>
      <c r="D147" s="180"/>
      <c r="E147" s="180"/>
      <c r="F147" s="243"/>
      <c r="G147" s="180"/>
      <c r="H147" s="194"/>
      <c r="I147" s="247"/>
      <c r="J147" s="190"/>
      <c r="K147" s="194"/>
      <c r="L147" s="194"/>
      <c r="M147" s="194"/>
      <c r="N147" s="194"/>
      <c r="O147" s="190"/>
      <c r="P147" s="190"/>
      <c r="Q147" s="190"/>
      <c r="R147" s="180"/>
      <c r="S147" s="180"/>
      <c r="T147" s="199"/>
      <c r="U147" s="63"/>
      <c r="X147" s="180"/>
    </row>
    <row r="148" ht="12.75" outlineLevel="3">
      <c r="A148" s="56"/>
      <c r="B148" s="269"/>
      <c r="C148" s="270">
        <v>17</v>
      </c>
      <c r="D148" s="271" t="s">
        <v>92</v>
      </c>
      <c r="E148" s="272" t="s">
        <v>179</v>
      </c>
      <c r="F148" s="273" t="s">
        <v>180</v>
      </c>
      <c r="G148" s="271" t="s">
        <v>95</v>
      </c>
      <c r="H148" s="274">
        <v>13870</v>
      </c>
      <c r="I148" s="275"/>
      <c r="J148" s="276">
        <f>H148*I148</f>
        <v>0</v>
      </c>
      <c r="K148" s="274"/>
      <c r="L148" s="274">
        <f>H148*K148</f>
        <v>0</v>
      </c>
      <c r="M148" s="274">
        <v>0.01</v>
      </c>
      <c r="N148" s="274">
        <f>H148*M148</f>
        <v>138.70000000000002</v>
      </c>
      <c r="O148" s="276">
        <v>21</v>
      </c>
      <c r="P148" s="276">
        <f>J148*(O148/100)</f>
        <v>0</v>
      </c>
      <c r="Q148" s="276">
        <f>J148+P148</f>
        <v>0</v>
      </c>
      <c r="R148" s="277"/>
      <c r="S148" s="277" t="s">
        <v>96</v>
      </c>
      <c r="T148" s="278">
        <v>1</v>
      </c>
      <c r="U148" s="63"/>
      <c r="V148" s="63"/>
      <c r="W148" s="63"/>
      <c r="X148" s="180"/>
    </row>
    <row r="149" ht="12.75" outlineLevel="4">
      <c r="A149" s="279"/>
      <c r="B149" s="280"/>
      <c r="C149" s="280"/>
      <c r="D149" s="281"/>
      <c r="E149" s="288" t="s">
        <v>1</v>
      </c>
      <c r="F149" s="282" t="s">
        <v>181</v>
      </c>
      <c r="G149" s="282"/>
      <c r="H149" s="283"/>
      <c r="I149" s="284"/>
      <c r="J149" s="285"/>
      <c r="K149" s="286"/>
      <c r="L149" s="286"/>
      <c r="M149" s="286"/>
      <c r="N149" s="286"/>
      <c r="O149" s="287"/>
      <c r="P149" s="287"/>
      <c r="Q149" s="287"/>
      <c r="R149" s="281"/>
      <c r="S149" s="281"/>
      <c r="T149" s="280"/>
      <c r="U149" s="61"/>
      <c r="V149" s="63"/>
      <c r="W149" s="63"/>
      <c r="X149" s="282" t="str">
        <f>F149</f>
        <v>Čištění vozovek splachováním vodou povrchu podkladu nebo krytu živičného, betonového nebo dlážděného</v>
      </c>
      <c r="Y149" s="67"/>
      <c r="AA149" s="74"/>
    </row>
    <row r="150" ht="7.5" customHeight="1" outlineLevel="4">
      <c r="B150" s="199"/>
      <c r="C150" s="199"/>
      <c r="D150" s="180"/>
      <c r="E150" s="180"/>
      <c r="F150" s="181"/>
      <c r="G150" s="180"/>
      <c r="H150" s="194"/>
      <c r="I150" s="247"/>
      <c r="J150" s="190"/>
      <c r="K150" s="194"/>
      <c r="L150" s="194"/>
      <c r="M150" s="194"/>
      <c r="N150" s="194"/>
      <c r="O150" s="190"/>
      <c r="P150" s="190"/>
      <c r="Q150" s="190"/>
      <c r="R150" s="180"/>
      <c r="S150" s="180"/>
      <c r="T150" s="199"/>
      <c r="U150" s="63"/>
      <c r="X150" s="180"/>
    </row>
    <row r="151" ht="12.75" outlineLevel="4">
      <c r="A151" s="289"/>
      <c r="B151" s="290"/>
      <c r="C151" s="290"/>
      <c r="D151" s="291"/>
      <c r="E151" s="297" t="s">
        <v>2</v>
      </c>
      <c r="F151" s="292" t="s">
        <v>99</v>
      </c>
      <c r="G151" s="291"/>
      <c r="H151" s="293">
        <v>0</v>
      </c>
      <c r="I151" s="294"/>
      <c r="J151" s="295"/>
      <c r="K151" s="296"/>
      <c r="L151" s="296"/>
      <c r="M151" s="296"/>
      <c r="N151" s="296"/>
      <c r="O151" s="295"/>
      <c r="P151" s="295"/>
      <c r="Q151" s="295"/>
      <c r="R151" s="291"/>
      <c r="S151" s="291"/>
      <c r="T151" s="290"/>
      <c r="U151" s="61"/>
      <c r="V151" s="63"/>
      <c r="W151" s="63"/>
      <c r="X151" s="180"/>
    </row>
    <row r="152" ht="12.75" outlineLevel="4">
      <c r="A152" s="289"/>
      <c r="B152" s="290"/>
      <c r="C152" s="290"/>
      <c r="D152" s="291"/>
      <c r="E152" s="297"/>
      <c r="F152" s="292" t="s">
        <v>100</v>
      </c>
      <c r="G152" s="291"/>
      <c r="H152" s="293">
        <v>13846</v>
      </c>
      <c r="I152" s="294"/>
      <c r="J152" s="295"/>
      <c r="K152" s="296"/>
      <c r="L152" s="296"/>
      <c r="M152" s="296"/>
      <c r="N152" s="296"/>
      <c r="O152" s="295"/>
      <c r="P152" s="295"/>
      <c r="Q152" s="295"/>
      <c r="R152" s="291"/>
      <c r="S152" s="291"/>
      <c r="T152" s="290"/>
      <c r="U152" s="61"/>
      <c r="V152" s="63"/>
      <c r="W152" s="63"/>
      <c r="X152" s="180"/>
    </row>
    <row r="153" ht="12.75" outlineLevel="4">
      <c r="A153" s="289"/>
      <c r="B153" s="290"/>
      <c r="C153" s="290"/>
      <c r="D153" s="291"/>
      <c r="E153" s="297"/>
      <c r="F153" s="292" t="s">
        <v>101</v>
      </c>
      <c r="G153" s="291"/>
      <c r="H153" s="293">
        <v>0</v>
      </c>
      <c r="I153" s="294"/>
      <c r="J153" s="295"/>
      <c r="K153" s="296"/>
      <c r="L153" s="296"/>
      <c r="M153" s="296"/>
      <c r="N153" s="296"/>
      <c r="O153" s="295"/>
      <c r="P153" s="295"/>
      <c r="Q153" s="295"/>
      <c r="R153" s="291"/>
      <c r="S153" s="291"/>
      <c r="T153" s="290"/>
      <c r="U153" s="61"/>
      <c r="V153" s="63"/>
      <c r="W153" s="63"/>
      <c r="X153" s="180"/>
    </row>
    <row r="154" ht="12.75" outlineLevel="4">
      <c r="A154" s="289"/>
      <c r="B154" s="290"/>
      <c r="C154" s="290"/>
      <c r="D154" s="291"/>
      <c r="E154" s="297"/>
      <c r="F154" s="292" t="s">
        <v>102</v>
      </c>
      <c r="G154" s="291"/>
      <c r="H154" s="293">
        <v>24</v>
      </c>
      <c r="I154" s="294"/>
      <c r="J154" s="295"/>
      <c r="K154" s="296"/>
      <c r="L154" s="296"/>
      <c r="M154" s="296"/>
      <c r="N154" s="296"/>
      <c r="O154" s="295"/>
      <c r="P154" s="295"/>
      <c r="Q154" s="295"/>
      <c r="R154" s="291"/>
      <c r="S154" s="291"/>
      <c r="T154" s="290"/>
      <c r="U154" s="61"/>
      <c r="V154" s="63"/>
      <c r="W154" s="63"/>
      <c r="X154" s="180"/>
    </row>
    <row r="155" ht="7.5" customHeight="1" outlineLevel="4">
      <c r="A155" s="63"/>
      <c r="B155" s="199"/>
      <c r="C155" s="199"/>
      <c r="D155" s="180"/>
      <c r="E155" s="180"/>
      <c r="F155" s="243"/>
      <c r="G155" s="180"/>
      <c r="H155" s="194"/>
      <c r="I155" s="247"/>
      <c r="J155" s="190"/>
      <c r="K155" s="194"/>
      <c r="L155" s="194"/>
      <c r="M155" s="194"/>
      <c r="N155" s="194"/>
      <c r="O155" s="190"/>
      <c r="P155" s="190"/>
      <c r="Q155" s="190"/>
      <c r="R155" s="180"/>
      <c r="S155" s="180"/>
      <c r="T155" s="199"/>
      <c r="U155" s="63"/>
      <c r="X155" s="180"/>
    </row>
    <row r="156" ht="12.75" outlineLevel="3">
      <c r="A156" s="56"/>
      <c r="B156" s="269"/>
      <c r="C156" s="270">
        <v>18</v>
      </c>
      <c r="D156" s="271" t="s">
        <v>92</v>
      </c>
      <c r="E156" s="272" t="s">
        <v>182</v>
      </c>
      <c r="F156" s="273" t="s">
        <v>183</v>
      </c>
      <c r="G156" s="271" t="s">
        <v>95</v>
      </c>
      <c r="H156" s="274">
        <v>13870</v>
      </c>
      <c r="I156" s="275"/>
      <c r="J156" s="276">
        <f>H156*I156</f>
        <v>0</v>
      </c>
      <c r="K156" s="274"/>
      <c r="L156" s="274">
        <f>H156*K156</f>
        <v>0</v>
      </c>
      <c r="M156" s="274">
        <v>0.02</v>
      </c>
      <c r="N156" s="274">
        <f>H156*M156</f>
        <v>277.40000000000003</v>
      </c>
      <c r="O156" s="276">
        <v>21</v>
      </c>
      <c r="P156" s="276">
        <f>J156*(O156/100)</f>
        <v>0</v>
      </c>
      <c r="Q156" s="276">
        <f>J156+P156</f>
        <v>0</v>
      </c>
      <c r="R156" s="277"/>
      <c r="S156" s="277" t="s">
        <v>96</v>
      </c>
      <c r="T156" s="278">
        <v>1</v>
      </c>
      <c r="U156" s="63"/>
      <c r="V156" s="63"/>
      <c r="W156" s="63"/>
      <c r="X156" s="180"/>
    </row>
    <row r="157" ht="12.75" outlineLevel="4">
      <c r="A157" s="279"/>
      <c r="B157" s="280"/>
      <c r="C157" s="280"/>
      <c r="D157" s="281"/>
      <c r="E157" s="288" t="s">
        <v>1</v>
      </c>
      <c r="F157" s="282" t="s">
        <v>184</v>
      </c>
      <c r="G157" s="282"/>
      <c r="H157" s="283"/>
      <c r="I157" s="284"/>
      <c r="J157" s="285"/>
      <c r="K157" s="286"/>
      <c r="L157" s="286"/>
      <c r="M157" s="286"/>
      <c r="N157" s="286"/>
      <c r="O157" s="287"/>
      <c r="P157" s="287"/>
      <c r="Q157" s="287"/>
      <c r="R157" s="281"/>
      <c r="S157" s="281"/>
      <c r="T157" s="280"/>
      <c r="U157" s="61"/>
      <c r="V157" s="63"/>
      <c r="W157" s="63"/>
      <c r="X157" s="282" t="str">
        <f>F157</f>
        <v>Čištění vozovek metením bláta, prachu nebo hlinitého nánosu s odklizením na hromady na vzdálenost do 20 m nebo naložením na dopravní prostředek strojně povrchu podkladu nebo krytu štěrkového</v>
      </c>
      <c r="Y157" s="67"/>
      <c r="AA157" s="74"/>
    </row>
    <row r="158" ht="7.5" customHeight="1" outlineLevel="4">
      <c r="B158" s="199"/>
      <c r="C158" s="199"/>
      <c r="D158" s="180"/>
      <c r="E158" s="180"/>
      <c r="F158" s="181"/>
      <c r="G158" s="180"/>
      <c r="H158" s="194"/>
      <c r="I158" s="247"/>
      <c r="J158" s="190"/>
      <c r="K158" s="194"/>
      <c r="L158" s="194"/>
      <c r="M158" s="194"/>
      <c r="N158" s="194"/>
      <c r="O158" s="190"/>
      <c r="P158" s="190"/>
      <c r="Q158" s="190"/>
      <c r="R158" s="180"/>
      <c r="S158" s="180"/>
      <c r="T158" s="199"/>
      <c r="U158" s="63"/>
      <c r="X158" s="180"/>
    </row>
    <row r="159" ht="12.75" outlineLevel="4">
      <c r="A159" s="289"/>
      <c r="B159" s="290"/>
      <c r="C159" s="290"/>
      <c r="D159" s="291"/>
      <c r="E159" s="297" t="s">
        <v>2</v>
      </c>
      <c r="F159" s="292" t="s">
        <v>99</v>
      </c>
      <c r="G159" s="291"/>
      <c r="H159" s="293">
        <v>0</v>
      </c>
      <c r="I159" s="294"/>
      <c r="J159" s="295"/>
      <c r="K159" s="296"/>
      <c r="L159" s="296"/>
      <c r="M159" s="296"/>
      <c r="N159" s="296"/>
      <c r="O159" s="295"/>
      <c r="P159" s="295"/>
      <c r="Q159" s="295"/>
      <c r="R159" s="291"/>
      <c r="S159" s="291"/>
      <c r="T159" s="290"/>
      <c r="U159" s="61"/>
      <c r="V159" s="63"/>
      <c r="W159" s="63"/>
      <c r="X159" s="180"/>
    </row>
    <row r="160" ht="12.75" outlineLevel="4">
      <c r="A160" s="289"/>
      <c r="B160" s="290"/>
      <c r="C160" s="290"/>
      <c r="D160" s="291"/>
      <c r="E160" s="297"/>
      <c r="F160" s="292" t="s">
        <v>100</v>
      </c>
      <c r="G160" s="291"/>
      <c r="H160" s="293">
        <v>13846</v>
      </c>
      <c r="I160" s="294"/>
      <c r="J160" s="295"/>
      <c r="K160" s="296"/>
      <c r="L160" s="296"/>
      <c r="M160" s="296"/>
      <c r="N160" s="296"/>
      <c r="O160" s="295"/>
      <c r="P160" s="295"/>
      <c r="Q160" s="295"/>
      <c r="R160" s="291"/>
      <c r="S160" s="291"/>
      <c r="T160" s="290"/>
      <c r="U160" s="61"/>
      <c r="V160" s="63"/>
      <c r="W160" s="63"/>
      <c r="X160" s="180"/>
    </row>
    <row r="161" ht="12.75" outlineLevel="4">
      <c r="A161" s="289"/>
      <c r="B161" s="290"/>
      <c r="C161" s="290"/>
      <c r="D161" s="291"/>
      <c r="E161" s="297"/>
      <c r="F161" s="292" t="s">
        <v>101</v>
      </c>
      <c r="G161" s="291"/>
      <c r="H161" s="293">
        <v>0</v>
      </c>
      <c r="I161" s="294"/>
      <c r="J161" s="295"/>
      <c r="K161" s="296"/>
      <c r="L161" s="296"/>
      <c r="M161" s="296"/>
      <c r="N161" s="296"/>
      <c r="O161" s="295"/>
      <c r="P161" s="295"/>
      <c r="Q161" s="295"/>
      <c r="R161" s="291"/>
      <c r="S161" s="291"/>
      <c r="T161" s="290"/>
      <c r="U161" s="61"/>
      <c r="V161" s="63"/>
      <c r="W161" s="63"/>
      <c r="X161" s="180"/>
    </row>
    <row r="162" ht="12.75" outlineLevel="4">
      <c r="A162" s="289"/>
      <c r="B162" s="290"/>
      <c r="C162" s="290"/>
      <c r="D162" s="291"/>
      <c r="E162" s="297"/>
      <c r="F162" s="292" t="s">
        <v>102</v>
      </c>
      <c r="G162" s="291"/>
      <c r="H162" s="293">
        <v>24</v>
      </c>
      <c r="I162" s="294"/>
      <c r="J162" s="295"/>
      <c r="K162" s="296"/>
      <c r="L162" s="296"/>
      <c r="M162" s="296"/>
      <c r="N162" s="296"/>
      <c r="O162" s="295"/>
      <c r="P162" s="295"/>
      <c r="Q162" s="295"/>
      <c r="R162" s="291"/>
      <c r="S162" s="291"/>
      <c r="T162" s="290"/>
      <c r="U162" s="61"/>
      <c r="V162" s="63"/>
      <c r="W162" s="63"/>
      <c r="X162" s="180"/>
    </row>
    <row r="163" ht="7.5" customHeight="1" outlineLevel="4">
      <c r="A163" s="63"/>
      <c r="B163" s="199"/>
      <c r="C163" s="199"/>
      <c r="D163" s="180"/>
      <c r="E163" s="180"/>
      <c r="F163" s="243"/>
      <c r="G163" s="180"/>
      <c r="H163" s="194"/>
      <c r="I163" s="247"/>
      <c r="J163" s="190"/>
      <c r="K163" s="194"/>
      <c r="L163" s="194"/>
      <c r="M163" s="194"/>
      <c r="N163" s="194"/>
      <c r="O163" s="190"/>
      <c r="P163" s="190"/>
      <c r="Q163" s="190"/>
      <c r="R163" s="180"/>
      <c r="S163" s="180"/>
      <c r="T163" s="199"/>
      <c r="U163" s="63"/>
      <c r="X163" s="180"/>
    </row>
    <row r="164" ht="12.75" outlineLevel="3">
      <c r="A164" s="56"/>
      <c r="B164" s="269"/>
      <c r="C164" s="270">
        <v>19</v>
      </c>
      <c r="D164" s="271" t="s">
        <v>92</v>
      </c>
      <c r="E164" s="272" t="s">
        <v>185</v>
      </c>
      <c r="F164" s="273" t="s">
        <v>186</v>
      </c>
      <c r="G164" s="271" t="s">
        <v>187</v>
      </c>
      <c r="H164" s="274">
        <v>4797</v>
      </c>
      <c r="I164" s="275"/>
      <c r="J164" s="276">
        <f>H164*I164</f>
        <v>0</v>
      </c>
      <c r="K164" s="274">
        <v>3.3E-04</v>
      </c>
      <c r="L164" s="274">
        <f>H164*K164</f>
        <v>1.58301</v>
      </c>
      <c r="M164" s="274"/>
      <c r="N164" s="274">
        <f>H164*M164</f>
        <v>0</v>
      </c>
      <c r="O164" s="276">
        <v>21</v>
      </c>
      <c r="P164" s="276">
        <f>J164*(O164/100)</f>
        <v>0</v>
      </c>
      <c r="Q164" s="276">
        <f>J164+P164</f>
        <v>0</v>
      </c>
      <c r="R164" s="277"/>
      <c r="S164" s="277" t="s">
        <v>96</v>
      </c>
      <c r="T164" s="278">
        <v>1</v>
      </c>
      <c r="U164" s="63"/>
      <c r="V164" s="63"/>
      <c r="W164" s="63"/>
      <c r="X164" s="180"/>
    </row>
    <row r="165" ht="12.75" outlineLevel="4">
      <c r="A165" s="279"/>
      <c r="B165" s="280"/>
      <c r="C165" s="280"/>
      <c r="D165" s="281"/>
      <c r="E165" s="288" t="s">
        <v>1</v>
      </c>
      <c r="F165" s="282" t="s">
        <v>188</v>
      </c>
      <c r="G165" s="282"/>
      <c r="H165" s="283"/>
      <c r="I165" s="284"/>
      <c r="J165" s="285"/>
      <c r="K165" s="286"/>
      <c r="L165" s="286"/>
      <c r="M165" s="286"/>
      <c r="N165" s="286"/>
      <c r="O165" s="287"/>
      <c r="P165" s="287"/>
      <c r="Q165" s="287"/>
      <c r="R165" s="281"/>
      <c r="S165" s="281"/>
      <c r="T165" s="280"/>
      <c r="U165" s="61"/>
      <c r="V165" s="63"/>
      <c r="W165" s="63"/>
      <c r="X165" s="282" t="str">
        <f>F165</f>
        <v>Vodorovné dopravní značení stříkaným plastem dělící čára šířky 125 mm souvislá bílá retroreflexní</v>
      </c>
      <c r="Y165" s="67"/>
      <c r="AA165" s="74"/>
    </row>
    <row r="166" ht="7.5" customHeight="1" outlineLevel="4">
      <c r="B166" s="199"/>
      <c r="C166" s="199"/>
      <c r="D166" s="180"/>
      <c r="E166" s="180"/>
      <c r="F166" s="181"/>
      <c r="G166" s="180"/>
      <c r="H166" s="194"/>
      <c r="I166" s="247"/>
      <c r="J166" s="190"/>
      <c r="K166" s="194"/>
      <c r="L166" s="194"/>
      <c r="M166" s="194"/>
      <c r="N166" s="194"/>
      <c r="O166" s="190"/>
      <c r="P166" s="190"/>
      <c r="Q166" s="190"/>
      <c r="R166" s="180"/>
      <c r="S166" s="180"/>
      <c r="T166" s="199"/>
      <c r="U166" s="63"/>
      <c r="X166" s="180"/>
    </row>
    <row r="167" ht="12.75" outlineLevel="4">
      <c r="A167" s="289"/>
      <c r="B167" s="290"/>
      <c r="C167" s="290"/>
      <c r="D167" s="291"/>
      <c r="E167" s="297" t="s">
        <v>2</v>
      </c>
      <c r="F167" s="292" t="s">
        <v>189</v>
      </c>
      <c r="G167" s="291"/>
      <c r="H167" s="293">
        <v>0</v>
      </c>
      <c r="I167" s="294"/>
      <c r="J167" s="295"/>
      <c r="K167" s="296"/>
      <c r="L167" s="296"/>
      <c r="M167" s="296"/>
      <c r="N167" s="296"/>
      <c r="O167" s="295"/>
      <c r="P167" s="295"/>
      <c r="Q167" s="295"/>
      <c r="R167" s="291"/>
      <c r="S167" s="291"/>
      <c r="T167" s="290"/>
      <c r="U167" s="61"/>
      <c r="V167" s="63"/>
      <c r="W167" s="63"/>
      <c r="X167" s="180"/>
    </row>
    <row r="168" ht="12.75" outlineLevel="4">
      <c r="A168" s="289"/>
      <c r="B168" s="290"/>
      <c r="C168" s="290"/>
      <c r="D168" s="291"/>
      <c r="E168" s="297"/>
      <c r="F168" s="292" t="s">
        <v>190</v>
      </c>
      <c r="G168" s="291"/>
      <c r="H168" s="293">
        <v>4797</v>
      </c>
      <c r="I168" s="294"/>
      <c r="J168" s="295"/>
      <c r="K168" s="296"/>
      <c r="L168" s="296"/>
      <c r="M168" s="296"/>
      <c r="N168" s="296"/>
      <c r="O168" s="295"/>
      <c r="P168" s="295"/>
      <c r="Q168" s="295"/>
      <c r="R168" s="291"/>
      <c r="S168" s="291"/>
      <c r="T168" s="290"/>
      <c r="U168" s="61"/>
      <c r="V168" s="63"/>
      <c r="W168" s="63"/>
      <c r="X168" s="180"/>
    </row>
    <row r="169" ht="7.5" customHeight="1" outlineLevel="4">
      <c r="A169" s="63"/>
      <c r="B169" s="199"/>
      <c r="C169" s="199"/>
      <c r="D169" s="180"/>
      <c r="E169" s="180"/>
      <c r="F169" s="243"/>
      <c r="G169" s="180"/>
      <c r="H169" s="194"/>
      <c r="I169" s="247"/>
      <c r="J169" s="190"/>
      <c r="K169" s="194"/>
      <c r="L169" s="194"/>
      <c r="M169" s="194"/>
      <c r="N169" s="194"/>
      <c r="O169" s="190"/>
      <c r="P169" s="190"/>
      <c r="Q169" s="190"/>
      <c r="R169" s="180"/>
      <c r="S169" s="180"/>
      <c r="T169" s="199"/>
      <c r="U169" s="63"/>
      <c r="X169" s="180"/>
    </row>
    <row r="170" ht="12.75" outlineLevel="3">
      <c r="A170" s="56"/>
      <c r="B170" s="269"/>
      <c r="C170" s="270">
        <v>20</v>
      </c>
      <c r="D170" s="271" t="s">
        <v>92</v>
      </c>
      <c r="E170" s="272" t="s">
        <v>191</v>
      </c>
      <c r="F170" s="273" t="s">
        <v>192</v>
      </c>
      <c r="G170" s="271" t="s">
        <v>187</v>
      </c>
      <c r="H170" s="274">
        <v>106</v>
      </c>
      <c r="I170" s="275"/>
      <c r="J170" s="276">
        <f>H170*I170</f>
        <v>0</v>
      </c>
      <c r="K170" s="274">
        <v>1.1E-04</v>
      </c>
      <c r="L170" s="274">
        <f>H170*K170</f>
        <v>0.01166</v>
      </c>
      <c r="M170" s="274"/>
      <c r="N170" s="274">
        <f>H170*M170</f>
        <v>0</v>
      </c>
      <c r="O170" s="276">
        <v>21</v>
      </c>
      <c r="P170" s="276">
        <f>J170*(O170/100)</f>
        <v>0</v>
      </c>
      <c r="Q170" s="276">
        <f>J170+P170</f>
        <v>0</v>
      </c>
      <c r="R170" s="277"/>
      <c r="S170" s="277" t="s">
        <v>96</v>
      </c>
      <c r="T170" s="278">
        <v>1</v>
      </c>
      <c r="U170" s="63"/>
      <c r="V170" s="63"/>
      <c r="W170" s="63"/>
      <c r="X170" s="180"/>
    </row>
    <row r="171" ht="12.75" outlineLevel="4">
      <c r="A171" s="279"/>
      <c r="B171" s="280"/>
      <c r="C171" s="280"/>
      <c r="D171" s="281"/>
      <c r="E171" s="288" t="s">
        <v>1</v>
      </c>
      <c r="F171" s="282" t="s">
        <v>193</v>
      </c>
      <c r="G171" s="282"/>
      <c r="H171" s="283"/>
      <c r="I171" s="284"/>
      <c r="J171" s="285"/>
      <c r="K171" s="286"/>
      <c r="L171" s="286"/>
      <c r="M171" s="286"/>
      <c r="N171" s="286"/>
      <c r="O171" s="287"/>
      <c r="P171" s="287"/>
      <c r="Q171" s="287"/>
      <c r="R171" s="281"/>
      <c r="S171" s="281"/>
      <c r="T171" s="280"/>
      <c r="U171" s="61"/>
      <c r="V171" s="63"/>
      <c r="W171" s="63"/>
      <c r="X171" s="282" t="str">
        <f>F171</f>
        <v>Vodorovné dopravní značení stříkaným plastem dělící čára šířky 125 mm přerušovaná bílá retroreflexní</v>
      </c>
      <c r="Y171" s="67"/>
      <c r="AA171" s="74"/>
    </row>
    <row r="172" ht="7.5" customHeight="1" outlineLevel="4">
      <c r="B172" s="199"/>
      <c r="C172" s="199"/>
      <c r="D172" s="180"/>
      <c r="E172" s="180"/>
      <c r="F172" s="181"/>
      <c r="G172" s="180"/>
      <c r="H172" s="194"/>
      <c r="I172" s="247"/>
      <c r="J172" s="190"/>
      <c r="K172" s="194"/>
      <c r="L172" s="194"/>
      <c r="M172" s="194"/>
      <c r="N172" s="194"/>
      <c r="O172" s="190"/>
      <c r="P172" s="190"/>
      <c r="Q172" s="190"/>
      <c r="R172" s="180"/>
      <c r="S172" s="180"/>
      <c r="T172" s="199"/>
      <c r="U172" s="63"/>
      <c r="X172" s="180"/>
    </row>
    <row r="173" ht="12.75" outlineLevel="4">
      <c r="A173" s="289"/>
      <c r="B173" s="290"/>
      <c r="C173" s="290"/>
      <c r="D173" s="291"/>
      <c r="E173" s="297" t="s">
        <v>2</v>
      </c>
      <c r="F173" s="292" t="s">
        <v>194</v>
      </c>
      <c r="G173" s="291"/>
      <c r="H173" s="293">
        <v>0</v>
      </c>
      <c r="I173" s="294"/>
      <c r="J173" s="295"/>
      <c r="K173" s="296"/>
      <c r="L173" s="296"/>
      <c r="M173" s="296"/>
      <c r="N173" s="296"/>
      <c r="O173" s="295"/>
      <c r="P173" s="295"/>
      <c r="Q173" s="295"/>
      <c r="R173" s="291"/>
      <c r="S173" s="291"/>
      <c r="T173" s="290"/>
      <c r="U173" s="61"/>
      <c r="V173" s="63"/>
      <c r="W173" s="63"/>
      <c r="X173" s="180"/>
    </row>
    <row r="174" ht="12.75" outlineLevel="4">
      <c r="A174" s="289"/>
      <c r="B174" s="290"/>
      <c r="C174" s="290"/>
      <c r="D174" s="291"/>
      <c r="E174" s="297"/>
      <c r="F174" s="292" t="s">
        <v>195</v>
      </c>
      <c r="G174" s="291"/>
      <c r="H174" s="293">
        <v>106</v>
      </c>
      <c r="I174" s="294"/>
      <c r="J174" s="295"/>
      <c r="K174" s="296"/>
      <c r="L174" s="296"/>
      <c r="M174" s="296"/>
      <c r="N174" s="296"/>
      <c r="O174" s="295"/>
      <c r="P174" s="295"/>
      <c r="Q174" s="295"/>
      <c r="R174" s="291"/>
      <c r="S174" s="291"/>
      <c r="T174" s="290"/>
      <c r="U174" s="61"/>
      <c r="V174" s="63"/>
      <c r="W174" s="63"/>
      <c r="X174" s="180"/>
    </row>
    <row r="175" ht="7.5" customHeight="1" outlineLevel="4">
      <c r="A175" s="63"/>
      <c r="B175" s="199"/>
      <c r="C175" s="199"/>
      <c r="D175" s="180"/>
      <c r="E175" s="180"/>
      <c r="F175" s="243"/>
      <c r="G175" s="180"/>
      <c r="H175" s="194"/>
      <c r="I175" s="247"/>
      <c r="J175" s="190"/>
      <c r="K175" s="194"/>
      <c r="L175" s="194"/>
      <c r="M175" s="194"/>
      <c r="N175" s="194"/>
      <c r="O175" s="190"/>
      <c r="P175" s="190"/>
      <c r="Q175" s="190"/>
      <c r="R175" s="180"/>
      <c r="S175" s="180"/>
      <c r="T175" s="199"/>
      <c r="U175" s="63"/>
      <c r="X175" s="180"/>
    </row>
    <row r="176" ht="12.75" outlineLevel="3">
      <c r="A176" s="56"/>
      <c r="B176" s="269"/>
      <c r="C176" s="270">
        <v>21</v>
      </c>
      <c r="D176" s="271" t="s">
        <v>92</v>
      </c>
      <c r="E176" s="272" t="s">
        <v>196</v>
      </c>
      <c r="F176" s="273" t="s">
        <v>197</v>
      </c>
      <c r="G176" s="271" t="s">
        <v>187</v>
      </c>
      <c r="H176" s="274">
        <v>4903</v>
      </c>
      <c r="I176" s="275"/>
      <c r="J176" s="276">
        <f>H176*I176</f>
        <v>0</v>
      </c>
      <c r="K176" s="274"/>
      <c r="L176" s="274">
        <f>H176*K176</f>
        <v>0</v>
      </c>
      <c r="M176" s="274"/>
      <c r="N176" s="274">
        <f>H176*M176</f>
        <v>0</v>
      </c>
      <c r="O176" s="276">
        <v>21</v>
      </c>
      <c r="P176" s="276">
        <f>J176*(O176/100)</f>
        <v>0</v>
      </c>
      <c r="Q176" s="276">
        <f>J176+P176</f>
        <v>0</v>
      </c>
      <c r="R176" s="277"/>
      <c r="S176" s="277" t="s">
        <v>96</v>
      </c>
      <c r="T176" s="278">
        <v>1</v>
      </c>
      <c r="U176" s="63"/>
      <c r="V176" s="63"/>
      <c r="W176" s="63"/>
      <c r="X176" s="180"/>
    </row>
    <row r="177" ht="12.75" outlineLevel="4">
      <c r="A177" s="279"/>
      <c r="B177" s="280"/>
      <c r="C177" s="280"/>
      <c r="D177" s="281"/>
      <c r="E177" s="288" t="s">
        <v>1</v>
      </c>
      <c r="F177" s="282" t="s">
        <v>198</v>
      </c>
      <c r="G177" s="282"/>
      <c r="H177" s="283"/>
      <c r="I177" s="284"/>
      <c r="J177" s="285"/>
      <c r="K177" s="286"/>
      <c r="L177" s="286"/>
      <c r="M177" s="286"/>
      <c r="N177" s="286"/>
      <c r="O177" s="287"/>
      <c r="P177" s="287"/>
      <c r="Q177" s="287"/>
      <c r="R177" s="281"/>
      <c r="S177" s="281"/>
      <c r="T177" s="280"/>
      <c r="U177" s="61"/>
      <c r="V177" s="63"/>
      <c r="W177" s="63"/>
      <c r="X177" s="282" t="str">
        <f>F177</f>
        <v>Předznačení pro vodorovné značení stříkané barvou nebo prováděné z nátěrových hmot liniové dělicí čáry, vodicí proužky</v>
      </c>
      <c r="Y177" s="67"/>
      <c r="AA177" s="74"/>
    </row>
    <row r="178" ht="7.5" customHeight="1" outlineLevel="4">
      <c r="B178" s="199"/>
      <c r="C178" s="199"/>
      <c r="D178" s="180"/>
      <c r="E178" s="180"/>
      <c r="F178" s="181"/>
      <c r="G178" s="180"/>
      <c r="H178" s="194"/>
      <c r="I178" s="247"/>
      <c r="J178" s="190"/>
      <c r="K178" s="194"/>
      <c r="L178" s="194"/>
      <c r="M178" s="194"/>
      <c r="N178" s="194"/>
      <c r="O178" s="190"/>
      <c r="P178" s="190"/>
      <c r="Q178" s="190"/>
      <c r="R178" s="180"/>
      <c r="S178" s="180"/>
      <c r="T178" s="199"/>
      <c r="U178" s="63"/>
      <c r="X178" s="180"/>
    </row>
    <row r="179" ht="12.75" outlineLevel="4">
      <c r="A179" s="289"/>
      <c r="B179" s="290"/>
      <c r="C179" s="290"/>
      <c r="D179" s="291"/>
      <c r="E179" s="297" t="s">
        <v>2</v>
      </c>
      <c r="F179" s="292" t="s">
        <v>189</v>
      </c>
      <c r="G179" s="291"/>
      <c r="H179" s="293">
        <v>0</v>
      </c>
      <c r="I179" s="294"/>
      <c r="J179" s="295"/>
      <c r="K179" s="296"/>
      <c r="L179" s="296"/>
      <c r="M179" s="296"/>
      <c r="N179" s="296"/>
      <c r="O179" s="295"/>
      <c r="P179" s="295"/>
      <c r="Q179" s="295"/>
      <c r="R179" s="291"/>
      <c r="S179" s="291"/>
      <c r="T179" s="290"/>
      <c r="U179" s="61"/>
      <c r="V179" s="63"/>
      <c r="W179" s="63"/>
      <c r="X179" s="180"/>
    </row>
    <row r="180" ht="12.75" outlineLevel="4">
      <c r="A180" s="289"/>
      <c r="B180" s="290"/>
      <c r="C180" s="290"/>
      <c r="D180" s="291"/>
      <c r="E180" s="297"/>
      <c r="F180" s="292" t="s">
        <v>190</v>
      </c>
      <c r="G180" s="291"/>
      <c r="H180" s="293">
        <v>4797</v>
      </c>
      <c r="I180" s="294"/>
      <c r="J180" s="295"/>
      <c r="K180" s="296"/>
      <c r="L180" s="296"/>
      <c r="M180" s="296"/>
      <c r="N180" s="296"/>
      <c r="O180" s="295"/>
      <c r="P180" s="295"/>
      <c r="Q180" s="295"/>
      <c r="R180" s="291"/>
      <c r="S180" s="291"/>
      <c r="T180" s="290"/>
      <c r="U180" s="61"/>
      <c r="V180" s="63"/>
      <c r="W180" s="63"/>
      <c r="X180" s="180"/>
    </row>
    <row r="181" ht="12.75" outlineLevel="4">
      <c r="A181" s="289"/>
      <c r="B181" s="290"/>
      <c r="C181" s="290"/>
      <c r="D181" s="291"/>
      <c r="E181" s="297"/>
      <c r="F181" s="292" t="s">
        <v>194</v>
      </c>
      <c r="G181" s="291"/>
      <c r="H181" s="293">
        <v>0</v>
      </c>
      <c r="I181" s="294"/>
      <c r="J181" s="295"/>
      <c r="K181" s="296"/>
      <c r="L181" s="296"/>
      <c r="M181" s="296"/>
      <c r="N181" s="296"/>
      <c r="O181" s="295"/>
      <c r="P181" s="295"/>
      <c r="Q181" s="295"/>
      <c r="R181" s="291"/>
      <c r="S181" s="291"/>
      <c r="T181" s="290"/>
      <c r="U181" s="61"/>
      <c r="V181" s="63"/>
      <c r="W181" s="63"/>
      <c r="X181" s="180"/>
    </row>
    <row r="182" ht="12.75" outlineLevel="4">
      <c r="A182" s="289"/>
      <c r="B182" s="290"/>
      <c r="C182" s="290"/>
      <c r="D182" s="291"/>
      <c r="E182" s="297"/>
      <c r="F182" s="292" t="s">
        <v>195</v>
      </c>
      <c r="G182" s="291"/>
      <c r="H182" s="293">
        <v>106</v>
      </c>
      <c r="I182" s="294"/>
      <c r="J182" s="295"/>
      <c r="K182" s="296"/>
      <c r="L182" s="296"/>
      <c r="M182" s="296"/>
      <c r="N182" s="296"/>
      <c r="O182" s="295"/>
      <c r="P182" s="295"/>
      <c r="Q182" s="295"/>
      <c r="R182" s="291"/>
      <c r="S182" s="291"/>
      <c r="T182" s="290"/>
      <c r="U182" s="61"/>
      <c r="V182" s="63"/>
      <c r="W182" s="63"/>
      <c r="X182" s="180"/>
    </row>
    <row r="183" ht="7.5" customHeight="1" outlineLevel="4">
      <c r="A183" s="63"/>
      <c r="B183" s="199"/>
      <c r="C183" s="199"/>
      <c r="D183" s="180"/>
      <c r="E183" s="180"/>
      <c r="F183" s="243"/>
      <c r="G183" s="180"/>
      <c r="H183" s="194"/>
      <c r="I183" s="247"/>
      <c r="J183" s="190"/>
      <c r="K183" s="194"/>
      <c r="L183" s="194"/>
      <c r="M183" s="194"/>
      <c r="N183" s="194"/>
      <c r="O183" s="190"/>
      <c r="P183" s="190"/>
      <c r="Q183" s="190"/>
      <c r="R183" s="180"/>
      <c r="S183" s="180"/>
      <c r="T183" s="199"/>
      <c r="U183" s="63"/>
      <c r="X183" s="180"/>
    </row>
    <row r="184" ht="12.75" outlineLevel="3">
      <c r="A184" s="56"/>
      <c r="B184" s="269"/>
      <c r="C184" s="270">
        <v>22</v>
      </c>
      <c r="D184" s="271" t="s">
        <v>92</v>
      </c>
      <c r="E184" s="272" t="s">
        <v>199</v>
      </c>
      <c r="F184" s="273" t="s">
        <v>200</v>
      </c>
      <c r="G184" s="271" t="s">
        <v>201</v>
      </c>
      <c r="H184" s="274">
        <v>193</v>
      </c>
      <c r="I184" s="275"/>
      <c r="J184" s="276">
        <f>H184*I184</f>
        <v>0</v>
      </c>
      <c r="K184" s="274"/>
      <c r="L184" s="274">
        <f>H184*K184</f>
        <v>0</v>
      </c>
      <c r="M184" s="274"/>
      <c r="N184" s="274">
        <f>H184*M184</f>
        <v>0</v>
      </c>
      <c r="O184" s="276">
        <v>21</v>
      </c>
      <c r="P184" s="276">
        <f>J184*(O184/100)</f>
        <v>0</v>
      </c>
      <c r="Q184" s="276">
        <f>J184+P184</f>
        <v>0</v>
      </c>
      <c r="R184" s="277"/>
      <c r="S184" s="277" t="s">
        <v>96</v>
      </c>
      <c r="T184" s="278">
        <v>1</v>
      </c>
      <c r="U184" s="63"/>
      <c r="V184" s="63"/>
      <c r="W184" s="63"/>
      <c r="X184" s="180"/>
    </row>
    <row r="185" ht="12.75" outlineLevel="4">
      <c r="A185" s="279"/>
      <c r="B185" s="280"/>
      <c r="C185" s="280"/>
      <c r="D185" s="281"/>
      <c r="E185" s="288" t="s">
        <v>1</v>
      </c>
      <c r="F185" s="282" t="s">
        <v>202</v>
      </c>
      <c r="G185" s="282"/>
      <c r="H185" s="283"/>
      <c r="I185" s="284"/>
      <c r="J185" s="285"/>
      <c r="K185" s="286"/>
      <c r="L185" s="286"/>
      <c r="M185" s="286"/>
      <c r="N185" s="286"/>
      <c r="O185" s="287"/>
      <c r="P185" s="287"/>
      <c r="Q185" s="287"/>
      <c r="R185" s="281"/>
      <c r="S185" s="281"/>
      <c r="T185" s="280"/>
      <c r="U185" s="61"/>
      <c r="V185" s="63"/>
      <c r="W185" s="63"/>
      <c r="X185" s="282" t="str">
        <f>F185</f>
        <v>Montáž směrového sloupku plastového s odrazkou prostým uložením bez betonového základu silničního</v>
      </c>
      <c r="Y185" s="67"/>
      <c r="AA185" s="74"/>
    </row>
    <row r="186" ht="7.5" customHeight="1" outlineLevel="4">
      <c r="B186" s="199"/>
      <c r="C186" s="199"/>
      <c r="D186" s="180"/>
      <c r="E186" s="180"/>
      <c r="F186" s="181"/>
      <c r="G186" s="180"/>
      <c r="H186" s="194"/>
      <c r="I186" s="247"/>
      <c r="J186" s="190"/>
      <c r="K186" s="194"/>
      <c r="L186" s="194"/>
      <c r="M186" s="194"/>
      <c r="N186" s="194"/>
      <c r="O186" s="190"/>
      <c r="P186" s="190"/>
      <c r="Q186" s="190"/>
      <c r="R186" s="180"/>
      <c r="S186" s="180"/>
      <c r="T186" s="199"/>
      <c r="U186" s="63"/>
      <c r="X186" s="180"/>
    </row>
    <row r="187" ht="12.75" outlineLevel="4">
      <c r="A187" s="289"/>
      <c r="B187" s="290"/>
      <c r="C187" s="290"/>
      <c r="D187" s="291"/>
      <c r="E187" s="297" t="s">
        <v>2</v>
      </c>
      <c r="F187" s="292" t="s">
        <v>203</v>
      </c>
      <c r="G187" s="291"/>
      <c r="H187" s="293">
        <v>0</v>
      </c>
      <c r="I187" s="294"/>
      <c r="J187" s="295"/>
      <c r="K187" s="296"/>
      <c r="L187" s="296"/>
      <c r="M187" s="296"/>
      <c r="N187" s="296"/>
      <c r="O187" s="295"/>
      <c r="P187" s="295"/>
      <c r="Q187" s="295"/>
      <c r="R187" s="291"/>
      <c r="S187" s="291"/>
      <c r="T187" s="290"/>
      <c r="U187" s="61"/>
      <c r="V187" s="63"/>
      <c r="W187" s="63"/>
      <c r="X187" s="180"/>
    </row>
    <row r="188" ht="12.75" outlineLevel="4">
      <c r="A188" s="289"/>
      <c r="B188" s="290"/>
      <c r="C188" s="290"/>
      <c r="D188" s="291"/>
      <c r="E188" s="297"/>
      <c r="F188" s="292" t="s">
        <v>204</v>
      </c>
      <c r="G188" s="291"/>
      <c r="H188" s="293">
        <v>193</v>
      </c>
      <c r="I188" s="294"/>
      <c r="J188" s="295"/>
      <c r="K188" s="296"/>
      <c r="L188" s="296"/>
      <c r="M188" s="296"/>
      <c r="N188" s="296"/>
      <c r="O188" s="295"/>
      <c r="P188" s="295"/>
      <c r="Q188" s="295"/>
      <c r="R188" s="291"/>
      <c r="S188" s="291"/>
      <c r="T188" s="290"/>
      <c r="U188" s="61"/>
      <c r="V188" s="63"/>
      <c r="W188" s="63"/>
      <c r="X188" s="180"/>
    </row>
    <row r="189" ht="7.5" customHeight="1" outlineLevel="4">
      <c r="A189" s="63"/>
      <c r="B189" s="199"/>
      <c r="C189" s="199"/>
      <c r="D189" s="180"/>
      <c r="E189" s="180"/>
      <c r="F189" s="243"/>
      <c r="G189" s="180"/>
      <c r="H189" s="194"/>
      <c r="I189" s="247"/>
      <c r="J189" s="190"/>
      <c r="K189" s="194"/>
      <c r="L189" s="194"/>
      <c r="M189" s="194"/>
      <c r="N189" s="194"/>
      <c r="O189" s="190"/>
      <c r="P189" s="190"/>
      <c r="Q189" s="190"/>
      <c r="R189" s="180"/>
      <c r="S189" s="180"/>
      <c r="T189" s="199"/>
      <c r="U189" s="63"/>
      <c r="X189" s="180"/>
    </row>
    <row r="190" ht="12.75" outlineLevel="3">
      <c r="A190" s="56"/>
      <c r="B190" s="269"/>
      <c r="C190" s="270">
        <v>23</v>
      </c>
      <c r="D190" s="271" t="s">
        <v>136</v>
      </c>
      <c r="E190" s="272" t="s">
        <v>205</v>
      </c>
      <c r="F190" s="273" t="s">
        <v>206</v>
      </c>
      <c r="G190" s="271" t="s">
        <v>201</v>
      </c>
      <c r="H190" s="274">
        <v>193</v>
      </c>
      <c r="I190" s="275"/>
      <c r="J190" s="276">
        <f>H190*I190</f>
        <v>0</v>
      </c>
      <c r="K190" s="274">
        <v>0.0021</v>
      </c>
      <c r="L190" s="274">
        <f>H190*K190</f>
        <v>0.4053</v>
      </c>
      <c r="M190" s="274"/>
      <c r="N190" s="274">
        <f>H190*M190</f>
        <v>0</v>
      </c>
      <c r="O190" s="276">
        <v>21</v>
      </c>
      <c r="P190" s="276">
        <f>J190*(O190/100)</f>
        <v>0</v>
      </c>
      <c r="Q190" s="276">
        <f>J190+P190</f>
        <v>0</v>
      </c>
      <c r="R190" s="277"/>
      <c r="S190" s="277" t="s">
        <v>96</v>
      </c>
      <c r="T190" s="278">
        <v>1</v>
      </c>
      <c r="U190" s="63"/>
      <c r="V190" s="63"/>
      <c r="W190" s="63"/>
      <c r="X190" s="180"/>
    </row>
    <row r="191" ht="12.75" outlineLevel="4">
      <c r="A191" s="279"/>
      <c r="B191" s="280"/>
      <c r="C191" s="280"/>
      <c r="D191" s="281"/>
      <c r="E191" s="288" t="s">
        <v>1</v>
      </c>
      <c r="F191" s="282" t="s">
        <v>46</v>
      </c>
      <c r="G191" s="282"/>
      <c r="H191" s="283"/>
      <c r="I191" s="284"/>
      <c r="J191" s="285"/>
      <c r="K191" s="286"/>
      <c r="L191" s="286"/>
      <c r="M191" s="286"/>
      <c r="N191" s="286"/>
      <c r="O191" s="287"/>
      <c r="P191" s="287"/>
      <c r="Q191" s="287"/>
      <c r="R191" s="281"/>
      <c r="S191" s="281"/>
      <c r="T191" s="280"/>
      <c r="U191" s="61"/>
      <c r="V191" s="63"/>
      <c r="W191" s="63"/>
      <c r="X191" s="282" t="str">
        <f>F191</f>
        <v>---</v>
      </c>
      <c r="Y191" s="67"/>
      <c r="AA191" s="74"/>
    </row>
    <row r="192" ht="7.5" customHeight="1" outlineLevel="4">
      <c r="B192" s="199"/>
      <c r="C192" s="199"/>
      <c r="D192" s="180"/>
      <c r="E192" s="180"/>
      <c r="F192" s="181"/>
      <c r="G192" s="180"/>
      <c r="H192" s="194"/>
      <c r="I192" s="247"/>
      <c r="J192" s="190"/>
      <c r="K192" s="194"/>
      <c r="L192" s="194"/>
      <c r="M192" s="194"/>
      <c r="N192" s="194"/>
      <c r="O192" s="190"/>
      <c r="P192" s="190"/>
      <c r="Q192" s="190"/>
      <c r="R192" s="180"/>
      <c r="S192" s="180"/>
      <c r="T192" s="199"/>
      <c r="U192" s="63"/>
      <c r="X192" s="180"/>
    </row>
    <row r="193" ht="12.75" outlineLevel="3">
      <c r="A193" s="56"/>
      <c r="B193" s="269"/>
      <c r="C193" s="270">
        <v>24</v>
      </c>
      <c r="D193" s="271" t="s">
        <v>92</v>
      </c>
      <c r="E193" s="272" t="s">
        <v>207</v>
      </c>
      <c r="F193" s="273" t="s">
        <v>208</v>
      </c>
      <c r="G193" s="271" t="s">
        <v>187</v>
      </c>
      <c r="H193" s="274">
        <v>2513.6666666666666</v>
      </c>
      <c r="I193" s="275"/>
      <c r="J193" s="276">
        <f>H193*I193</f>
        <v>0</v>
      </c>
      <c r="K193" s="274"/>
      <c r="L193" s="274">
        <f>H193*K193</f>
        <v>0</v>
      </c>
      <c r="M193" s="274">
        <v>0.324</v>
      </c>
      <c r="N193" s="274">
        <f>H193*M193</f>
        <v>814.428</v>
      </c>
      <c r="O193" s="276">
        <v>21</v>
      </c>
      <c r="P193" s="276">
        <f>J193*(O193/100)</f>
        <v>0</v>
      </c>
      <c r="Q193" s="276">
        <f>J193+P193</f>
        <v>0</v>
      </c>
      <c r="R193" s="277"/>
      <c r="S193" s="277" t="s">
        <v>96</v>
      </c>
      <c r="T193" s="278">
        <v>1</v>
      </c>
      <c r="U193" s="63"/>
      <c r="V193" s="63"/>
      <c r="W193" s="63"/>
      <c r="X193" s="180"/>
    </row>
    <row r="194" ht="17.6" outlineLevel="4">
      <c r="A194" s="279"/>
      <c r="B194" s="280"/>
      <c r="C194" s="280"/>
      <c r="D194" s="281"/>
      <c r="E194" s="288" t="s">
        <v>1</v>
      </c>
      <c r="F194" s="282" t="s">
        <v>209</v>
      </c>
      <c r="G194" s="282"/>
      <c r="H194" s="283"/>
      <c r="I194" s="284"/>
      <c r="J194" s="285"/>
      <c r="K194" s="286"/>
      <c r="L194" s="286"/>
      <c r="M194" s="286"/>
      <c r="N194" s="286"/>
      <c r="O194" s="287"/>
      <c r="P194" s="287"/>
      <c r="Q194" s="287"/>
      <c r="R194" s="281"/>
      <c r="S194" s="281"/>
      <c r="T194" s="280"/>
      <c r="U194" s="61"/>
      <c r="V194" s="63"/>
      <c r="W194" s="63"/>
      <c r="X194" s="282" t="str">
        <f>F194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v>
      </c>
      <c r="Y194" s="67"/>
      <c r="AA194" s="74"/>
    </row>
    <row r="195" ht="7.5" customHeight="1" outlineLevel="4">
      <c r="B195" s="199"/>
      <c r="C195" s="199"/>
      <c r="D195" s="180"/>
      <c r="E195" s="180"/>
      <c r="F195" s="181"/>
      <c r="G195" s="180"/>
      <c r="H195" s="194"/>
      <c r="I195" s="247"/>
      <c r="J195" s="190"/>
      <c r="K195" s="194"/>
      <c r="L195" s="194"/>
      <c r="M195" s="194"/>
      <c r="N195" s="194"/>
      <c r="O195" s="190"/>
      <c r="P195" s="190"/>
      <c r="Q195" s="190"/>
      <c r="R195" s="180"/>
      <c r="S195" s="180"/>
      <c r="T195" s="199"/>
      <c r="U195" s="63"/>
      <c r="X195" s="180"/>
    </row>
    <row r="196" ht="12.75" outlineLevel="4">
      <c r="A196" s="289"/>
      <c r="B196" s="290"/>
      <c r="C196" s="290"/>
      <c r="D196" s="291"/>
      <c r="E196" s="297" t="s">
        <v>2</v>
      </c>
      <c r="F196" s="292" t="s">
        <v>210</v>
      </c>
      <c r="G196" s="291"/>
      <c r="H196" s="293">
        <v>0</v>
      </c>
      <c r="I196" s="294"/>
      <c r="J196" s="295"/>
      <c r="K196" s="296"/>
      <c r="L196" s="296"/>
      <c r="M196" s="296"/>
      <c r="N196" s="296"/>
      <c r="O196" s="295"/>
      <c r="P196" s="295"/>
      <c r="Q196" s="295"/>
      <c r="R196" s="291"/>
      <c r="S196" s="291"/>
      <c r="T196" s="290"/>
      <c r="U196" s="61"/>
      <c r="V196" s="63"/>
      <c r="W196" s="63"/>
      <c r="X196" s="180"/>
    </row>
    <row r="197" ht="12.75" outlineLevel="4">
      <c r="A197" s="289"/>
      <c r="B197" s="290"/>
      <c r="C197" s="290"/>
      <c r="D197" s="291"/>
      <c r="E197" s="297"/>
      <c r="F197" s="292" t="s">
        <v>211</v>
      </c>
      <c r="G197" s="291"/>
      <c r="H197" s="293">
        <v>2513.6666666666666</v>
      </c>
      <c r="I197" s="294"/>
      <c r="J197" s="295"/>
      <c r="K197" s="296"/>
      <c r="L197" s="296"/>
      <c r="M197" s="296"/>
      <c r="N197" s="296"/>
      <c r="O197" s="295"/>
      <c r="P197" s="295"/>
      <c r="Q197" s="295"/>
      <c r="R197" s="291"/>
      <c r="S197" s="291"/>
      <c r="T197" s="290"/>
      <c r="U197" s="61"/>
      <c r="V197" s="63"/>
      <c r="W197" s="63"/>
      <c r="X197" s="180"/>
    </row>
    <row r="198" ht="7.5" customHeight="1" outlineLevel="4">
      <c r="A198" s="63"/>
      <c r="B198" s="199"/>
      <c r="C198" s="199"/>
      <c r="D198" s="180"/>
      <c r="E198" s="180"/>
      <c r="F198" s="243"/>
      <c r="G198" s="180"/>
      <c r="H198" s="194"/>
      <c r="I198" s="247"/>
      <c r="J198" s="190"/>
      <c r="K198" s="194"/>
      <c r="L198" s="194"/>
      <c r="M198" s="194"/>
      <c r="N198" s="194"/>
      <c r="O198" s="190"/>
      <c r="P198" s="190"/>
      <c r="Q198" s="190"/>
      <c r="R198" s="180"/>
      <c r="S198" s="180"/>
      <c r="T198" s="199"/>
      <c r="U198" s="63"/>
      <c r="X198" s="180"/>
    </row>
    <row r="199" ht="12.75" outlineLevel="3">
      <c r="A199" s="56"/>
      <c r="B199" s="269"/>
      <c r="C199" s="270">
        <v>25</v>
      </c>
      <c r="D199" s="271" t="s">
        <v>92</v>
      </c>
      <c r="E199" s="272" t="s">
        <v>212</v>
      </c>
      <c r="F199" s="273" t="s">
        <v>213</v>
      </c>
      <c r="G199" s="271" t="s">
        <v>187</v>
      </c>
      <c r="H199" s="274">
        <v>210.89999999999997</v>
      </c>
      <c r="I199" s="275"/>
      <c r="J199" s="276">
        <f>H199*I199</f>
        <v>0</v>
      </c>
      <c r="K199" s="274"/>
      <c r="L199" s="274">
        <f>H199*K199</f>
        <v>0</v>
      </c>
      <c r="M199" s="274">
        <v>0.129</v>
      </c>
      <c r="N199" s="274">
        <f>H199*M199</f>
        <v>27.2061</v>
      </c>
      <c r="O199" s="276">
        <v>21</v>
      </c>
      <c r="P199" s="276">
        <f>J199*(O199/100)</f>
        <v>0</v>
      </c>
      <c r="Q199" s="276">
        <f>J199+P199</f>
        <v>0</v>
      </c>
      <c r="R199" s="277"/>
      <c r="S199" s="277" t="s">
        <v>96</v>
      </c>
      <c r="T199" s="278">
        <v>1</v>
      </c>
      <c r="U199" s="63"/>
      <c r="V199" s="63"/>
      <c r="W199" s="63"/>
      <c r="X199" s="180"/>
    </row>
    <row r="200" ht="17.6" outlineLevel="4">
      <c r="A200" s="279"/>
      <c r="B200" s="280"/>
      <c r="C200" s="280"/>
      <c r="D200" s="281"/>
      <c r="E200" s="288" t="s">
        <v>1</v>
      </c>
      <c r="F200" s="282" t="s">
        <v>214</v>
      </c>
      <c r="G200" s="282"/>
      <c r="H200" s="283"/>
      <c r="I200" s="284"/>
      <c r="J200" s="285"/>
      <c r="K200" s="286"/>
      <c r="L200" s="286"/>
      <c r="M200" s="286"/>
      <c r="N200" s="286"/>
      <c r="O200" s="287"/>
      <c r="P200" s="287"/>
      <c r="Q200" s="287"/>
      <c r="R200" s="281"/>
      <c r="S200" s="281"/>
      <c r="T200" s="280"/>
      <c r="U200" s="61"/>
      <c r="V200" s="63"/>
      <c r="W200" s="63"/>
      <c r="X200" s="282" t="str">
        <f>F200</f>
        <v>Čištění propustků s odstraněním travnatého porostu nebo nánosu, s naložením na dopravní prostředek nebo s přemístěním na hromady na vzdálenost do 20 m strojně tlakovou vodou tloušťky nánosu přes 25 do 50% průměru propustku přes 500 do 1000 mm</v>
      </c>
      <c r="Y200" s="67"/>
      <c r="AA200" s="74"/>
    </row>
    <row r="201" ht="7.5" customHeight="1" outlineLevel="4">
      <c r="B201" s="199"/>
      <c r="C201" s="199"/>
      <c r="D201" s="180"/>
      <c r="E201" s="180"/>
      <c r="F201" s="181"/>
      <c r="G201" s="180"/>
      <c r="H201" s="194"/>
      <c r="I201" s="247"/>
      <c r="J201" s="190"/>
      <c r="K201" s="194"/>
      <c r="L201" s="194"/>
      <c r="M201" s="194"/>
      <c r="N201" s="194"/>
      <c r="O201" s="190"/>
      <c r="P201" s="190"/>
      <c r="Q201" s="190"/>
      <c r="R201" s="180"/>
      <c r="S201" s="180"/>
      <c r="T201" s="199"/>
      <c r="U201" s="63"/>
      <c r="X201" s="180"/>
    </row>
    <row r="202" ht="12.75" outlineLevel="4">
      <c r="A202" s="289"/>
      <c r="B202" s="290"/>
      <c r="C202" s="290"/>
      <c r="D202" s="291"/>
      <c r="E202" s="297" t="s">
        <v>2</v>
      </c>
      <c r="F202" s="292" t="s">
        <v>215</v>
      </c>
      <c r="G202" s="291"/>
      <c r="H202" s="293">
        <v>0</v>
      </c>
      <c r="I202" s="294"/>
      <c r="J202" s="295"/>
      <c r="K202" s="296"/>
      <c r="L202" s="296"/>
      <c r="M202" s="296"/>
      <c r="N202" s="296"/>
      <c r="O202" s="295"/>
      <c r="P202" s="295"/>
      <c r="Q202" s="295"/>
      <c r="R202" s="291"/>
      <c r="S202" s="291"/>
      <c r="T202" s="290"/>
      <c r="U202" s="61"/>
      <c r="V202" s="63"/>
      <c r="W202" s="63"/>
      <c r="X202" s="180"/>
    </row>
    <row r="203" ht="12.75" outlineLevel="4">
      <c r="A203" s="289"/>
      <c r="B203" s="290"/>
      <c r="C203" s="290"/>
      <c r="D203" s="291"/>
      <c r="E203" s="297"/>
      <c r="F203" s="292" t="s">
        <v>216</v>
      </c>
      <c r="G203" s="291"/>
      <c r="H203" s="293">
        <v>0</v>
      </c>
      <c r="I203" s="294"/>
      <c r="J203" s="295"/>
      <c r="K203" s="296"/>
      <c r="L203" s="296"/>
      <c r="M203" s="296"/>
      <c r="N203" s="296"/>
      <c r="O203" s="295"/>
      <c r="P203" s="295"/>
      <c r="Q203" s="295"/>
      <c r="R203" s="291"/>
      <c r="S203" s="291"/>
      <c r="T203" s="290"/>
      <c r="U203" s="61"/>
      <c r="V203" s="63"/>
      <c r="W203" s="63"/>
      <c r="X203" s="180"/>
    </row>
    <row r="204" ht="12.75" outlineLevel="4">
      <c r="A204" s="289"/>
      <c r="B204" s="290"/>
      <c r="C204" s="290"/>
      <c r="D204" s="291"/>
      <c r="E204" s="297"/>
      <c r="F204" s="292" t="s">
        <v>217</v>
      </c>
      <c r="G204" s="291"/>
      <c r="H204" s="293">
        <v>19</v>
      </c>
      <c r="I204" s="294"/>
      <c r="J204" s="295"/>
      <c r="K204" s="296"/>
      <c r="L204" s="296"/>
      <c r="M204" s="296"/>
      <c r="N204" s="296"/>
      <c r="O204" s="295"/>
      <c r="P204" s="295"/>
      <c r="Q204" s="295"/>
      <c r="R204" s="291"/>
      <c r="S204" s="291"/>
      <c r="T204" s="290"/>
      <c r="U204" s="61"/>
      <c r="V204" s="63"/>
      <c r="W204" s="63"/>
      <c r="X204" s="180"/>
    </row>
    <row r="205" ht="12.75" outlineLevel="4">
      <c r="A205" s="289"/>
      <c r="B205" s="290"/>
      <c r="C205" s="290"/>
      <c r="D205" s="291"/>
      <c r="E205" s="297"/>
      <c r="F205" s="292" t="s">
        <v>218</v>
      </c>
      <c r="G205" s="291"/>
      <c r="H205" s="293">
        <v>0</v>
      </c>
      <c r="I205" s="294"/>
      <c r="J205" s="295"/>
      <c r="K205" s="296"/>
      <c r="L205" s="296"/>
      <c r="M205" s="296"/>
      <c r="N205" s="296"/>
      <c r="O205" s="295"/>
      <c r="P205" s="295"/>
      <c r="Q205" s="295"/>
      <c r="R205" s="291"/>
      <c r="S205" s="291"/>
      <c r="T205" s="290"/>
      <c r="U205" s="61"/>
      <c r="V205" s="63"/>
      <c r="W205" s="63"/>
      <c r="X205" s="180"/>
    </row>
    <row r="206" ht="12.75" outlineLevel="4">
      <c r="A206" s="289"/>
      <c r="B206" s="290"/>
      <c r="C206" s="290"/>
      <c r="D206" s="291"/>
      <c r="E206" s="297"/>
      <c r="F206" s="292" t="s">
        <v>219</v>
      </c>
      <c r="G206" s="291"/>
      <c r="H206" s="293">
        <v>20</v>
      </c>
      <c r="I206" s="294"/>
      <c r="J206" s="295"/>
      <c r="K206" s="296"/>
      <c r="L206" s="296"/>
      <c r="M206" s="296"/>
      <c r="N206" s="296"/>
      <c r="O206" s="295"/>
      <c r="P206" s="295"/>
      <c r="Q206" s="295"/>
      <c r="R206" s="291"/>
      <c r="S206" s="291"/>
      <c r="T206" s="290"/>
      <c r="U206" s="61"/>
      <c r="V206" s="63"/>
      <c r="W206" s="63"/>
      <c r="X206" s="180"/>
    </row>
    <row r="207" ht="12.75" outlineLevel="4">
      <c r="A207" s="289"/>
      <c r="B207" s="290"/>
      <c r="C207" s="290"/>
      <c r="D207" s="291"/>
      <c r="E207" s="297"/>
      <c r="F207" s="292" t="s">
        <v>220</v>
      </c>
      <c r="G207" s="291"/>
      <c r="H207" s="293">
        <v>0</v>
      </c>
      <c r="I207" s="294"/>
      <c r="J207" s="295"/>
      <c r="K207" s="296"/>
      <c r="L207" s="296"/>
      <c r="M207" s="296"/>
      <c r="N207" s="296"/>
      <c r="O207" s="295"/>
      <c r="P207" s="295"/>
      <c r="Q207" s="295"/>
      <c r="R207" s="291"/>
      <c r="S207" s="291"/>
      <c r="T207" s="290"/>
      <c r="U207" s="61"/>
      <c r="V207" s="63"/>
      <c r="W207" s="63"/>
      <c r="X207" s="180"/>
    </row>
    <row r="208" ht="12.75" outlineLevel="4">
      <c r="A208" s="289"/>
      <c r="B208" s="290"/>
      <c r="C208" s="290"/>
      <c r="D208" s="291"/>
      <c r="E208" s="297"/>
      <c r="F208" s="292" t="s">
        <v>221</v>
      </c>
      <c r="G208" s="291"/>
      <c r="H208" s="293">
        <v>22.5</v>
      </c>
      <c r="I208" s="294"/>
      <c r="J208" s="295"/>
      <c r="K208" s="296"/>
      <c r="L208" s="296"/>
      <c r="M208" s="296"/>
      <c r="N208" s="296"/>
      <c r="O208" s="295"/>
      <c r="P208" s="295"/>
      <c r="Q208" s="295"/>
      <c r="R208" s="291"/>
      <c r="S208" s="291"/>
      <c r="T208" s="290"/>
      <c r="U208" s="61"/>
      <c r="V208" s="63"/>
      <c r="W208" s="63"/>
      <c r="X208" s="180"/>
    </row>
    <row r="209" ht="12.75" outlineLevel="4">
      <c r="A209" s="289"/>
      <c r="B209" s="290"/>
      <c r="C209" s="290"/>
      <c r="D209" s="291"/>
      <c r="E209" s="297"/>
      <c r="F209" s="292" t="s">
        <v>222</v>
      </c>
      <c r="G209" s="291"/>
      <c r="H209" s="293">
        <v>0</v>
      </c>
      <c r="I209" s="294"/>
      <c r="J209" s="295"/>
      <c r="K209" s="296"/>
      <c r="L209" s="296"/>
      <c r="M209" s="296"/>
      <c r="N209" s="296"/>
      <c r="O209" s="295"/>
      <c r="P209" s="295"/>
      <c r="Q209" s="295"/>
      <c r="R209" s="291"/>
      <c r="S209" s="291"/>
      <c r="T209" s="290"/>
      <c r="U209" s="61"/>
      <c r="V209" s="63"/>
      <c r="W209" s="63"/>
      <c r="X209" s="180"/>
    </row>
    <row r="210" ht="12.75" outlineLevel="4">
      <c r="A210" s="289"/>
      <c r="B210" s="290"/>
      <c r="C210" s="290"/>
      <c r="D210" s="291"/>
      <c r="E210" s="297"/>
      <c r="F210" s="292" t="s">
        <v>223</v>
      </c>
      <c r="G210" s="291"/>
      <c r="H210" s="293">
        <v>20</v>
      </c>
      <c r="I210" s="294"/>
      <c r="J210" s="295"/>
      <c r="K210" s="296"/>
      <c r="L210" s="296"/>
      <c r="M210" s="296"/>
      <c r="N210" s="296"/>
      <c r="O210" s="295"/>
      <c r="P210" s="295"/>
      <c r="Q210" s="295"/>
      <c r="R210" s="291"/>
      <c r="S210" s="291"/>
      <c r="T210" s="290"/>
      <c r="U210" s="61"/>
      <c r="V210" s="63"/>
      <c r="W210" s="63"/>
      <c r="X210" s="180"/>
    </row>
    <row r="211" ht="12.75" outlineLevel="4">
      <c r="A211" s="289"/>
      <c r="B211" s="290"/>
      <c r="C211" s="290"/>
      <c r="D211" s="291"/>
      <c r="E211" s="297"/>
      <c r="F211" s="292" t="s">
        <v>224</v>
      </c>
      <c r="G211" s="291"/>
      <c r="H211" s="293">
        <v>0</v>
      </c>
      <c r="I211" s="294"/>
      <c r="J211" s="295"/>
      <c r="K211" s="296"/>
      <c r="L211" s="296"/>
      <c r="M211" s="296"/>
      <c r="N211" s="296"/>
      <c r="O211" s="295"/>
      <c r="P211" s="295"/>
      <c r="Q211" s="295"/>
      <c r="R211" s="291"/>
      <c r="S211" s="291"/>
      <c r="T211" s="290"/>
      <c r="U211" s="61"/>
      <c r="V211" s="63"/>
      <c r="W211" s="63"/>
      <c r="X211" s="180"/>
    </row>
    <row r="212" ht="12.75" outlineLevel="4">
      <c r="A212" s="289"/>
      <c r="B212" s="290"/>
      <c r="C212" s="290"/>
      <c r="D212" s="291"/>
      <c r="E212" s="297"/>
      <c r="F212" s="292" t="s">
        <v>223</v>
      </c>
      <c r="G212" s="291"/>
      <c r="H212" s="293">
        <v>20</v>
      </c>
      <c r="I212" s="294"/>
      <c r="J212" s="295"/>
      <c r="K212" s="296"/>
      <c r="L212" s="296"/>
      <c r="M212" s="296"/>
      <c r="N212" s="296"/>
      <c r="O212" s="295"/>
      <c r="P212" s="295"/>
      <c r="Q212" s="295"/>
      <c r="R212" s="291"/>
      <c r="S212" s="291"/>
      <c r="T212" s="290"/>
      <c r="U212" s="61"/>
      <c r="V212" s="63"/>
      <c r="W212" s="63"/>
      <c r="X212" s="180"/>
    </row>
    <row r="213" ht="12.75" outlineLevel="4">
      <c r="A213" s="289"/>
      <c r="B213" s="290"/>
      <c r="C213" s="290"/>
      <c r="D213" s="291"/>
      <c r="E213" s="297"/>
      <c r="F213" s="292" t="s">
        <v>225</v>
      </c>
      <c r="G213" s="291"/>
      <c r="H213" s="293">
        <v>0</v>
      </c>
      <c r="I213" s="294"/>
      <c r="J213" s="295"/>
      <c r="K213" s="296"/>
      <c r="L213" s="296"/>
      <c r="M213" s="296"/>
      <c r="N213" s="296"/>
      <c r="O213" s="295"/>
      <c r="P213" s="295"/>
      <c r="Q213" s="295"/>
      <c r="R213" s="291"/>
      <c r="S213" s="291"/>
      <c r="T213" s="290"/>
      <c r="U213" s="61"/>
      <c r="V213" s="63"/>
      <c r="W213" s="63"/>
      <c r="X213" s="180"/>
    </row>
    <row r="214" ht="12.75" outlineLevel="4">
      <c r="A214" s="289"/>
      <c r="B214" s="290"/>
      <c r="C214" s="290"/>
      <c r="D214" s="291"/>
      <c r="E214" s="297"/>
      <c r="F214" s="292" t="s">
        <v>223</v>
      </c>
      <c r="G214" s="291"/>
      <c r="H214" s="293">
        <v>20</v>
      </c>
      <c r="I214" s="294"/>
      <c r="J214" s="295"/>
      <c r="K214" s="296"/>
      <c r="L214" s="296"/>
      <c r="M214" s="296"/>
      <c r="N214" s="296"/>
      <c r="O214" s="295"/>
      <c r="P214" s="295"/>
      <c r="Q214" s="295"/>
      <c r="R214" s="291"/>
      <c r="S214" s="291"/>
      <c r="T214" s="290"/>
      <c r="U214" s="61"/>
      <c r="V214" s="63"/>
      <c r="W214" s="63"/>
      <c r="X214" s="180"/>
    </row>
    <row r="215" ht="12.75" outlineLevel="4">
      <c r="A215" s="289"/>
      <c r="B215" s="290"/>
      <c r="C215" s="290"/>
      <c r="D215" s="291"/>
      <c r="E215" s="297"/>
      <c r="F215" s="292" t="s">
        <v>226</v>
      </c>
      <c r="G215" s="291"/>
      <c r="H215" s="293">
        <v>0</v>
      </c>
      <c r="I215" s="294"/>
      <c r="J215" s="295"/>
      <c r="K215" s="296"/>
      <c r="L215" s="296"/>
      <c r="M215" s="296"/>
      <c r="N215" s="296"/>
      <c r="O215" s="295"/>
      <c r="P215" s="295"/>
      <c r="Q215" s="295"/>
      <c r="R215" s="291"/>
      <c r="S215" s="291"/>
      <c r="T215" s="290"/>
      <c r="U215" s="61"/>
      <c r="V215" s="63"/>
      <c r="W215" s="63"/>
      <c r="X215" s="180"/>
    </row>
    <row r="216" ht="12.75" outlineLevel="4">
      <c r="A216" s="289"/>
      <c r="B216" s="290"/>
      <c r="C216" s="290"/>
      <c r="D216" s="291"/>
      <c r="E216" s="297"/>
      <c r="F216" s="292" t="s">
        <v>227</v>
      </c>
      <c r="G216" s="291"/>
      <c r="H216" s="293">
        <v>20.5</v>
      </c>
      <c r="I216" s="294"/>
      <c r="J216" s="295"/>
      <c r="K216" s="296"/>
      <c r="L216" s="296"/>
      <c r="M216" s="296"/>
      <c r="N216" s="296"/>
      <c r="O216" s="295"/>
      <c r="P216" s="295"/>
      <c r="Q216" s="295"/>
      <c r="R216" s="291"/>
      <c r="S216" s="291"/>
      <c r="T216" s="290"/>
      <c r="U216" s="61"/>
      <c r="V216" s="63"/>
      <c r="W216" s="63"/>
      <c r="X216" s="180"/>
    </row>
    <row r="217" ht="12.75" outlineLevel="4">
      <c r="A217" s="289"/>
      <c r="B217" s="290"/>
      <c r="C217" s="290"/>
      <c r="D217" s="291"/>
      <c r="E217" s="297"/>
      <c r="F217" s="292" t="s">
        <v>228</v>
      </c>
      <c r="G217" s="291"/>
      <c r="H217" s="293">
        <v>0</v>
      </c>
      <c r="I217" s="294"/>
      <c r="J217" s="295"/>
      <c r="K217" s="296"/>
      <c r="L217" s="296"/>
      <c r="M217" s="296"/>
      <c r="N217" s="296"/>
      <c r="O217" s="295"/>
      <c r="P217" s="295"/>
      <c r="Q217" s="295"/>
      <c r="R217" s="291"/>
      <c r="S217" s="291"/>
      <c r="T217" s="290"/>
      <c r="U217" s="61"/>
      <c r="V217" s="63"/>
      <c r="W217" s="63"/>
      <c r="X217" s="180"/>
    </row>
    <row r="218" ht="12.75" outlineLevel="4">
      <c r="A218" s="289"/>
      <c r="B218" s="290"/>
      <c r="C218" s="290"/>
      <c r="D218" s="291"/>
      <c r="E218" s="297"/>
      <c r="F218" s="292" t="s">
        <v>229</v>
      </c>
      <c r="G218" s="291"/>
      <c r="H218" s="293">
        <v>0</v>
      </c>
      <c r="I218" s="294"/>
      <c r="J218" s="295"/>
      <c r="K218" s="296"/>
      <c r="L218" s="296"/>
      <c r="M218" s="296"/>
      <c r="N218" s="296"/>
      <c r="O218" s="295"/>
      <c r="P218" s="295"/>
      <c r="Q218" s="295"/>
      <c r="R218" s="291"/>
      <c r="S218" s="291"/>
      <c r="T218" s="290"/>
      <c r="U218" s="61"/>
      <c r="V218" s="63"/>
      <c r="W218" s="63"/>
      <c r="X218" s="180"/>
    </row>
    <row r="219" ht="12.75" outlineLevel="4">
      <c r="A219" s="289"/>
      <c r="B219" s="290"/>
      <c r="C219" s="290"/>
      <c r="D219" s="291"/>
      <c r="E219" s="297"/>
      <c r="F219" s="292" t="s">
        <v>102</v>
      </c>
      <c r="G219" s="291"/>
      <c r="H219" s="293">
        <v>24</v>
      </c>
      <c r="I219" s="294"/>
      <c r="J219" s="295"/>
      <c r="K219" s="296"/>
      <c r="L219" s="296"/>
      <c r="M219" s="296"/>
      <c r="N219" s="296"/>
      <c r="O219" s="295"/>
      <c r="P219" s="295"/>
      <c r="Q219" s="295"/>
      <c r="R219" s="291"/>
      <c r="S219" s="291"/>
      <c r="T219" s="290"/>
      <c r="U219" s="61"/>
      <c r="V219" s="63"/>
      <c r="W219" s="63"/>
      <c r="X219" s="180"/>
    </row>
    <row r="220" ht="12.75" outlineLevel="4">
      <c r="A220" s="289"/>
      <c r="B220" s="290"/>
      <c r="C220" s="290"/>
      <c r="D220" s="291"/>
      <c r="E220" s="297"/>
      <c r="F220" s="292" t="s">
        <v>230</v>
      </c>
      <c r="G220" s="291"/>
      <c r="H220" s="293">
        <v>0</v>
      </c>
      <c r="I220" s="294"/>
      <c r="J220" s="295"/>
      <c r="K220" s="296"/>
      <c r="L220" s="296"/>
      <c r="M220" s="296"/>
      <c r="N220" s="296"/>
      <c r="O220" s="295"/>
      <c r="P220" s="295"/>
      <c r="Q220" s="295"/>
      <c r="R220" s="291"/>
      <c r="S220" s="291"/>
      <c r="T220" s="290"/>
      <c r="U220" s="61"/>
      <c r="V220" s="63"/>
      <c r="W220" s="63"/>
      <c r="X220" s="180"/>
    </row>
    <row r="221" ht="12.75" outlineLevel="4">
      <c r="A221" s="289"/>
      <c r="B221" s="290"/>
      <c r="C221" s="290"/>
      <c r="D221" s="291"/>
      <c r="E221" s="297"/>
      <c r="F221" s="292" t="s">
        <v>231</v>
      </c>
      <c r="G221" s="291"/>
      <c r="H221" s="293">
        <v>25</v>
      </c>
      <c r="I221" s="294"/>
      <c r="J221" s="295"/>
      <c r="K221" s="296"/>
      <c r="L221" s="296"/>
      <c r="M221" s="296"/>
      <c r="N221" s="296"/>
      <c r="O221" s="295"/>
      <c r="P221" s="295"/>
      <c r="Q221" s="295"/>
      <c r="R221" s="291"/>
      <c r="S221" s="291"/>
      <c r="T221" s="290"/>
      <c r="U221" s="61"/>
      <c r="V221" s="63"/>
      <c r="W221" s="63"/>
      <c r="X221" s="180"/>
    </row>
    <row r="222" ht="12.75" outlineLevel="4">
      <c r="A222" s="289"/>
      <c r="B222" s="290"/>
      <c r="C222" s="290"/>
      <c r="D222" s="291"/>
      <c r="E222" s="297"/>
      <c r="F222" s="292" t="s">
        <v>232</v>
      </c>
      <c r="G222" s="291"/>
      <c r="H222" s="293">
        <v>0</v>
      </c>
      <c r="I222" s="294"/>
      <c r="J222" s="295"/>
      <c r="K222" s="296"/>
      <c r="L222" s="296"/>
      <c r="M222" s="296"/>
      <c r="N222" s="296"/>
      <c r="O222" s="295"/>
      <c r="P222" s="295"/>
      <c r="Q222" s="295"/>
      <c r="R222" s="291"/>
      <c r="S222" s="291"/>
      <c r="T222" s="290"/>
      <c r="U222" s="61"/>
      <c r="V222" s="63"/>
      <c r="W222" s="63"/>
      <c r="X222" s="180"/>
    </row>
    <row r="223" ht="12.75" outlineLevel="4">
      <c r="A223" s="289"/>
      <c r="B223" s="290"/>
      <c r="C223" s="290"/>
      <c r="D223" s="291"/>
      <c r="E223" s="297"/>
      <c r="F223" s="292" t="s">
        <v>233</v>
      </c>
      <c r="G223" s="291"/>
      <c r="H223" s="293">
        <v>8</v>
      </c>
      <c r="I223" s="294"/>
      <c r="J223" s="295"/>
      <c r="K223" s="296"/>
      <c r="L223" s="296"/>
      <c r="M223" s="296"/>
      <c r="N223" s="296"/>
      <c r="O223" s="295"/>
      <c r="P223" s="295"/>
      <c r="Q223" s="295"/>
      <c r="R223" s="291"/>
      <c r="S223" s="291"/>
      <c r="T223" s="290"/>
      <c r="U223" s="61"/>
      <c r="V223" s="63"/>
      <c r="W223" s="63"/>
      <c r="X223" s="180"/>
    </row>
    <row r="224" ht="12.75" outlineLevel="4">
      <c r="A224" s="289"/>
      <c r="B224" s="290"/>
      <c r="C224" s="290"/>
      <c r="D224" s="291"/>
      <c r="E224" s="297"/>
      <c r="F224" s="292" t="s">
        <v>220</v>
      </c>
      <c r="G224" s="291"/>
      <c r="H224" s="293">
        <v>0</v>
      </c>
      <c r="I224" s="294"/>
      <c r="J224" s="295"/>
      <c r="K224" s="296"/>
      <c r="L224" s="296"/>
      <c r="M224" s="296"/>
      <c r="N224" s="296"/>
      <c r="O224" s="295"/>
      <c r="P224" s="295"/>
      <c r="Q224" s="295"/>
      <c r="R224" s="291"/>
      <c r="S224" s="291"/>
      <c r="T224" s="290"/>
      <c r="U224" s="61"/>
      <c r="V224" s="63"/>
      <c r="W224" s="63"/>
      <c r="X224" s="180"/>
    </row>
    <row r="225" ht="12.75" outlineLevel="4">
      <c r="A225" s="289"/>
      <c r="B225" s="290"/>
      <c r="C225" s="290"/>
      <c r="D225" s="291"/>
      <c r="E225" s="297"/>
      <c r="F225" s="292" t="s">
        <v>234</v>
      </c>
      <c r="G225" s="291"/>
      <c r="H225" s="293">
        <v>8.2</v>
      </c>
      <c r="I225" s="294"/>
      <c r="J225" s="295"/>
      <c r="K225" s="296"/>
      <c r="L225" s="296"/>
      <c r="M225" s="296"/>
      <c r="N225" s="296"/>
      <c r="O225" s="295"/>
      <c r="P225" s="295"/>
      <c r="Q225" s="295"/>
      <c r="R225" s="291"/>
      <c r="S225" s="291"/>
      <c r="T225" s="290"/>
      <c r="U225" s="61"/>
      <c r="V225" s="63"/>
      <c r="W225" s="63"/>
      <c r="X225" s="180"/>
    </row>
    <row r="226" ht="12.75" outlineLevel="4">
      <c r="A226" s="289"/>
      <c r="B226" s="290"/>
      <c r="C226" s="290"/>
      <c r="D226" s="291"/>
      <c r="E226" s="297"/>
      <c r="F226" s="292" t="s">
        <v>235</v>
      </c>
      <c r="G226" s="291"/>
      <c r="H226" s="293">
        <v>0</v>
      </c>
      <c r="I226" s="294"/>
      <c r="J226" s="295"/>
      <c r="K226" s="296"/>
      <c r="L226" s="296"/>
      <c r="M226" s="296"/>
      <c r="N226" s="296"/>
      <c r="O226" s="295"/>
      <c r="P226" s="295"/>
      <c r="Q226" s="295"/>
      <c r="R226" s="291"/>
      <c r="S226" s="291"/>
      <c r="T226" s="290"/>
      <c r="U226" s="61"/>
      <c r="V226" s="63"/>
      <c r="W226" s="63"/>
      <c r="X226" s="180"/>
    </row>
    <row r="227" ht="12.75" outlineLevel="4">
      <c r="A227" s="289"/>
      <c r="B227" s="290"/>
      <c r="C227" s="290"/>
      <c r="D227" s="291"/>
      <c r="E227" s="297"/>
      <c r="F227" s="292" t="s">
        <v>236</v>
      </c>
      <c r="G227" s="291"/>
      <c r="H227" s="293">
        <v>3.7</v>
      </c>
      <c r="I227" s="294"/>
      <c r="J227" s="295"/>
      <c r="K227" s="296"/>
      <c r="L227" s="296"/>
      <c r="M227" s="296"/>
      <c r="N227" s="296"/>
      <c r="O227" s="295"/>
      <c r="P227" s="295"/>
      <c r="Q227" s="295"/>
      <c r="R227" s="291"/>
      <c r="S227" s="291"/>
      <c r="T227" s="290"/>
      <c r="U227" s="61"/>
      <c r="V227" s="63"/>
      <c r="W227" s="63"/>
      <c r="X227" s="180"/>
    </row>
    <row r="228" ht="7.5" customHeight="1" outlineLevel="4">
      <c r="A228" s="63"/>
      <c r="B228" s="199"/>
      <c r="C228" s="199"/>
      <c r="D228" s="180"/>
      <c r="E228" s="180"/>
      <c r="F228" s="243"/>
      <c r="G228" s="180"/>
      <c r="H228" s="194"/>
      <c r="I228" s="247"/>
      <c r="J228" s="190"/>
      <c r="K228" s="194"/>
      <c r="L228" s="194"/>
      <c r="M228" s="194"/>
      <c r="N228" s="194"/>
      <c r="O228" s="190"/>
      <c r="P228" s="190"/>
      <c r="Q228" s="190"/>
      <c r="R228" s="180"/>
      <c r="S228" s="180"/>
      <c r="T228" s="199"/>
      <c r="U228" s="63"/>
      <c r="X228" s="180"/>
    </row>
    <row r="229" ht="12.75" outlineLevel="3">
      <c r="B229" s="61"/>
      <c r="C229" s="61"/>
      <c r="D229" s="61"/>
      <c r="E229" s="61"/>
      <c r="F229" s="61"/>
      <c r="G229" s="61"/>
      <c r="H229" s="61"/>
      <c r="I229" s="63"/>
      <c r="J229" s="63"/>
      <c r="K229" s="61"/>
      <c r="L229" s="61"/>
      <c r="M229" s="61"/>
      <c r="N229" s="61"/>
      <c r="O229" s="61"/>
      <c r="P229" s="63"/>
      <c r="Q229" s="63"/>
      <c r="R229" s="63"/>
      <c r="S229" s="61"/>
      <c r="T229" s="61"/>
      <c r="X229" s="61"/>
    </row>
    <row r="230" ht="12.75" outlineLevel="2">
      <c r="A230" s="227" t="s">
        <v>79</v>
      </c>
      <c r="B230" s="231">
        <v>3</v>
      </c>
      <c r="C230" s="263"/>
      <c r="D230" s="264" t="s">
        <v>91</v>
      </c>
      <c r="E230" s="264"/>
      <c r="F230" s="265" t="s">
        <v>80</v>
      </c>
      <c r="G230" s="264"/>
      <c r="H230" s="266"/>
      <c r="I230" s="267"/>
      <c r="J230" s="229">
        <f>SUBTOTAL(9,J231:J249)</f>
        <v>0</v>
      </c>
      <c r="K230" s="266"/>
      <c r="L230" s="230">
        <f>SUBTOTAL(9,L231:L249)</f>
        <v>0</v>
      </c>
      <c r="M230" s="266"/>
      <c r="N230" s="230">
        <f>SUBTOTAL(9,N231:N249)</f>
        <v>0</v>
      </c>
      <c r="O230" s="268"/>
      <c r="P230" s="229">
        <f>SUBTOTAL(9,P231:P249)</f>
        <v>0</v>
      </c>
      <c r="Q230" s="229">
        <f>SUBTOTAL(9,Q231:Q249)</f>
        <v>0</v>
      </c>
      <c r="R230" s="264"/>
      <c r="S230" s="264"/>
      <c r="T230" s="231">
        <f>SUBTOTAL(9,T231:T249)</f>
        <v>4</v>
      </c>
      <c r="U230" s="61"/>
      <c r="V230" s="63"/>
      <c r="W230" s="63"/>
      <c r="X230" s="180"/>
    </row>
    <row r="231" ht="12.75" outlineLevel="3">
      <c r="A231" s="56"/>
      <c r="B231" s="269"/>
      <c r="C231" s="270">
        <v>26</v>
      </c>
      <c r="D231" s="271" t="s">
        <v>92</v>
      </c>
      <c r="E231" s="272" t="s">
        <v>237</v>
      </c>
      <c r="F231" s="273" t="s">
        <v>238</v>
      </c>
      <c r="G231" s="271" t="s">
        <v>139</v>
      </c>
      <c r="H231" s="274">
        <v>2837.0561000000003</v>
      </c>
      <c r="I231" s="275"/>
      <c r="J231" s="276">
        <f>H231*I231</f>
        <v>0</v>
      </c>
      <c r="K231" s="274"/>
      <c r="L231" s="274">
        <f>H231*K231</f>
        <v>0</v>
      </c>
      <c r="M231" s="274"/>
      <c r="N231" s="274">
        <f>H231*M231</f>
        <v>0</v>
      </c>
      <c r="O231" s="276">
        <v>21</v>
      </c>
      <c r="P231" s="276">
        <f>J231*(O231/100)</f>
        <v>0</v>
      </c>
      <c r="Q231" s="276">
        <f>J231+P231</f>
        <v>0</v>
      </c>
      <c r="R231" s="277"/>
      <c r="S231" s="277" t="s">
        <v>96</v>
      </c>
      <c r="T231" s="278">
        <v>1</v>
      </c>
      <c r="U231" s="63"/>
      <c r="V231" s="63"/>
      <c r="W231" s="63"/>
      <c r="X231" s="180"/>
    </row>
    <row r="232" ht="12.75" outlineLevel="4">
      <c r="A232" s="279"/>
      <c r="B232" s="280"/>
      <c r="C232" s="280"/>
      <c r="D232" s="281"/>
      <c r="E232" s="288" t="s">
        <v>1</v>
      </c>
      <c r="F232" s="282" t="s">
        <v>239</v>
      </c>
      <c r="G232" s="282"/>
      <c r="H232" s="283"/>
      <c r="I232" s="284"/>
      <c r="J232" s="285"/>
      <c r="K232" s="286"/>
      <c r="L232" s="286"/>
      <c r="M232" s="286"/>
      <c r="N232" s="286"/>
      <c r="O232" s="287"/>
      <c r="P232" s="287"/>
      <c r="Q232" s="287"/>
      <c r="R232" s="281"/>
      <c r="S232" s="281"/>
      <c r="T232" s="280"/>
      <c r="U232" s="61"/>
      <c r="V232" s="63"/>
      <c r="W232" s="63"/>
      <c r="X232" s="282" t="str">
        <f>F232</f>
        <v>Vodorovná doprava suti bez naložení, ale se složením a s hrubým urovnáním ze sypkých materiálů, na vzdálenost do 1 km</v>
      </c>
      <c r="Y232" s="67"/>
      <c r="AA232" s="74"/>
    </row>
    <row r="233" ht="7.5" customHeight="1" outlineLevel="4">
      <c r="B233" s="199"/>
      <c r="C233" s="199"/>
      <c r="D233" s="180"/>
      <c r="E233" s="180"/>
      <c r="F233" s="181"/>
      <c r="G233" s="180"/>
      <c r="H233" s="194"/>
      <c r="I233" s="247"/>
      <c r="J233" s="190"/>
      <c r="K233" s="194"/>
      <c r="L233" s="194"/>
      <c r="M233" s="194"/>
      <c r="N233" s="194"/>
      <c r="O233" s="190"/>
      <c r="P233" s="190"/>
      <c r="Q233" s="190"/>
      <c r="R233" s="180"/>
      <c r="S233" s="180"/>
      <c r="T233" s="199"/>
      <c r="U233" s="63"/>
      <c r="X233" s="180"/>
    </row>
    <row r="234" ht="12.75" outlineLevel="3">
      <c r="A234" s="56"/>
      <c r="B234" s="269"/>
      <c r="C234" s="270">
        <v>27</v>
      </c>
      <c r="D234" s="271" t="s">
        <v>92</v>
      </c>
      <c r="E234" s="272" t="s">
        <v>240</v>
      </c>
      <c r="F234" s="273" t="s">
        <v>241</v>
      </c>
      <c r="G234" s="271" t="s">
        <v>139</v>
      </c>
      <c r="H234" s="274">
        <v>1561.016</v>
      </c>
      <c r="I234" s="275"/>
      <c r="J234" s="276">
        <f>H234*I234</f>
        <v>0</v>
      </c>
      <c r="K234" s="274"/>
      <c r="L234" s="274">
        <f>H234*K234</f>
        <v>0</v>
      </c>
      <c r="M234" s="274"/>
      <c r="N234" s="274">
        <f>H234*M234</f>
        <v>0</v>
      </c>
      <c r="O234" s="276">
        <v>21</v>
      </c>
      <c r="P234" s="276">
        <f>J234*(O234/100)</f>
        <v>0</v>
      </c>
      <c r="Q234" s="276">
        <f>J234+P234</f>
        <v>0</v>
      </c>
      <c r="R234" s="277"/>
      <c r="S234" s="277" t="s">
        <v>96</v>
      </c>
      <c r="T234" s="278">
        <v>1</v>
      </c>
      <c r="U234" s="63"/>
      <c r="V234" s="63"/>
      <c r="W234" s="63"/>
      <c r="X234" s="180"/>
    </row>
    <row r="235" ht="12.75" outlineLevel="4">
      <c r="A235" s="279"/>
      <c r="B235" s="280"/>
      <c r="C235" s="280"/>
      <c r="D235" s="281"/>
      <c r="E235" s="288" t="s">
        <v>1</v>
      </c>
      <c r="F235" s="282" t="s">
        <v>242</v>
      </c>
      <c r="G235" s="282"/>
      <c r="H235" s="283"/>
      <c r="I235" s="284"/>
      <c r="J235" s="285"/>
      <c r="K235" s="286"/>
      <c r="L235" s="286"/>
      <c r="M235" s="286"/>
      <c r="N235" s="286"/>
      <c r="O235" s="287"/>
      <c r="P235" s="287"/>
      <c r="Q235" s="287"/>
      <c r="R235" s="281"/>
      <c r="S235" s="281"/>
      <c r="T235" s="280"/>
      <c r="U235" s="61"/>
      <c r="V235" s="63"/>
      <c r="W235" s="63"/>
      <c r="X235" s="282" t="str">
        <f>F235</f>
        <v>Nakládání na dopravní prostředky pro vodorovnou dopravu suti</v>
      </c>
      <c r="Y235" s="67"/>
      <c r="AA235" s="74"/>
    </row>
    <row r="236" ht="7.5" customHeight="1" outlineLevel="4">
      <c r="B236" s="199"/>
      <c r="C236" s="199"/>
      <c r="D236" s="180"/>
      <c r="E236" s="180"/>
      <c r="F236" s="181"/>
      <c r="G236" s="180"/>
      <c r="H236" s="194"/>
      <c r="I236" s="247"/>
      <c r="J236" s="190"/>
      <c r="K236" s="194"/>
      <c r="L236" s="194"/>
      <c r="M236" s="194"/>
      <c r="N236" s="194"/>
      <c r="O236" s="190"/>
      <c r="P236" s="190"/>
      <c r="Q236" s="190"/>
      <c r="R236" s="180"/>
      <c r="S236" s="180"/>
      <c r="T236" s="199"/>
      <c r="U236" s="63"/>
      <c r="X236" s="180"/>
    </row>
    <row r="237" ht="12.75" outlineLevel="4">
      <c r="A237" s="289"/>
      <c r="B237" s="290"/>
      <c r="C237" s="290"/>
      <c r="D237" s="291"/>
      <c r="E237" s="297" t="s">
        <v>2</v>
      </c>
      <c r="F237" s="292" t="s">
        <v>243</v>
      </c>
      <c r="G237" s="291"/>
      <c r="H237" s="293">
        <v>0</v>
      </c>
      <c r="I237" s="294"/>
      <c r="J237" s="295"/>
      <c r="K237" s="296"/>
      <c r="L237" s="296"/>
      <c r="M237" s="296"/>
      <c r="N237" s="296"/>
      <c r="O237" s="295"/>
      <c r="P237" s="295"/>
      <c r="Q237" s="295"/>
      <c r="R237" s="291"/>
      <c r="S237" s="291"/>
      <c r="T237" s="290"/>
      <c r="U237" s="61"/>
      <c r="V237" s="63"/>
      <c r="W237" s="63"/>
      <c r="X237" s="180"/>
    </row>
    <row r="238" ht="12.75" outlineLevel="4">
      <c r="A238" s="289"/>
      <c r="B238" s="290"/>
      <c r="C238" s="290"/>
      <c r="D238" s="291"/>
      <c r="E238" s="297"/>
      <c r="F238" s="292" t="s">
        <v>244</v>
      </c>
      <c r="G238" s="291"/>
      <c r="H238" s="293">
        <v>1561.016</v>
      </c>
      <c r="I238" s="294"/>
      <c r="J238" s="295"/>
      <c r="K238" s="296"/>
      <c r="L238" s="296"/>
      <c r="M238" s="296"/>
      <c r="N238" s="296"/>
      <c r="O238" s="295"/>
      <c r="P238" s="295"/>
      <c r="Q238" s="295"/>
      <c r="R238" s="291"/>
      <c r="S238" s="291"/>
      <c r="T238" s="290"/>
      <c r="U238" s="61"/>
      <c r="V238" s="63"/>
      <c r="W238" s="63"/>
      <c r="X238" s="180"/>
    </row>
    <row r="239" ht="7.5" customHeight="1" outlineLevel="4">
      <c r="A239" s="63"/>
      <c r="B239" s="199"/>
      <c r="C239" s="199"/>
      <c r="D239" s="180"/>
      <c r="E239" s="180"/>
      <c r="F239" s="243"/>
      <c r="G239" s="180"/>
      <c r="H239" s="194"/>
      <c r="I239" s="247"/>
      <c r="J239" s="190"/>
      <c r="K239" s="194"/>
      <c r="L239" s="194"/>
      <c r="M239" s="194"/>
      <c r="N239" s="194"/>
      <c r="O239" s="190"/>
      <c r="P239" s="190"/>
      <c r="Q239" s="190"/>
      <c r="R239" s="180"/>
      <c r="S239" s="180"/>
      <c r="T239" s="199"/>
      <c r="U239" s="63"/>
      <c r="X239" s="180"/>
    </row>
    <row r="240" ht="19.9" outlineLevel="3">
      <c r="A240" s="56"/>
      <c r="B240" s="269"/>
      <c r="C240" s="270">
        <v>28</v>
      </c>
      <c r="D240" s="271" t="s">
        <v>92</v>
      </c>
      <c r="E240" s="272" t="s">
        <v>245</v>
      </c>
      <c r="F240" s="273" t="s">
        <v>246</v>
      </c>
      <c r="G240" s="271" t="s">
        <v>139</v>
      </c>
      <c r="H240" s="274">
        <v>1561.016</v>
      </c>
      <c r="I240" s="275"/>
      <c r="J240" s="276">
        <f>H240*I240</f>
        <v>0</v>
      </c>
      <c r="K240" s="274"/>
      <c r="L240" s="274">
        <f>H240*K240</f>
        <v>0</v>
      </c>
      <c r="M240" s="274"/>
      <c r="N240" s="274">
        <f>H240*M240</f>
        <v>0</v>
      </c>
      <c r="O240" s="276">
        <v>21</v>
      </c>
      <c r="P240" s="276">
        <f>J240*(O240/100)</f>
        <v>0</v>
      </c>
      <c r="Q240" s="276">
        <f>J240+P240</f>
        <v>0</v>
      </c>
      <c r="R240" s="277"/>
      <c r="S240" s="277" t="s">
        <v>96</v>
      </c>
      <c r="T240" s="278">
        <v>1</v>
      </c>
      <c r="U240" s="63"/>
      <c r="V240" s="63"/>
      <c r="W240" s="63"/>
      <c r="X240" s="180"/>
    </row>
    <row r="241" ht="12.75" outlineLevel="4">
      <c r="A241" s="279"/>
      <c r="B241" s="280"/>
      <c r="C241" s="280"/>
      <c r="D241" s="281"/>
      <c r="E241" s="288" t="s">
        <v>1</v>
      </c>
      <c r="F241" s="282" t="s">
        <v>247</v>
      </c>
      <c r="G241" s="282"/>
      <c r="H241" s="283"/>
      <c r="I241" s="284"/>
      <c r="J241" s="285"/>
      <c r="K241" s="286"/>
      <c r="L241" s="286"/>
      <c r="M241" s="286"/>
      <c r="N241" s="286"/>
      <c r="O241" s="287"/>
      <c r="P241" s="287"/>
      <c r="Q241" s="287"/>
      <c r="R241" s="281"/>
      <c r="S241" s="281"/>
      <c r="T241" s="280"/>
      <c r="U241" s="61"/>
      <c r="V241" s="63"/>
      <c r="W241" s="63"/>
      <c r="X241" s="282" t="str">
        <f>F241</f>
        <v>Poplatek za uložení stavebního odpadu na recyklační skládce (skládkovné) zeminy a kamení zatříděného do Katalogu odpadů pod kódem 17 05 04</v>
      </c>
      <c r="Y241" s="67"/>
      <c r="AA241" s="74"/>
    </row>
    <row r="242" ht="7.5" customHeight="1" outlineLevel="4">
      <c r="B242" s="199"/>
      <c r="C242" s="199"/>
      <c r="D242" s="180"/>
      <c r="E242" s="180"/>
      <c r="F242" s="181"/>
      <c r="G242" s="180"/>
      <c r="H242" s="194"/>
      <c r="I242" s="247"/>
      <c r="J242" s="190"/>
      <c r="K242" s="194"/>
      <c r="L242" s="194"/>
      <c r="M242" s="194"/>
      <c r="N242" s="194"/>
      <c r="O242" s="190"/>
      <c r="P242" s="190"/>
      <c r="Q242" s="190"/>
      <c r="R242" s="180"/>
      <c r="S242" s="180"/>
      <c r="T242" s="199"/>
      <c r="U242" s="63"/>
      <c r="X242" s="180"/>
    </row>
    <row r="243" ht="12.75" outlineLevel="4">
      <c r="A243" s="289"/>
      <c r="B243" s="290"/>
      <c r="C243" s="290"/>
      <c r="D243" s="291"/>
      <c r="E243" s="297" t="s">
        <v>2</v>
      </c>
      <c r="F243" s="292" t="s">
        <v>243</v>
      </c>
      <c r="G243" s="291"/>
      <c r="H243" s="293">
        <v>0</v>
      </c>
      <c r="I243" s="294"/>
      <c r="J243" s="295"/>
      <c r="K243" s="296"/>
      <c r="L243" s="296"/>
      <c r="M243" s="296"/>
      <c r="N243" s="296"/>
      <c r="O243" s="295"/>
      <c r="P243" s="295"/>
      <c r="Q243" s="295"/>
      <c r="R243" s="291"/>
      <c r="S243" s="291"/>
      <c r="T243" s="290"/>
      <c r="U243" s="61"/>
      <c r="V243" s="63"/>
      <c r="W243" s="63"/>
      <c r="X243" s="180"/>
    </row>
    <row r="244" ht="12.75" outlineLevel="4">
      <c r="A244" s="289"/>
      <c r="B244" s="290"/>
      <c r="C244" s="290"/>
      <c r="D244" s="291"/>
      <c r="E244" s="297"/>
      <c r="F244" s="292" t="s">
        <v>244</v>
      </c>
      <c r="G244" s="291"/>
      <c r="H244" s="293">
        <v>1561.016</v>
      </c>
      <c r="I244" s="294"/>
      <c r="J244" s="295"/>
      <c r="K244" s="296"/>
      <c r="L244" s="296"/>
      <c r="M244" s="296"/>
      <c r="N244" s="296"/>
      <c r="O244" s="295"/>
      <c r="P244" s="295"/>
      <c r="Q244" s="295"/>
      <c r="R244" s="291"/>
      <c r="S244" s="291"/>
      <c r="T244" s="290"/>
      <c r="U244" s="61"/>
      <c r="V244" s="63"/>
      <c r="W244" s="63"/>
      <c r="X244" s="180"/>
    </row>
    <row r="245" ht="7.5" customHeight="1" outlineLevel="4">
      <c r="A245" s="63"/>
      <c r="B245" s="199"/>
      <c r="C245" s="199"/>
      <c r="D245" s="180"/>
      <c r="E245" s="180"/>
      <c r="F245" s="243"/>
      <c r="G245" s="180"/>
      <c r="H245" s="194"/>
      <c r="I245" s="247"/>
      <c r="J245" s="190"/>
      <c r="K245" s="194"/>
      <c r="L245" s="194"/>
      <c r="M245" s="194"/>
      <c r="N245" s="194"/>
      <c r="O245" s="190"/>
      <c r="P245" s="190"/>
      <c r="Q245" s="190"/>
      <c r="R245" s="180"/>
      <c r="S245" s="180"/>
      <c r="T245" s="199"/>
      <c r="U245" s="63"/>
      <c r="X245" s="180"/>
    </row>
    <row r="246" ht="12.75" outlineLevel="3">
      <c r="A246" s="56"/>
      <c r="B246" s="269"/>
      <c r="C246" s="270">
        <v>29</v>
      </c>
      <c r="D246" s="271" t="s">
        <v>92</v>
      </c>
      <c r="E246" s="272" t="s">
        <v>248</v>
      </c>
      <c r="F246" s="273" t="s">
        <v>249</v>
      </c>
      <c r="G246" s="271" t="s">
        <v>139</v>
      </c>
      <c r="H246" s="274">
        <v>1312.37917</v>
      </c>
      <c r="I246" s="275"/>
      <c r="J246" s="276">
        <f>H246*I246</f>
        <v>0</v>
      </c>
      <c r="K246" s="274"/>
      <c r="L246" s="274">
        <f>H246*K246</f>
        <v>0</v>
      </c>
      <c r="M246" s="274"/>
      <c r="N246" s="274">
        <f>H246*M246</f>
        <v>0</v>
      </c>
      <c r="O246" s="276">
        <v>21</v>
      </c>
      <c r="P246" s="276">
        <f>J246*(O246/100)</f>
        <v>0</v>
      </c>
      <c r="Q246" s="276">
        <f>J246+P246</f>
        <v>0</v>
      </c>
      <c r="R246" s="277"/>
      <c r="S246" s="277" t="s">
        <v>96</v>
      </c>
      <c r="T246" s="278">
        <v>1</v>
      </c>
      <c r="U246" s="63"/>
      <c r="V246" s="63"/>
      <c r="W246" s="63"/>
      <c r="X246" s="180"/>
    </row>
    <row r="247" ht="12.75" outlineLevel="4">
      <c r="A247" s="279"/>
      <c r="B247" s="280"/>
      <c r="C247" s="280"/>
      <c r="D247" s="281"/>
      <c r="E247" s="288" t="s">
        <v>1</v>
      </c>
      <c r="F247" s="282" t="s">
        <v>250</v>
      </c>
      <c r="G247" s="282"/>
      <c r="H247" s="283"/>
      <c r="I247" s="284"/>
      <c r="J247" s="285"/>
      <c r="K247" s="286"/>
      <c r="L247" s="286"/>
      <c r="M247" s="286"/>
      <c r="N247" s="286"/>
      <c r="O247" s="287"/>
      <c r="P247" s="287"/>
      <c r="Q247" s="287"/>
      <c r="R247" s="281"/>
      <c r="S247" s="281"/>
      <c r="T247" s="280"/>
      <c r="U247" s="61"/>
      <c r="V247" s="63"/>
      <c r="W247" s="63"/>
      <c r="X247" s="282" t="str">
        <f>F247</f>
        <v>Přesun hmot pro komunikace s krytem z kameniva, monolitickým betonovým nebo živičným dopravní vzdálenost do 200 m jakékoliv délky objektu</v>
      </c>
      <c r="Y247" s="67"/>
      <c r="AA247" s="74"/>
    </row>
    <row r="248" ht="7.5" customHeight="1" outlineLevel="4">
      <c r="B248" s="199"/>
      <c r="C248" s="199"/>
      <c r="D248" s="180"/>
      <c r="E248" s="180"/>
      <c r="F248" s="181"/>
      <c r="G248" s="180"/>
      <c r="H248" s="194"/>
      <c r="I248" s="247"/>
      <c r="J248" s="190"/>
      <c r="K248" s="194"/>
      <c r="L248" s="194"/>
      <c r="M248" s="194"/>
      <c r="N248" s="194"/>
      <c r="O248" s="190"/>
      <c r="P248" s="190"/>
      <c r="Q248" s="190"/>
      <c r="R248" s="180"/>
      <c r="S248" s="180"/>
      <c r="T248" s="199"/>
      <c r="U248" s="63"/>
      <c r="X248" s="180"/>
    </row>
    <row r="249" ht="12.75" outlineLevel="3">
      <c r="B249" s="61"/>
      <c r="C249" s="61"/>
      <c r="D249" s="61"/>
      <c r="E249" s="61"/>
      <c r="F249" s="61"/>
      <c r="G249" s="61"/>
      <c r="H249" s="61"/>
      <c r="I249" s="63"/>
      <c r="J249" s="63"/>
      <c r="K249" s="61"/>
      <c r="L249" s="61"/>
      <c r="M249" s="61"/>
      <c r="N249" s="61"/>
      <c r="O249" s="61"/>
      <c r="P249" s="63"/>
      <c r="Q249" s="63"/>
      <c r="R249" s="63"/>
      <c r="S249" s="61"/>
      <c r="T249" s="61"/>
      <c r="X249" s="61"/>
    </row>
    <row r="250" ht="12.75" outlineLevel="2">
      <c r="A250" s="227" t="s">
        <v>81</v>
      </c>
      <c r="B250" s="231">
        <v>3</v>
      </c>
      <c r="C250" s="263"/>
      <c r="D250" s="264" t="s">
        <v>91</v>
      </c>
      <c r="E250" s="264"/>
      <c r="F250" s="265" t="s">
        <v>82</v>
      </c>
      <c r="G250" s="264"/>
      <c r="H250" s="266"/>
      <c r="I250" s="267"/>
      <c r="J250" s="229">
        <f>SUBTOTAL(9,J251:J263)</f>
        <v>0</v>
      </c>
      <c r="K250" s="266"/>
      <c r="L250" s="230">
        <f>SUBTOTAL(9,L251:L263)</f>
        <v>0</v>
      </c>
      <c r="M250" s="266"/>
      <c r="N250" s="230">
        <f>SUBTOTAL(9,N251:N263)</f>
        <v>0</v>
      </c>
      <c r="O250" s="268"/>
      <c r="P250" s="229">
        <f>SUBTOTAL(9,P251:P263)</f>
        <v>0</v>
      </c>
      <c r="Q250" s="229">
        <f>SUBTOTAL(9,Q251:Q263)</f>
        <v>0</v>
      </c>
      <c r="R250" s="264"/>
      <c r="S250" s="264"/>
      <c r="T250" s="231">
        <f>SUBTOTAL(9,T251:T263)</f>
        <v>4</v>
      </c>
      <c r="U250" s="61"/>
      <c r="V250" s="63"/>
      <c r="W250" s="63"/>
      <c r="X250" s="180"/>
    </row>
    <row r="251" ht="12.75" outlineLevel="3">
      <c r="A251" s="56"/>
      <c r="B251" s="269"/>
      <c r="C251" s="270">
        <v>30</v>
      </c>
      <c r="D251" s="271" t="s">
        <v>251</v>
      </c>
      <c r="E251" s="272" t="s">
        <v>252</v>
      </c>
      <c r="F251" s="273" t="s">
        <v>253</v>
      </c>
      <c r="G251" s="271" t="s">
        <v>254</v>
      </c>
      <c r="H251" s="274">
        <v>1</v>
      </c>
      <c r="I251" s="275"/>
      <c r="J251" s="276">
        <f>H251*I251</f>
        <v>0</v>
      </c>
      <c r="K251" s="274"/>
      <c r="L251" s="274">
        <f>H251*K251</f>
        <v>0</v>
      </c>
      <c r="M251" s="274"/>
      <c r="N251" s="274">
        <f>H251*M251</f>
        <v>0</v>
      </c>
      <c r="O251" s="276">
        <v>21</v>
      </c>
      <c r="P251" s="276">
        <f>J251*(O251/100)</f>
        <v>0</v>
      </c>
      <c r="Q251" s="276">
        <f>J251+P251</f>
        <v>0</v>
      </c>
      <c r="R251" s="277"/>
      <c r="S251" s="277"/>
      <c r="T251" s="278">
        <v>1</v>
      </c>
      <c r="U251" s="63"/>
      <c r="V251" s="63"/>
      <c r="W251" s="63"/>
      <c r="X251" s="180"/>
    </row>
    <row r="252" ht="12.75" outlineLevel="4">
      <c r="A252" s="279"/>
      <c r="B252" s="280"/>
      <c r="C252" s="280"/>
      <c r="D252" s="281"/>
      <c r="E252" s="288" t="s">
        <v>1</v>
      </c>
      <c r="F252" s="282" t="s">
        <v>255</v>
      </c>
      <c r="G252" s="282"/>
      <c r="H252" s="283"/>
      <c r="I252" s="284"/>
      <c r="J252" s="285"/>
      <c r="K252" s="286"/>
      <c r="L252" s="286"/>
      <c r="M252" s="286"/>
      <c r="N252" s="286"/>
      <c r="O252" s="287"/>
      <c r="P252" s="287"/>
      <c r="Q252" s="287"/>
      <c r="R252" s="281"/>
      <c r="S252" s="281"/>
      <c r="T252" s="280"/>
      <c r="U252" s="61"/>
      <c r="V252" s="63"/>
      <c r="W252" s="63"/>
      <c r="X252" s="282" t="str">
        <f>F252</f>
        <v>Průzkumné, geodetické a projektové práce</v>
      </c>
      <c r="Y252" s="67"/>
      <c r="AA252" s="74"/>
    </row>
    <row r="253" ht="7.5" customHeight="1" outlineLevel="4">
      <c r="B253" s="199"/>
      <c r="C253" s="199"/>
      <c r="D253" s="180"/>
      <c r="E253" s="180"/>
      <c r="F253" s="181"/>
      <c r="G253" s="180"/>
      <c r="H253" s="194"/>
      <c r="I253" s="247"/>
      <c r="J253" s="190"/>
      <c r="K253" s="194"/>
      <c r="L253" s="194"/>
      <c r="M253" s="194"/>
      <c r="N253" s="194"/>
      <c r="O253" s="190"/>
      <c r="P253" s="190"/>
      <c r="Q253" s="190"/>
      <c r="R253" s="180"/>
      <c r="S253" s="180"/>
      <c r="T253" s="199"/>
      <c r="U253" s="63"/>
      <c r="X253" s="180"/>
    </row>
    <row r="254" ht="12.75" outlineLevel="3">
      <c r="A254" s="56"/>
      <c r="B254" s="269"/>
      <c r="C254" s="270">
        <v>31</v>
      </c>
      <c r="D254" s="271" t="s">
        <v>251</v>
      </c>
      <c r="E254" s="272" t="s">
        <v>256</v>
      </c>
      <c r="F254" s="273" t="s">
        <v>257</v>
      </c>
      <c r="G254" s="271" t="s">
        <v>254</v>
      </c>
      <c r="H254" s="274">
        <v>1</v>
      </c>
      <c r="I254" s="275"/>
      <c r="J254" s="276">
        <f>H254*I254</f>
        <v>0</v>
      </c>
      <c r="K254" s="274"/>
      <c r="L254" s="274">
        <f>H254*K254</f>
        <v>0</v>
      </c>
      <c r="M254" s="274"/>
      <c r="N254" s="274">
        <f>H254*M254</f>
        <v>0</v>
      </c>
      <c r="O254" s="276">
        <v>21</v>
      </c>
      <c r="P254" s="276">
        <f>J254*(O254/100)</f>
        <v>0</v>
      </c>
      <c r="Q254" s="276">
        <f>J254+P254</f>
        <v>0</v>
      </c>
      <c r="R254" s="277"/>
      <c r="S254" s="277"/>
      <c r="T254" s="278">
        <v>1</v>
      </c>
      <c r="U254" s="63"/>
      <c r="V254" s="63"/>
      <c r="W254" s="63"/>
      <c r="X254" s="180"/>
    </row>
    <row r="255" ht="12.75" outlineLevel="4">
      <c r="A255" s="279"/>
      <c r="B255" s="280"/>
      <c r="C255" s="280"/>
      <c r="D255" s="281"/>
      <c r="E255" s="288" t="s">
        <v>1</v>
      </c>
      <c r="F255" s="282" t="s">
        <v>257</v>
      </c>
      <c r="G255" s="282"/>
      <c r="H255" s="283"/>
      <c r="I255" s="284"/>
      <c r="J255" s="285"/>
      <c r="K255" s="286"/>
      <c r="L255" s="286"/>
      <c r="M255" s="286"/>
      <c r="N255" s="286"/>
      <c r="O255" s="287"/>
      <c r="P255" s="287"/>
      <c r="Q255" s="287"/>
      <c r="R255" s="281"/>
      <c r="S255" s="281"/>
      <c r="T255" s="280"/>
      <c r="U255" s="61"/>
      <c r="V255" s="63"/>
      <c r="W255" s="63"/>
      <c r="X255" s="282" t="str">
        <f>F255</f>
        <v>Geodetické práce po výstavbě</v>
      </c>
      <c r="Y255" s="67"/>
      <c r="AA255" s="74"/>
    </row>
    <row r="256" ht="7.5" customHeight="1" outlineLevel="4">
      <c r="B256" s="199"/>
      <c r="C256" s="199"/>
      <c r="D256" s="180"/>
      <c r="E256" s="180"/>
      <c r="F256" s="181"/>
      <c r="G256" s="180"/>
      <c r="H256" s="194"/>
      <c r="I256" s="247"/>
      <c r="J256" s="190"/>
      <c r="K256" s="194"/>
      <c r="L256" s="194"/>
      <c r="M256" s="194"/>
      <c r="N256" s="194"/>
      <c r="O256" s="190"/>
      <c r="P256" s="190"/>
      <c r="Q256" s="190"/>
      <c r="R256" s="180"/>
      <c r="S256" s="180"/>
      <c r="T256" s="199"/>
      <c r="U256" s="63"/>
      <c r="X256" s="180"/>
    </row>
    <row r="257" ht="12.75" outlineLevel="3">
      <c r="A257" s="56"/>
      <c r="B257" s="269"/>
      <c r="C257" s="270">
        <v>32</v>
      </c>
      <c r="D257" s="271" t="s">
        <v>251</v>
      </c>
      <c r="E257" s="272" t="s">
        <v>258</v>
      </c>
      <c r="F257" s="273" t="s">
        <v>259</v>
      </c>
      <c r="G257" s="271" t="s">
        <v>254</v>
      </c>
      <c r="H257" s="274">
        <v>1</v>
      </c>
      <c r="I257" s="275"/>
      <c r="J257" s="276">
        <f>H257*I257</f>
        <v>0</v>
      </c>
      <c r="K257" s="274"/>
      <c r="L257" s="274">
        <f>H257*K257</f>
        <v>0</v>
      </c>
      <c r="M257" s="274"/>
      <c r="N257" s="274">
        <f>H257*M257</f>
        <v>0</v>
      </c>
      <c r="O257" s="276">
        <v>21</v>
      </c>
      <c r="P257" s="276">
        <f>J257*(O257/100)</f>
        <v>0</v>
      </c>
      <c r="Q257" s="276">
        <f>J257+P257</f>
        <v>0</v>
      </c>
      <c r="R257" s="277"/>
      <c r="S257" s="277"/>
      <c r="T257" s="278">
        <v>1</v>
      </c>
      <c r="U257" s="63"/>
      <c r="V257" s="63"/>
      <c r="W257" s="63"/>
      <c r="X257" s="180"/>
    </row>
    <row r="258" ht="12.75" outlineLevel="4">
      <c r="A258" s="279"/>
      <c r="B258" s="280"/>
      <c r="C258" s="280"/>
      <c r="D258" s="281"/>
      <c r="E258" s="288" t="s">
        <v>1</v>
      </c>
      <c r="F258" s="282" t="s">
        <v>259</v>
      </c>
      <c r="G258" s="282"/>
      <c r="H258" s="283"/>
      <c r="I258" s="284"/>
      <c r="J258" s="285"/>
      <c r="K258" s="286"/>
      <c r="L258" s="286"/>
      <c r="M258" s="286"/>
      <c r="N258" s="286"/>
      <c r="O258" s="287"/>
      <c r="P258" s="287"/>
      <c r="Q258" s="287"/>
      <c r="R258" s="281"/>
      <c r="S258" s="281"/>
      <c r="T258" s="280"/>
      <c r="U258" s="61"/>
      <c r="V258" s="63"/>
      <c r="W258" s="63"/>
      <c r="X258" s="282" t="str">
        <f>F258</f>
        <v>Dokumentace skutečného provedení stavby</v>
      </c>
      <c r="Y258" s="67"/>
      <c r="AA258" s="74"/>
    </row>
    <row r="259" ht="7.5" customHeight="1" outlineLevel="4">
      <c r="B259" s="199"/>
      <c r="C259" s="199"/>
      <c r="D259" s="180"/>
      <c r="E259" s="180"/>
      <c r="F259" s="181"/>
      <c r="G259" s="180"/>
      <c r="H259" s="194"/>
      <c r="I259" s="247"/>
      <c r="J259" s="190"/>
      <c r="K259" s="194"/>
      <c r="L259" s="194"/>
      <c r="M259" s="194"/>
      <c r="N259" s="194"/>
      <c r="O259" s="190"/>
      <c r="P259" s="190"/>
      <c r="Q259" s="190"/>
      <c r="R259" s="180"/>
      <c r="S259" s="180"/>
      <c r="T259" s="199"/>
      <c r="U259" s="63"/>
      <c r="X259" s="180"/>
    </row>
    <row r="260" ht="12.75" outlineLevel="3">
      <c r="A260" s="56"/>
      <c r="B260" s="269"/>
      <c r="C260" s="270">
        <v>33</v>
      </c>
      <c r="D260" s="271" t="s">
        <v>251</v>
      </c>
      <c r="E260" s="272" t="s">
        <v>260</v>
      </c>
      <c r="F260" s="273" t="s">
        <v>261</v>
      </c>
      <c r="G260" s="271" t="s">
        <v>254</v>
      </c>
      <c r="H260" s="274">
        <v>1</v>
      </c>
      <c r="I260" s="275"/>
      <c r="J260" s="276">
        <f>H260*I260</f>
        <v>0</v>
      </c>
      <c r="K260" s="274"/>
      <c r="L260" s="274">
        <f>H260*K260</f>
        <v>0</v>
      </c>
      <c r="M260" s="274"/>
      <c r="N260" s="274">
        <f>H260*M260</f>
        <v>0</v>
      </c>
      <c r="O260" s="276">
        <v>21</v>
      </c>
      <c r="P260" s="276">
        <f>J260*(O260/100)</f>
        <v>0</v>
      </c>
      <c r="Q260" s="276">
        <f>J260+P260</f>
        <v>0</v>
      </c>
      <c r="R260" s="277"/>
      <c r="S260" s="277"/>
      <c r="T260" s="278">
        <v>1</v>
      </c>
      <c r="U260" s="63"/>
      <c r="V260" s="63"/>
      <c r="W260" s="63"/>
      <c r="X260" s="180"/>
    </row>
    <row r="261" ht="12.75" outlineLevel="4">
      <c r="A261" s="279"/>
      <c r="B261" s="280"/>
      <c r="C261" s="280"/>
      <c r="D261" s="281"/>
      <c r="E261" s="288" t="s">
        <v>1</v>
      </c>
      <c r="F261" s="282" t="s">
        <v>262</v>
      </c>
      <c r="G261" s="282"/>
      <c r="H261" s="283"/>
      <c r="I261" s="284"/>
      <c r="J261" s="285"/>
      <c r="K261" s="286"/>
      <c r="L261" s="286"/>
      <c r="M261" s="286"/>
      <c r="N261" s="286"/>
      <c r="O261" s="287"/>
      <c r="P261" s="287"/>
      <c r="Q261" s="287"/>
      <c r="R261" s="281"/>
      <c r="S261" s="281"/>
      <c r="T261" s="280"/>
      <c r="U261" s="61"/>
      <c r="V261" s="63"/>
      <c r="W261" s="63"/>
      <c r="X261" s="282" t="str">
        <f>F261</f>
        <v>Geologický průzkum bez rozlišení</v>
      </c>
      <c r="Y261" s="67"/>
      <c r="AA261" s="74"/>
    </row>
    <row r="262" ht="7.5" customHeight="1" outlineLevel="4">
      <c r="B262" s="199"/>
      <c r="C262" s="199"/>
      <c r="D262" s="180"/>
      <c r="E262" s="180"/>
      <c r="F262" s="181"/>
      <c r="G262" s="180"/>
      <c r="H262" s="194"/>
      <c r="I262" s="247"/>
      <c r="J262" s="190"/>
      <c r="K262" s="194"/>
      <c r="L262" s="194"/>
      <c r="M262" s="194"/>
      <c r="N262" s="194"/>
      <c r="O262" s="190"/>
      <c r="P262" s="190"/>
      <c r="Q262" s="190"/>
      <c r="R262" s="180"/>
      <c r="S262" s="180"/>
      <c r="T262" s="199"/>
      <c r="U262" s="63"/>
      <c r="X262" s="180"/>
    </row>
    <row r="263" ht="12.75" outlineLevel="3">
      <c r="B263" s="61"/>
      <c r="C263" s="61"/>
      <c r="D263" s="61"/>
      <c r="E263" s="61"/>
      <c r="F263" s="61"/>
      <c r="G263" s="61"/>
      <c r="H263" s="61"/>
      <c r="I263" s="63"/>
      <c r="J263" s="63"/>
      <c r="K263" s="61"/>
      <c r="L263" s="61"/>
      <c r="M263" s="61"/>
      <c r="N263" s="61"/>
      <c r="O263" s="61"/>
      <c r="P263" s="63"/>
      <c r="Q263" s="63"/>
      <c r="R263" s="63"/>
      <c r="S263" s="61"/>
      <c r="T263" s="61"/>
      <c r="X263" s="61"/>
    </row>
    <row r="264" ht="12.75" outlineLevel="2">
      <c r="A264" s="227" t="s">
        <v>83</v>
      </c>
      <c r="B264" s="231">
        <v>3</v>
      </c>
      <c r="C264" s="263"/>
      <c r="D264" s="264" t="s">
        <v>91</v>
      </c>
      <c r="E264" s="264"/>
      <c r="F264" s="265" t="s">
        <v>84</v>
      </c>
      <c r="G264" s="264"/>
      <c r="H264" s="266"/>
      <c r="I264" s="267"/>
      <c r="J264" s="229">
        <f>SUBTOTAL(9,J265:J271)</f>
        <v>0</v>
      </c>
      <c r="K264" s="266"/>
      <c r="L264" s="230">
        <f>SUBTOTAL(9,L265:L271)</f>
        <v>0</v>
      </c>
      <c r="M264" s="266"/>
      <c r="N264" s="230">
        <f>SUBTOTAL(9,N265:N271)</f>
        <v>0</v>
      </c>
      <c r="O264" s="268"/>
      <c r="P264" s="229">
        <f>SUBTOTAL(9,P265:P271)</f>
        <v>0</v>
      </c>
      <c r="Q264" s="229">
        <f>SUBTOTAL(9,Q265:Q271)</f>
        <v>0</v>
      </c>
      <c r="R264" s="264"/>
      <c r="S264" s="264"/>
      <c r="T264" s="231">
        <f>SUBTOTAL(9,T265:T271)</f>
        <v>2</v>
      </c>
      <c r="U264" s="61"/>
      <c r="V264" s="63"/>
      <c r="W264" s="63"/>
      <c r="X264" s="180"/>
    </row>
    <row r="265" ht="12.75" outlineLevel="3">
      <c r="A265" s="56"/>
      <c r="B265" s="269"/>
      <c r="C265" s="270">
        <v>34</v>
      </c>
      <c r="D265" s="271" t="s">
        <v>251</v>
      </c>
      <c r="E265" s="272" t="s">
        <v>263</v>
      </c>
      <c r="F265" s="273" t="s">
        <v>264</v>
      </c>
      <c r="G265" s="271" t="s">
        <v>254</v>
      </c>
      <c r="H265" s="274">
        <v>1</v>
      </c>
      <c r="I265" s="275"/>
      <c r="J265" s="276">
        <f>H265*I265</f>
        <v>0</v>
      </c>
      <c r="K265" s="274"/>
      <c r="L265" s="274">
        <f>H265*K265</f>
        <v>0</v>
      </c>
      <c r="M265" s="274"/>
      <c r="N265" s="274">
        <f>H265*M265</f>
        <v>0</v>
      </c>
      <c r="O265" s="276">
        <v>21</v>
      </c>
      <c r="P265" s="276">
        <f>J265*(O265/100)</f>
        <v>0</v>
      </c>
      <c r="Q265" s="276">
        <f>J265+P265</f>
        <v>0</v>
      </c>
      <c r="R265" s="277"/>
      <c r="S265" s="277"/>
      <c r="T265" s="278">
        <v>1</v>
      </c>
      <c r="U265" s="63"/>
      <c r="V265" s="63"/>
      <c r="W265" s="63"/>
      <c r="X265" s="180"/>
    </row>
    <row r="266" ht="12.75" outlineLevel="4">
      <c r="A266" s="279"/>
      <c r="B266" s="280"/>
      <c r="C266" s="280"/>
      <c r="D266" s="281"/>
      <c r="E266" s="288" t="s">
        <v>1</v>
      </c>
      <c r="F266" s="282" t="s">
        <v>264</v>
      </c>
      <c r="G266" s="282"/>
      <c r="H266" s="283"/>
      <c r="I266" s="284"/>
      <c r="J266" s="285"/>
      <c r="K266" s="286"/>
      <c r="L266" s="286"/>
      <c r="M266" s="286"/>
      <c r="N266" s="286"/>
      <c r="O266" s="287"/>
      <c r="P266" s="287"/>
      <c r="Q266" s="287"/>
      <c r="R266" s="281"/>
      <c r="S266" s="281"/>
      <c r="T266" s="280"/>
      <c r="U266" s="61"/>
      <c r="V266" s="63"/>
      <c r="W266" s="63"/>
      <c r="X266" s="282" t="str">
        <f>F266</f>
        <v>Projednání DIO a zajištění DIR komunikace II.a III. třídy</v>
      </c>
      <c r="Y266" s="67"/>
      <c r="AA266" s="74"/>
    </row>
    <row r="267" ht="7.5" customHeight="1" outlineLevel="4">
      <c r="B267" s="199"/>
      <c r="C267" s="199"/>
      <c r="D267" s="180"/>
      <c r="E267" s="180"/>
      <c r="F267" s="181"/>
      <c r="G267" s="180"/>
      <c r="H267" s="194"/>
      <c r="I267" s="247"/>
      <c r="J267" s="190"/>
      <c r="K267" s="194"/>
      <c r="L267" s="194"/>
      <c r="M267" s="194"/>
      <c r="N267" s="194"/>
      <c r="O267" s="190"/>
      <c r="P267" s="190"/>
      <c r="Q267" s="190"/>
      <c r="R267" s="180"/>
      <c r="S267" s="180"/>
      <c r="T267" s="199"/>
      <c r="U267" s="63"/>
      <c r="X267" s="180"/>
    </row>
    <row r="268" ht="12.75" outlineLevel="3">
      <c r="A268" s="56"/>
      <c r="B268" s="269"/>
      <c r="C268" s="270">
        <v>35</v>
      </c>
      <c r="D268" s="271" t="s">
        <v>251</v>
      </c>
      <c r="E268" s="272" t="s">
        <v>265</v>
      </c>
      <c r="F268" s="273" t="s">
        <v>266</v>
      </c>
      <c r="G268" s="271" t="s">
        <v>254</v>
      </c>
      <c r="H268" s="274">
        <v>1</v>
      </c>
      <c r="I268" s="275"/>
      <c r="J268" s="276">
        <f>H268*I268</f>
        <v>0</v>
      </c>
      <c r="K268" s="274"/>
      <c r="L268" s="274">
        <f>H268*K268</f>
        <v>0</v>
      </c>
      <c r="M268" s="274"/>
      <c r="N268" s="274">
        <f>H268*M268</f>
        <v>0</v>
      </c>
      <c r="O268" s="276">
        <v>21</v>
      </c>
      <c r="P268" s="276">
        <f>J268*(O268/100)</f>
        <v>0</v>
      </c>
      <c r="Q268" s="276">
        <f>J268+P268</f>
        <v>0</v>
      </c>
      <c r="R268" s="277"/>
      <c r="S268" s="277"/>
      <c r="T268" s="278">
        <v>1</v>
      </c>
      <c r="U268" s="63"/>
      <c r="V268" s="63"/>
      <c r="W268" s="63"/>
      <c r="X268" s="180"/>
    </row>
    <row r="269" ht="12.75" outlineLevel="4">
      <c r="A269" s="279"/>
      <c r="B269" s="280"/>
      <c r="C269" s="280"/>
      <c r="D269" s="281"/>
      <c r="E269" s="288" t="s">
        <v>1</v>
      </c>
      <c r="F269" s="282" t="s">
        <v>266</v>
      </c>
      <c r="G269" s="282"/>
      <c r="H269" s="283"/>
      <c r="I269" s="284"/>
      <c r="J269" s="285"/>
      <c r="K269" s="286"/>
      <c r="L269" s="286"/>
      <c r="M269" s="286"/>
      <c r="N269" s="286"/>
      <c r="O269" s="287"/>
      <c r="P269" s="287"/>
      <c r="Q269" s="287"/>
      <c r="R269" s="281"/>
      <c r="S269" s="281"/>
      <c r="T269" s="280"/>
      <c r="U269" s="61"/>
      <c r="V269" s="63"/>
      <c r="W269" s="63"/>
      <c r="X269" s="282" t="str">
        <f>F269</f>
        <v>Zajištění DIO komunikace II. a III. třídy - jednoduché el. vedení</v>
      </c>
      <c r="Y269" s="67"/>
      <c r="AA269" s="74"/>
    </row>
    <row r="270" ht="7.5" customHeight="1" outlineLevel="4">
      <c r="B270" s="199"/>
      <c r="C270" s="199"/>
      <c r="D270" s="180"/>
      <c r="E270" s="180"/>
      <c r="F270" s="181"/>
      <c r="G270" s="180"/>
      <c r="H270" s="194"/>
      <c r="I270" s="247"/>
      <c r="J270" s="190"/>
      <c r="K270" s="194"/>
      <c r="L270" s="194"/>
      <c r="M270" s="194"/>
      <c r="N270" s="194"/>
      <c r="O270" s="190"/>
      <c r="P270" s="190"/>
      <c r="Q270" s="190"/>
      <c r="R270" s="180"/>
      <c r="S270" s="180"/>
      <c r="T270" s="199"/>
      <c r="U270" s="63"/>
      <c r="X270" s="180"/>
    </row>
    <row r="271" ht="12.75" outlineLevel="3">
      <c r="B271" s="61"/>
      <c r="C271" s="61"/>
      <c r="D271" s="61"/>
      <c r="E271" s="61"/>
      <c r="F271" s="61"/>
      <c r="G271" s="61"/>
      <c r="H271" s="61"/>
      <c r="I271" s="63"/>
      <c r="J271" s="63"/>
      <c r="K271" s="61"/>
      <c r="L271" s="61"/>
      <c r="M271" s="61"/>
      <c r="N271" s="61"/>
      <c r="O271" s="61"/>
      <c r="P271" s="63"/>
      <c r="Q271" s="63"/>
      <c r="R271" s="63"/>
      <c r="S271" s="61"/>
      <c r="T271" s="61"/>
      <c r="X271" s="61"/>
    </row>
    <row r="272" ht="12.75" outlineLevel="2">
      <c r="A272" s="227" t="s">
        <v>85</v>
      </c>
      <c r="B272" s="231">
        <v>3</v>
      </c>
      <c r="C272" s="263"/>
      <c r="D272" s="264" t="s">
        <v>91</v>
      </c>
      <c r="E272" s="264"/>
      <c r="F272" s="265" t="s">
        <v>86</v>
      </c>
      <c r="G272" s="264"/>
      <c r="H272" s="266"/>
      <c r="I272" s="267"/>
      <c r="J272" s="229">
        <f>SUBTOTAL(9,J273:J276)</f>
        <v>0</v>
      </c>
      <c r="K272" s="266"/>
      <c r="L272" s="230">
        <f>SUBTOTAL(9,L273:L276)</f>
        <v>0</v>
      </c>
      <c r="M272" s="266"/>
      <c r="N272" s="230">
        <f>SUBTOTAL(9,N273:N276)</f>
        <v>0</v>
      </c>
      <c r="O272" s="268"/>
      <c r="P272" s="229">
        <f>SUBTOTAL(9,P273:P276)</f>
        <v>0</v>
      </c>
      <c r="Q272" s="229">
        <f>SUBTOTAL(9,Q273:Q276)</f>
        <v>0</v>
      </c>
      <c r="R272" s="264"/>
      <c r="S272" s="264"/>
      <c r="T272" s="231">
        <f>SUBTOTAL(9,T273:T276)</f>
        <v>1</v>
      </c>
      <c r="U272" s="61"/>
      <c r="V272" s="63"/>
      <c r="W272" s="63"/>
      <c r="X272" s="180"/>
    </row>
    <row r="273" ht="12.75" outlineLevel="3">
      <c r="A273" s="56"/>
      <c r="B273" s="269"/>
      <c r="C273" s="270">
        <v>36</v>
      </c>
      <c r="D273" s="271" t="s">
        <v>251</v>
      </c>
      <c r="E273" s="272" t="s">
        <v>267</v>
      </c>
      <c r="F273" s="273" t="s">
        <v>268</v>
      </c>
      <c r="G273" s="271" t="s">
        <v>269</v>
      </c>
      <c r="H273" s="274">
        <v>0.25</v>
      </c>
      <c r="I273" s="275"/>
      <c r="J273" s="276">
        <f>H273*I273</f>
        <v>0</v>
      </c>
      <c r="K273" s="274"/>
      <c r="L273" s="274">
        <f>H273*K273</f>
        <v>0</v>
      </c>
      <c r="M273" s="274"/>
      <c r="N273" s="274">
        <f>H273*M273</f>
        <v>0</v>
      </c>
      <c r="O273" s="276">
        <v>21</v>
      </c>
      <c r="P273" s="276">
        <f>J273*(O273/100)</f>
        <v>0</v>
      </c>
      <c r="Q273" s="276">
        <f>J273+P273</f>
        <v>0</v>
      </c>
      <c r="R273" s="277"/>
      <c r="S273" s="277"/>
      <c r="T273" s="278">
        <v>1</v>
      </c>
      <c r="U273" s="63"/>
      <c r="V273" s="63"/>
      <c r="W273" s="63"/>
      <c r="X273" s="180"/>
    </row>
    <row r="274" ht="12.75" outlineLevel="4">
      <c r="A274" s="279"/>
      <c r="B274" s="280"/>
      <c r="C274" s="280"/>
      <c r="D274" s="281"/>
      <c r="E274" s="288" t="s">
        <v>1</v>
      </c>
      <c r="F274" s="282" t="s">
        <v>46</v>
      </c>
      <c r="G274" s="282"/>
      <c r="H274" s="283"/>
      <c r="I274" s="284"/>
      <c r="J274" s="285"/>
      <c r="K274" s="286"/>
      <c r="L274" s="286"/>
      <c r="M274" s="286"/>
      <c r="N274" s="286"/>
      <c r="O274" s="287"/>
      <c r="P274" s="287"/>
      <c r="Q274" s="287"/>
      <c r="R274" s="281"/>
      <c r="S274" s="281"/>
      <c r="T274" s="280"/>
      <c r="U274" s="61"/>
      <c r="V274" s="63"/>
      <c r="W274" s="63"/>
      <c r="X274" s="282" t="str">
        <f>F274</f>
        <v>---</v>
      </c>
      <c r="Y274" s="67"/>
      <c r="AA274" s="74"/>
    </row>
    <row r="275" ht="7.5" customHeight="1" outlineLevel="4">
      <c r="B275" s="199"/>
      <c r="C275" s="199"/>
      <c r="D275" s="180"/>
      <c r="E275" s="180"/>
      <c r="F275" s="181"/>
      <c r="G275" s="180"/>
      <c r="H275" s="194"/>
      <c r="I275" s="247"/>
      <c r="J275" s="190"/>
      <c r="K275" s="194"/>
      <c r="L275" s="194"/>
      <c r="M275" s="194"/>
      <c r="N275" s="194"/>
      <c r="O275" s="190"/>
      <c r="P275" s="190"/>
      <c r="Q275" s="190"/>
      <c r="R275" s="180"/>
      <c r="S275" s="180"/>
      <c r="T275" s="199"/>
      <c r="U275" s="63"/>
      <c r="X275" s="180"/>
    </row>
    <row r="276" ht="12.75" outlineLevel="3">
      <c r="B276" s="61"/>
      <c r="C276" s="61"/>
      <c r="D276" s="61"/>
      <c r="E276" s="61"/>
      <c r="F276" s="61"/>
      <c r="G276" s="61"/>
      <c r="H276" s="61"/>
      <c r="I276" s="63"/>
      <c r="J276" s="63"/>
      <c r="K276" s="61"/>
      <c r="L276" s="61"/>
      <c r="M276" s="61"/>
      <c r="N276" s="61"/>
      <c r="O276" s="61"/>
      <c r="P276" s="63"/>
      <c r="Q276" s="63"/>
      <c r="R276" s="63"/>
      <c r="S276" s="61"/>
      <c r="T276" s="61"/>
      <c r="X276" s="61"/>
    </row>
    <row r="277" ht="12.75" outlineLevel="1"/>
  </sheetData>
  <mergeCells>
    <mergeCell ref="F10:J10"/>
    <mergeCell ref="F39:J39"/>
    <mergeCell ref="F143:J143"/>
    <mergeCell ref="F232:J232"/>
    <mergeCell ref="F252:J252"/>
    <mergeCell ref="F266:J266"/>
    <mergeCell ref="F274:J274"/>
    <mergeCell ref="F19:J19"/>
    <mergeCell ref="F28:J28"/>
    <mergeCell ref="F34:J34"/>
    <mergeCell ref="F49:J49"/>
    <mergeCell ref="F61:J61"/>
    <mergeCell ref="F72:J72"/>
    <mergeCell ref="F83:J83"/>
    <mergeCell ref="F94:J94"/>
    <mergeCell ref="F105:J105"/>
    <mergeCell ref="F114:J114"/>
    <mergeCell ref="F123:J123"/>
    <mergeCell ref="F129:J129"/>
    <mergeCell ref="F135:J135"/>
    <mergeCell ref="F149:J149"/>
    <mergeCell ref="F157:J157"/>
    <mergeCell ref="F165:J165"/>
    <mergeCell ref="F171:J171"/>
    <mergeCell ref="F177:J177"/>
    <mergeCell ref="F185:J185"/>
    <mergeCell ref="F191:J191"/>
    <mergeCell ref="F194:J194"/>
    <mergeCell ref="F200:J200"/>
    <mergeCell ref="F235:J235"/>
    <mergeCell ref="F241:J241"/>
    <mergeCell ref="F247:J247"/>
    <mergeCell ref="F255:J255"/>
    <mergeCell ref="F258:J258"/>
    <mergeCell ref="F261:J261"/>
    <mergeCell ref="F269:J269"/>
  </mergeCells>
  <pageMargins left="0.708661417322835" right="0.708661417322835" top="0.78740157480315" bottom="0.78740157480315" header="0.31496062992126" footer="0.31496062992126"/>
  <pageSetup paperSize="9" scale="45" fitToHeight="0" pageOrder="overThenDown" orientation="landscape" r:id="flId1"/>
  <headerFooter>
    <oddHeader>&amp;L&amp;8Pavel Rajkov&amp;C&amp;8&amp;R&amp;8</oddHeader>
    <oddFooter>&amp;L&amp;"Arial,Kurzíva"&amp;8Vytvořeno systémem euroCALC 4&amp;C&amp;P/&amp;N&amp;R&amp;8&amp;[25.4.2025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0" summaryRight="0"/>
  </sheetPr>
  <dimension ref="A1:G3"/>
  <sheetViews>
    <sheetView topLeftCell="A1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/>
  <cols>
    <col min="1" max="1" width="0" style="62" hidden="1" customWidth="1"/>
    <col min="2" max="2" width="10.7109375" style="62" customWidth="1"/>
    <col min="3" max="3" width="40.7109375" style="62" customWidth="1"/>
    <col min="4" max="4" width="13.7109375" style="62" customWidth="1"/>
    <col min="5" max="5" width="60.7109375" style="62" customWidth="1"/>
    <col min="6" max="6" width="41.5703125" style="62" customWidth="1"/>
    <col min="7" max="16384" width="9.140625" style="62"/>
  </cols>
  <sheetData>
    <row r="1" ht="12.75">
      <c r="A1" s="48"/>
      <c r="B1" s="48" t="s">
        <v>25</v>
      </c>
      <c r="C1" s="203" t="s">
        <v>26</v>
      </c>
      <c r="D1" s="48" t="s">
        <v>0</v>
      </c>
      <c r="E1" s="203" t="s">
        <v>6</v>
      </c>
      <c r="F1" s="61"/>
      <c r="G1" s="63"/>
    </row>
    <row r="2" ht="7.5" customHeight="1">
      <c r="C2" s="180"/>
      <c r="E2" s="180"/>
      <c r="F2" s="63"/>
    </row>
    <row r="3" ht="12.75">
      <c r="C3" s="61"/>
      <c r="E3" s="61"/>
    </row>
  </sheetData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Header>&amp;L&amp;8Pavel Rajkov&amp;C&amp;8&amp;R&amp;8</oddHeader>
    <oddFooter>&amp;L&amp;"Arial,Kurzíva"&amp;8Vytvořeno systémem euroCALC 4&amp;C&amp;P/&amp;N&amp;R&amp;8&amp;[25.4.2025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euroCALC 4 by Callida s.r.o.</Application>
  <DocSecurity>0</DocSecurity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Krycí List</vt:lpstr>
      <vt:lpstr>Rekapitulace</vt:lpstr>
      <vt:lpstr>Zakázka</vt:lpstr>
      <vt:lpstr>Figury</vt:lpstr>
    </vt:vector>
  </TitlesOfParts>
  <Template>Slepý rozpočet pro VZ</Template>
  <AppVersion>07.0022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title>export euroCALC 4</dc:title>
  <dc:subject>OPRAVA SILNICE II/206 ŽIHLE - hr.kr.PK - Nabídka</dc:subject>
  <dc:creator>ADMIN</dc:creator>
  <cp:lastModifiedBy>ADMIN</cp:lastModifiedBy>
  <dcterms:created xsi:type="dcterms:W3CDTF">2025-04-25T13:21:37Z</dcterms:created>
  <dcterms:modified xsi:type="dcterms:W3CDTF">2025-04-25T13:21:37Z</dcterms:modified>
</cp:coreProperties>
</file>