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  <Override PartName="/xl/drawings/drawing7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a - Bourací část" sheetId="2" r:id="rId2"/>
    <sheet name="b - Stavební část" sheetId="3" r:id="rId3"/>
    <sheet name="c1 - ELE" sheetId="4" r:id="rId4"/>
    <sheet name="c2 - ZTI" sheetId="5" r:id="rId5"/>
    <sheet name="c3 - ÚT" sheetId="6" r:id="rId6"/>
    <sheet name="x - VRN" sheetId="7" r:id="rId7"/>
  </sheets>
  <definedNames>
    <definedName name="_xlnm.Print_Area" localSheetId="0">'Rekapitulace stavby'!$D$4:$AO$36,'Rekapitulace stavby'!$C$42:$AQ$62</definedName>
    <definedName name="_xlnm.Print_Titles" localSheetId="0">'Rekapitulace stavby'!$52:$52</definedName>
    <definedName name="_xlnm._FilterDatabase" localSheetId="1" hidden="1">'a - Bourací část'!$C$89:$K$210</definedName>
    <definedName name="_xlnm.Print_Area" localSheetId="1">'a - Bourací část'!$C$4:$J$39,'a - Bourací část'!$C$77:$K$210</definedName>
    <definedName name="_xlnm.Print_Titles" localSheetId="1">'a - Bourací část'!$89:$89</definedName>
    <definedName name="_xlnm._FilterDatabase" localSheetId="2" hidden="1">'b - Stavební část'!$C$93:$K$333</definedName>
    <definedName name="_xlnm.Print_Area" localSheetId="2">'b - Stavební část'!$C$4:$J$39,'b - Stavební část'!$C$81:$K$333</definedName>
    <definedName name="_xlnm.Print_Titles" localSheetId="2">'b - Stavební část'!$93:$93</definedName>
    <definedName name="_xlnm._FilterDatabase" localSheetId="3" hidden="1">'c1 - ELE'!$C$92:$K$217</definedName>
    <definedName name="_xlnm.Print_Area" localSheetId="3">'c1 - ELE'!$C$4:$J$41,'c1 - ELE'!$C$78:$K$217</definedName>
    <definedName name="_xlnm.Print_Titles" localSheetId="3">'c1 - ELE'!$92:$92</definedName>
    <definedName name="_xlnm._FilterDatabase" localSheetId="4" hidden="1">'c2 - ZTI'!$C$91:$K$207</definedName>
    <definedName name="_xlnm.Print_Area" localSheetId="4">'c2 - ZTI'!$C$4:$J$41,'c2 - ZTI'!$C$77:$K$207</definedName>
    <definedName name="_xlnm.Print_Titles" localSheetId="4">'c2 - ZTI'!$91:$91</definedName>
    <definedName name="_xlnm._FilterDatabase" localSheetId="5" hidden="1">'c3 - ÚT'!$C$88:$K$108</definedName>
    <definedName name="_xlnm.Print_Area" localSheetId="5">'c3 - ÚT'!$C$4:$J$41,'c3 - ÚT'!$C$74:$K$108</definedName>
    <definedName name="_xlnm.Print_Titles" localSheetId="5">'c3 - ÚT'!$88:$88</definedName>
    <definedName name="_xlnm._FilterDatabase" localSheetId="6" hidden="1">'x - VRN'!$C$83:$K$103</definedName>
    <definedName name="_xlnm.Print_Area" localSheetId="6">'x - VRN'!$C$4:$J$39,'x - VRN'!$C$71:$K$103</definedName>
    <definedName name="_xlnm.Print_Titles" localSheetId="6">'x - VRN'!$83:$83</definedName>
  </definedNames>
  <calcPr/>
</workbook>
</file>

<file path=xl/calcChain.xml><?xml version="1.0" encoding="utf-8"?>
<calcChain xmlns="http://schemas.openxmlformats.org/spreadsheetml/2006/main">
  <c i="7" l="1" r="J37"/>
  <c r="J36"/>
  <c i="1" r="AY61"/>
  <c i="7" r="J35"/>
  <c i="1" r="AX61"/>
  <c i="7" r="BI102"/>
  <c r="BH102"/>
  <c r="BG102"/>
  <c r="BF102"/>
  <c r="T102"/>
  <c r="T101"/>
  <c r="R102"/>
  <c r="R101"/>
  <c r="P102"/>
  <c r="P101"/>
  <c r="BI99"/>
  <c r="BH99"/>
  <c r="BG99"/>
  <c r="BF99"/>
  <c r="T99"/>
  <c r="R99"/>
  <c r="P99"/>
  <c r="BI97"/>
  <c r="BH97"/>
  <c r="BG97"/>
  <c r="BF97"/>
  <c r="T97"/>
  <c r="R97"/>
  <c r="P97"/>
  <c r="BI94"/>
  <c r="BH94"/>
  <c r="BG94"/>
  <c r="BF94"/>
  <c r="T94"/>
  <c r="R94"/>
  <c r="P94"/>
  <c r="BI92"/>
  <c r="BH92"/>
  <c r="BG92"/>
  <c r="BF92"/>
  <c r="T92"/>
  <c r="R92"/>
  <c r="P92"/>
  <c r="BI89"/>
  <c r="BH89"/>
  <c r="BG89"/>
  <c r="BF89"/>
  <c r="T89"/>
  <c r="R89"/>
  <c r="P89"/>
  <c r="BI87"/>
  <c r="BH87"/>
  <c r="BG87"/>
  <c r="BF87"/>
  <c r="T87"/>
  <c r="R87"/>
  <c r="P87"/>
  <c r="J80"/>
  <c r="F80"/>
  <c r="F78"/>
  <c r="E76"/>
  <c r="J54"/>
  <c r="F54"/>
  <c r="F52"/>
  <c r="E50"/>
  <c r="J24"/>
  <c r="E24"/>
  <c r="J55"/>
  <c r="J23"/>
  <c r="J18"/>
  <c r="E18"/>
  <c r="F81"/>
  <c r="J17"/>
  <c r="J12"/>
  <c r="J78"/>
  <c r="E7"/>
  <c r="E48"/>
  <c i="6" r="J39"/>
  <c r="J38"/>
  <c i="1" r="AY60"/>
  <c i="6" r="J37"/>
  <c i="1" r="AX60"/>
  <c i="6" r="BI105"/>
  <c r="BH105"/>
  <c r="BG105"/>
  <c r="BF105"/>
  <c r="T105"/>
  <c r="T104"/>
  <c r="R105"/>
  <c r="R104"/>
  <c r="P105"/>
  <c r="P104"/>
  <c r="BI102"/>
  <c r="BH102"/>
  <c r="BG102"/>
  <c r="BF102"/>
  <c r="T102"/>
  <c r="R102"/>
  <c r="P102"/>
  <c r="BI100"/>
  <c r="BH100"/>
  <c r="BG100"/>
  <c r="BF100"/>
  <c r="T100"/>
  <c r="R100"/>
  <c r="P100"/>
  <c r="BI97"/>
  <c r="BH97"/>
  <c r="BG97"/>
  <c r="BF97"/>
  <c r="T97"/>
  <c r="R97"/>
  <c r="P97"/>
  <c r="BI92"/>
  <c r="BH92"/>
  <c r="BG92"/>
  <c r="BF92"/>
  <c r="T92"/>
  <c r="R92"/>
  <c r="P92"/>
  <c r="J85"/>
  <c r="F85"/>
  <c r="F83"/>
  <c r="E81"/>
  <c r="J58"/>
  <c r="F58"/>
  <c r="F56"/>
  <c r="E54"/>
  <c r="J26"/>
  <c r="E26"/>
  <c r="J86"/>
  <c r="J25"/>
  <c r="J20"/>
  <c r="E20"/>
  <c r="F86"/>
  <c r="J19"/>
  <c r="J14"/>
  <c r="J83"/>
  <c r="E7"/>
  <c r="E50"/>
  <c i="5" r="J39"/>
  <c r="J38"/>
  <c i="1" r="AY59"/>
  <c i="5" r="J37"/>
  <c i="1" r="AX59"/>
  <c i="5" r="BI204"/>
  <c r="BH204"/>
  <c r="BG204"/>
  <c r="BF204"/>
  <c r="T204"/>
  <c r="R204"/>
  <c r="P204"/>
  <c r="BI203"/>
  <c r="BH203"/>
  <c r="BG203"/>
  <c r="BF203"/>
  <c r="T203"/>
  <c r="R203"/>
  <c r="P203"/>
  <c r="BI199"/>
  <c r="BH199"/>
  <c r="BG199"/>
  <c r="BF199"/>
  <c r="T199"/>
  <c r="R199"/>
  <c r="P199"/>
  <c r="BI196"/>
  <c r="BH196"/>
  <c r="BG196"/>
  <c r="BF196"/>
  <c r="T196"/>
  <c r="R196"/>
  <c r="P196"/>
  <c r="BI194"/>
  <c r="BH194"/>
  <c r="BG194"/>
  <c r="BF194"/>
  <c r="T194"/>
  <c r="R194"/>
  <c r="P194"/>
  <c r="BI192"/>
  <c r="BH192"/>
  <c r="BG192"/>
  <c r="BF192"/>
  <c r="T192"/>
  <c r="R192"/>
  <c r="P192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80"/>
  <c r="BH180"/>
  <c r="BG180"/>
  <c r="BF180"/>
  <c r="T180"/>
  <c r="R180"/>
  <c r="P180"/>
  <c r="BI179"/>
  <c r="BH179"/>
  <c r="BG179"/>
  <c r="BF179"/>
  <c r="T179"/>
  <c r="R179"/>
  <c r="P179"/>
  <c r="BI177"/>
  <c r="BH177"/>
  <c r="BG177"/>
  <c r="BF177"/>
  <c r="T177"/>
  <c r="R177"/>
  <c r="P177"/>
  <c r="BI174"/>
  <c r="BH174"/>
  <c r="BG174"/>
  <c r="BF174"/>
  <c r="T174"/>
  <c r="R174"/>
  <c r="P174"/>
  <c r="BI166"/>
  <c r="BH166"/>
  <c r="BG166"/>
  <c r="BF166"/>
  <c r="T166"/>
  <c r="R166"/>
  <c r="P166"/>
  <c r="BI164"/>
  <c r="BH164"/>
  <c r="BG164"/>
  <c r="BF164"/>
  <c r="T164"/>
  <c r="R164"/>
  <c r="P164"/>
  <c r="BI163"/>
  <c r="BH163"/>
  <c r="BG163"/>
  <c r="BF163"/>
  <c r="T163"/>
  <c r="R163"/>
  <c r="P163"/>
  <c r="BI162"/>
  <c r="BH162"/>
  <c r="BG162"/>
  <c r="BF162"/>
  <c r="T162"/>
  <c r="R162"/>
  <c r="P162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4"/>
  <c r="BH154"/>
  <c r="BG154"/>
  <c r="BF154"/>
  <c r="T154"/>
  <c r="R154"/>
  <c r="P154"/>
  <c r="BI153"/>
  <c r="BH153"/>
  <c r="BG153"/>
  <c r="BF153"/>
  <c r="T153"/>
  <c r="R153"/>
  <c r="P153"/>
  <c r="BI151"/>
  <c r="BH151"/>
  <c r="BG151"/>
  <c r="BF151"/>
  <c r="T151"/>
  <c r="R151"/>
  <c r="P151"/>
  <c r="BI150"/>
  <c r="BH150"/>
  <c r="BG150"/>
  <c r="BF150"/>
  <c r="T150"/>
  <c r="R150"/>
  <c r="P150"/>
  <c r="BI148"/>
  <c r="BH148"/>
  <c r="BG148"/>
  <c r="BF148"/>
  <c r="T148"/>
  <c r="R148"/>
  <c r="P148"/>
  <c r="BI147"/>
  <c r="BH147"/>
  <c r="BG147"/>
  <c r="BF147"/>
  <c r="T147"/>
  <c r="R147"/>
  <c r="P147"/>
  <c r="BI145"/>
  <c r="BH145"/>
  <c r="BG145"/>
  <c r="BF145"/>
  <c r="T145"/>
  <c r="R145"/>
  <c r="P145"/>
  <c r="BI144"/>
  <c r="BH144"/>
  <c r="BG144"/>
  <c r="BF144"/>
  <c r="T144"/>
  <c r="R144"/>
  <c r="P144"/>
  <c r="BI142"/>
  <c r="BH142"/>
  <c r="BG142"/>
  <c r="BF142"/>
  <c r="T142"/>
  <c r="R142"/>
  <c r="P142"/>
  <c r="BI141"/>
  <c r="BH141"/>
  <c r="BG141"/>
  <c r="BF141"/>
  <c r="T141"/>
  <c r="R141"/>
  <c r="P141"/>
  <c r="BI139"/>
  <c r="BH139"/>
  <c r="BG139"/>
  <c r="BF139"/>
  <c r="T139"/>
  <c r="R139"/>
  <c r="P139"/>
  <c r="BI138"/>
  <c r="BH138"/>
  <c r="BG138"/>
  <c r="BF138"/>
  <c r="T138"/>
  <c r="R138"/>
  <c r="P138"/>
  <c r="BI136"/>
  <c r="BH136"/>
  <c r="BG136"/>
  <c r="BF136"/>
  <c r="T136"/>
  <c r="R136"/>
  <c r="P136"/>
  <c r="BI135"/>
  <c r="BH135"/>
  <c r="BG135"/>
  <c r="BF135"/>
  <c r="T135"/>
  <c r="R135"/>
  <c r="P135"/>
  <c r="BI133"/>
  <c r="BH133"/>
  <c r="BG133"/>
  <c r="BF133"/>
  <c r="T133"/>
  <c r="R133"/>
  <c r="P133"/>
  <c r="BI132"/>
  <c r="BH132"/>
  <c r="BG132"/>
  <c r="BF132"/>
  <c r="T132"/>
  <c r="R132"/>
  <c r="P132"/>
  <c r="BI130"/>
  <c r="BH130"/>
  <c r="BG130"/>
  <c r="BF130"/>
  <c r="T130"/>
  <c r="R130"/>
  <c r="P130"/>
  <c r="BI128"/>
  <c r="BH128"/>
  <c r="BG128"/>
  <c r="BF128"/>
  <c r="T128"/>
  <c r="R128"/>
  <c r="P128"/>
  <c r="BI127"/>
  <c r="BH127"/>
  <c r="BG127"/>
  <c r="BF127"/>
  <c r="T127"/>
  <c r="R127"/>
  <c r="P127"/>
  <c r="BI125"/>
  <c r="BH125"/>
  <c r="BG125"/>
  <c r="BF125"/>
  <c r="T125"/>
  <c r="R125"/>
  <c r="P125"/>
  <c r="BI124"/>
  <c r="BH124"/>
  <c r="BG124"/>
  <c r="BF124"/>
  <c r="T124"/>
  <c r="R124"/>
  <c r="P124"/>
  <c r="BI122"/>
  <c r="BH122"/>
  <c r="BG122"/>
  <c r="BF122"/>
  <c r="T122"/>
  <c r="R122"/>
  <c r="P122"/>
  <c r="BI120"/>
  <c r="BH120"/>
  <c r="BG120"/>
  <c r="BF120"/>
  <c r="T120"/>
  <c r="R120"/>
  <c r="P120"/>
  <c r="BI117"/>
  <c r="BH117"/>
  <c r="BG117"/>
  <c r="BF117"/>
  <c r="T117"/>
  <c r="R117"/>
  <c r="P117"/>
  <c r="BI115"/>
  <c r="BH115"/>
  <c r="BG115"/>
  <c r="BF115"/>
  <c r="T115"/>
  <c r="R115"/>
  <c r="P115"/>
  <c r="BI113"/>
  <c r="BH113"/>
  <c r="BG113"/>
  <c r="BF113"/>
  <c r="T113"/>
  <c r="R113"/>
  <c r="P113"/>
  <c r="BI111"/>
  <c r="BH111"/>
  <c r="BG111"/>
  <c r="BF111"/>
  <c r="T111"/>
  <c r="R111"/>
  <c r="P111"/>
  <c r="BI109"/>
  <c r="BH109"/>
  <c r="BG109"/>
  <c r="BF109"/>
  <c r="T109"/>
  <c r="R109"/>
  <c r="P109"/>
  <c r="BI107"/>
  <c r="BH107"/>
  <c r="BG107"/>
  <c r="BF107"/>
  <c r="T107"/>
  <c r="R107"/>
  <c r="P107"/>
  <c r="BI105"/>
  <c r="BH105"/>
  <c r="BG105"/>
  <c r="BF105"/>
  <c r="T105"/>
  <c r="R105"/>
  <c r="P105"/>
  <c r="BI102"/>
  <c r="BH102"/>
  <c r="BG102"/>
  <c r="BF102"/>
  <c r="T102"/>
  <c r="R102"/>
  <c r="P102"/>
  <c r="BI100"/>
  <c r="BH100"/>
  <c r="BG100"/>
  <c r="BF100"/>
  <c r="T100"/>
  <c r="R100"/>
  <c r="P100"/>
  <c r="BI98"/>
  <c r="BH98"/>
  <c r="BG98"/>
  <c r="BF98"/>
  <c r="T98"/>
  <c r="R98"/>
  <c r="P98"/>
  <c r="BI95"/>
  <c r="BH95"/>
  <c r="BG95"/>
  <c r="BF95"/>
  <c r="T95"/>
  <c r="R95"/>
  <c r="P95"/>
  <c r="J88"/>
  <c r="F88"/>
  <c r="F86"/>
  <c r="E84"/>
  <c r="J58"/>
  <c r="F58"/>
  <c r="F56"/>
  <c r="E54"/>
  <c r="J26"/>
  <c r="E26"/>
  <c r="J89"/>
  <c r="J25"/>
  <c r="J20"/>
  <c r="E20"/>
  <c r="F89"/>
  <c r="J19"/>
  <c r="J14"/>
  <c r="J56"/>
  <c r="E7"/>
  <c r="E80"/>
  <c i="4" r="J39"/>
  <c r="J38"/>
  <c i="1" r="AY58"/>
  <c i="4" r="J37"/>
  <c i="1" r="AX58"/>
  <c i="4" r="BI207"/>
  <c r="BH207"/>
  <c r="BG207"/>
  <c r="BF207"/>
  <c r="T207"/>
  <c r="T206"/>
  <c r="R207"/>
  <c r="R206"/>
  <c r="P207"/>
  <c r="P206"/>
  <c r="BI205"/>
  <c r="BH205"/>
  <c r="BG205"/>
  <c r="BF205"/>
  <c r="T205"/>
  <c r="R205"/>
  <c r="P205"/>
  <c r="BI203"/>
  <c r="BH203"/>
  <c r="BG203"/>
  <c r="BF203"/>
  <c r="T203"/>
  <c r="R203"/>
  <c r="P203"/>
  <c r="BI200"/>
  <c r="BH200"/>
  <c r="BG200"/>
  <c r="BF200"/>
  <c r="T200"/>
  <c r="R200"/>
  <c r="P200"/>
  <c r="BI199"/>
  <c r="BH199"/>
  <c r="BG199"/>
  <c r="BF199"/>
  <c r="T199"/>
  <c r="R199"/>
  <c r="P199"/>
  <c r="BI198"/>
  <c r="BH198"/>
  <c r="BG198"/>
  <c r="BF198"/>
  <c r="T198"/>
  <c r="R198"/>
  <c r="P198"/>
  <c r="BI196"/>
  <c r="BH196"/>
  <c r="BG196"/>
  <c r="BF196"/>
  <c r="T196"/>
  <c r="R196"/>
  <c r="P196"/>
  <c r="BI195"/>
  <c r="BH195"/>
  <c r="BG195"/>
  <c r="BF195"/>
  <c r="T195"/>
  <c r="R195"/>
  <c r="P195"/>
  <c r="BI194"/>
  <c r="BH194"/>
  <c r="BG194"/>
  <c r="BF194"/>
  <c r="T194"/>
  <c r="R194"/>
  <c r="P194"/>
  <c r="BI192"/>
  <c r="BH192"/>
  <c r="BG192"/>
  <c r="BF192"/>
  <c r="T192"/>
  <c r="R192"/>
  <c r="P192"/>
  <c r="BI190"/>
  <c r="BH190"/>
  <c r="BG190"/>
  <c r="BF190"/>
  <c r="T190"/>
  <c r="R190"/>
  <c r="P190"/>
  <c r="BI189"/>
  <c r="BH189"/>
  <c r="BG189"/>
  <c r="BF189"/>
  <c r="T189"/>
  <c r="R189"/>
  <c r="P189"/>
  <c r="BI187"/>
  <c r="BH187"/>
  <c r="BG187"/>
  <c r="BF187"/>
  <c r="T187"/>
  <c r="R187"/>
  <c r="P187"/>
  <c r="BI185"/>
  <c r="BH185"/>
  <c r="BG185"/>
  <c r="BF185"/>
  <c r="T185"/>
  <c r="R185"/>
  <c r="P185"/>
  <c r="BI183"/>
  <c r="BH183"/>
  <c r="BG183"/>
  <c r="BF183"/>
  <c r="T183"/>
  <c r="R183"/>
  <c r="P183"/>
  <c r="BI181"/>
  <c r="BH181"/>
  <c r="BG181"/>
  <c r="BF181"/>
  <c r="T181"/>
  <c r="R181"/>
  <c r="P181"/>
  <c r="BI179"/>
  <c r="BH179"/>
  <c r="BG179"/>
  <c r="BF179"/>
  <c r="T179"/>
  <c r="R179"/>
  <c r="P179"/>
  <c r="BI177"/>
  <c r="BH177"/>
  <c r="BG177"/>
  <c r="BF177"/>
  <c r="T177"/>
  <c r="R177"/>
  <c r="P177"/>
  <c r="BI175"/>
  <c r="BH175"/>
  <c r="BG175"/>
  <c r="BF175"/>
  <c r="T175"/>
  <c r="R175"/>
  <c r="P175"/>
  <c r="BI172"/>
  <c r="BH172"/>
  <c r="BG172"/>
  <c r="BF172"/>
  <c r="T172"/>
  <c r="R172"/>
  <c r="P172"/>
  <c r="BI170"/>
  <c r="BH170"/>
  <c r="BG170"/>
  <c r="BF170"/>
  <c r="T170"/>
  <c r="R170"/>
  <c r="P170"/>
  <c r="BI169"/>
  <c r="BH169"/>
  <c r="BG169"/>
  <c r="BF169"/>
  <c r="T169"/>
  <c r="R169"/>
  <c r="P169"/>
  <c r="BI167"/>
  <c r="BH167"/>
  <c r="BG167"/>
  <c r="BF167"/>
  <c r="T167"/>
  <c r="R167"/>
  <c r="P167"/>
  <c r="BI166"/>
  <c r="BH166"/>
  <c r="BG166"/>
  <c r="BF166"/>
  <c r="T166"/>
  <c r="R166"/>
  <c r="P166"/>
  <c r="BI165"/>
  <c r="BH165"/>
  <c r="BG165"/>
  <c r="BF165"/>
  <c r="T165"/>
  <c r="R165"/>
  <c r="P165"/>
  <c r="BI164"/>
  <c r="BH164"/>
  <c r="BG164"/>
  <c r="BF164"/>
  <c r="T164"/>
  <c r="R164"/>
  <c r="P164"/>
  <c r="BI162"/>
  <c r="BH162"/>
  <c r="BG162"/>
  <c r="BF162"/>
  <c r="T162"/>
  <c r="R162"/>
  <c r="P162"/>
  <c r="BI161"/>
  <c r="BH161"/>
  <c r="BG161"/>
  <c r="BF161"/>
  <c r="T161"/>
  <c r="R161"/>
  <c r="P161"/>
  <c r="BI160"/>
  <c r="BH160"/>
  <c r="BG160"/>
  <c r="BF160"/>
  <c r="T160"/>
  <c r="R160"/>
  <c r="P160"/>
  <c r="BI159"/>
  <c r="BH159"/>
  <c r="BG159"/>
  <c r="BF159"/>
  <c r="T159"/>
  <c r="R159"/>
  <c r="P159"/>
  <c r="BI157"/>
  <c r="BH157"/>
  <c r="BG157"/>
  <c r="BF157"/>
  <c r="T157"/>
  <c r="R157"/>
  <c r="P157"/>
  <c r="BI156"/>
  <c r="BH156"/>
  <c r="BG156"/>
  <c r="BF156"/>
  <c r="T156"/>
  <c r="R156"/>
  <c r="P156"/>
  <c r="BI155"/>
  <c r="BH155"/>
  <c r="BG155"/>
  <c r="BF155"/>
  <c r="T155"/>
  <c r="R155"/>
  <c r="P155"/>
  <c r="BI154"/>
  <c r="BH154"/>
  <c r="BG154"/>
  <c r="BF154"/>
  <c r="T154"/>
  <c r="R154"/>
  <c r="P154"/>
  <c r="BI152"/>
  <c r="BH152"/>
  <c r="BG152"/>
  <c r="BF152"/>
  <c r="T152"/>
  <c r="R152"/>
  <c r="P152"/>
  <c r="BI151"/>
  <c r="BH151"/>
  <c r="BG151"/>
  <c r="BF151"/>
  <c r="T151"/>
  <c r="R151"/>
  <c r="P151"/>
  <c r="BI150"/>
  <c r="BH150"/>
  <c r="BG150"/>
  <c r="BF150"/>
  <c r="T150"/>
  <c r="R150"/>
  <c r="P150"/>
  <c r="BI149"/>
  <c r="BH149"/>
  <c r="BG149"/>
  <c r="BF149"/>
  <c r="T149"/>
  <c r="R149"/>
  <c r="P149"/>
  <c r="BI147"/>
  <c r="BH147"/>
  <c r="BG147"/>
  <c r="BF147"/>
  <c r="T147"/>
  <c r="R147"/>
  <c r="P147"/>
  <c r="BI146"/>
  <c r="BH146"/>
  <c r="BG146"/>
  <c r="BF146"/>
  <c r="T146"/>
  <c r="R146"/>
  <c r="P146"/>
  <c r="BI144"/>
  <c r="BH144"/>
  <c r="BG144"/>
  <c r="BF144"/>
  <c r="T144"/>
  <c r="R144"/>
  <c r="P144"/>
  <c r="BI143"/>
  <c r="BH143"/>
  <c r="BG143"/>
  <c r="BF143"/>
  <c r="T143"/>
  <c r="R143"/>
  <c r="P143"/>
  <c r="BI141"/>
  <c r="BH141"/>
  <c r="BG141"/>
  <c r="BF141"/>
  <c r="T141"/>
  <c r="R141"/>
  <c r="P141"/>
  <c r="BI139"/>
  <c r="BH139"/>
  <c r="BG139"/>
  <c r="BF139"/>
  <c r="T139"/>
  <c r="R139"/>
  <c r="P139"/>
  <c r="BI136"/>
  <c r="BH136"/>
  <c r="BG136"/>
  <c r="BF136"/>
  <c r="T136"/>
  <c r="R136"/>
  <c r="P136"/>
  <c r="BI133"/>
  <c r="BH133"/>
  <c r="BG133"/>
  <c r="BF133"/>
  <c r="T133"/>
  <c r="R133"/>
  <c r="P133"/>
  <c r="BI130"/>
  <c r="BH130"/>
  <c r="BG130"/>
  <c r="BF130"/>
  <c r="T130"/>
  <c r="R130"/>
  <c r="P130"/>
  <c r="BI127"/>
  <c r="BH127"/>
  <c r="BG127"/>
  <c r="BF127"/>
  <c r="T127"/>
  <c r="R127"/>
  <c r="P127"/>
  <c r="BI124"/>
  <c r="BH124"/>
  <c r="BG124"/>
  <c r="BF124"/>
  <c r="T124"/>
  <c r="R124"/>
  <c r="P124"/>
  <c r="BI121"/>
  <c r="BH121"/>
  <c r="BG121"/>
  <c r="BF121"/>
  <c r="T121"/>
  <c r="R121"/>
  <c r="P121"/>
  <c r="BI119"/>
  <c r="BH119"/>
  <c r="BG119"/>
  <c r="BF119"/>
  <c r="T119"/>
  <c r="R119"/>
  <c r="P119"/>
  <c r="BI117"/>
  <c r="BH117"/>
  <c r="BG117"/>
  <c r="BF117"/>
  <c r="T117"/>
  <c r="R117"/>
  <c r="P117"/>
  <c r="BI116"/>
  <c r="BH116"/>
  <c r="BG116"/>
  <c r="BF116"/>
  <c r="T116"/>
  <c r="R116"/>
  <c r="P116"/>
  <c r="BI114"/>
  <c r="BH114"/>
  <c r="BG114"/>
  <c r="BF114"/>
  <c r="T114"/>
  <c r="R114"/>
  <c r="P114"/>
  <c r="BI110"/>
  <c r="BH110"/>
  <c r="BG110"/>
  <c r="BF110"/>
  <c r="T110"/>
  <c r="R110"/>
  <c r="P110"/>
  <c r="BI108"/>
  <c r="BH108"/>
  <c r="BG108"/>
  <c r="BF108"/>
  <c r="T108"/>
  <c r="R108"/>
  <c r="P108"/>
  <c r="BI105"/>
  <c r="BH105"/>
  <c r="BG105"/>
  <c r="BF105"/>
  <c r="T105"/>
  <c r="R105"/>
  <c r="P105"/>
  <c r="BI103"/>
  <c r="BH103"/>
  <c r="BG103"/>
  <c r="BF103"/>
  <c r="T103"/>
  <c r="R103"/>
  <c r="P103"/>
  <c r="BI100"/>
  <c r="BH100"/>
  <c r="BG100"/>
  <c r="BF100"/>
  <c r="T100"/>
  <c r="R100"/>
  <c r="P100"/>
  <c r="BI98"/>
  <c r="BH98"/>
  <c r="BG98"/>
  <c r="BF98"/>
  <c r="T98"/>
  <c r="R98"/>
  <c r="P98"/>
  <c r="BI96"/>
  <c r="BH96"/>
  <c r="BG96"/>
  <c r="BF96"/>
  <c r="T96"/>
  <c r="R96"/>
  <c r="P96"/>
  <c r="J89"/>
  <c r="F89"/>
  <c r="F87"/>
  <c r="E85"/>
  <c r="J58"/>
  <c r="F58"/>
  <c r="F56"/>
  <c r="E54"/>
  <c r="J26"/>
  <c r="E26"/>
  <c r="J90"/>
  <c r="J25"/>
  <c r="J20"/>
  <c r="E20"/>
  <c r="F59"/>
  <c r="J19"/>
  <c r="J14"/>
  <c r="J87"/>
  <c r="E7"/>
  <c r="E50"/>
  <c i="3" r="J37"/>
  <c r="J36"/>
  <c i="1" r="AY56"/>
  <c i="3" r="J35"/>
  <c i="1" r="AX56"/>
  <c i="3" r="BI330"/>
  <c r="BH330"/>
  <c r="BG330"/>
  <c r="BF330"/>
  <c r="T330"/>
  <c r="T329"/>
  <c r="R330"/>
  <c r="R329"/>
  <c r="P330"/>
  <c r="P329"/>
  <c r="BI327"/>
  <c r="BH327"/>
  <c r="BG327"/>
  <c r="BF327"/>
  <c r="T327"/>
  <c r="R327"/>
  <c r="P327"/>
  <c r="BI321"/>
  <c r="BH321"/>
  <c r="BG321"/>
  <c r="BF321"/>
  <c r="T321"/>
  <c r="R321"/>
  <c r="P321"/>
  <c r="BI319"/>
  <c r="BH319"/>
  <c r="BG319"/>
  <c r="BF319"/>
  <c r="T319"/>
  <c r="R319"/>
  <c r="P319"/>
  <c r="BI317"/>
  <c r="BH317"/>
  <c r="BG317"/>
  <c r="BF317"/>
  <c r="T317"/>
  <c r="R317"/>
  <c r="P317"/>
  <c r="BI315"/>
  <c r="BH315"/>
  <c r="BG315"/>
  <c r="BF315"/>
  <c r="T315"/>
  <c r="R315"/>
  <c r="P315"/>
  <c r="BI313"/>
  <c r="BH313"/>
  <c r="BG313"/>
  <c r="BF313"/>
  <c r="T313"/>
  <c r="R313"/>
  <c r="P313"/>
  <c r="BI311"/>
  <c r="BH311"/>
  <c r="BG311"/>
  <c r="BF311"/>
  <c r="T311"/>
  <c r="R311"/>
  <c r="P311"/>
  <c r="BI308"/>
  <c r="BH308"/>
  <c r="BG308"/>
  <c r="BF308"/>
  <c r="T308"/>
  <c r="R308"/>
  <c r="P308"/>
  <c r="BI306"/>
  <c r="BH306"/>
  <c r="BG306"/>
  <c r="BF306"/>
  <c r="T306"/>
  <c r="R306"/>
  <c r="P306"/>
  <c r="BI304"/>
  <c r="BH304"/>
  <c r="BG304"/>
  <c r="BF304"/>
  <c r="T304"/>
  <c r="R304"/>
  <c r="P304"/>
  <c r="BI302"/>
  <c r="BH302"/>
  <c r="BG302"/>
  <c r="BF302"/>
  <c r="T302"/>
  <c r="R302"/>
  <c r="P302"/>
  <c r="BI300"/>
  <c r="BH300"/>
  <c r="BG300"/>
  <c r="BF300"/>
  <c r="T300"/>
  <c r="R300"/>
  <c r="P300"/>
  <c r="BI298"/>
  <c r="BH298"/>
  <c r="BG298"/>
  <c r="BF298"/>
  <c r="T298"/>
  <c r="R298"/>
  <c r="P298"/>
  <c r="BI296"/>
  <c r="BH296"/>
  <c r="BG296"/>
  <c r="BF296"/>
  <c r="T296"/>
  <c r="R296"/>
  <c r="P296"/>
  <c r="BI294"/>
  <c r="BH294"/>
  <c r="BG294"/>
  <c r="BF294"/>
  <c r="T294"/>
  <c r="R294"/>
  <c r="P294"/>
  <c r="BI284"/>
  <c r="BH284"/>
  <c r="BG284"/>
  <c r="BF284"/>
  <c r="T284"/>
  <c r="R284"/>
  <c r="P284"/>
  <c r="BI282"/>
  <c r="BH282"/>
  <c r="BG282"/>
  <c r="BF282"/>
  <c r="T282"/>
  <c r="R282"/>
  <c r="P282"/>
  <c r="BI279"/>
  <c r="BH279"/>
  <c r="BG279"/>
  <c r="BF279"/>
  <c r="T279"/>
  <c r="R279"/>
  <c r="P279"/>
  <c r="BI277"/>
  <c r="BH277"/>
  <c r="BG277"/>
  <c r="BF277"/>
  <c r="T277"/>
  <c r="R277"/>
  <c r="P277"/>
  <c r="BI274"/>
  <c r="BH274"/>
  <c r="BG274"/>
  <c r="BF274"/>
  <c r="T274"/>
  <c r="R274"/>
  <c r="P274"/>
  <c r="BI272"/>
  <c r="BH272"/>
  <c r="BG272"/>
  <c r="BF272"/>
  <c r="T272"/>
  <c r="R272"/>
  <c r="P272"/>
  <c r="BI270"/>
  <c r="BH270"/>
  <c r="BG270"/>
  <c r="BF270"/>
  <c r="T270"/>
  <c r="R270"/>
  <c r="P270"/>
  <c r="BI268"/>
  <c r="BH268"/>
  <c r="BG268"/>
  <c r="BF268"/>
  <c r="T268"/>
  <c r="R268"/>
  <c r="P268"/>
  <c r="BI266"/>
  <c r="BH266"/>
  <c r="BG266"/>
  <c r="BF266"/>
  <c r="T266"/>
  <c r="R266"/>
  <c r="P266"/>
  <c r="BI264"/>
  <c r="BH264"/>
  <c r="BG264"/>
  <c r="BF264"/>
  <c r="T264"/>
  <c r="R264"/>
  <c r="P264"/>
  <c r="BI261"/>
  <c r="BH261"/>
  <c r="BG261"/>
  <c r="BF261"/>
  <c r="T261"/>
  <c r="R261"/>
  <c r="P261"/>
  <c r="BI258"/>
  <c r="BH258"/>
  <c r="BG258"/>
  <c r="BF258"/>
  <c r="T258"/>
  <c r="R258"/>
  <c r="P258"/>
  <c r="BI256"/>
  <c r="BH256"/>
  <c r="BG256"/>
  <c r="BF256"/>
  <c r="T256"/>
  <c r="R256"/>
  <c r="P256"/>
  <c r="BI253"/>
  <c r="BH253"/>
  <c r="BG253"/>
  <c r="BF253"/>
  <c r="T253"/>
  <c r="R253"/>
  <c r="P253"/>
  <c r="BI251"/>
  <c r="BH251"/>
  <c r="BG251"/>
  <c r="BF251"/>
  <c r="T251"/>
  <c r="R251"/>
  <c r="P251"/>
  <c r="BI249"/>
  <c r="BH249"/>
  <c r="BG249"/>
  <c r="BF249"/>
  <c r="T249"/>
  <c r="R249"/>
  <c r="P249"/>
  <c r="BI247"/>
  <c r="BH247"/>
  <c r="BG247"/>
  <c r="BF247"/>
  <c r="T247"/>
  <c r="R247"/>
  <c r="P247"/>
  <c r="BI244"/>
  <c r="BH244"/>
  <c r="BG244"/>
  <c r="BF244"/>
  <c r="T244"/>
  <c r="R244"/>
  <c r="P244"/>
  <c r="BI242"/>
  <c r="BH242"/>
  <c r="BG242"/>
  <c r="BF242"/>
  <c r="T242"/>
  <c r="R242"/>
  <c r="P242"/>
  <c r="BI239"/>
  <c r="BH239"/>
  <c r="BG239"/>
  <c r="BF239"/>
  <c r="T239"/>
  <c r="R239"/>
  <c r="P239"/>
  <c r="BI236"/>
  <c r="BH236"/>
  <c r="BG236"/>
  <c r="BF236"/>
  <c r="T236"/>
  <c r="R236"/>
  <c r="P236"/>
  <c r="BI235"/>
  <c r="BH235"/>
  <c r="BG235"/>
  <c r="BF235"/>
  <c r="T235"/>
  <c r="R235"/>
  <c r="P235"/>
  <c r="BI231"/>
  <c r="BH231"/>
  <c r="BG231"/>
  <c r="BF231"/>
  <c r="T231"/>
  <c r="R231"/>
  <c r="P231"/>
  <c r="BI230"/>
  <c r="BH230"/>
  <c r="BG230"/>
  <c r="BF230"/>
  <c r="T230"/>
  <c r="R230"/>
  <c r="P230"/>
  <c r="BI228"/>
  <c r="BH228"/>
  <c r="BG228"/>
  <c r="BF228"/>
  <c r="T228"/>
  <c r="R228"/>
  <c r="P228"/>
  <c r="BI227"/>
  <c r="BH227"/>
  <c r="BG227"/>
  <c r="BF227"/>
  <c r="T227"/>
  <c r="R227"/>
  <c r="P227"/>
  <c r="BI225"/>
  <c r="BH225"/>
  <c r="BG225"/>
  <c r="BF225"/>
  <c r="T225"/>
  <c r="R225"/>
  <c r="P225"/>
  <c r="BI223"/>
  <c r="BH223"/>
  <c r="BG223"/>
  <c r="BF223"/>
  <c r="T223"/>
  <c r="R223"/>
  <c r="P223"/>
  <c r="BI219"/>
  <c r="BH219"/>
  <c r="BG219"/>
  <c r="BF219"/>
  <c r="T219"/>
  <c r="R219"/>
  <c r="P219"/>
  <c r="BI218"/>
  <c r="BH218"/>
  <c r="BG218"/>
  <c r="BF218"/>
  <c r="T218"/>
  <c r="R218"/>
  <c r="P218"/>
  <c r="BI214"/>
  <c r="BH214"/>
  <c r="BG214"/>
  <c r="BF214"/>
  <c r="T214"/>
  <c r="R214"/>
  <c r="P214"/>
  <c r="BI213"/>
  <c r="BH213"/>
  <c r="BG213"/>
  <c r="BF213"/>
  <c r="T213"/>
  <c r="R213"/>
  <c r="P213"/>
  <c r="BI209"/>
  <c r="BH209"/>
  <c r="BG209"/>
  <c r="BF209"/>
  <c r="T209"/>
  <c r="R209"/>
  <c r="P209"/>
  <c r="BI208"/>
  <c r="BH208"/>
  <c r="BG208"/>
  <c r="BF208"/>
  <c r="T208"/>
  <c r="R208"/>
  <c r="P208"/>
  <c r="BI204"/>
  <c r="BH204"/>
  <c r="BG204"/>
  <c r="BF204"/>
  <c r="T204"/>
  <c r="R204"/>
  <c r="P204"/>
  <c r="BI203"/>
  <c r="BH203"/>
  <c r="BG203"/>
  <c r="BF203"/>
  <c r="T203"/>
  <c r="R203"/>
  <c r="P203"/>
  <c r="BI202"/>
  <c r="BH202"/>
  <c r="BG202"/>
  <c r="BF202"/>
  <c r="T202"/>
  <c r="R202"/>
  <c r="P202"/>
  <c r="BI195"/>
  <c r="BH195"/>
  <c r="BG195"/>
  <c r="BF195"/>
  <c r="T195"/>
  <c r="R195"/>
  <c r="P195"/>
  <c r="BI192"/>
  <c r="BH192"/>
  <c r="BG192"/>
  <c r="BF192"/>
  <c r="T192"/>
  <c r="R192"/>
  <c r="P192"/>
  <c r="BI188"/>
  <c r="BH188"/>
  <c r="BG188"/>
  <c r="BF188"/>
  <c r="T188"/>
  <c r="R188"/>
  <c r="P188"/>
  <c r="BI186"/>
  <c r="BH186"/>
  <c r="BG186"/>
  <c r="BF186"/>
  <c r="T186"/>
  <c r="R186"/>
  <c r="P186"/>
  <c r="BI184"/>
  <c r="BH184"/>
  <c r="BG184"/>
  <c r="BF184"/>
  <c r="T184"/>
  <c r="R184"/>
  <c r="P184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2"/>
  <c r="BH172"/>
  <c r="BG172"/>
  <c r="BF172"/>
  <c r="T172"/>
  <c r="R172"/>
  <c r="P172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61"/>
  <c r="BH161"/>
  <c r="BG161"/>
  <c r="BF161"/>
  <c r="T161"/>
  <c r="R161"/>
  <c r="P161"/>
  <c r="BI159"/>
  <c r="BH159"/>
  <c r="BG159"/>
  <c r="BF159"/>
  <c r="T159"/>
  <c r="R159"/>
  <c r="P159"/>
  <c r="BI154"/>
  <c r="BH154"/>
  <c r="BG154"/>
  <c r="BF154"/>
  <c r="T154"/>
  <c r="R154"/>
  <c r="P154"/>
  <c r="BI150"/>
  <c r="BH150"/>
  <c r="BG150"/>
  <c r="BF150"/>
  <c r="T150"/>
  <c r="T149"/>
  <c r="R150"/>
  <c r="R149"/>
  <c r="P150"/>
  <c r="P149"/>
  <c r="BI147"/>
  <c r="BH147"/>
  <c r="BG147"/>
  <c r="BF147"/>
  <c r="T147"/>
  <c r="R147"/>
  <c r="P147"/>
  <c r="BI145"/>
  <c r="BH145"/>
  <c r="BG145"/>
  <c r="BF145"/>
  <c r="T145"/>
  <c r="R145"/>
  <c r="P145"/>
  <c r="BI143"/>
  <c r="BH143"/>
  <c r="BG143"/>
  <c r="BF143"/>
  <c r="T143"/>
  <c r="R143"/>
  <c r="P143"/>
  <c r="BI142"/>
  <c r="BH142"/>
  <c r="BG142"/>
  <c r="BF142"/>
  <c r="T142"/>
  <c r="R142"/>
  <c r="P142"/>
  <c r="BI135"/>
  <c r="BH135"/>
  <c r="BG135"/>
  <c r="BF135"/>
  <c r="T135"/>
  <c r="R135"/>
  <c r="P135"/>
  <c r="BI134"/>
  <c r="BH134"/>
  <c r="BG134"/>
  <c r="BF134"/>
  <c r="T134"/>
  <c r="R134"/>
  <c r="P134"/>
  <c r="BI133"/>
  <c r="BH133"/>
  <c r="BG133"/>
  <c r="BF133"/>
  <c r="T133"/>
  <c r="R133"/>
  <c r="P133"/>
  <c r="BI132"/>
  <c r="BH132"/>
  <c r="BG132"/>
  <c r="BF132"/>
  <c r="T132"/>
  <c r="R132"/>
  <c r="P132"/>
  <c r="BI121"/>
  <c r="BH121"/>
  <c r="BG121"/>
  <c r="BF121"/>
  <c r="T121"/>
  <c r="R121"/>
  <c r="P121"/>
  <c r="BI115"/>
  <c r="BH115"/>
  <c r="BG115"/>
  <c r="BF115"/>
  <c r="T115"/>
  <c r="R115"/>
  <c r="P115"/>
  <c r="BI112"/>
  <c r="BH112"/>
  <c r="BG112"/>
  <c r="BF112"/>
  <c r="T112"/>
  <c r="R112"/>
  <c r="P112"/>
  <c r="BI103"/>
  <c r="BH103"/>
  <c r="BG103"/>
  <c r="BF103"/>
  <c r="T103"/>
  <c r="R103"/>
  <c r="P103"/>
  <c r="BI97"/>
  <c r="BH97"/>
  <c r="BG97"/>
  <c r="BF97"/>
  <c r="T97"/>
  <c r="R97"/>
  <c r="P97"/>
  <c r="J90"/>
  <c r="F90"/>
  <c r="F88"/>
  <c r="E86"/>
  <c r="J54"/>
  <c r="F54"/>
  <c r="F52"/>
  <c r="E50"/>
  <c r="J24"/>
  <c r="E24"/>
  <c r="J55"/>
  <c r="J23"/>
  <c r="J18"/>
  <c r="E18"/>
  <c r="F55"/>
  <c r="J17"/>
  <c r="J12"/>
  <c r="J88"/>
  <c r="E7"/>
  <c r="E84"/>
  <c i="2" r="J37"/>
  <c r="J36"/>
  <c i="1" r="AY55"/>
  <c i="2" r="J35"/>
  <c i="1" r="AX55"/>
  <c i="2" r="BI200"/>
  <c r="BH200"/>
  <c r="BG200"/>
  <c r="BF200"/>
  <c r="T200"/>
  <c r="T199"/>
  <c r="R200"/>
  <c r="R199"/>
  <c r="P200"/>
  <c r="P199"/>
  <c r="BI196"/>
  <c r="BH196"/>
  <c r="BG196"/>
  <c r="BF196"/>
  <c r="T196"/>
  <c r="R196"/>
  <c r="P196"/>
  <c r="BI173"/>
  <c r="BH173"/>
  <c r="BG173"/>
  <c r="BF173"/>
  <c r="T173"/>
  <c r="R173"/>
  <c r="P173"/>
  <c r="BI159"/>
  <c r="BH159"/>
  <c r="BG159"/>
  <c r="BF159"/>
  <c r="T159"/>
  <c r="R159"/>
  <c r="P159"/>
  <c r="BI156"/>
  <c r="BH156"/>
  <c r="BG156"/>
  <c r="BF156"/>
  <c r="T156"/>
  <c r="R156"/>
  <c r="P156"/>
  <c r="BI151"/>
  <c r="BH151"/>
  <c r="BG151"/>
  <c r="BF151"/>
  <c r="T151"/>
  <c r="R151"/>
  <c r="P151"/>
  <c r="BI147"/>
  <c r="BH147"/>
  <c r="BG147"/>
  <c r="BF147"/>
  <c r="T147"/>
  <c r="R147"/>
  <c r="P147"/>
  <c r="BI142"/>
  <c r="BH142"/>
  <c r="BG142"/>
  <c r="BF142"/>
  <c r="T142"/>
  <c r="R142"/>
  <c r="P142"/>
  <c r="BI138"/>
  <c r="BH138"/>
  <c r="BG138"/>
  <c r="BF138"/>
  <c r="T138"/>
  <c r="R138"/>
  <c r="P138"/>
  <c r="BI135"/>
  <c r="BH135"/>
  <c r="BG135"/>
  <c r="BF135"/>
  <c r="T135"/>
  <c r="R135"/>
  <c r="P135"/>
  <c r="BI133"/>
  <c r="BH133"/>
  <c r="BG133"/>
  <c r="BF133"/>
  <c r="T133"/>
  <c r="R133"/>
  <c r="P133"/>
  <c r="BI131"/>
  <c r="BH131"/>
  <c r="BG131"/>
  <c r="BF131"/>
  <c r="T131"/>
  <c r="R131"/>
  <c r="P131"/>
  <c r="BI129"/>
  <c r="BH129"/>
  <c r="BG129"/>
  <c r="BF129"/>
  <c r="T129"/>
  <c r="R129"/>
  <c r="P129"/>
  <c r="BI127"/>
  <c r="BH127"/>
  <c r="BG127"/>
  <c r="BF127"/>
  <c r="T127"/>
  <c r="R127"/>
  <c r="P127"/>
  <c r="BI125"/>
  <c r="BH125"/>
  <c r="BG125"/>
  <c r="BF125"/>
  <c r="T125"/>
  <c r="R125"/>
  <c r="P125"/>
  <c r="BI122"/>
  <c r="BH122"/>
  <c r="BG122"/>
  <c r="BF122"/>
  <c r="T122"/>
  <c r="T121"/>
  <c r="R122"/>
  <c r="R121"/>
  <c r="P122"/>
  <c r="P121"/>
  <c r="BI118"/>
  <c r="BH118"/>
  <c r="BG118"/>
  <c r="BF118"/>
  <c r="T118"/>
  <c r="R118"/>
  <c r="P118"/>
  <c r="BI116"/>
  <c r="BH116"/>
  <c r="BG116"/>
  <c r="BF116"/>
  <c r="T116"/>
  <c r="R116"/>
  <c r="P116"/>
  <c r="BI113"/>
  <c r="BH113"/>
  <c r="BG113"/>
  <c r="BF113"/>
  <c r="T113"/>
  <c r="R113"/>
  <c r="P113"/>
  <c r="BI111"/>
  <c r="BH111"/>
  <c r="BG111"/>
  <c r="BF111"/>
  <c r="T111"/>
  <c r="R111"/>
  <c r="P111"/>
  <c r="BI104"/>
  <c r="BH104"/>
  <c r="BG104"/>
  <c r="BF104"/>
  <c r="T104"/>
  <c r="T92"/>
  <c r="R104"/>
  <c r="R92"/>
  <c r="P104"/>
  <c r="P92"/>
  <c r="BI93"/>
  <c r="BH93"/>
  <c r="BG93"/>
  <c r="BF93"/>
  <c r="T93"/>
  <c r="R93"/>
  <c r="P93"/>
  <c r="J86"/>
  <c r="F86"/>
  <c r="F84"/>
  <c r="E82"/>
  <c r="J54"/>
  <c r="F54"/>
  <c r="F52"/>
  <c r="E50"/>
  <c r="J24"/>
  <c r="E24"/>
  <c r="J87"/>
  <c r="J23"/>
  <c r="J18"/>
  <c r="E18"/>
  <c r="F87"/>
  <c r="J17"/>
  <c r="J12"/>
  <c r="J84"/>
  <c r="E7"/>
  <c r="E80"/>
  <c i="1" r="L50"/>
  <c r="AM50"/>
  <c r="AM49"/>
  <c r="L49"/>
  <c r="AM47"/>
  <c r="L47"/>
  <c r="L45"/>
  <c r="L44"/>
  <c r="AS57"/>
  <c i="2" r="BK159"/>
  <c r="BK151"/>
  <c r="BK142"/>
  <c r="BK135"/>
  <c r="BK131"/>
  <c r="BK127"/>
  <c i="3" r="J266"/>
  <c r="J209"/>
  <c r="J121"/>
  <c r="J300"/>
  <c r="BK239"/>
  <c r="BK202"/>
  <c r="J135"/>
  <c r="BK298"/>
  <c r="BK249"/>
  <c r="BK176"/>
  <c r="J256"/>
  <c r="BK133"/>
  <c r="BK264"/>
  <c r="J154"/>
  <c r="J204"/>
  <c r="BK270"/>
  <c r="BK192"/>
  <c r="J132"/>
  <c r="J317"/>
  <c r="J272"/>
  <c r="J159"/>
  <c i="4" r="BK189"/>
  <c r="J155"/>
  <c r="J187"/>
  <c r="BK121"/>
  <c r="J167"/>
  <c r="BK117"/>
  <c r="J181"/>
  <c r="BK141"/>
  <c r="J195"/>
  <c r="BK167"/>
  <c r="BK147"/>
  <c r="J147"/>
  <c r="J205"/>
  <c r="J159"/>
  <c r="BK108"/>
  <c i="5" r="BK166"/>
  <c r="J124"/>
  <c r="J127"/>
  <c r="J107"/>
  <c r="J156"/>
  <c r="J95"/>
  <c r="J138"/>
  <c r="BK115"/>
  <c r="BK182"/>
  <c r="BK139"/>
  <c r="J192"/>
  <c r="J153"/>
  <c r="BK109"/>
  <c r="BK135"/>
  <c i="6" r="F39"/>
  <c i="2" r="F37"/>
  <c r="BK122"/>
  <c r="J116"/>
  <c r="BK104"/>
  <c r="F36"/>
  <c i="3" r="BK313"/>
  <c r="BK282"/>
  <c r="J223"/>
  <c r="BK161"/>
  <c r="J258"/>
  <c r="BK147"/>
  <c r="BK272"/>
  <c r="J182"/>
  <c r="J247"/>
  <c r="BK284"/>
  <c r="BK195"/>
  <c r="BK135"/>
  <c r="J321"/>
  <c r="BK244"/>
  <c i="4" r="BK203"/>
  <c r="J177"/>
  <c r="BK143"/>
  <c r="J183"/>
  <c r="J198"/>
  <c r="BK161"/>
  <c r="J108"/>
  <c r="BK162"/>
  <c r="J127"/>
  <c r="J185"/>
  <c r="BK155"/>
  <c r="J144"/>
  <c r="J150"/>
  <c r="BK105"/>
  <c r="J200"/>
  <c r="BK133"/>
  <c i="5" r="BK192"/>
  <c r="J150"/>
  <c r="BK156"/>
  <c r="BK174"/>
  <c r="BK164"/>
  <c r="J133"/>
  <c r="BK194"/>
  <c r="J164"/>
  <c r="J98"/>
  <c r="J162"/>
  <c r="BK127"/>
  <c r="BK145"/>
  <c r="BK95"/>
  <c i="6" r="J97"/>
  <c i="7" r="J92"/>
  <c r="BK89"/>
  <c r="BK87"/>
  <c i="2" r="F35"/>
  <c r="J122"/>
  <c r="BK113"/>
  <c r="J104"/>
  <c i="3" r="BK306"/>
  <c r="J231"/>
  <c r="J176"/>
  <c r="J251"/>
  <c r="J203"/>
  <c r="J147"/>
  <c r="BK317"/>
  <c r="BK258"/>
  <c r="J184"/>
  <c r="J145"/>
  <c r="BK253"/>
  <c r="J302"/>
  <c r="J235"/>
  <c r="J142"/>
  <c r="J169"/>
  <c r="BK214"/>
  <c r="BK168"/>
  <c r="BK327"/>
  <c r="BK300"/>
  <c r="BK218"/>
  <c i="4" r="J190"/>
  <c r="BK169"/>
  <c r="BK199"/>
  <c r="BK151"/>
  <c r="J103"/>
  <c r="BK164"/>
  <c r="BK110"/>
  <c r="J154"/>
  <c r="J96"/>
  <c r="BK166"/>
  <c r="BK100"/>
  <c r="J170"/>
  <c r="J207"/>
  <c r="BK165"/>
  <c r="J117"/>
  <c i="5" r="J182"/>
  <c r="BK122"/>
  <c r="J130"/>
  <c r="J100"/>
  <c r="J151"/>
  <c r="BK160"/>
  <c r="BK132"/>
  <c r="BK105"/>
  <c r="BK180"/>
  <c r="BK100"/>
  <c r="J174"/>
  <c r="BK138"/>
  <c r="J157"/>
  <c r="J111"/>
  <c i="6" r="J102"/>
  <c i="7" r="J99"/>
  <c r="J102"/>
  <c i="2" r="F34"/>
  <c r="J125"/>
  <c r="BK116"/>
  <c r="J113"/>
  <c r="J93"/>
  <c i="3" r="J284"/>
  <c r="J227"/>
  <c r="J168"/>
  <c r="J304"/>
  <c r="BK261"/>
  <c r="BK204"/>
  <c r="BK143"/>
  <c r="BK311"/>
  <c r="BK274"/>
  <c r="BK225"/>
  <c r="BK169"/>
  <c r="J97"/>
  <c r="BK235"/>
  <c r="J282"/>
  <c r="BK223"/>
  <c r="BK172"/>
  <c r="J264"/>
  <c r="BK256"/>
  <c r="J179"/>
  <c r="J103"/>
  <c r="BK302"/>
  <c r="J219"/>
  <c r="J143"/>
  <c i="4" r="J157"/>
  <c r="BK103"/>
  <c r="BK172"/>
  <c r="J100"/>
  <c r="BK156"/>
  <c r="J166"/>
  <c r="J116"/>
  <c r="BK194"/>
  <c r="J160"/>
  <c r="J110"/>
  <c r="BK152"/>
  <c r="BK114"/>
  <c r="J203"/>
  <c r="BK154"/>
  <c r="BK116"/>
  <c i="5" r="J179"/>
  <c r="BK147"/>
  <c r="BK124"/>
  <c r="J102"/>
  <c r="J144"/>
  <c r="BK179"/>
  <c r="J135"/>
  <c r="J109"/>
  <c r="J187"/>
  <c r="BK107"/>
  <c r="J180"/>
  <c r="J141"/>
  <c r="BK162"/>
  <c r="BK128"/>
  <c i="6" r="J105"/>
  <c r="BK97"/>
  <c i="7" r="J89"/>
  <c r="J97"/>
  <c i="2" r="J34"/>
  <c r="BK118"/>
  <c r="J111"/>
  <c i="3" r="J315"/>
  <c r="BK268"/>
  <c r="J208"/>
  <c r="BK319"/>
  <c r="BK277"/>
  <c r="J218"/>
  <c r="J172"/>
  <c r="BK315"/>
  <c r="BK266"/>
  <c r="BK186"/>
  <c r="J134"/>
  <c r="J228"/>
  <c r="J268"/>
  <c r="BK208"/>
  <c r="BK134"/>
  <c r="BK103"/>
  <c r="J161"/>
  <c r="J330"/>
  <c r="BK308"/>
  <c r="J239"/>
  <c i="4" r="BK200"/>
  <c r="BK175"/>
  <c r="BK136"/>
  <c r="BK150"/>
  <c r="BK98"/>
  <c r="BK130"/>
  <c r="J192"/>
  <c r="J121"/>
  <c r="J189"/>
  <c r="J149"/>
  <c r="BK187"/>
  <c r="J141"/>
  <c r="BK205"/>
  <c r="BK170"/>
  <c r="J124"/>
  <c i="5" r="J185"/>
  <c r="J132"/>
  <c r="BK150"/>
  <c r="BK98"/>
  <c r="J189"/>
  <c r="J139"/>
  <c r="J117"/>
  <c r="BK196"/>
  <c r="BK144"/>
  <c r="BK154"/>
  <c r="J120"/>
  <c r="BK141"/>
  <c i="6" r="BK100"/>
  <c r="BK92"/>
  <c i="7" r="J87"/>
  <c r="BK92"/>
  <c i="2" r="J200"/>
  <c r="J173"/>
  <c r="BK156"/>
  <c r="BK147"/>
  <c r="BK138"/>
  <c r="J133"/>
  <c r="BK129"/>
  <c r="J127"/>
  <c i="3" r="J214"/>
  <c r="J186"/>
  <c r="J311"/>
  <c r="J274"/>
  <c r="BK228"/>
  <c r="J195"/>
  <c r="BK112"/>
  <c r="BK304"/>
  <c r="BK251"/>
  <c r="BK203"/>
  <c r="BK132"/>
  <c r="BK227"/>
  <c r="J294"/>
  <c r="BK219"/>
  <c r="BK150"/>
  <c r="BK182"/>
  <c r="BK279"/>
  <c r="J202"/>
  <c r="BK145"/>
  <c r="BK321"/>
  <c r="J261"/>
  <c r="J164"/>
  <c i="4" r="J196"/>
  <c r="J164"/>
  <c r="BK124"/>
  <c r="BK177"/>
  <c r="BK195"/>
  <c r="BK159"/>
  <c r="J98"/>
  <c r="BK160"/>
  <c r="BK196"/>
  <c r="J172"/>
  <c r="J165"/>
  <c r="BK157"/>
  <c r="BK96"/>
  <c r="BK185"/>
  <c r="J136"/>
  <c i="5" r="J194"/>
  <c r="J159"/>
  <c r="BK199"/>
  <c r="J122"/>
  <c r="BK187"/>
  <c r="J105"/>
  <c r="J147"/>
  <c r="BK125"/>
  <c r="BK102"/>
  <c r="J154"/>
  <c r="J125"/>
  <c r="BK177"/>
  <c r="BK151"/>
  <c r="J113"/>
  <c r="J136"/>
  <c i="6" r="J92"/>
  <c r="BK102"/>
  <c i="7" r="J94"/>
  <c r="BK94"/>
  <c i="2" r="BK196"/>
  <c r="J196"/>
  <c r="J156"/>
  <c r="J147"/>
  <c r="J138"/>
  <c r="BK133"/>
  <c r="J129"/>
  <c i="3" r="J253"/>
  <c r="BK188"/>
  <c r="J313"/>
  <c r="J279"/>
  <c r="BK242"/>
  <c r="BK142"/>
  <c r="J308"/>
  <c r="J270"/>
  <c r="J213"/>
  <c r="BK164"/>
  <c r="J277"/>
  <c r="J236"/>
  <c r="J242"/>
  <c r="BK184"/>
  <c r="BK121"/>
  <c r="J133"/>
  <c r="J225"/>
  <c r="BK159"/>
  <c r="BK330"/>
  <c r="J298"/>
  <c r="J230"/>
  <c i="4" r="J194"/>
  <c r="J156"/>
  <c r="BK127"/>
  <c r="BK149"/>
  <c r="J169"/>
  <c r="J119"/>
  <c r="J175"/>
  <c r="BK144"/>
  <c r="J105"/>
  <c r="BK181"/>
  <c r="J130"/>
  <c r="J162"/>
  <c r="BK119"/>
  <c r="BK198"/>
  <c r="BK139"/>
  <c i="5" r="J199"/>
  <c r="BK153"/>
  <c r="J177"/>
  <c r="BK117"/>
  <c r="BK204"/>
  <c r="BK136"/>
  <c r="J148"/>
  <c r="BK130"/>
  <c r="J203"/>
  <c r="J166"/>
  <c r="J128"/>
  <c r="BK185"/>
  <c r="BK142"/>
  <c r="BK163"/>
  <c r="J142"/>
  <c i="6" r="BK105"/>
  <c r="F36"/>
  <c i="2" r="BK200"/>
  <c r="BK173"/>
  <c r="J159"/>
  <c r="J151"/>
  <c r="J142"/>
  <c r="J135"/>
  <c r="J131"/>
  <c r="BK125"/>
  <c r="J118"/>
  <c r="BK111"/>
  <c r="BK93"/>
  <c i="3" r="BK296"/>
  <c r="BK230"/>
  <c r="J150"/>
  <c r="BK294"/>
  <c r="BK231"/>
  <c r="J192"/>
  <c r="J319"/>
  <c r="J306"/>
  <c r="BK236"/>
  <c r="BK179"/>
  <c r="J112"/>
  <c r="J249"/>
  <c r="BK97"/>
  <c r="BK247"/>
  <c r="J188"/>
  <c r="J244"/>
  <c r="BK115"/>
  <c r="BK209"/>
  <c r="BK154"/>
  <c r="J327"/>
  <c r="J296"/>
  <c r="BK213"/>
  <c r="J115"/>
  <c i="4" r="BK183"/>
  <c r="J152"/>
  <c r="BK190"/>
  <c r="J161"/>
  <c r="J179"/>
  <c r="J133"/>
  <c r="J199"/>
  <c r="BK146"/>
  <c r="J114"/>
  <c r="BK179"/>
  <c r="J139"/>
  <c r="J146"/>
  <c r="J151"/>
  <c r="BK207"/>
  <c r="BK192"/>
  <c r="J143"/>
  <c i="5" r="BK203"/>
  <c r="J160"/>
  <c r="J163"/>
  <c r="BK113"/>
  <c r="BK159"/>
  <c r="J196"/>
  <c r="J145"/>
  <c r="BK111"/>
  <c r="BK189"/>
  <c r="BK133"/>
  <c r="J204"/>
  <c r="BK157"/>
  <c r="J115"/>
  <c r="BK148"/>
  <c r="BK120"/>
  <c i="6" r="J100"/>
  <c i="7" r="BK102"/>
  <c r="BK97"/>
  <c r="BK99"/>
  <c i="2" l="1" r="R110"/>
  <c r="R91"/>
  <c r="P124"/>
  <c r="P120"/>
  <c r="BK146"/>
  <c r="J146"/>
  <c r="J67"/>
  <c r="R146"/>
  <c r="R172"/>
  <c i="3" r="R114"/>
  <c r="T153"/>
  <c r="BK194"/>
  <c r="J194"/>
  <c r="J69"/>
  <c r="T238"/>
  <c r="T281"/>
  <c i="4" r="BK113"/>
  <c r="P174"/>
  <c i="2" r="T110"/>
  <c r="T91"/>
  <c r="P137"/>
  <c r="P155"/>
  <c i="3" r="T96"/>
  <c r="P144"/>
  <c r="BK153"/>
  <c r="J153"/>
  <c r="J66"/>
  <c r="P163"/>
  <c r="P194"/>
  <c r="BK260"/>
  <c r="J260"/>
  <c r="J71"/>
  <c r="P281"/>
  <c i="4" r="BK95"/>
  <c r="J95"/>
  <c r="J65"/>
  <c r="BK102"/>
  <c r="J102"/>
  <c r="J66"/>
  <c r="T102"/>
  <c r="T174"/>
  <c r="R202"/>
  <c i="5" r="BK119"/>
  <c r="J119"/>
  <c r="J67"/>
  <c r="T191"/>
  <c i="2" r="BK110"/>
  <c r="J110"/>
  <c r="J62"/>
  <c r="T124"/>
  <c i="3" r="BK96"/>
  <c r="P114"/>
  <c r="R153"/>
  <c r="T163"/>
  <c r="P171"/>
  <c r="BK238"/>
  <c r="J238"/>
  <c r="J70"/>
  <c r="R260"/>
  <c r="P310"/>
  <c i="4" r="P95"/>
  <c r="T95"/>
  <c r="T94"/>
  <c r="R102"/>
  <c r="R174"/>
  <c i="5" r="P104"/>
  <c r="P198"/>
  <c i="6" r="T99"/>
  <c i="2" r="BK137"/>
  <c r="J137"/>
  <c r="J66"/>
  <c r="BK172"/>
  <c r="J172"/>
  <c r="J69"/>
  <c i="5" r="P94"/>
  <c r="BK104"/>
  <c r="J104"/>
  <c r="J66"/>
  <c r="R104"/>
  <c r="BK184"/>
  <c r="J184"/>
  <c r="J68"/>
  <c r="T184"/>
  <c r="R198"/>
  <c i="6" r="T91"/>
  <c r="T90"/>
  <c r="T89"/>
  <c i="7" r="BK86"/>
  <c r="J86"/>
  <c r="J61"/>
  <c r="R86"/>
  <c r="T96"/>
  <c i="2" r="R124"/>
  <c r="R120"/>
  <c r="BK155"/>
  <c r="J155"/>
  <c r="J68"/>
  <c r="T172"/>
  <c i="3" r="T114"/>
  <c r="BK163"/>
  <c r="J163"/>
  <c r="J67"/>
  <c r="T194"/>
  <c r="P260"/>
  <c r="BK310"/>
  <c r="J310"/>
  <c r="J73"/>
  <c i="4" r="R113"/>
  <c r="R112"/>
  <c i="5" r="T119"/>
  <c i="7" r="R91"/>
  <c i="2" r="BK124"/>
  <c r="J124"/>
  <c r="J65"/>
  <c r="P146"/>
  <c r="R155"/>
  <c i="3" r="P96"/>
  <c r="P95"/>
  <c r="R144"/>
  <c r="R171"/>
  <c r="P238"/>
  <c r="BK281"/>
  <c r="J281"/>
  <c r="J72"/>
  <c r="R310"/>
  <c i="4" r="T113"/>
  <c i="5" r="BK94"/>
  <c r="J94"/>
  <c r="J65"/>
  <c r="R94"/>
  <c r="T94"/>
  <c r="T104"/>
  <c r="P184"/>
  <c r="P191"/>
  <c r="T198"/>
  <c i="6" r="BK91"/>
  <c r="J91"/>
  <c r="J65"/>
  <c r="BK99"/>
  <c r="J99"/>
  <c r="J66"/>
  <c i="7" r="P86"/>
  <c r="P85"/>
  <c r="P84"/>
  <c i="1" r="AU61"/>
  <c i="7" r="P91"/>
  <c r="P96"/>
  <c i="2" r="R137"/>
  <c r="T155"/>
  <c i="3" r="R96"/>
  <c r="R95"/>
  <c r="BK144"/>
  <c r="J144"/>
  <c r="J63"/>
  <c r="BK171"/>
  <c r="J171"/>
  <c r="J68"/>
  <c r="T171"/>
  <c r="R238"/>
  <c r="R281"/>
  <c i="4" r="R95"/>
  <c r="R94"/>
  <c r="R93"/>
  <c r="P102"/>
  <c r="BK174"/>
  <c r="J174"/>
  <c r="J69"/>
  <c r="P202"/>
  <c i="5" r="R119"/>
  <c r="BK191"/>
  <c r="J191"/>
  <c r="J69"/>
  <c r="BK198"/>
  <c r="J198"/>
  <c r="J70"/>
  <c i="6" r="R91"/>
  <c r="R90"/>
  <c r="R89"/>
  <c r="R99"/>
  <c i="7" r="T86"/>
  <c r="T85"/>
  <c r="T84"/>
  <c r="T91"/>
  <c r="R96"/>
  <c i="2" r="P110"/>
  <c r="P91"/>
  <c r="T137"/>
  <c r="T146"/>
  <c r="P172"/>
  <c i="3" r="BK114"/>
  <c r="J114"/>
  <c r="J62"/>
  <c r="T144"/>
  <c r="P153"/>
  <c r="P152"/>
  <c r="R163"/>
  <c r="R194"/>
  <c r="T260"/>
  <c r="T310"/>
  <c i="4" r="P113"/>
  <c r="P112"/>
  <c r="BK202"/>
  <c r="J202"/>
  <c r="J70"/>
  <c r="T202"/>
  <c i="5" r="P119"/>
  <c r="R184"/>
  <c r="R191"/>
  <c i="6" r="P91"/>
  <c r="P90"/>
  <c r="P89"/>
  <c i="1" r="AU60"/>
  <c i="6" r="P99"/>
  <c i="7" r="BK91"/>
  <c r="J91"/>
  <c r="J62"/>
  <c r="BK96"/>
  <c r="J96"/>
  <c r="J63"/>
  <c i="3" r="BK329"/>
  <c r="J329"/>
  <c r="J74"/>
  <c i="6" r="BK104"/>
  <c r="J104"/>
  <c r="J67"/>
  <c i="3" r="BK149"/>
  <c r="J149"/>
  <c r="J64"/>
  <c i="4" r="BK206"/>
  <c r="J206"/>
  <c r="J71"/>
  <c i="2" r="BK121"/>
  <c r="J121"/>
  <c r="J64"/>
  <c r="BK92"/>
  <c r="BK91"/>
  <c r="J91"/>
  <c r="J60"/>
  <c r="BK199"/>
  <c r="J199"/>
  <c r="J70"/>
  <c i="7" r="BK101"/>
  <c r="J101"/>
  <c r="J64"/>
  <c r="BE94"/>
  <c i="6" r="BK90"/>
  <c r="J90"/>
  <c r="J64"/>
  <c i="7" r="E74"/>
  <c r="BE97"/>
  <c r="J81"/>
  <c r="BE92"/>
  <c r="J52"/>
  <c r="BE99"/>
  <c r="BE102"/>
  <c r="F55"/>
  <c r="BE87"/>
  <c r="BE89"/>
  <c i="6" r="BE97"/>
  <c r="J59"/>
  <c r="J56"/>
  <c r="E77"/>
  <c r="BE92"/>
  <c i="1" r="BA60"/>
  <c i="6" r="F59"/>
  <c r="BE100"/>
  <c r="BE102"/>
  <c r="BE105"/>
  <c i="1" r="BD60"/>
  <c i="5" r="J59"/>
  <c r="BE109"/>
  <c r="BE125"/>
  <c r="BE127"/>
  <c r="BE139"/>
  <c r="BE194"/>
  <c r="E50"/>
  <c r="F59"/>
  <c r="J86"/>
  <c r="BE111"/>
  <c r="BE117"/>
  <c r="BE150"/>
  <c r="BE166"/>
  <c r="BE185"/>
  <c r="BE196"/>
  <c i="4" r="J113"/>
  <c r="J68"/>
  <c i="5" r="BE115"/>
  <c r="BE124"/>
  <c r="BE130"/>
  <c r="BE132"/>
  <c r="BE138"/>
  <c r="BE151"/>
  <c r="BE153"/>
  <c r="BE156"/>
  <c r="BE157"/>
  <c r="BE159"/>
  <c r="BE179"/>
  <c r="BE192"/>
  <c r="BE204"/>
  <c r="BE98"/>
  <c r="BE100"/>
  <c r="BE107"/>
  <c r="BE113"/>
  <c r="BE120"/>
  <c r="BE122"/>
  <c r="BE128"/>
  <c r="BE163"/>
  <c r="BE174"/>
  <c r="BE180"/>
  <c r="BE187"/>
  <c r="BE147"/>
  <c r="BE148"/>
  <c r="BE160"/>
  <c r="BE199"/>
  <c r="BE203"/>
  <c r="BE95"/>
  <c r="BE136"/>
  <c r="BE141"/>
  <c r="BE142"/>
  <c r="BE154"/>
  <c r="BE162"/>
  <c r="BE182"/>
  <c r="BE102"/>
  <c r="BE105"/>
  <c r="BE133"/>
  <c r="BE135"/>
  <c r="BE144"/>
  <c r="BE145"/>
  <c r="BE164"/>
  <c r="BE177"/>
  <c r="BE189"/>
  <c i="3" r="J96"/>
  <c r="J61"/>
  <c i="4" r="F90"/>
  <c r="BE110"/>
  <c r="BE160"/>
  <c r="BE166"/>
  <c r="BE181"/>
  <c r="BE196"/>
  <c r="BE205"/>
  <c r="BE207"/>
  <c r="E81"/>
  <c r="BE100"/>
  <c r="BE103"/>
  <c r="BE127"/>
  <c r="BE154"/>
  <c r="BE155"/>
  <c r="J56"/>
  <c r="BE96"/>
  <c r="BE105"/>
  <c r="BE116"/>
  <c r="BE130"/>
  <c r="BE149"/>
  <c r="BE150"/>
  <c r="BE151"/>
  <c r="BE152"/>
  <c r="BE169"/>
  <c r="BE189"/>
  <c r="BE121"/>
  <c r="BE124"/>
  <c r="BE156"/>
  <c r="BE157"/>
  <c r="BE161"/>
  <c r="BE164"/>
  <c r="BE170"/>
  <c r="BE175"/>
  <c r="BE177"/>
  <c r="BE183"/>
  <c r="BE198"/>
  <c r="BE147"/>
  <c r="BE165"/>
  <c r="BE167"/>
  <c r="BE172"/>
  <c r="BE179"/>
  <c r="BE195"/>
  <c r="BE200"/>
  <c i="3" r="BK152"/>
  <c r="J152"/>
  <c r="J65"/>
  <c i="4" r="J59"/>
  <c r="BE114"/>
  <c r="BE136"/>
  <c r="BE141"/>
  <c r="BE143"/>
  <c r="BE144"/>
  <c r="BE146"/>
  <c r="BE190"/>
  <c r="BE192"/>
  <c r="BE194"/>
  <c r="BE203"/>
  <c r="BE117"/>
  <c r="BE133"/>
  <c r="BE139"/>
  <c r="BE159"/>
  <c r="BE98"/>
  <c r="BE108"/>
  <c r="BE119"/>
  <c r="BE162"/>
  <c r="BE185"/>
  <c r="BE187"/>
  <c r="BE199"/>
  <c i="3" r="E48"/>
  <c r="BE133"/>
  <c r="BE134"/>
  <c r="BE150"/>
  <c r="BE154"/>
  <c r="BE202"/>
  <c r="BE227"/>
  <c r="BE264"/>
  <c r="BE266"/>
  <c r="BE294"/>
  <c r="BE304"/>
  <c r="BE311"/>
  <c r="BE313"/>
  <c r="BE315"/>
  <c r="BE317"/>
  <c r="BE319"/>
  <c r="BE321"/>
  <c r="BE327"/>
  <c r="BE330"/>
  <c r="J52"/>
  <c r="BE112"/>
  <c r="BE121"/>
  <c r="BE204"/>
  <c r="BE208"/>
  <c r="BE219"/>
  <c r="BE231"/>
  <c r="F91"/>
  <c r="BE135"/>
  <c r="BE159"/>
  <c r="BE172"/>
  <c r="BE176"/>
  <c r="BE209"/>
  <c r="BE213"/>
  <c r="BE228"/>
  <c r="BE235"/>
  <c r="BE272"/>
  <c r="BE274"/>
  <c r="BE282"/>
  <c i="2" r="J92"/>
  <c r="J61"/>
  <c i="3" r="J91"/>
  <c r="BE103"/>
  <c r="BE145"/>
  <c r="BE164"/>
  <c r="BE168"/>
  <c r="BE186"/>
  <c r="BE203"/>
  <c r="BE218"/>
  <c r="BE236"/>
  <c r="BE249"/>
  <c r="BE251"/>
  <c r="BE256"/>
  <c r="BE277"/>
  <c r="BE142"/>
  <c r="BE161"/>
  <c r="BE169"/>
  <c r="BE239"/>
  <c r="BE242"/>
  <c r="BE244"/>
  <c r="BE296"/>
  <c r="BE115"/>
  <c r="BE192"/>
  <c r="BE253"/>
  <c r="BE261"/>
  <c r="BE284"/>
  <c r="BE132"/>
  <c r="BE179"/>
  <c r="BE182"/>
  <c r="BE184"/>
  <c r="BE188"/>
  <c r="BE214"/>
  <c r="BE223"/>
  <c r="BE225"/>
  <c r="BE230"/>
  <c r="BE247"/>
  <c r="BE268"/>
  <c r="BE270"/>
  <c r="BE306"/>
  <c r="BE97"/>
  <c r="BE143"/>
  <c r="BE147"/>
  <c r="BE195"/>
  <c r="BE258"/>
  <c r="BE279"/>
  <c r="BE298"/>
  <c r="BE300"/>
  <c r="BE302"/>
  <c r="BE308"/>
  <c i="1" r="AW55"/>
  <c i="2" r="E48"/>
  <c r="J52"/>
  <c r="F55"/>
  <c r="J55"/>
  <c r="BE93"/>
  <c r="BE104"/>
  <c r="BE111"/>
  <c r="BE113"/>
  <c r="BE116"/>
  <c r="BE118"/>
  <c r="BE122"/>
  <c r="BE125"/>
  <c r="BE127"/>
  <c r="BE129"/>
  <c r="BE131"/>
  <c r="BE133"/>
  <c r="BE135"/>
  <c r="BE138"/>
  <c r="BE142"/>
  <c r="BE147"/>
  <c r="BE151"/>
  <c r="BE156"/>
  <c r="BE159"/>
  <c r="BE173"/>
  <c r="BE196"/>
  <c r="BE200"/>
  <c i="1" r="BA55"/>
  <c r="BB55"/>
  <c r="BC55"/>
  <c r="BD55"/>
  <c i="4" r="F39"/>
  <c i="1" r="BD58"/>
  <c i="4" r="F37"/>
  <c i="1" r="BB58"/>
  <c i="5" r="J36"/>
  <c i="1" r="AW59"/>
  <c i="6" r="F38"/>
  <c i="1" r="BC60"/>
  <c i="7" r="F34"/>
  <c i="1" r="BA61"/>
  <c i="3" r="F36"/>
  <c i="1" r="BC56"/>
  <c i="6" r="F37"/>
  <c i="1" r="BB60"/>
  <c i="7" r="F37"/>
  <c i="1" r="BD61"/>
  <c i="3" r="J34"/>
  <c i="1" r="AW56"/>
  <c i="3" r="F34"/>
  <c i="1" r="BA56"/>
  <c i="7" r="J34"/>
  <c i="1" r="AW61"/>
  <c i="7" r="F35"/>
  <c i="1" r="BB61"/>
  <c i="4" r="F36"/>
  <c i="1" r="BA58"/>
  <c i="5" r="F36"/>
  <c i="1" r="BA59"/>
  <c i="5" r="F39"/>
  <c i="1" r="BD59"/>
  <c r="AS54"/>
  <c i="4" r="J36"/>
  <c i="1" r="AW58"/>
  <c i="4" r="F38"/>
  <c i="1" r="BC58"/>
  <c i="5" r="F38"/>
  <c i="1" r="BC59"/>
  <c i="3" r="F35"/>
  <c i="1" r="BB56"/>
  <c i="6" r="J36"/>
  <c i="1" r="AW60"/>
  <c i="7" r="F36"/>
  <c i="1" r="BC61"/>
  <c i="3" r="F37"/>
  <c i="1" r="BD56"/>
  <c i="5" r="F37"/>
  <c i="1" r="BB59"/>
  <c i="5" l="1" r="R93"/>
  <c r="R92"/>
  <c i="4" r="BK112"/>
  <c i="5" r="P93"/>
  <c r="P92"/>
  <c i="1" r="AU59"/>
  <c i="3" r="BK95"/>
  <c r="J95"/>
  <c r="J60"/>
  <c i="7" r="R85"/>
  <c r="R84"/>
  <c i="4" r="P94"/>
  <c r="P93"/>
  <c i="1" r="AU58"/>
  <c i="3" r="R152"/>
  <c r="R94"/>
  <c r="P94"/>
  <c i="1" r="AU56"/>
  <c i="4" r="T112"/>
  <c r="T93"/>
  <c i="2" r="T120"/>
  <c r="T90"/>
  <c i="3" r="T95"/>
  <c r="T152"/>
  <c i="5" r="T93"/>
  <c r="T92"/>
  <c i="2" r="P90"/>
  <c i="1" r="AU55"/>
  <c i="2" r="R90"/>
  <c i="5" r="BK93"/>
  <c r="J93"/>
  <c r="J64"/>
  <c i="4" r="BK94"/>
  <c r="J94"/>
  <c r="J64"/>
  <c i="2" r="BK120"/>
  <c r="J120"/>
  <c r="J63"/>
  <c i="7" r="BK85"/>
  <c r="J85"/>
  <c r="J60"/>
  <c i="6" r="BK89"/>
  <c r="J89"/>
  <c i="3" r="BK94"/>
  <c r="J94"/>
  <c i="5" r="F35"/>
  <c i="1" r="AZ59"/>
  <c r="BD57"/>
  <c i="6" r="J32"/>
  <c i="1" r="AG60"/>
  <c i="3" r="J30"/>
  <c i="1" r="AG56"/>
  <c i="5" r="J35"/>
  <c i="1" r="AV59"/>
  <c r="AT59"/>
  <c r="BA57"/>
  <c r="AW57"/>
  <c r="BC57"/>
  <c r="AY57"/>
  <c i="2" r="J33"/>
  <c i="1" r="AV55"/>
  <c r="AT55"/>
  <c i="6" r="J35"/>
  <c i="1" r="AV60"/>
  <c r="AT60"/>
  <c i="7" r="F33"/>
  <c i="1" r="AZ61"/>
  <c i="3" r="J33"/>
  <c i="1" r="AV56"/>
  <c r="AT56"/>
  <c i="2" r="F33"/>
  <c i="1" r="AZ55"/>
  <c i="6" r="F35"/>
  <c i="1" r="AZ60"/>
  <c i="7" r="J33"/>
  <c i="1" r="AV61"/>
  <c r="AT61"/>
  <c i="4" r="J35"/>
  <c i="1" r="AV58"/>
  <c r="AT58"/>
  <c r="BB57"/>
  <c r="AX57"/>
  <c i="3" r="F33"/>
  <c i="1" r="AZ56"/>
  <c i="4" r="F35"/>
  <c i="1" r="AZ58"/>
  <c i="3" l="1" r="T94"/>
  <c i="4" r="BK93"/>
  <c r="J93"/>
  <c r="J63"/>
  <c i="2" r="BK90"/>
  <c r="J90"/>
  <c i="5" r="BK92"/>
  <c r="J92"/>
  <c r="J63"/>
  <c i="4" r="J112"/>
  <c r="J67"/>
  <c i="7" r="BK84"/>
  <c r="J84"/>
  <c r="J59"/>
  <c i="1" r="AN60"/>
  <c i="6" r="J63"/>
  <c r="J41"/>
  <c i="1" r="AN56"/>
  <c i="3" r="J59"/>
  <c r="J39"/>
  <c i="1" r="BB54"/>
  <c r="AX54"/>
  <c r="AU57"/>
  <c i="2" r="J30"/>
  <c i="1" r="AG55"/>
  <c r="BA54"/>
  <c r="W30"/>
  <c r="BD54"/>
  <c r="W33"/>
  <c r="BC54"/>
  <c r="AY54"/>
  <c r="AZ57"/>
  <c r="AV57"/>
  <c r="AT57"/>
  <c i="2" l="1" r="J39"/>
  <c r="J59"/>
  <c i="1" r="AN55"/>
  <c r="AU54"/>
  <c i="4" r="J32"/>
  <c i="1" r="AG58"/>
  <c i="5" r="J32"/>
  <c i="1" r="AG59"/>
  <c i="7" r="J30"/>
  <c i="1" r="AG61"/>
  <c r="AW54"/>
  <c r="AK30"/>
  <c r="W32"/>
  <c r="W31"/>
  <c r="AZ54"/>
  <c r="W29"/>
  <c i="7" l="1" r="J39"/>
  <c i="4" r="J41"/>
  <c i="5" r="J41"/>
  <c i="1" r="AG57"/>
  <c r="AN59"/>
  <c r="AN61"/>
  <c r="AN58"/>
  <c r="AG54"/>
  <c r="AN57"/>
  <c r="AV54"/>
  <c r="AK29"/>
  <c l="1" r="AK26"/>
  <c r="AT54"/>
  <c l="1" r="AN54"/>
  <c r="AK35"/>
</calcChain>
</file>

<file path=xl/sharedStrings.xml><?xml version="1.0" encoding="utf-8"?>
<sst xmlns="http://schemas.openxmlformats.org/spreadsheetml/2006/main">
  <si>
    <t>Export Komplet</t>
  </si>
  <si>
    <t>VZ</t>
  </si>
  <si>
    <t>2.0</t>
  </si>
  <si>
    <t>ZAMOK</t>
  </si>
  <si>
    <t>False</t>
  </si>
  <si>
    <t>{312b4704-de3b-4781-92f5-4ebac7a69fec}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</si>
  <si>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</si>
  <si>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</si>
  <si>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</si>
  <si>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</si>
  <si>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</si>
  <si>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</si>
  <si>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</si>
  <si>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</si>
  <si>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142/24</t>
  </si>
  <si>
    <t>Měnit lze pouze buňky se žlutým podbarvením!_x000d_
_x000d_
1) v Rekapitulaci stavby vyplňte údaje o Účastníkovi (přenesou se do ostatních sestav i v jiných listech)_x000d_
_x000d_
2) na vybraných listech vyplňte v sestavě Soupis prací ceny u položek</t>
  </si>
  <si>
    <t>Stavba:</t>
  </si>
  <si>
    <t>Stavební úpravy objektu č.p.7 pro podporu samostatnosti v životě u žáků se spec.vzdělávacími potřebami II.</t>
  </si>
  <si>
    <t>KSO:</t>
  </si>
  <si>
    <t/>
  </si>
  <si>
    <t>CC-CZ:</t>
  </si>
  <si>
    <t>Místo:</t>
  </si>
  <si>
    <t>p.č.508, Horšovský Týn</t>
  </si>
  <si>
    <t>Datum:</t>
  </si>
  <si>
    <t>6. 3. 2025</t>
  </si>
  <si>
    <t>Zadavatel:</t>
  </si>
  <si>
    <t>IČ:</t>
  </si>
  <si>
    <t>ZŠ a OŠ Horšovský Týn</t>
  </si>
  <si>
    <t>DIČ:</t>
  </si>
  <si>
    <t>Účastník:</t>
  </si>
  <si>
    <t>Vyplň údaj</t>
  </si>
  <si>
    <t>Projektant:</t>
  </si>
  <si>
    <t>05360889</t>
  </si>
  <si>
    <t>MP Technik s.r.o.</t>
  </si>
  <si>
    <t>CZ05360889</t>
  </si>
  <si>
    <t>True</t>
  </si>
  <si>
    <t>Zpracovatel:</t>
  </si>
  <si>
    <t xml:space="preserve"> </t>
  </si>
  <si>
    <t>Poznámka:</t>
  </si>
  <si>
    <t>Soupis prací je sestaven s využitím Cenové soustavy ÚRS. Položky, které pochází z této cenové soustavy, jsou ve sloupci 'Cenová soustava' označeny popisem 'CS ÚRS' a úrovní příslušného kalendářního pololetí. Veškeré další informace vymezující popis a podmínky použití těchto položek z Cenové soustavy, které nejsou uvedeny přímo v soupisu prací, jsou neomezeně dálkově k dispozici na webu podminky.urs.cz.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</si>
  <si>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</si>
  <si>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</si>
  <si>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</si>
  <si>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</si>
  <si>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</si>
  <si>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</si>
  <si>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</si>
  <si>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</si>
  <si>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</si>
  <si>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</si>
  <si>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</si>
  <si>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</si>
  <si>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</si>
  <si>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</si>
  <si>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</si>
  <si>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</si>
  <si>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</si>
  <si>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</si>
  <si>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</si>
  <si>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</si>
  <si>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</si>
  <si>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</si>
  <si>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</si>
  <si>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</si>
  <si>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</si>
  <si>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</si>
  <si>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</si>
  <si>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</si>
  <si>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</si>
  <si>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</si>
  <si>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</si>
  <si>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</si>
  <si>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stavby celkem</t>
  </si>
  <si>
    <t>D</t>
  </si>
  <si>
    <t>0</t>
  </si>
  <si>
    <t>###NOIMPORT###</t>
  </si>
  <si>
    <t>IMPORT</t>
  </si>
  <si>
    <t>{00000000-0000-0000-0000-000000000000}</t>
  </si>
  <si>
    <t>/</t>
  </si>
  <si>
    <t>a</t>
  </si>
  <si>
    <t>Bourací část</t>
  </si>
  <si>
    <t>STA</t>
  </si>
  <si>
    <t>1</t>
  </si>
  <si>
    <t>{0b141efa-998b-4c82-b142-8f773c1cb8c2}</t>
  </si>
  <si>
    <t>2</t>
  </si>
  <si>
    <t>b</t>
  </si>
  <si>
    <t>Stavební část</t>
  </si>
  <si>
    <t>{aaeef210-bfa0-469c-9599-0d91aab49af9}</t>
  </si>
  <si>
    <t>c</t>
  </si>
  <si>
    <t>TZB</t>
  </si>
  <si>
    <t>{4bbf8342-b44d-4436-bb09-59c8b4df2770}</t>
  </si>
  <si>
    <t>c1</t>
  </si>
  <si>
    <t>ELE</t>
  </si>
  <si>
    <t>Soupis</t>
  </si>
  <si>
    <t>{7f4e53ba-6cca-49f2-9974-035520b9f5b1}</t>
  </si>
  <si>
    <t>c2</t>
  </si>
  <si>
    <t>ZTI</t>
  </si>
  <si>
    <t>{2a3ae539-6456-40f2-8094-64acd71c5df6}</t>
  </si>
  <si>
    <t>c3</t>
  </si>
  <si>
    <t>ÚT</t>
  </si>
  <si>
    <t>{e424ab08-e217-4436-976d-a1bee3cbaf32}</t>
  </si>
  <si>
    <t>x</t>
  </si>
  <si>
    <t>VRN</t>
  </si>
  <si>
    <t>{93e95691-4222-489c-9043-01e7cad84a80}</t>
  </si>
  <si>
    <t>KRYCÍ LIST SOUPISU PRACÍ</t>
  </si>
  <si>
    <t>Objekt:</t>
  </si>
  <si>
    <t>a - Bourací část</t>
  </si>
  <si>
    <t>REKAPITULACE ČLENĚNÍ SOUPISU PRACÍ</t>
  </si>
  <si>
    <t>Kód dílu - Popis</t>
  </si>
  <si>
    <t>Cena celkem [CZK]</t>
  </si>
  <si>
    <t>-1</t>
  </si>
  <si>
    <t>HSV - Práce a dodávky HSV</t>
  </si>
  <si>
    <t xml:space="preserve">    9 - Ostatní konstrukce a práce, bourání</t>
  </si>
  <si>
    <t xml:space="preserve">    997 - Přesun sutě</t>
  </si>
  <si>
    <t>PSV - Práce a dodávky PSV</t>
  </si>
  <si>
    <t xml:space="preserve">    713 - Izolace tepelné</t>
  </si>
  <si>
    <t xml:space="preserve">    725 - Zdravotechnika - zařizovací předměty</t>
  </si>
  <si>
    <t xml:space="preserve">    763 - Konstrukce suché výstavby</t>
  </si>
  <si>
    <t xml:space="preserve">    766 - Konstrukce truhlářské</t>
  </si>
  <si>
    <t xml:space="preserve">    771 - Podlahy z dlaždic</t>
  </si>
  <si>
    <t xml:space="preserve">    776 - Podlahy povlakové</t>
  </si>
  <si>
    <t xml:space="preserve">    781 - Dokončovací práce - obklady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</si>
  <si>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</si>
  <si>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</si>
  <si>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</si>
  <si>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</si>
  <si>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</si>
  <si>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</si>
  <si>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</si>
  <si>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</si>
  <si>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</si>
  <si>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</si>
  <si>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</si>
  <si>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</si>
  <si>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</si>
  <si>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</si>
  <si>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</si>
  <si>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</si>
  <si>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9</t>
  </si>
  <si>
    <t>Ostatní konstrukce a práce, bourání</t>
  </si>
  <si>
    <t>K</t>
  </si>
  <si>
    <t>962032230</t>
  </si>
  <si>
    <t>Bourání zdiva nadzákladového z cihel pálených plných nebo lícových nebo vápenopískových na maltu vápennou nebo vápenocementovou, objemu do 1 m3</t>
  </si>
  <si>
    <t>m3</t>
  </si>
  <si>
    <t>CS ÚRS 2025 01</t>
  </si>
  <si>
    <t>4</t>
  </si>
  <si>
    <t>38774802</t>
  </si>
  <si>
    <t>Online PSC</t>
  </si>
  <si>
    <t>https://podminky.urs.cz/item/CS_URS_2025_01/962032230</t>
  </si>
  <si>
    <t>VV</t>
  </si>
  <si>
    <t>chodba</t>
  </si>
  <si>
    <t>1,334*0,2*2,88+1*0,1*2,88</t>
  </si>
  <si>
    <t>m210</t>
  </si>
  <si>
    <t>1,8*2,2*0,35</t>
  </si>
  <si>
    <t>m209</t>
  </si>
  <si>
    <t>1,5*2,2*0,35</t>
  </si>
  <si>
    <t>m208</t>
  </si>
  <si>
    <t>2*2,4*0,3</t>
  </si>
  <si>
    <t>Součet</t>
  </si>
  <si>
    <t>968072455</t>
  </si>
  <si>
    <t>Vybourání kovových rámů oken s křídly, dveřních zárubní, vrat, stěn, ostění nebo obkladů dveřních zárubní, plochy do 2 m2</t>
  </si>
  <si>
    <t>m2</t>
  </si>
  <si>
    <t>2057412707</t>
  </si>
  <si>
    <t>https://podminky.urs.cz/item/CS_URS_2025_01/968072455</t>
  </si>
  <si>
    <t>(0,8*1,97)*12</t>
  </si>
  <si>
    <t>(0,6*1,97)*2</t>
  </si>
  <si>
    <t>0,9*1,97</t>
  </si>
  <si>
    <t>997</t>
  </si>
  <si>
    <t>Přesun sutě</t>
  </si>
  <si>
    <t>3</t>
  </si>
  <si>
    <t>997013212</t>
  </si>
  <si>
    <t>Vnitrostaveništní doprava suti a vybouraných hmot vodorovně do 50 m s naložením ručně pro budovy a haly výšky přes 6 do 9 m</t>
  </si>
  <si>
    <t>t</t>
  </si>
  <si>
    <t>-1050166758</t>
  </si>
  <si>
    <t>https://podminky.urs.cz/item/CS_URS_2025_01/997013212</t>
  </si>
  <si>
    <t>997013509</t>
  </si>
  <si>
    <t>Odvoz suti a vybouraných hmot na skládku nebo meziskládku se složením, na vzdálenost Příplatek k ceně za každý další započatý 1 km přes 1 km</t>
  </si>
  <si>
    <t>1411487448</t>
  </si>
  <si>
    <t>https://podminky.urs.cz/item/CS_URS_2025_01/997013509</t>
  </si>
  <si>
    <t>23,333*14</t>
  </si>
  <si>
    <t>5</t>
  </si>
  <si>
    <t>997013511</t>
  </si>
  <si>
    <t>Odvoz suti a vybouraných hmot z meziskládky na skládku s naložením a se složením, na vzdálenost do 1 km</t>
  </si>
  <si>
    <t>-358718828</t>
  </si>
  <si>
    <t>https://podminky.urs.cz/item/CS_URS_2025_01/997013511</t>
  </si>
  <si>
    <t>6</t>
  </si>
  <si>
    <t>997013631</t>
  </si>
  <si>
    <t>Poplatek za uložení stavebního odpadu na skládce (skládkovné) směsného stavebního a demoličního zatříděného do Katalogu odpadů pod kódem 17 09 04</t>
  </si>
  <si>
    <t>355551398</t>
  </si>
  <si>
    <t>https://podminky.urs.cz/item/CS_URS_2025_01/997013631</t>
  </si>
  <si>
    <t>PSV</t>
  </si>
  <si>
    <t>Práce a dodávky PSV</t>
  </si>
  <si>
    <t>713</t>
  </si>
  <si>
    <t>Izolace tepelné</t>
  </si>
  <si>
    <t>7</t>
  </si>
  <si>
    <t>713110813</t>
  </si>
  <si>
    <t>Odstranění tepelné izolace stropů nebo podhledů z rohoží, pásů, dílců, desek, bloků volně kladených z vláknitých materiálů suchých, tloušťka izolace přes 100 do 200 mm</t>
  </si>
  <si>
    <t>16</t>
  </si>
  <si>
    <t>-22414195</t>
  </si>
  <si>
    <t>https://podminky.urs.cz/item/CS_URS_2025_01/713110813</t>
  </si>
  <si>
    <t>725</t>
  </si>
  <si>
    <t>Zdravotechnika - zařizovací předměty</t>
  </si>
  <si>
    <t>8</t>
  </si>
  <si>
    <t>725110814</t>
  </si>
  <si>
    <t>Demontáž klozetů kombi</t>
  </si>
  <si>
    <t>soubor</t>
  </si>
  <si>
    <t>-1188636168</t>
  </si>
  <si>
    <t>https://podminky.urs.cz/item/CS_URS_2025_01/725110814</t>
  </si>
  <si>
    <t>725210821</t>
  </si>
  <si>
    <t>Demontáž umyvadel bez výtokových armatur umyvadel</t>
  </si>
  <si>
    <t>-363454</t>
  </si>
  <si>
    <t>https://podminky.urs.cz/item/CS_URS_2025_01/725210821</t>
  </si>
  <si>
    <t>10</t>
  </si>
  <si>
    <t>725220842</t>
  </si>
  <si>
    <t>Demontáž van ocelových volně stojících</t>
  </si>
  <si>
    <t>458259290</t>
  </si>
  <si>
    <t>https://podminky.urs.cz/item/CS_URS_2025_01/725220842</t>
  </si>
  <si>
    <t>11</t>
  </si>
  <si>
    <t>725820801</t>
  </si>
  <si>
    <t>Demontáž baterií nástěnných do G 3/4</t>
  </si>
  <si>
    <t>-770320160</t>
  </si>
  <si>
    <t>https://podminky.urs.cz/item/CS_URS_2025_01/725820801</t>
  </si>
  <si>
    <t>725820802</t>
  </si>
  <si>
    <t>Demontáž baterií stojánkových do 1 otvoru</t>
  </si>
  <si>
    <t>579101215</t>
  </si>
  <si>
    <t>https://podminky.urs.cz/item/CS_URS_2025_01/725820802</t>
  </si>
  <si>
    <t>13</t>
  </si>
  <si>
    <t>725860811</t>
  </si>
  <si>
    <t>Demontáž zápachových uzávěrek pro zařizovací předměty jednoduchých</t>
  </si>
  <si>
    <t>kus</t>
  </si>
  <si>
    <t>1088404171</t>
  </si>
  <si>
    <t>https://podminky.urs.cz/item/CS_URS_2025_01/725860811</t>
  </si>
  <si>
    <t>763</t>
  </si>
  <si>
    <t>Konstrukce suché výstavby</t>
  </si>
  <si>
    <t>14</t>
  </si>
  <si>
    <t>763111811</t>
  </si>
  <si>
    <t>Demontáž příček ze sádrokartonových desek s nosnou konstrukcí z ocelových profilů jednoduchých, opláštění jednoduché</t>
  </si>
  <si>
    <t>-646436159</t>
  </si>
  <si>
    <t>https://podminky.urs.cz/item/CS_URS_2025_01/763111811</t>
  </si>
  <si>
    <t>m215</t>
  </si>
  <si>
    <t>(3,39+3,29)*2,475</t>
  </si>
  <si>
    <t>15</t>
  </si>
  <si>
    <t>763161821</t>
  </si>
  <si>
    <t>Demontáž podkroví ze sádrokartonových desek s nosnou konstrukcí dvouvrstvou z ocelových profilů, opláštění jednoduché</t>
  </si>
  <si>
    <t>-506482659</t>
  </si>
  <si>
    <t>https://podminky.urs.cz/item/CS_URS_2025_01/763161821</t>
  </si>
  <si>
    <t>205,43-2,97</t>
  </si>
  <si>
    <t>202,46*1,5 'Přepočtené koeficientem množství</t>
  </si>
  <si>
    <t>766</t>
  </si>
  <si>
    <t>Konstrukce truhlářské</t>
  </si>
  <si>
    <t>766211812</t>
  </si>
  <si>
    <t>Demontáž madel schodišťových upevněných na stěnovou konstrukci</t>
  </si>
  <si>
    <t>m</t>
  </si>
  <si>
    <t>374392476</t>
  </si>
  <si>
    <t>https://podminky.urs.cz/item/CS_URS_2025_01/766211812</t>
  </si>
  <si>
    <t>m201</t>
  </si>
  <si>
    <t>1,5</t>
  </si>
  <si>
    <t>17</t>
  </si>
  <si>
    <t>766674811</t>
  </si>
  <si>
    <t>Demontáž střešních oken na krytině hladké a drážkové, sklonu přes 30 do 45°</t>
  </si>
  <si>
    <t>1995393243</t>
  </si>
  <si>
    <t>https://podminky.urs.cz/item/CS_URS_2025_01/766674811</t>
  </si>
  <si>
    <t>771</t>
  </si>
  <si>
    <t>Podlahy z dlaždic</t>
  </si>
  <si>
    <t>18</t>
  </si>
  <si>
    <t>771471810</t>
  </si>
  <si>
    <t>Demontáž soklíků z dlaždic keramických kladených do malty rovných</t>
  </si>
  <si>
    <t>996039405</t>
  </si>
  <si>
    <t>https://podminky.urs.cz/item/CS_URS_2025_01/771471810</t>
  </si>
  <si>
    <t>14,990*1,3</t>
  </si>
  <si>
    <t>19</t>
  </si>
  <si>
    <t>771571810</t>
  </si>
  <si>
    <t>Demontáž podlah z dlaždic keramických kladených do malty</t>
  </si>
  <si>
    <t>-1340812694</t>
  </si>
  <si>
    <t>https://podminky.urs.cz/item/CS_URS_2025_01/771571810</t>
  </si>
  <si>
    <t>m203</t>
  </si>
  <si>
    <t>2,82</t>
  </si>
  <si>
    <t>m204</t>
  </si>
  <si>
    <t>1,04</t>
  </si>
  <si>
    <t>m205</t>
  </si>
  <si>
    <t>m206</t>
  </si>
  <si>
    <t>5,98</t>
  </si>
  <si>
    <t>m213</t>
  </si>
  <si>
    <t>4,11</t>
  </si>
  <si>
    <t>776</t>
  </si>
  <si>
    <t>Podlahy povlakové</t>
  </si>
  <si>
    <t>20</t>
  </si>
  <si>
    <t>776201811</t>
  </si>
  <si>
    <t>Demontáž povlakových podlahovin lepených ručně bez podložky</t>
  </si>
  <si>
    <t>-1738095637</t>
  </si>
  <si>
    <t>https://podminky.urs.cz/item/CS_URS_2025_01/776201811</t>
  </si>
  <si>
    <t>13,91</t>
  </si>
  <si>
    <t>m202</t>
  </si>
  <si>
    <t>8,6</t>
  </si>
  <si>
    <t>m207</t>
  </si>
  <si>
    <t>24,75</t>
  </si>
  <si>
    <t>10,79</t>
  </si>
  <si>
    <t>18,56</t>
  </si>
  <si>
    <t>10,66</t>
  </si>
  <si>
    <t>m211</t>
  </si>
  <si>
    <t>25,25</t>
  </si>
  <si>
    <t>m212</t>
  </si>
  <si>
    <t>6,42</t>
  </si>
  <si>
    <t>m214</t>
  </si>
  <si>
    <t>8,93</t>
  </si>
  <si>
    <t>59,6</t>
  </si>
  <si>
    <t>776410811</t>
  </si>
  <si>
    <t>Demontáž soklíků nebo lišt pryžových nebo plastových</t>
  </si>
  <si>
    <t>1165727586</t>
  </si>
  <si>
    <t>https://podminky.urs.cz/item/CS_URS_2025_01/776410811</t>
  </si>
  <si>
    <t>187,47*1,3</t>
  </si>
  <si>
    <t>781</t>
  </si>
  <si>
    <t>Dokončovací práce - obklady</t>
  </si>
  <si>
    <t>22</t>
  </si>
  <si>
    <t>781471810</t>
  </si>
  <si>
    <t>Demontáž obkladů z dlaždic keramických kladených do malty</t>
  </si>
  <si>
    <t>1098457723</t>
  </si>
  <si>
    <t>https://podminky.urs.cz/item/CS_URS_2025_01/781471810</t>
  </si>
  <si>
    <t>m204,m205</t>
  </si>
  <si>
    <t>((0,9+1,15)*2*1,8)*2</t>
  </si>
  <si>
    <t>(2,6+2,3)*2*1,85</t>
  </si>
  <si>
    <t>3,729*0,6</t>
  </si>
  <si>
    <t>(1,55+1,63)*2*1,8</t>
  </si>
  <si>
    <t>b - Stavební část</t>
  </si>
  <si>
    <t xml:space="preserve">    3 - Svislé a kompletní konstrukce</t>
  </si>
  <si>
    <t xml:space="preserve">    6 - Úpravy povrchů, podlahy a osazování výplní</t>
  </si>
  <si>
    <t xml:space="preserve">    998 - Přesun hmot</t>
  </si>
  <si>
    <t xml:space="preserve">    784 - Dokončovací práce - malby a tapety</t>
  </si>
  <si>
    <t>HZS - Hodinové zúčtovací sazby</t>
  </si>
  <si>
    <t>Svislé a kompletní konstrukce</t>
  </si>
  <si>
    <t>317944321</t>
  </si>
  <si>
    <t>Válcované nosníky dodatečně osazované do připravených otvorů bez zazdění hlav do č. 12</t>
  </si>
  <si>
    <t>296168526</t>
  </si>
  <si>
    <t>https://podminky.urs.cz/item/CS_URS_2025_01/317944321</t>
  </si>
  <si>
    <t>IPN 120 - 11,1kg/m</t>
  </si>
  <si>
    <t>(1,5*0,0111)*4</t>
  </si>
  <si>
    <t>0,067*1,1 'Přepočtené koeficientem množství</t>
  </si>
  <si>
    <t>317944323</t>
  </si>
  <si>
    <t>Válcované nosníky dodatečně osazované do připravených otvorů bez zazdění hlav č. 14 až 22</t>
  </si>
  <si>
    <t>-231924911</t>
  </si>
  <si>
    <t>https://podminky.urs.cz/item/CS_URS_2025_01/317944323</t>
  </si>
  <si>
    <t>IPN180 - 21,9kg/m</t>
  </si>
  <si>
    <t>(2,2*0,0219)*3</t>
  </si>
  <si>
    <t>(2,4*0,0219)*3</t>
  </si>
  <si>
    <t>0,303*1,1 'Přepočtené koeficientem množství</t>
  </si>
  <si>
    <t>346244381</t>
  </si>
  <si>
    <t>Plentování ocelových válcovaných nosníků jednostranné cihlami na maltu, výška stojiny do 200 mm</t>
  </si>
  <si>
    <t>1694235186</t>
  </si>
  <si>
    <t>https://podminky.urs.cz/item/CS_URS_2025_01/346244381</t>
  </si>
  <si>
    <t>Úpravy povrchů, podlahy a osazování výplní</t>
  </si>
  <si>
    <t>612325412</t>
  </si>
  <si>
    <t>Oprava vápenocementové omítky vnitřních ploch hladké, tl. do 20 mm stěn, v rozsahu opravované plochy přes 10 do 30%</t>
  </si>
  <si>
    <t>1068080950</t>
  </si>
  <si>
    <t>https://podminky.urs.cz/item/CS_URS_2025_01/612325412</t>
  </si>
  <si>
    <t>(9,67+7,35)*2*2,5</t>
  </si>
  <si>
    <t>(2,4+2,6+1,55+0,87+1,55+1,63+2,6+4,1+3,95+4,63+4,7+2,6+3,95+6,42+4,75+5,25+0,9+1,15+0,9+1,15+1,35+1,9+2,6+2,3)*2*2,5</t>
  </si>
  <si>
    <t>(4,493*2+4,65+1,7*2+2,3)*2,5</t>
  </si>
  <si>
    <t>642944121</t>
  </si>
  <si>
    <t>Osazení ocelových dveřních zárubní lisovaných nebo z úhelníků dodatečně s vybetonováním prahu, plochy do 2,5 m2</t>
  </si>
  <si>
    <t>-920464206</t>
  </si>
  <si>
    <t>https://podminky.urs.cz/item/CS_URS_2025_01/642944121</t>
  </si>
  <si>
    <t>D03</t>
  </si>
  <si>
    <t>D04</t>
  </si>
  <si>
    <t>D05</t>
  </si>
  <si>
    <t>D06</t>
  </si>
  <si>
    <t>M</t>
  </si>
  <si>
    <t>55331432</t>
  </si>
  <si>
    <t>zárubeň jednokřídlá ocelová pro dodatečnou montáž tl stěny 75-100mm rozměru 800/1970, 2100mm</t>
  </si>
  <si>
    <t>-1932662611</t>
  </si>
  <si>
    <t>55331433</t>
  </si>
  <si>
    <t>zárubeň jednokřídlá ocelová pro dodatečnou montáž tl stěny 75-100mm rozměru 900/1970, 2100mm</t>
  </si>
  <si>
    <t>1908548084</t>
  </si>
  <si>
    <t>55331430</t>
  </si>
  <si>
    <t>zárubeň jednokřídlá ocelová pro dodatečnou montáž tl stěny 75-100mm rozměru 600/1970, 2100mm</t>
  </si>
  <si>
    <t>-1997856684</t>
  </si>
  <si>
    <t>642945111</t>
  </si>
  <si>
    <t>Osazování ocelových zárubní protipožárních nebo protiplynových dveří do vynechaného otvoru, s obetonováním, dveří jednokřídlových do 2,5 m2</t>
  </si>
  <si>
    <t>785284792</t>
  </si>
  <si>
    <t>https://podminky.urs.cz/item/CS_URS_2025_01/642945111</t>
  </si>
  <si>
    <t>D02</t>
  </si>
  <si>
    <t>55331558</t>
  </si>
  <si>
    <t>zárubeň jednokřídlá ocelová pro zdění s protipožární úpravou tl stěny 75-100mm rozměru 900/1970, 2100mm</t>
  </si>
  <si>
    <t>655058805</t>
  </si>
  <si>
    <t>55331557</t>
  </si>
  <si>
    <t>zárubeň jednokřídlá ocelová pro zdění s protipožární úpravou tl stěny 75-100mm rozměru 800/1970, 2100mm</t>
  </si>
  <si>
    <t>-218860853</t>
  </si>
  <si>
    <t>949101111</t>
  </si>
  <si>
    <t>Lešení pomocné pracovní pro objekty pozemních staveb pro zatížení do 150 kg/m2, o výšce lešeňové podlahy do 1,9 m</t>
  </si>
  <si>
    <t>1093087286</t>
  </si>
  <si>
    <t>https://podminky.urs.cz/item/CS_URS_2025_01/949101111</t>
  </si>
  <si>
    <t>952901111</t>
  </si>
  <si>
    <t>Vyčištění budov nebo objektů před předáním do užívání budov bytové nebo občanské výstavby, světlé výšky podlaží do 4 m</t>
  </si>
  <si>
    <t>1418469794</t>
  </si>
  <si>
    <t>https://podminky.urs.cz/item/CS_URS_2025_01/952901111</t>
  </si>
  <si>
    <t>998</t>
  </si>
  <si>
    <t>Přesun hmot</t>
  </si>
  <si>
    <t>998018002</t>
  </si>
  <si>
    <t>Přesun hmot pro budovy občanské výstavby, bydlení, výrobu a služby ruční (bez užití mechanizace) vodorovná dopravní vzdálenost do 100 m pro budovy s jakoukoliv nosnou konstrukcí výšky přes 6 do 12 m</t>
  </si>
  <si>
    <t>1189087329</t>
  </si>
  <si>
    <t>https://podminky.urs.cz/item/CS_URS_2025_01/998018002</t>
  </si>
  <si>
    <t>713111121</t>
  </si>
  <si>
    <t>Montáž tepelné izolace stropů rohožemi, pásy, dílci, deskami, bloky (izolační materiál ve specifikaci) rovných spodem s uchycením (drátem, páskou apod.)</t>
  </si>
  <si>
    <t>-830436324</t>
  </si>
  <si>
    <t>https://podminky.urs.cz/item/CS_URS_2025_01/713111121</t>
  </si>
  <si>
    <t>původní m214,m215</t>
  </si>
  <si>
    <t>8,93+59,6</t>
  </si>
  <si>
    <t>68,53*1,5 'Přepočtené koeficientem množství</t>
  </si>
  <si>
    <t>63152104</t>
  </si>
  <si>
    <t>pás tepelně izolační univerzální λ=0,032-0,033 tl 160mm</t>
  </si>
  <si>
    <t>32</t>
  </si>
  <si>
    <t>1426432370</t>
  </si>
  <si>
    <t>102,795*1,05 'Přepočtené koeficientem množství</t>
  </si>
  <si>
    <t>998713122</t>
  </si>
  <si>
    <t>Přesun hmot pro izolace tepelné stanovený z hmotnosti přesunovaného materiálu vodorovná dopravní vzdálenost do 50 m ruční (bez užití mechanizace) v objektech výšky přes 6 m do 12 m</t>
  </si>
  <si>
    <t>-852444318</t>
  </si>
  <si>
    <t>https://podminky.urs.cz/item/CS_URS_2025_01/998713122</t>
  </si>
  <si>
    <t>725291668</t>
  </si>
  <si>
    <t>Montáž doplňků zařízení koupelen a záchodů madla invalidního rovného</t>
  </si>
  <si>
    <t>-165450645</t>
  </si>
  <si>
    <t>https://podminky.urs.cz/item/CS_URS_2025_01/725291668</t>
  </si>
  <si>
    <t>55147054</t>
  </si>
  <si>
    <t>madlo invalidní rovné bílé 700mm</t>
  </si>
  <si>
    <t>1517173311</t>
  </si>
  <si>
    <t>998725122</t>
  </si>
  <si>
    <t>Přesun hmot pro zařizovací předměty stanovený z hmotnosti přesunovaného materiálu vodorovná dopravní vzdálenost do 50 m ruční (bez užití mechanizace) v objektech výšky přes 6 do 12 m</t>
  </si>
  <si>
    <t>1103173547</t>
  </si>
  <si>
    <t>https://podminky.urs.cz/item/CS_URS_2025_01/998725122</t>
  </si>
  <si>
    <t>763111361</t>
  </si>
  <si>
    <t>Příčka ze sádrokartonových desek s nosnou konstrukcí z jednoduchých ocelových profilů UW, CW jednoduše opláštěná deskou akustickou tl. 12,5 mm s izolací, EI 45, příčka tl. 100 mm, profil 75, Rw do 50 dB</t>
  </si>
  <si>
    <t>-287772773</t>
  </si>
  <si>
    <t>https://podminky.urs.cz/item/CS_URS_2025_01/763111361</t>
  </si>
  <si>
    <t>otvory po dveřích 208</t>
  </si>
  <si>
    <t>(0,94*2)*2</t>
  </si>
  <si>
    <t>763111460</t>
  </si>
  <si>
    <t>Příčka ze sádrokartonových desek s nosnou konstrukcí z jednoduchých ocelových profilů UW, CW dvojitě opláštěná deskami akustickými tl. 2 x 12,5 mm s izolací, EI 90, příčka tl. 125 mm, profil 75, Rw do 59 dB</t>
  </si>
  <si>
    <t>1699005106</t>
  </si>
  <si>
    <t>https://podminky.urs.cz/item/CS_URS_2025_01/763111460</t>
  </si>
  <si>
    <t>(6,15+1,555+1,2)*2,5</t>
  </si>
  <si>
    <t>23</t>
  </si>
  <si>
    <t>763111717</t>
  </si>
  <si>
    <t>Příčka ze sádrokartonových desek ostatní konstrukce a práce na příčkách ze sádrokartonových desek základní penetrační nátěr (oboustranný)</t>
  </si>
  <si>
    <t>-422829912</t>
  </si>
  <si>
    <t>https://podminky.urs.cz/item/CS_URS_2025_01/763111717</t>
  </si>
  <si>
    <t>3,76+22,263</t>
  </si>
  <si>
    <t>24</t>
  </si>
  <si>
    <t>763131714</t>
  </si>
  <si>
    <t>Podhled ze sádrokartonových desek ostatní práce a konstrukce na podhledech ze sádrokartonových desek základní penetrační nátěr</t>
  </si>
  <si>
    <t>-622106201</t>
  </si>
  <si>
    <t>https://podminky.urs.cz/item/CS_URS_2025_01/763131714</t>
  </si>
  <si>
    <t>25</t>
  </si>
  <si>
    <t>763131751</t>
  </si>
  <si>
    <t>Podhled ze sádrokartonových desek ostatní práce a konstrukce na podhledech ze sádrokartonových desek montáž parotěsné zábrany</t>
  </si>
  <si>
    <t>247045115</t>
  </si>
  <si>
    <t>https://podminky.urs.cz/item/CS_URS_2025_01/763131751</t>
  </si>
  <si>
    <t>26</t>
  </si>
  <si>
    <t>28329276</t>
  </si>
  <si>
    <t>fólie PE vyztužená pro parotěsnou vrstvu (reakce na oheň - třída E) 140g/m2</t>
  </si>
  <si>
    <t>1719762504</t>
  </si>
  <si>
    <t>303,69*1,1235 'Přepočtené koeficientem množství</t>
  </si>
  <si>
    <t>27</t>
  </si>
  <si>
    <t>763161541</t>
  </si>
  <si>
    <t>Podkroví ze sádrokartonových desek dvouvrstvá spodní konstrukce z ocelových profilů CD, UD na krokvových nástavcích jednoduše opláštěných deskou impregnovanými protipožárními H2DF, tl. 12,5 mm, TI 100 mm 15 kg/m3, REI 15 DP3</t>
  </si>
  <si>
    <t>-2082528974</t>
  </si>
  <si>
    <t>https://podminky.urs.cz/item/CS_URS_2025_01/763161541</t>
  </si>
  <si>
    <t>28</t>
  </si>
  <si>
    <t>998763332</t>
  </si>
  <si>
    <t>Přesun hmot pro konstrukce montované z desek sádrokartonových, sádrovláknitých, cementovláknitých nebo cementových stanovený z hmotnosti přesunovaného materiálu vodorovná dopravní vzdálenost do 50 m ruční (bez užití mechanizace) v objektech výšky přes 6 do 12 m</t>
  </si>
  <si>
    <t>908306102</t>
  </si>
  <si>
    <t>https://podminky.urs.cz/item/CS_URS_2025_01/998763332</t>
  </si>
  <si>
    <t>29</t>
  </si>
  <si>
    <t>766660001</t>
  </si>
  <si>
    <t>Montáž dveřních křídel dřevěných nebo plastových otevíravých do ocelové zárubně povrchově upravených jednokřídlových, šířky do 800 mm</t>
  </si>
  <si>
    <t>-1126459289</t>
  </si>
  <si>
    <t>https://podminky.urs.cz/item/CS_URS_2025_01/766660001</t>
  </si>
  <si>
    <t>30</t>
  </si>
  <si>
    <t>61162086</t>
  </si>
  <si>
    <t>dveře jednokřídlé dřevotřískové povrch laminátový plné 800x1970-2100mm</t>
  </si>
  <si>
    <t>758572129</t>
  </si>
  <si>
    <t>31</t>
  </si>
  <si>
    <t>61162084</t>
  </si>
  <si>
    <t>dveře jednokřídlé dřevotřískové povrch laminátový plné 600x1970-2100mm</t>
  </si>
  <si>
    <t>-1652120016</t>
  </si>
  <si>
    <t>766660002</t>
  </si>
  <si>
    <t>Montáž dveřních křídel dřevěných nebo plastových otevíravých do ocelové zárubně povrchově upravených jednokřídlových, šířky přes 800 mm</t>
  </si>
  <si>
    <t>-706257205</t>
  </si>
  <si>
    <t>https://podminky.urs.cz/item/CS_URS_2025_01/766660002</t>
  </si>
  <si>
    <t>33</t>
  </si>
  <si>
    <t>61162087</t>
  </si>
  <si>
    <t>dveře jednokřídlé dřevotřískové povrch laminátový plné 900x1970-2100mm</t>
  </si>
  <si>
    <t>-1365708671</t>
  </si>
  <si>
    <t>34</t>
  </si>
  <si>
    <t>766660021</t>
  </si>
  <si>
    <t>Montáž dveřních křídel dřevěných nebo plastových otevíravých do ocelové zárubně protipožárních jednokřídlových, šířky do 800 mm</t>
  </si>
  <si>
    <t>-9108692</t>
  </si>
  <si>
    <t>https://podminky.urs.cz/item/CS_URS_2025_01/766660021</t>
  </si>
  <si>
    <t>35</t>
  </si>
  <si>
    <t>61162098</t>
  </si>
  <si>
    <t>dveře jednokřídlé dřevotřískové protipožární EI (EW) 30 D3 povrch laminátový plné 800x1970-2100mm</t>
  </si>
  <si>
    <t>1538831101</t>
  </si>
  <si>
    <t>36</t>
  </si>
  <si>
    <t>766660022</t>
  </si>
  <si>
    <t>Montáž dveřních křídel dřevěných nebo plastových otevíravých do ocelové zárubně protipožárních jednokřídlových, šířky přes 800 mm</t>
  </si>
  <si>
    <t>-1521579164</t>
  </si>
  <si>
    <t>https://podminky.urs.cz/item/CS_URS_2025_01/766660022</t>
  </si>
  <si>
    <t>37</t>
  </si>
  <si>
    <t>61165314</t>
  </si>
  <si>
    <t>dveře jednokřídlé dřevotřískové protipožární EI (EW) 30 D3 povrch laminátový plné 900x1970-2100mm</t>
  </si>
  <si>
    <t>58817872</t>
  </si>
  <si>
    <t>38</t>
  </si>
  <si>
    <t>766660411</t>
  </si>
  <si>
    <t>Montáž vchodových dveří včetně rámu do zdiva jednokřídlových bez nadsvětlíku</t>
  </si>
  <si>
    <t>-1597681055</t>
  </si>
  <si>
    <t>https://podminky.urs.cz/item/CS_URS_2025_01/766660411</t>
  </si>
  <si>
    <t>D01</t>
  </si>
  <si>
    <t>39</t>
  </si>
  <si>
    <t>61140501</t>
  </si>
  <si>
    <t>dveře jednokřídlé plastové s dekorem plné max rozměru otvoru 2,42m2 bezpečnostní třídy RC2</t>
  </si>
  <si>
    <t>-1010875553</t>
  </si>
  <si>
    <t>0,8*2,1</t>
  </si>
  <si>
    <t>40</t>
  </si>
  <si>
    <t>766660729</t>
  </si>
  <si>
    <t>Montáž dveřních doplňků dveřního kování interiérového štítku s klikou</t>
  </si>
  <si>
    <t>-1680786215</t>
  </si>
  <si>
    <t>https://podminky.urs.cz/item/CS_URS_2025_01/766660729</t>
  </si>
  <si>
    <t>41</t>
  </si>
  <si>
    <t>54914123</t>
  </si>
  <si>
    <t>dveřní kování interiérové rozetové klika/klika</t>
  </si>
  <si>
    <t>1148326733</t>
  </si>
  <si>
    <t>42</t>
  </si>
  <si>
    <t>766660733</t>
  </si>
  <si>
    <t>Montáž dveřních doplňků dveřního kování bezpečnostního štítku s klikou</t>
  </si>
  <si>
    <t>1347618724</t>
  </si>
  <si>
    <t>https://podminky.urs.cz/item/CS_URS_2025_01/766660733</t>
  </si>
  <si>
    <t>43</t>
  </si>
  <si>
    <t>54914133</t>
  </si>
  <si>
    <t>dveřní kování bezpečnostní RC3 klika/koule lakovaný nerez</t>
  </si>
  <si>
    <t>-372480342</t>
  </si>
  <si>
    <t>44</t>
  </si>
  <si>
    <t>766671021</t>
  </si>
  <si>
    <t>Montáž střešních oken dřevěných nebo plastových kyvných, výklopných/kyvných s okenním rámem a lemováním, s plisovaným límcem, s napojením na krytinu do krytiny tvarované, rozměru 55 x 78 cm</t>
  </si>
  <si>
    <t>2082082066</t>
  </si>
  <si>
    <t>https://podminky.urs.cz/item/CS_URS_2025_01/766671021</t>
  </si>
  <si>
    <t>O01</t>
  </si>
  <si>
    <t>45</t>
  </si>
  <si>
    <t>61124777</t>
  </si>
  <si>
    <t>okno střešní dřevěné kyvné, izolační trojsklo 55x78cm, Uw=1,1W/m2K Al oplechování</t>
  </si>
  <si>
    <t>577511228</t>
  </si>
  <si>
    <t>46</t>
  </si>
  <si>
    <t>998766122</t>
  </si>
  <si>
    <t>Přesun hmot pro konstrukce truhlářské stanovený z hmotnosti přesunovaného materiálu vodorovná dopravní vzdálenost do 50 m ruční (bez užití mechanizace) v objektech výšky přes 6 do 12 m</t>
  </si>
  <si>
    <t>-1841253408</t>
  </si>
  <si>
    <t>https://podminky.urs.cz/item/CS_URS_2025_01/998766122</t>
  </si>
  <si>
    <t>47</t>
  </si>
  <si>
    <t>771121011</t>
  </si>
  <si>
    <t>Příprava podkladu před provedením dlažby nátěr penetrační na podlahu</t>
  </si>
  <si>
    <t>-1093261823</t>
  </si>
  <si>
    <t>https://podminky.urs.cz/item/CS_URS_2025_01/771121011</t>
  </si>
  <si>
    <t>2,82+1,04+1,04+5,98+4,11</t>
  </si>
  <si>
    <t>48</t>
  </si>
  <si>
    <t>771151022</t>
  </si>
  <si>
    <t>Příprava podkladu před provedením dlažby samonivelační stěrka min. pevnosti 30 MPa, tloušťky přes 3 do 5 mm</t>
  </si>
  <si>
    <t>-212008510</t>
  </si>
  <si>
    <t>https://podminky.urs.cz/item/CS_URS_2025_01/771151022</t>
  </si>
  <si>
    <t>49</t>
  </si>
  <si>
    <t>771474112</t>
  </si>
  <si>
    <t>Montáž soklů z dlaždic keramických lepených cementovým flexibilním lepidlem rovných, výšky přes 65 do 90 mm</t>
  </si>
  <si>
    <t>620689405</t>
  </si>
  <si>
    <t>https://podminky.urs.cz/item/CS_URS_2025_01/771474112</t>
  </si>
  <si>
    <t>(2,82+1,04+1,04)*1,3</t>
  </si>
  <si>
    <t>50</t>
  </si>
  <si>
    <t>59761184</t>
  </si>
  <si>
    <t>sokl keramický mrazuvzdorný povrch hladký/matný tl do 10mm výšky přes 65 do 90mm</t>
  </si>
  <si>
    <t>1883967682</t>
  </si>
  <si>
    <t>6,37*1,1 'Přepočtené koeficientem množství</t>
  </si>
  <si>
    <t>51</t>
  </si>
  <si>
    <t>771574416</t>
  </si>
  <si>
    <t>Montáž podlah z dlaždic keramických lepených cementovým flexibilním lepidlem hladkých, tloušťky do 10 mm přes 9 do 12 ks/m2</t>
  </si>
  <si>
    <t>-106740408</t>
  </si>
  <si>
    <t>https://podminky.urs.cz/item/CS_URS_2025_01/771574416</t>
  </si>
  <si>
    <t>52</t>
  </si>
  <si>
    <t>59761160</t>
  </si>
  <si>
    <t>dlažba keramická slinutá mrazuvzdorná povrch hladký/matný tl do 10mm přes 9 do 12ks/m2</t>
  </si>
  <si>
    <t>1130694713</t>
  </si>
  <si>
    <t>14,99*1,1 'Přepočtené koeficientem množství</t>
  </si>
  <si>
    <t>53</t>
  </si>
  <si>
    <t>771577211</t>
  </si>
  <si>
    <t>Montáž podlah z dlaždic keramických lepených cementovým flexibilním lepidlem Příplatek k cenám za plochu do 5 m2 jednotlivě</t>
  </si>
  <si>
    <t>-1244098516</t>
  </si>
  <si>
    <t>https://podminky.urs.cz/item/CS_URS_2025_01/771577211</t>
  </si>
  <si>
    <t>2,82+1,04+1,04+4,11</t>
  </si>
  <si>
    <t>54</t>
  </si>
  <si>
    <t>771591112</t>
  </si>
  <si>
    <t>Izolace podlahy pod dlažbu nátěrem nebo stěrkou ve dvou vrstvách</t>
  </si>
  <si>
    <t>-1402628298</t>
  </si>
  <si>
    <t>https://podminky.urs.cz/item/CS_URS_2025_01/771591112</t>
  </si>
  <si>
    <t>55</t>
  </si>
  <si>
    <t>998771122</t>
  </si>
  <si>
    <t>Přesun hmot pro podlahy z dlaždic stanovený z hmotnosti přesunovaného materiálu vodorovná dopravní vzdálenost do 50 m ruční (bez užití mechanizace) v objektech výšky přes 6 do 12 m</t>
  </si>
  <si>
    <t>1010398779</t>
  </si>
  <si>
    <t>https://podminky.urs.cz/item/CS_URS_2025_01/998771122</t>
  </si>
  <si>
    <t>56</t>
  </si>
  <si>
    <t>776111116</t>
  </si>
  <si>
    <t>Příprava podkladu povlakových podlah a stěn broušení podlah stávajícího podkladu pro odstranění lepidla (po starých krytinách)</t>
  </si>
  <si>
    <t>294769369</t>
  </si>
  <si>
    <t>https://podminky.urs.cz/item/CS_URS_2025_01/776111116</t>
  </si>
  <si>
    <t>22,38+28,45+36,01+18,2+36,45+6,42+39,84</t>
  </si>
  <si>
    <t>57</t>
  </si>
  <si>
    <t>776111311</t>
  </si>
  <si>
    <t>Příprava podkladu povlakových podlah a stěn vysátí podlah</t>
  </si>
  <si>
    <t>-1542107942</t>
  </si>
  <si>
    <t>https://podminky.urs.cz/item/CS_URS_2025_01/776111311</t>
  </si>
  <si>
    <t>58</t>
  </si>
  <si>
    <t>776121112</t>
  </si>
  <si>
    <t>Příprava podkladu povlakových podlah a stěn penetrace vodou ředitelná podlah</t>
  </si>
  <si>
    <t>1920909439</t>
  </si>
  <si>
    <t>https://podminky.urs.cz/item/CS_URS_2025_01/776121112</t>
  </si>
  <si>
    <t>59</t>
  </si>
  <si>
    <t>776141122</t>
  </si>
  <si>
    <t>Příprava podkladu povlakových podlah a stěn vyrovnání samonivelační stěrkou podlah min.pevnosti 30 MPa, tloušťky přes 3 do 5 mm</t>
  </si>
  <si>
    <t>-697064858</t>
  </si>
  <si>
    <t>https://podminky.urs.cz/item/CS_URS_2025_01/776141122</t>
  </si>
  <si>
    <t>60</t>
  </si>
  <si>
    <t>776221111</t>
  </si>
  <si>
    <t>Montáž podlahovin z PVC lepením standardním lepidlem z pásů</t>
  </si>
  <si>
    <t>-1857654537</t>
  </si>
  <si>
    <t>https://podminky.urs.cz/item/CS_URS_2025_01/776221111</t>
  </si>
  <si>
    <t>61</t>
  </si>
  <si>
    <t>28411151</t>
  </si>
  <si>
    <t>podlahovina vinylová heterogenní protiskluzná třída zátěže 34/43, hořlavost Bfl S1, nášlapná vrstva 0,70mm tl 2,00mm</t>
  </si>
  <si>
    <t>1276434088</t>
  </si>
  <si>
    <t>187,75*1,1 'Přepočtené koeficientem množství</t>
  </si>
  <si>
    <t>62</t>
  </si>
  <si>
    <t>776411111</t>
  </si>
  <si>
    <t>Montáž soklíků lepením obvodových, výšky do 80 mm</t>
  </si>
  <si>
    <t>1954164298</t>
  </si>
  <si>
    <t>https://podminky.urs.cz/item/CS_URS_2025_01/776411111</t>
  </si>
  <si>
    <t>187,75*1,3 'Přepočtené koeficientem množství</t>
  </si>
  <si>
    <t>63</t>
  </si>
  <si>
    <t>28411009</t>
  </si>
  <si>
    <t>lišta soklová PVC 18x80mm</t>
  </si>
  <si>
    <t>367026835</t>
  </si>
  <si>
    <t>244,075*1,02 'Přepočtené koeficientem množství</t>
  </si>
  <si>
    <t>64</t>
  </si>
  <si>
    <t>998776122</t>
  </si>
  <si>
    <t>Přesun hmot pro podlahy povlakové stanovený z hmotnosti přesunovaného materiálu vodorovná dopravní vzdálenost do 50 m ruční (bez užití mechanizace) v objektech výšky přes 6 do 12 m</t>
  </si>
  <si>
    <t>1185127381</t>
  </si>
  <si>
    <t>https://podminky.urs.cz/item/CS_URS_2025_01/998776122</t>
  </si>
  <si>
    <t>65</t>
  </si>
  <si>
    <t>781111011</t>
  </si>
  <si>
    <t>Příprava podkladu před provedením obkladu oprášení (ometení) stěny</t>
  </si>
  <si>
    <t>401899160</t>
  </si>
  <si>
    <t>https://podminky.urs.cz/item/CS_URS_2025_01/781111011</t>
  </si>
  <si>
    <t>66</t>
  </si>
  <si>
    <t>781121011</t>
  </si>
  <si>
    <t>Příprava podkladu před provedením obkladu nátěr penetrační na stěnu</t>
  </si>
  <si>
    <t>318315683</t>
  </si>
  <si>
    <t>https://podminky.urs.cz/item/CS_URS_2025_01/781121011</t>
  </si>
  <si>
    <t>(2,3+2,6)*2*2</t>
  </si>
  <si>
    <t>(1,63+1,55)*2*1,8</t>
  </si>
  <si>
    <t>(0,87+1,55)*2*1,8</t>
  </si>
  <si>
    <t>67</t>
  </si>
  <si>
    <t>781131112</t>
  </si>
  <si>
    <t>Izolace stěny pod obklad izolace nátěrem nebo stěrkou ve dvou vrstvách</t>
  </si>
  <si>
    <t>-637802750</t>
  </si>
  <si>
    <t>https://podminky.urs.cz/item/CS_URS_2025_01/781131112</t>
  </si>
  <si>
    <t>68</t>
  </si>
  <si>
    <t>781151031</t>
  </si>
  <si>
    <t>Příprava podkladu před provedením obkladu celoplošné vyrovnání podkladu stěrkou, tloušťky 3 mm</t>
  </si>
  <si>
    <t>206328906</t>
  </si>
  <si>
    <t>https://podminky.urs.cz/item/CS_URS_2025_01/781151031</t>
  </si>
  <si>
    <t>69</t>
  </si>
  <si>
    <t>781472215</t>
  </si>
  <si>
    <t>Montáž keramických obkladů stěn lepených cementovým flexibilním lepidlem hladkých přes 6 do 9 ks/m2</t>
  </si>
  <si>
    <t>1780033747</t>
  </si>
  <si>
    <t>https://podminky.urs.cz/item/CS_URS_2025_01/781472215</t>
  </si>
  <si>
    <t>70</t>
  </si>
  <si>
    <t>59761708</t>
  </si>
  <si>
    <t>obklad keramický nemrazuvzdorný povrch hladký/lesklý tl do 10mm přes 6 do 9ks/m2</t>
  </si>
  <si>
    <t>82242869</t>
  </si>
  <si>
    <t>54,52*1,15 'Přepočtené koeficientem množství</t>
  </si>
  <si>
    <t>71</t>
  </si>
  <si>
    <t>781492211</t>
  </si>
  <si>
    <t>Obklad - dokončující práce montáž profilu lepeného flexibilním cementovým lepidlem rohového</t>
  </si>
  <si>
    <t>2066610244</t>
  </si>
  <si>
    <t>https://podminky.urs.cz/item/CS_URS_2025_01/781492211</t>
  </si>
  <si>
    <t>72</t>
  </si>
  <si>
    <t>28342003</t>
  </si>
  <si>
    <t>lišta ukončovací z PVC 10mm</t>
  </si>
  <si>
    <t>2074634154</t>
  </si>
  <si>
    <t>35*1,05 'Přepočtené koeficientem množství</t>
  </si>
  <si>
    <t>73</t>
  </si>
  <si>
    <t>781495211</t>
  </si>
  <si>
    <t>Čištění vnitřních ploch po provedení obkladu stěn chemickými prostředky</t>
  </si>
  <si>
    <t>478287983</t>
  </si>
  <si>
    <t>https://podminky.urs.cz/item/CS_URS_2025_01/781495211</t>
  </si>
  <si>
    <t>74</t>
  </si>
  <si>
    <t>998781122</t>
  </si>
  <si>
    <t>Přesun hmot pro obklady keramické stanovený z hmotnosti přesunovaného materiálu vodorovná dopravní vzdálenost do 50 m ruční (bez užití mechanizace) v objektech výšky přes 6 do 12 m</t>
  </si>
  <si>
    <t>1502655379</t>
  </si>
  <si>
    <t>https://podminky.urs.cz/item/CS_URS_2025_01/998781122</t>
  </si>
  <si>
    <t>784</t>
  </si>
  <si>
    <t>Dokončovací práce - malby a tapety</t>
  </si>
  <si>
    <t>75</t>
  </si>
  <si>
    <t>784111001</t>
  </si>
  <si>
    <t>Oprášení (ometení) podkladu v místnostech výšky do 3,80 m</t>
  </si>
  <si>
    <t>1888278838</t>
  </si>
  <si>
    <t>https://podminky.urs.cz/item/CS_URS_2025_01/784111001</t>
  </si>
  <si>
    <t>76</t>
  </si>
  <si>
    <t>784171101</t>
  </si>
  <si>
    <t>Zakrytí nemalovaných ploch (materiál ve specifikaci) včetně pozdějšího odkrytí podlah</t>
  </si>
  <si>
    <t>454805201</t>
  </si>
  <si>
    <t>https://podminky.urs.cz/item/CS_URS_2025_01/784171101</t>
  </si>
  <si>
    <t>77</t>
  </si>
  <si>
    <t>58124844</t>
  </si>
  <si>
    <t>fólie pro malířské potřeby zakrývací tl 25µ 4x5m</t>
  </si>
  <si>
    <t>-1630373024</t>
  </si>
  <si>
    <t>230*1,05 'Přepočtené koeficientem množství</t>
  </si>
  <si>
    <t>78</t>
  </si>
  <si>
    <t>784171111</t>
  </si>
  <si>
    <t>Zakrytí nemalovaných ploch (materiál ve specifikaci) včetně pozdějšího odkrytí svislých ploch např. stěn, oken, dveří v místnostech výšky do 3,80</t>
  </si>
  <si>
    <t>-1944651587</t>
  </si>
  <si>
    <t>https://podminky.urs.cz/item/CS_URS_2025_01/784171111</t>
  </si>
  <si>
    <t>79</t>
  </si>
  <si>
    <t>-71615652</t>
  </si>
  <si>
    <t>80</t>
  </si>
  <si>
    <t>784181101</t>
  </si>
  <si>
    <t>Penetrace podkladu jednonásobná základní akrylátová bezbarvá v místnostech výšky do 3,80 m</t>
  </si>
  <si>
    <t>-1263671973</t>
  </si>
  <si>
    <t>https://podminky.urs.cz/item/CS_URS_2025_01/784181101</t>
  </si>
  <si>
    <t>462,44+3,76*2+22,263*2+303,69</t>
  </si>
  <si>
    <t>odečet obklady</t>
  </si>
  <si>
    <t>-54,52</t>
  </si>
  <si>
    <t>81</t>
  </si>
  <si>
    <t>784211101</t>
  </si>
  <si>
    <t>Malby z malířských směsí oděruvzdorných za mokra dvojnásobné, bílé za mokra oděruvzdorné výborně v místnostech výšky do 3,80 m</t>
  </si>
  <si>
    <t>572255494</t>
  </si>
  <si>
    <t>https://podminky.urs.cz/item/CS_URS_2025_01/784211101</t>
  </si>
  <si>
    <t>HZS</t>
  </si>
  <si>
    <t>Hodinové zúčtovací sazby</t>
  </si>
  <si>
    <t>82</t>
  </si>
  <si>
    <t>HZS1292</t>
  </si>
  <si>
    <t>Hodinové zúčtovací sazby profesí HSV zemní a pomocné práce stavební dělník</t>
  </si>
  <si>
    <t>hod</t>
  </si>
  <si>
    <t>512</t>
  </si>
  <si>
    <t>-603227066</t>
  </si>
  <si>
    <t>https://podminky.urs.cz/item/CS_URS_2025_01/HZS1292</t>
  </si>
  <si>
    <t>přípomocné práce</t>
  </si>
  <si>
    <t>150</t>
  </si>
  <si>
    <t>c - TZB</t>
  </si>
  <si>
    <t>Soupis:</t>
  </si>
  <si>
    <t>c1 - ELE</t>
  </si>
  <si>
    <t xml:space="preserve">    741 - Elektroinstalace - silnoproud</t>
  </si>
  <si>
    <t xml:space="preserve">    742 - Elektroinstalace - slaboproud</t>
  </si>
  <si>
    <t xml:space="preserve">    751 - Vzduchotechnika</t>
  </si>
  <si>
    <t>971033141</t>
  </si>
  <si>
    <t>Vybourání otvorů ve zdivu základovém nebo nadzákladovém z cihel, tvárnic, příčkovek z cihel pálených na maltu vápennou nebo vápenocementovou průměru profilu do 60 mm, tl. do 300 mm</t>
  </si>
  <si>
    <t>415786763</t>
  </si>
  <si>
    <t>https://podminky.urs.cz/item/CS_URS_2025_01/971033141</t>
  </si>
  <si>
    <t>973031616</t>
  </si>
  <si>
    <t>Vysekání výklenků nebo kapes ve zdivu z cihel na maltu vápennou nebo vápenocementovou kapes pro špalíky a krabice, velikosti do 100x100x50 mm</t>
  </si>
  <si>
    <t>1839151506</t>
  </si>
  <si>
    <t>https://podminky.urs.cz/item/CS_URS_2025_01/973031616</t>
  </si>
  <si>
    <t>974031122</t>
  </si>
  <si>
    <t>Vysekání rýh ve zdivu cihelném na maltu vápennou nebo vápenocementovou do hl. 30 mm a šířky do 70 mm</t>
  </si>
  <si>
    <t>-1783469493</t>
  </si>
  <si>
    <t>https://podminky.urs.cz/item/CS_URS_2025_01/974031122</t>
  </si>
  <si>
    <t>-188140249</t>
  </si>
  <si>
    <t>-1863346829</t>
  </si>
  <si>
    <t>1,170*14</t>
  </si>
  <si>
    <t>-458561334</t>
  </si>
  <si>
    <t>1123260065</t>
  </si>
  <si>
    <t>741</t>
  </si>
  <si>
    <t>Elektroinstalace - silnoproud</t>
  </si>
  <si>
    <t>741112001</t>
  </si>
  <si>
    <t>Montáž krabic elektroinstalačních bez napojení na trubky a lišty, demontáže a montáže víčka a přístroje protahovacích nebo odbočných zapuštěných plastových kruhových do zdiva</t>
  </si>
  <si>
    <t>2004899318</t>
  </si>
  <si>
    <t>https://podminky.urs.cz/item/CS_URS_2025_01/741112001</t>
  </si>
  <si>
    <t>34571450</t>
  </si>
  <si>
    <t>krabice pod omítku PVC přístrojová kruhová D 70mm</t>
  </si>
  <si>
    <t>-1685102285</t>
  </si>
  <si>
    <t>741120001</t>
  </si>
  <si>
    <t>Montáž vodičů izolovaných měděných bez ukončení uložených pod omítku plných a laněných (např. CY), průřezu žíly 0,35 až 6 mm2</t>
  </si>
  <si>
    <t>1028619763</t>
  </si>
  <si>
    <t>https://podminky.urs.cz/item/CS_URS_2025_01/741120001</t>
  </si>
  <si>
    <t>34141039</t>
  </si>
  <si>
    <t>vodič propojovací jádro Cu plné izolace PVC 450/750V (H07V-U) 1x1,5mm2</t>
  </si>
  <si>
    <t>-340033228</t>
  </si>
  <si>
    <t>90*1,15 'Přepočtené koeficientem množství</t>
  </si>
  <si>
    <t>741122211</t>
  </si>
  <si>
    <t>Montáž kabelů měděných bez ukončení uložených volně nebo v liště plných kulatých (např. CYKY) počtu a průřezu žil 3x1,5 až 6 mm2</t>
  </si>
  <si>
    <t>339504212</t>
  </si>
  <si>
    <t>https://podminky.urs.cz/item/CS_URS_2025_01/741122211</t>
  </si>
  <si>
    <t>420+450+120</t>
  </si>
  <si>
    <t>34111030</t>
  </si>
  <si>
    <t>kabel instalační jádro Cu plné izolace PVC plášť PVC 450/750V (CYKY) 3x1,5mm2</t>
  </si>
  <si>
    <t>347773119</t>
  </si>
  <si>
    <t>420+120</t>
  </si>
  <si>
    <t>540*1,15 'Přepočtené koeficientem množství</t>
  </si>
  <si>
    <t>34111036</t>
  </si>
  <si>
    <t>kabel instalační jádro Cu plné izolace PVC plášť PVC 450/750V (CYKY) 3x2,5mm2</t>
  </si>
  <si>
    <t>941420080</t>
  </si>
  <si>
    <t>450</t>
  </si>
  <si>
    <t>450*1,15 'Přepočtené koeficientem množství</t>
  </si>
  <si>
    <t>741122231</t>
  </si>
  <si>
    <t>Montáž kabelů měděných bez ukončení uložených volně nebo v liště plných kulatých (např. CYKY) počtu a průřezu žil 5x1,5 až 2,5 mm2</t>
  </si>
  <si>
    <t>-1833776715</t>
  </si>
  <si>
    <t>https://podminky.urs.cz/item/CS_URS_2025_01/741122231</t>
  </si>
  <si>
    <t>95+60</t>
  </si>
  <si>
    <t>34111090</t>
  </si>
  <si>
    <t>kabel instalační jádro Cu plné izolace PVC plášť PVC 450/750V (CYKY) 5x1,5mm2</t>
  </si>
  <si>
    <t>-1391533767</t>
  </si>
  <si>
    <t>60*1,15 'Přepočtené koeficientem množství</t>
  </si>
  <si>
    <t>34111094</t>
  </si>
  <si>
    <t>kabel instalační jádro Cu plné izolace PVC plášť PVC 450/750V (CYKY) 5x2,5mm2</t>
  </si>
  <si>
    <t>-1994272791</t>
  </si>
  <si>
    <t>95</t>
  </si>
  <si>
    <t>95*1,15 'Přepočtené koeficientem množství</t>
  </si>
  <si>
    <t>741130001</t>
  </si>
  <si>
    <t>Ukončení vodičů izolovaných s označením a zapojením v rozváděči nebo na přístroji, průřezu žíly do 2,5 mm2</t>
  </si>
  <si>
    <t>-913707416</t>
  </si>
  <si>
    <t>https://podminky.urs.cz/item/CS_URS_2025_01/741130001</t>
  </si>
  <si>
    <t>741210101</t>
  </si>
  <si>
    <t>Montáž rozvaděčů litinových, hliníkových nebo plastových bez zapojení vodičů sestavy hmotnosti do 50 kg</t>
  </si>
  <si>
    <t>-1998420666</t>
  </si>
  <si>
    <t>https://podminky.urs.cz/item/CS_URS_2025_01/741210101</t>
  </si>
  <si>
    <t>RMAT0001</t>
  </si>
  <si>
    <t>rozvaděč 72M vč.vyzbrojení</t>
  </si>
  <si>
    <t>640282532</t>
  </si>
  <si>
    <t>741310011</t>
  </si>
  <si>
    <t>Montáž spínačů jedno nebo dvoupólových nástěnných se zapojením vodičů, pro prostředí normální ovladačů, řazení 1/0-tlačítkových zapínacích</t>
  </si>
  <si>
    <t>-473668564</t>
  </si>
  <si>
    <t>https://podminky.urs.cz/item/CS_URS_2025_01/741310011</t>
  </si>
  <si>
    <t>34535023</t>
  </si>
  <si>
    <t>ovládač nástěnný zapínací, řazení 1/0, IP44, šroubové svorky</t>
  </si>
  <si>
    <t>-1200598045</t>
  </si>
  <si>
    <t>741310101</t>
  </si>
  <si>
    <t>Montáž spínačů jedno nebo dvoupólových polozapuštěných nebo zapuštěných se zapojením vodičů bezšroubové připojení spínačů, řazení 1-jednopólových</t>
  </si>
  <si>
    <t>1361847911</t>
  </si>
  <si>
    <t>https://podminky.urs.cz/item/CS_URS_2025_01/741310101</t>
  </si>
  <si>
    <t>34539010</t>
  </si>
  <si>
    <t>přístroj spínače jednopólového, řazení 1, 1So bezšroubové svorky</t>
  </si>
  <si>
    <t>-248708961</t>
  </si>
  <si>
    <t>34539049</t>
  </si>
  <si>
    <t>kryt spínače jednoduchý</t>
  </si>
  <si>
    <t>1382843125</t>
  </si>
  <si>
    <t>34539059</t>
  </si>
  <si>
    <t>rámeček jednonásobný</t>
  </si>
  <si>
    <t>167823805</t>
  </si>
  <si>
    <t>741310121</t>
  </si>
  <si>
    <t>Montáž spínačů jedno nebo dvoupólových polozapuštěných nebo zapuštěných se zapojením vodičů bezšroubové připojení přepínačů, řazení 5-sériových</t>
  </si>
  <si>
    <t>66699638</t>
  </si>
  <si>
    <t>https://podminky.urs.cz/item/CS_URS_2025_01/741310121</t>
  </si>
  <si>
    <t>34539012</t>
  </si>
  <si>
    <t>přístroj přepínače sériového, řazení 5 bezšroubové svorky</t>
  </si>
  <si>
    <t>306467487</t>
  </si>
  <si>
    <t>34539050</t>
  </si>
  <si>
    <t>kryt spínače dělený</t>
  </si>
  <si>
    <t>-2114880213</t>
  </si>
  <si>
    <t>-689609339</t>
  </si>
  <si>
    <t>741310125</t>
  </si>
  <si>
    <t>Montáž spínačů jedno nebo dvoupólových polozapuštěných nebo zapuštěných se zapojením vodičů bezšroubové připojení přepínačů, řazení 6+6-dvojitých střídavých</t>
  </si>
  <si>
    <t>-1493475879</t>
  </si>
  <si>
    <t>https://podminky.urs.cz/item/CS_URS_2025_01/741310125</t>
  </si>
  <si>
    <t>34539017</t>
  </si>
  <si>
    <t>přístroj přepínače střídavého dvojitého, řazení 6+6(6+1) bezšroubové svorky</t>
  </si>
  <si>
    <t>-1377210167</t>
  </si>
  <si>
    <t>-1532775784</t>
  </si>
  <si>
    <t>581560038</t>
  </si>
  <si>
    <t>741310126</t>
  </si>
  <si>
    <t>Montáž spínačů jedno nebo dvoupólových polozapuštěných nebo zapuštěných se zapojením vodičů bezšroubové připojení přepínačů, řazení 7-křížových</t>
  </si>
  <si>
    <t>-1843245384</t>
  </si>
  <si>
    <t>https://podminky.urs.cz/item/CS_URS_2025_01/741310126</t>
  </si>
  <si>
    <t>34539014</t>
  </si>
  <si>
    <t>přístroj přepínače křížového, řazení 7, 7So bezšroubové svorky</t>
  </si>
  <si>
    <t>-1111465155</t>
  </si>
  <si>
    <t>1247307953</t>
  </si>
  <si>
    <t>701050411</t>
  </si>
  <si>
    <t>741313004</t>
  </si>
  <si>
    <t>Montáž zásuvek domovních se zapojením vodičů bezšroubové připojení polozapuštěných nebo zapuštěných 10/16 A, provedení 2x (2P + PE) dvojnásobná</t>
  </si>
  <si>
    <t>1614875028</t>
  </si>
  <si>
    <t>https://podminky.urs.cz/item/CS_URS_2025_01/741313004</t>
  </si>
  <si>
    <t>34555242</t>
  </si>
  <si>
    <t>zásuvka zapuštěná dvojnásobná, šikmá, s clonkami, bezšroubové svorky</t>
  </si>
  <si>
    <t>1057254048</t>
  </si>
  <si>
    <t>741810003</t>
  </si>
  <si>
    <t>Zkoušky a prohlídky elektrických rozvodů a zařízení celková prohlídka a vyhotovení revizní zprávy pro objem montážních prací přes 500 do 1000 tis. Kč</t>
  </si>
  <si>
    <t>1718364443</t>
  </si>
  <si>
    <t>https://podminky.urs.cz/item/CS_URS_2025_01/741810003</t>
  </si>
  <si>
    <t>741920245</t>
  </si>
  <si>
    <t>Protipožární ucpávky samostatných kabelů prostup stěnou, tloušťky do 100 mm tmelem požární odolnost EI 90, průměr kabelu do 21 mm</t>
  </si>
  <si>
    <t>577101011</t>
  </si>
  <si>
    <t>https://podminky.urs.cz/item/CS_URS_2025_01/741920245</t>
  </si>
  <si>
    <t>742</t>
  </si>
  <si>
    <t>Elektroinstalace - slaboproud</t>
  </si>
  <si>
    <t>742110002</t>
  </si>
  <si>
    <t>Montáž trubek elektroinstalačních plastových ohebných uložených pod omítku</t>
  </si>
  <si>
    <t>467866575</t>
  </si>
  <si>
    <t>https://podminky.urs.cz/item/CS_URS_2025_01/742110002</t>
  </si>
  <si>
    <t>34571051</t>
  </si>
  <si>
    <t>trubka elektroinstalační ohebná EN 500 86-1141 (chránička) D 22,9/28,5mm</t>
  </si>
  <si>
    <t>-1024688536</t>
  </si>
  <si>
    <t>150*1,05 'Přepočtené koeficientem množství</t>
  </si>
  <si>
    <t>742121001</t>
  </si>
  <si>
    <t>Montáž kabelů sdělovacích pro vnitřní rozvody počtu žil do 15</t>
  </si>
  <si>
    <t>969458972</t>
  </si>
  <si>
    <t>https://podminky.urs.cz/item/CS_URS_2025_01/742121001</t>
  </si>
  <si>
    <t>34121301</t>
  </si>
  <si>
    <t>kabel koaxiální stíněný 2xAl/PES a opletením z CuSn drátků 144x0,12mm2, plášť PVC bílý, jádro CU pr. 1,13mm</t>
  </si>
  <si>
    <t>1855271622</t>
  </si>
  <si>
    <t>90*1,2 'Přepočtené koeficientem množství</t>
  </si>
  <si>
    <t>742124002</t>
  </si>
  <si>
    <t>Montáž kabelů datových FTP, UTP, STP pro vnitřní rozvody do trubky</t>
  </si>
  <si>
    <t>2102469040</t>
  </si>
  <si>
    <t>https://podminky.urs.cz/item/CS_URS_2025_01/742124002</t>
  </si>
  <si>
    <t>34121263</t>
  </si>
  <si>
    <t>kabel datový jádro Cu plné plášť PVC (U/UTP) kategorie 6</t>
  </si>
  <si>
    <t>-1442615570</t>
  </si>
  <si>
    <t>100*1,2 'Přepočtené koeficientem množství</t>
  </si>
  <si>
    <t>742210121</t>
  </si>
  <si>
    <t>Montáž hlásiče automatického bodového</t>
  </si>
  <si>
    <t>1733661669</t>
  </si>
  <si>
    <t>https://podminky.urs.cz/item/CS_URS_2025_01/742210121</t>
  </si>
  <si>
    <t>59081437</t>
  </si>
  <si>
    <t>hlásič kombinovaný adresný, teplotní a detektor CO</t>
  </si>
  <si>
    <t>-1201871119</t>
  </si>
  <si>
    <t>742330044</t>
  </si>
  <si>
    <t>Montáž strukturované kabeláže zásuvek datových pod omítku, do nábytku, do parapetního žlabu nebo podlahové krabice 1 až 6 pozic</t>
  </si>
  <si>
    <t>-1853176224</t>
  </si>
  <si>
    <t>https://podminky.urs.cz/item/CS_URS_2025_01/742330044</t>
  </si>
  <si>
    <t>37451183</t>
  </si>
  <si>
    <t>modul zásuvkový 1xRJ45 osazený 22,5x45mm se záclonkou úhlový UTP Cat6</t>
  </si>
  <si>
    <t>1162195563</t>
  </si>
  <si>
    <t>7*2 'Přepočtené koeficientem množství</t>
  </si>
  <si>
    <t>34539100</t>
  </si>
  <si>
    <t>rámeček datové zásuvky pro 2 moduly 22,5x45mm</t>
  </si>
  <si>
    <t>1000587261</t>
  </si>
  <si>
    <t>37451155</t>
  </si>
  <si>
    <t>zásuvka s rámečkem úhlová se záclonkou (neosazená) pro 2 keystone</t>
  </si>
  <si>
    <t>-1670352657</t>
  </si>
  <si>
    <t>742420121</t>
  </si>
  <si>
    <t>Montáž společné televizní antény televizní zásuvky koncové nebo průběžné</t>
  </si>
  <si>
    <t>1415541360</t>
  </si>
  <si>
    <t>https://podminky.urs.cz/item/CS_URS_2025_01/742420121</t>
  </si>
  <si>
    <t>37451027</t>
  </si>
  <si>
    <t>zásuvka koncová TV/R/DATA pro kabelovou TV bez krabičky a bez víčka útlum 4,5dB</t>
  </si>
  <si>
    <t>-1452815753</t>
  </si>
  <si>
    <t>742.1R</t>
  </si>
  <si>
    <t>D+M svítidel dle PD</t>
  </si>
  <si>
    <t>-1558430560</t>
  </si>
  <si>
    <t>998742122</t>
  </si>
  <si>
    <t>Přesun hmot pro slaboproud stanovený z hmotnosti přesunovaného materiálu vodorovná dopravní vzdálenost do 50 m ruční (bez užití mechanizace) v objektech výšky přes 6 do 12 m</t>
  </si>
  <si>
    <t>-891852220</t>
  </si>
  <si>
    <t>https://podminky.urs.cz/item/CS_URS_2025_01/998742122</t>
  </si>
  <si>
    <t>751</t>
  </si>
  <si>
    <t>Vzduchotechnika</t>
  </si>
  <si>
    <t>751111012</t>
  </si>
  <si>
    <t>Montáž ventilátoru axiálního nízkotlakého nástěnného základního, průměru přes 100 do 200 mm</t>
  </si>
  <si>
    <t>2125837069</t>
  </si>
  <si>
    <t>https://podminky.urs.cz/item/CS_URS_2025_01/751111012</t>
  </si>
  <si>
    <t>42914115</t>
  </si>
  <si>
    <t>ventilátor axiální stěnový skříň z plastu IP44 25W D 125mm</t>
  </si>
  <si>
    <t>1887884149</t>
  </si>
  <si>
    <t>HZS2231</t>
  </si>
  <si>
    <t>Hodinové zúčtovací sazby profesí PSV provádění stavebních instalací elektrikář</t>
  </si>
  <si>
    <t>-1679655192</t>
  </si>
  <si>
    <t>https://podminky.urs.cz/item/CS_URS_2025_01/HZS2231</t>
  </si>
  <si>
    <t>demontáž stávající elektroinstalace</t>
  </si>
  <si>
    <t>zapojení ohřívače</t>
  </si>
  <si>
    <t>zapojení digestoře</t>
  </si>
  <si>
    <t>propojení se stávající elektroinstalací</t>
  </si>
  <si>
    <t>c2 - ZTI</t>
  </si>
  <si>
    <t xml:space="preserve">    721 - Zdravotechnika - vnitřní kanalizace</t>
  </si>
  <si>
    <t xml:space="preserve">    722 - Zdravotechnika - vnitřní vodovod</t>
  </si>
  <si>
    <t xml:space="preserve">    726 - Zdravotechnika - předstěnové instalace</t>
  </si>
  <si>
    <t>721</t>
  </si>
  <si>
    <t>Zdravotechnika - vnitřní kanalizace</t>
  </si>
  <si>
    <t>721173723</t>
  </si>
  <si>
    <t>Potrubí z trub polyetylenových svařované připojovací DN 50</t>
  </si>
  <si>
    <t>-1794281893</t>
  </si>
  <si>
    <t>https://podminky.urs.cz/item/CS_URS_2025_01/721173723</t>
  </si>
  <si>
    <t>2+5+1+5</t>
  </si>
  <si>
    <t>721212125</t>
  </si>
  <si>
    <t>Odtokové sprchové žlaby se zápachovou uzávěrkou a krycím roštem délky 900 mm</t>
  </si>
  <si>
    <t>1733235313</t>
  </si>
  <si>
    <t>https://podminky.urs.cz/item/CS_URS_2025_01/721212125</t>
  </si>
  <si>
    <t>721290111</t>
  </si>
  <si>
    <t>Zkouška těsnosti kanalizace v objektech vodou do DN 125</t>
  </si>
  <si>
    <t>1034997146</t>
  </si>
  <si>
    <t>https://podminky.urs.cz/item/CS_URS_2025_01/721290111</t>
  </si>
  <si>
    <t>998721122</t>
  </si>
  <si>
    <t>Přesun hmot pro vnitřní kanalizaci stanovený z hmotnosti přesunovaného materiálu vodorovná dopravní vzdálenost do 50 m ruční (bez užití mechanizace) v objektech výšky přes 6 do 12 m</t>
  </si>
  <si>
    <t>612654223</t>
  </si>
  <si>
    <t>https://podminky.urs.cz/item/CS_URS_2025_01/998721122</t>
  </si>
  <si>
    <t>722</t>
  </si>
  <si>
    <t>Zdravotechnika - vnitřní vodovod</t>
  </si>
  <si>
    <t>722174002</t>
  </si>
  <si>
    <t>Potrubí z plastových trubek z polypropylenu PPR svařovaných polyfúzně PN 16 (SDR 7,4) D 20 x 2,8</t>
  </si>
  <si>
    <t>-1826931096</t>
  </si>
  <si>
    <t>https://podminky.urs.cz/item/CS_URS_2025_01/722174002</t>
  </si>
  <si>
    <t>722179191</t>
  </si>
  <si>
    <t>Příplatek k ceně rozvody vody z plastů za práce malého rozsahu na zakázce do 20 m rozvodu</t>
  </si>
  <si>
    <t>161076196</t>
  </si>
  <si>
    <t>https://podminky.urs.cz/item/CS_URS_2025_01/722179191</t>
  </si>
  <si>
    <t>722181111</t>
  </si>
  <si>
    <t>Ochrana potrubí plstěnými pásy DN do 20 mm</t>
  </si>
  <si>
    <t>-2096446218</t>
  </si>
  <si>
    <t>https://podminky.urs.cz/item/CS_URS_2025_01/722181111</t>
  </si>
  <si>
    <t>722220111</t>
  </si>
  <si>
    <t>Armatury s jedním závitem nástěnky pro výtokový ventil G 1/2"</t>
  </si>
  <si>
    <t>-1297564261</t>
  </si>
  <si>
    <t>https://podminky.urs.cz/item/CS_URS_2025_01/722220111</t>
  </si>
  <si>
    <t>722290234</t>
  </si>
  <si>
    <t>Zkoušky, proplach a desinfekce vodovodního potrubí proplach a desinfekce vodovodního potrubí do DN 80</t>
  </si>
  <si>
    <t>-1000722247</t>
  </si>
  <si>
    <t>https://podminky.urs.cz/item/CS_URS_2025_01/722290234</t>
  </si>
  <si>
    <t>722290246</t>
  </si>
  <si>
    <t>Zkoušky, proplach a desinfekce vodovodního potrubí zkoušky těsnosti vodovodního potrubí plastového do DN 40</t>
  </si>
  <si>
    <t>1283622711</t>
  </si>
  <si>
    <t>https://podminky.urs.cz/item/CS_URS_2025_01/722290246</t>
  </si>
  <si>
    <t>998722122</t>
  </si>
  <si>
    <t>Přesun hmot pro vnitřní vodovod stanovený z hmotnosti přesunovaného materiálu vodorovná dopravní vzdálenost do 50 m ruční (bez užití mechanizace) v objektech výšky přes 6 do 12 m</t>
  </si>
  <si>
    <t>1505196138</t>
  </si>
  <si>
    <t>https://podminky.urs.cz/item/CS_URS_2025_01/998722122</t>
  </si>
  <si>
    <t>725112171</t>
  </si>
  <si>
    <t>Zařízení záchodů kombi klozety s hlubokým splachováním odpad vodorovný</t>
  </si>
  <si>
    <t>907075178</t>
  </si>
  <si>
    <t>https://podminky.urs.cz/item/CS_URS_2025_01/725112171</t>
  </si>
  <si>
    <t>725119125</t>
  </si>
  <si>
    <t>Zařízení záchodů montáž klozetových mís závěsných na nosné stěny</t>
  </si>
  <si>
    <t>-1851464044</t>
  </si>
  <si>
    <t>https://podminky.urs.cz/item/CS_URS_2025_01/725119125</t>
  </si>
  <si>
    <t>64236051</t>
  </si>
  <si>
    <t>klozet keramický bílý závěsný hluboké splachování pro handicapované</t>
  </si>
  <si>
    <t>874818369</t>
  </si>
  <si>
    <t>725119131</t>
  </si>
  <si>
    <t>Zařízení záchodů montáž klozetových sedátek standardních</t>
  </si>
  <si>
    <t>-2032900579</t>
  </si>
  <si>
    <t>https://podminky.urs.cz/item/CS_URS_2025_01/725119131</t>
  </si>
  <si>
    <t>55167340</t>
  </si>
  <si>
    <t>sedátko záchodové plastové bílé delší způsob upevnění spodní</t>
  </si>
  <si>
    <t>1877821797</t>
  </si>
  <si>
    <t>725211601</t>
  </si>
  <si>
    <t>Umyvadla keramická bílá bez výtokových armatur připevněná na stěnu šrouby bez sloupu nebo krytu na sifon, šířka umyvadla 500 mm</t>
  </si>
  <si>
    <t>-106905331</t>
  </si>
  <si>
    <t>https://podminky.urs.cz/item/CS_URS_2025_01/725211601</t>
  </si>
  <si>
    <t>725219101</t>
  </si>
  <si>
    <t>Umyvadla montáž umyvadel ostatních typů na konzoly</t>
  </si>
  <si>
    <t>1638990105</t>
  </si>
  <si>
    <t>https://podminky.urs.cz/item/CS_URS_2025_01/725219101</t>
  </si>
  <si>
    <t>64211023</t>
  </si>
  <si>
    <t>umyvadlo keramické závěsné bezbariérové bílé 640x550mm</t>
  </si>
  <si>
    <t>1546409698</t>
  </si>
  <si>
    <t>725244907</t>
  </si>
  <si>
    <t>Sprchové dveře a zástěny montáž sprchové zástěny rohové (kout)</t>
  </si>
  <si>
    <t>1828033666</t>
  </si>
  <si>
    <t>https://podminky.urs.cz/item/CS_URS_2025_01/725244907</t>
  </si>
  <si>
    <t>sprchový závěs rohový</t>
  </si>
  <si>
    <t>530227934</t>
  </si>
  <si>
    <t>725291652</t>
  </si>
  <si>
    <t>Montáž doplňků zařízení koupelen a záchodů dávkovače tekutého mýdla</t>
  </si>
  <si>
    <t>-42785565</t>
  </si>
  <si>
    <t>https://podminky.urs.cz/item/CS_URS_2025_01/725291652</t>
  </si>
  <si>
    <t>55431097</t>
  </si>
  <si>
    <t>dávkovač tekutého mýdla 1,2L</t>
  </si>
  <si>
    <t>1226823446</t>
  </si>
  <si>
    <t>725291653</t>
  </si>
  <si>
    <t>Montáž doplňků zařízení koupelen a záchodů zásobníku toaletních papírů</t>
  </si>
  <si>
    <t>-1676631643</t>
  </si>
  <si>
    <t>https://podminky.urs.cz/item/CS_URS_2025_01/725291653</t>
  </si>
  <si>
    <t>55431091</t>
  </si>
  <si>
    <t>zásobník toaletních papírů nerez D 220mm</t>
  </si>
  <si>
    <t>-1139367032</t>
  </si>
  <si>
    <t>725291654</t>
  </si>
  <si>
    <t>Montáž doplňků zařízení koupelen a záchodů zásobníku papírových ručníků</t>
  </si>
  <si>
    <t>746305681</t>
  </si>
  <si>
    <t>https://podminky.urs.cz/item/CS_URS_2025_01/725291654</t>
  </si>
  <si>
    <t>55431084</t>
  </si>
  <si>
    <t>zásobník papírových ručníků skládaných nerezové provedení</t>
  </si>
  <si>
    <t>1967861005</t>
  </si>
  <si>
    <t>725291662</t>
  </si>
  <si>
    <t>Montáž doplňků zařízení koupelen a záchodů sedačky do sprchy</t>
  </si>
  <si>
    <t>-824975085</t>
  </si>
  <si>
    <t>https://podminky.urs.cz/item/CS_URS_2025_01/725291662</t>
  </si>
  <si>
    <t>55147081</t>
  </si>
  <si>
    <t>sedátko sklopné do sprchy s opěrnou nohou nerez lesk 440x450x460mm</t>
  </si>
  <si>
    <t>812881669</t>
  </si>
  <si>
    <t>725291664</t>
  </si>
  <si>
    <t>Montáž doplňků zařízení koupelen a záchodů štětky závěsné</t>
  </si>
  <si>
    <t>-726403888</t>
  </si>
  <si>
    <t>https://podminky.urs.cz/item/CS_URS_2025_01/725291664</t>
  </si>
  <si>
    <t>55779012</t>
  </si>
  <si>
    <t>štětka na WC závěsná nebo na podlahu kartáč nylon nerezové záchytné pouzdro lesk</t>
  </si>
  <si>
    <t>-1831253389</t>
  </si>
  <si>
    <t>725291665</t>
  </si>
  <si>
    <t>Montáž doplňků zařízení koupelen a záchodů police</t>
  </si>
  <si>
    <t>-1331124701</t>
  </si>
  <si>
    <t>https://podminky.urs.cz/item/CS_URS_2025_01/725291665</t>
  </si>
  <si>
    <t>55779011</t>
  </si>
  <si>
    <t>police na zeď nerezová 800x100mm</t>
  </si>
  <si>
    <t>630849583</t>
  </si>
  <si>
    <t>725291666</t>
  </si>
  <si>
    <t>Montáž doplňků zařízení koupelen a záchodů háčku</t>
  </si>
  <si>
    <t>1593090864</t>
  </si>
  <si>
    <t>https://podminky.urs.cz/item/CS_URS_2025_01/725291666</t>
  </si>
  <si>
    <t>55441011</t>
  </si>
  <si>
    <t>háček koupelnový</t>
  </si>
  <si>
    <t>1272825096</t>
  </si>
  <si>
    <t>1049616207</t>
  </si>
  <si>
    <t>55147123</t>
  </si>
  <si>
    <t>madlo invalidní rovné nerez lesk 1000mm</t>
  </si>
  <si>
    <t>-173901633</t>
  </si>
  <si>
    <t>725291670</t>
  </si>
  <si>
    <t>Montáž doplňků zařízení koupelen a záchodů madla invalidního krakorcového sklopného</t>
  </si>
  <si>
    <t>-40365672</t>
  </si>
  <si>
    <t>https://podminky.urs.cz/item/CS_URS_2025_01/725291670</t>
  </si>
  <si>
    <t>55147117</t>
  </si>
  <si>
    <t>madlo invalidní krakorcové sklopné nerez mat 813mm</t>
  </si>
  <si>
    <t>-293588597</t>
  </si>
  <si>
    <t>55281803</t>
  </si>
  <si>
    <t>nožní tlačítko na podlahu pro ovládání WC komplet</t>
  </si>
  <si>
    <t>1275113253</t>
  </si>
  <si>
    <t>725531101</t>
  </si>
  <si>
    <t>Elektrické ohřívače zásobníkové beztlakové přepadové objem nádrže (příkon) 5 l (2,0 kW)</t>
  </si>
  <si>
    <t>-135055673</t>
  </si>
  <si>
    <t>https://podminky.urs.cz/item/CS_URS_2025_01/725531101</t>
  </si>
  <si>
    <t>725813111</t>
  </si>
  <si>
    <t>Ventily rohové bez připojovací trubičky nebo flexi hadičky G 1/2"</t>
  </si>
  <si>
    <t>-1810831548</t>
  </si>
  <si>
    <t>https://podminky.urs.cz/item/CS_URS_2025_01/725813111</t>
  </si>
  <si>
    <t>5*2</t>
  </si>
  <si>
    <t>725822613</t>
  </si>
  <si>
    <t>Baterie umyvadlové stojánkové pákové s výpustí</t>
  </si>
  <si>
    <t>-84562111</t>
  </si>
  <si>
    <t>https://podminky.urs.cz/item/CS_URS_2025_01/725822613</t>
  </si>
  <si>
    <t>5+1</t>
  </si>
  <si>
    <t>725849412</t>
  </si>
  <si>
    <t>Baterie sprchové montáž nástěnných baterií s pevnou výškou sprchy</t>
  </si>
  <si>
    <t>1023034884</t>
  </si>
  <si>
    <t>https://podminky.urs.cz/item/CS_URS_2025_01/725849412</t>
  </si>
  <si>
    <t>55145590</t>
  </si>
  <si>
    <t>baterie sprchová páková včetně sprchové soupravy 150mm chrom</t>
  </si>
  <si>
    <t>-616994450</t>
  </si>
  <si>
    <t>725861101</t>
  </si>
  <si>
    <t>Zápachové uzávěrky zařizovacích předmětů pro umyvadla DN 32</t>
  </si>
  <si>
    <t>303262903</t>
  </si>
  <si>
    <t>https://podminky.urs.cz/item/CS_URS_2025_01/725861101</t>
  </si>
  <si>
    <t>-1399932067</t>
  </si>
  <si>
    <t>726</t>
  </si>
  <si>
    <t>Zdravotechnika - předstěnové instalace</t>
  </si>
  <si>
    <t>726131002</t>
  </si>
  <si>
    <t>Předstěnové instalační systémy do lehkých stěn s kovovou konstrukcí pro umyvadla stavební výšky do 1120 mm pro tělesně postižené</t>
  </si>
  <si>
    <t>657067540</t>
  </si>
  <si>
    <t>https://podminky.urs.cz/item/CS_URS_2025_01/726131002</t>
  </si>
  <si>
    <t>726131043</t>
  </si>
  <si>
    <t>Předstěnové instalační systémy do lehkých stěn s kovovou konstrukcí pro závěsné klozety ovládání zepředu, stavební výšky 1120 mm pro tělesně postižené</t>
  </si>
  <si>
    <t>124699283</t>
  </si>
  <si>
    <t>https://podminky.urs.cz/item/CS_URS_2025_01/726131043</t>
  </si>
  <si>
    <t>998726132</t>
  </si>
  <si>
    <t>Přesun hmot pro instalační prefabrikáty stanovený z hmotnosti přesunovaného materiálu vodorovná dopravní vzdálenost do 50 m ruční (bez užití mechanizace) v objektech výšky přes 6 m do 12 m</t>
  </si>
  <si>
    <t>369964655</t>
  </si>
  <si>
    <t>https://podminky.urs.cz/item/CS_URS_2025_01/998726132</t>
  </si>
  <si>
    <t>781491021</t>
  </si>
  <si>
    <t>Montáž zrcadel lepených silikonovým tmelem na keramický obklad, plochy do 1 m2</t>
  </si>
  <si>
    <t>1507253467</t>
  </si>
  <si>
    <t>https://podminky.urs.cz/item/CS_URS_2025_01/781491021</t>
  </si>
  <si>
    <t>63465124</t>
  </si>
  <si>
    <t>zrcadlo nemontované čiré tl 4mm max rozměr 3210x2250mm</t>
  </si>
  <si>
    <t>1290773698</t>
  </si>
  <si>
    <t>1*1,1 'Přepočtené koeficientem množství</t>
  </si>
  <si>
    <t>460630095</t>
  </si>
  <si>
    <t>1861527006</t>
  </si>
  <si>
    <t>montáž odpadkového koše</t>
  </si>
  <si>
    <t>55431082</t>
  </si>
  <si>
    <t>koš odpadkový drátěný závěsný nerezový 350x290x190mm</t>
  </si>
  <si>
    <t>101342329</t>
  </si>
  <si>
    <t>HZS2211</t>
  </si>
  <si>
    <t>Hodinové zúčtovací sazby profesí PSV provádění stavebních instalací instalatér</t>
  </si>
  <si>
    <t>1671418157</t>
  </si>
  <si>
    <t>https://podminky.urs.cz/item/CS_URS_2025_01/HZS2211</t>
  </si>
  <si>
    <t>napojení na stávajíc rozvody ZTI</t>
  </si>
  <si>
    <t>c3 - ÚT</t>
  </si>
  <si>
    <t xml:space="preserve">    733 - Ústřední vytápění - rozvodné potrubí</t>
  </si>
  <si>
    <t xml:space="preserve">    735 - Ústřední vytápění - otopná tělesa</t>
  </si>
  <si>
    <t>733</t>
  </si>
  <si>
    <t>Ústřední vytápění - rozvodné potrubí</t>
  </si>
  <si>
    <t>733222303</t>
  </si>
  <si>
    <t>Potrubí z trubek měděných polotvrdých spojovaných lisováním PN 16, T= +110°C Ø 18/1</t>
  </si>
  <si>
    <t>-411137389</t>
  </si>
  <si>
    <t>https://podminky.urs.cz/item/CS_URS_2025_01/733222303</t>
  </si>
  <si>
    <t>2*1,7</t>
  </si>
  <si>
    <t>2*1,1</t>
  </si>
  <si>
    <t>733291101</t>
  </si>
  <si>
    <t>Zkoušky těsnosti potrubí z trubek měděných Ø do 35/1,5</t>
  </si>
  <si>
    <t>1059234456</t>
  </si>
  <si>
    <t>https://podminky.urs.cz/item/CS_URS_2025_01/733291101</t>
  </si>
  <si>
    <t>735</t>
  </si>
  <si>
    <t>Ústřední vytápění - otopná tělesa</t>
  </si>
  <si>
    <t>735151832</t>
  </si>
  <si>
    <t>Demontáž otopných těles panelových třířadých stavební délky přes 1500 do 2820 mm</t>
  </si>
  <si>
    <t>-256922088</t>
  </si>
  <si>
    <t>https://podminky.urs.cz/item/CS_URS_2025_01/735151832</t>
  </si>
  <si>
    <t>735164512</t>
  </si>
  <si>
    <t>Otopná tělesa trubková montáž těles na stěnu výšky tělesa přes 1500 mm</t>
  </si>
  <si>
    <t>1848494804</t>
  </si>
  <si>
    <t>https://podminky.urs.cz/item/CS_URS_2025_01/735164512</t>
  </si>
  <si>
    <t>HZS2221</t>
  </si>
  <si>
    <t>Hodinové zúčtovací sazby profesí PSV provádění stavebních instalací topenář</t>
  </si>
  <si>
    <t>-718059523</t>
  </si>
  <si>
    <t>https://podminky.urs.cz/item/CS_URS_2025_01/HZS2221</t>
  </si>
  <si>
    <t>úprava a napojení na stávající system út</t>
  </si>
  <si>
    <t>x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</si>
  <si>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</si>
  <si>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</si>
  <si>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</si>
  <si>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</si>
  <si>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VRN6 - Územní vlivy</t>
  </si>
  <si>
    <t>Vedlejší rozpočtové náklady</t>
  </si>
  <si>
    <t>VRN1</t>
  </si>
  <si>
    <t>Průzkumné, geodetické a projektové práce</t>
  </si>
  <si>
    <t>011002000</t>
  </si>
  <si>
    <t>Průzkumné práce</t>
  </si>
  <si>
    <t>1024</t>
  </si>
  <si>
    <t>330695084</t>
  </si>
  <si>
    <t>https://podminky.urs.cz/item/CS_URS_2025_01/011002000</t>
  </si>
  <si>
    <t>013254000</t>
  </si>
  <si>
    <t>Dokumentace skutečného provedení stavby</t>
  </si>
  <si>
    <t>-192884469</t>
  </si>
  <si>
    <t>https://podminky.urs.cz/item/CS_URS_2025_01/013254000</t>
  </si>
  <si>
    <t>VRN3</t>
  </si>
  <si>
    <t>Zařízení staveniště</t>
  </si>
  <si>
    <t>030001000</t>
  </si>
  <si>
    <t>-1414350722</t>
  </si>
  <si>
    <t>https://podminky.urs.cz/item/CS_URS_2025_01/030001000</t>
  </si>
  <si>
    <t>034503000</t>
  </si>
  <si>
    <t>Informační tabule na staveništi</t>
  </si>
  <si>
    <t>ks</t>
  </si>
  <si>
    <t>957751169</t>
  </si>
  <si>
    <t>https://podminky.urs.cz/item/CS_URS_2025_01/034503000</t>
  </si>
  <si>
    <t>VRN4</t>
  </si>
  <si>
    <t>Inženýrská činnost</t>
  </si>
  <si>
    <t>044002000</t>
  </si>
  <si>
    <t>Revize revize dočasných objektů nebo zařízení staveniště</t>
  </si>
  <si>
    <t>1072761440</t>
  </si>
  <si>
    <t>https://podminky.urs.cz/item/CS_URS_2025_01/044002000</t>
  </si>
  <si>
    <t>045002000</t>
  </si>
  <si>
    <t>Kompletační a koordinační činnost</t>
  </si>
  <si>
    <t>1738410014</t>
  </si>
  <si>
    <t>https://podminky.urs.cz/item/CS_URS_2025_01/045002000</t>
  </si>
  <si>
    <t>VRN6</t>
  </si>
  <si>
    <t>Územní vlivy</t>
  </si>
  <si>
    <t>065002000</t>
  </si>
  <si>
    <t>Mimostaveništní doprava materiálů, výrobků a strojů</t>
  </si>
  <si>
    <t>651358279</t>
  </si>
  <si>
    <t>https://podminky.urs.cz/item/CS_URS_2025_01/065002000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</si>
</sst>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b/>
      <sz val="10"/>
      <color rgb="FF00336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83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19" fillId="0" borderId="11" xfId="0" applyFont="1" applyBorder="1" applyAlignment="1">
      <alignment horizontal="center" vertical="center"/>
    </xf>
    <xf numFmtId="0" fontId="19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0" fillId="0" borderId="14" xfId="0" applyFont="1" applyBorder="1" applyAlignment="1">
      <alignment horizontal="left" vertical="center"/>
    </xf>
    <xf numFmtId="0" fontId="20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0" fillId="0" borderId="14" xfId="0" applyFont="1" applyBorder="1" applyAlignment="1" applyProtection="1">
      <alignment horizontal="left" vertical="center"/>
    </xf>
    <xf numFmtId="0" fontId="20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1" fillId="4" borderId="6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1" fillId="4" borderId="7" xfId="0" applyFont="1" applyFill="1" applyBorder="1" applyAlignment="1" applyProtection="1">
      <alignment horizontal="center" vertical="center"/>
    </xf>
    <xf numFmtId="0" fontId="21" fillId="4" borderId="7" xfId="0" applyFont="1" applyFill="1" applyBorder="1" applyAlignment="1" applyProtection="1">
      <alignment horizontal="right" vertical="center"/>
    </xf>
    <xf numFmtId="0" fontId="21" fillId="4" borderId="8" xfId="0" applyFont="1" applyFill="1" applyBorder="1" applyAlignment="1" applyProtection="1">
      <alignment horizontal="center" vertical="center"/>
    </xf>
    <xf numFmtId="0" fontId="22" fillId="0" borderId="16" xfId="0" applyFont="1" applyBorder="1" applyAlignment="1" applyProtection="1">
      <alignment horizontal="center" vertical="center" wrapText="1"/>
    </xf>
    <xf numFmtId="0" fontId="22" fillId="0" borderId="17" xfId="0" applyFont="1" applyBorder="1" applyAlignment="1" applyProtection="1">
      <alignment horizontal="center" vertical="center" wrapText="1"/>
    </xf>
    <xf numFmtId="0" fontId="22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3" fillId="0" borderId="0" xfId="0" applyFont="1" applyAlignment="1" applyProtection="1">
      <alignment horizontal="left" vertical="center"/>
    </xf>
    <xf numFmtId="0" fontId="23" fillId="0" borderId="0" xfId="0" applyFont="1" applyAlignment="1" applyProtection="1">
      <alignment vertical="center"/>
    </xf>
    <xf numFmtId="4" fontId="23" fillId="0" borderId="0" xfId="0" applyNumberFormat="1" applyFont="1" applyAlignment="1" applyProtection="1">
      <alignment horizontal="right" vertical="center"/>
    </xf>
    <xf numFmtId="4" fontId="23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19" fillId="0" borderId="14" xfId="0" applyNumberFormat="1" applyFont="1" applyBorder="1" applyAlignment="1" applyProtection="1">
      <alignment vertical="center"/>
    </xf>
    <xf numFmtId="4" fontId="19" fillId="0" borderId="0" xfId="0" applyNumberFormat="1" applyFont="1" applyBorder="1" applyAlignment="1" applyProtection="1">
      <alignment vertical="center"/>
    </xf>
    <xf numFmtId="166" fontId="19" fillId="0" borderId="0" xfId="0" applyNumberFormat="1" applyFont="1" applyBorder="1" applyAlignment="1" applyProtection="1">
      <alignment vertical="center"/>
    </xf>
    <xf numFmtId="4" fontId="19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4" fillId="0" borderId="0" xfId="0" applyFont="1" applyAlignment="1">
      <alignment horizontal="left" vertical="center"/>
    </xf>
    <xf numFmtId="0" fontId="25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6" fillId="0" borderId="0" xfId="0" applyFont="1" applyAlignment="1" applyProtection="1">
      <alignment vertical="center"/>
    </xf>
    <xf numFmtId="0" fontId="26" fillId="0" borderId="0" xfId="0" applyFont="1" applyAlignment="1" applyProtection="1">
      <alignment horizontal="left" vertical="center" wrapText="1"/>
    </xf>
    <xf numFmtId="0" fontId="27" fillId="0" borderId="0" xfId="0" applyFont="1" applyAlignment="1" applyProtection="1">
      <alignment vertical="center"/>
    </xf>
    <xf numFmtId="4" fontId="27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8" fillId="0" borderId="14" xfId="0" applyNumberFormat="1" applyFont="1" applyBorder="1" applyAlignment="1" applyProtection="1">
      <alignment vertical="center"/>
    </xf>
    <xf numFmtId="4" fontId="28" fillId="0" borderId="0" xfId="0" applyNumberFormat="1" applyFont="1" applyBorder="1" applyAlignment="1" applyProtection="1">
      <alignment vertical="center"/>
    </xf>
    <xf numFmtId="166" fontId="28" fillId="0" borderId="0" xfId="0" applyNumberFormat="1" applyFont="1" applyBorder="1" applyAlignment="1" applyProtection="1">
      <alignment vertical="center"/>
    </xf>
    <xf numFmtId="4" fontId="28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7" fillId="0" borderId="0" xfId="0" applyNumberFormat="1" applyFont="1" applyAlignment="1" applyProtection="1">
      <alignment horizontal="right" vertical="center"/>
    </xf>
    <xf numFmtId="0" fontId="7" fillId="0" borderId="0" xfId="0" applyFont="1" applyAlignment="1" applyProtection="1">
      <alignment vertical="center"/>
    </xf>
    <xf numFmtId="0" fontId="29" fillId="0" borderId="0" xfId="0" applyFont="1" applyAlignment="1" applyProtection="1">
      <alignment horizontal="left" vertical="center" wrapText="1"/>
    </xf>
    <xf numFmtId="4" fontId="7" fillId="0" borderId="0" xfId="0" applyNumberFormat="1" applyFont="1" applyAlignment="1" applyProtection="1">
      <alignment vertical="center"/>
    </xf>
    <xf numFmtId="0" fontId="2" fillId="0" borderId="0" xfId="0" applyFont="1" applyAlignment="1" applyProtection="1">
      <alignment horizontal="center" vertical="center"/>
    </xf>
    <xf numFmtId="4" fontId="1" fillId="0" borderId="14" xfId="0" applyNumberFormat="1" applyFont="1" applyBorder="1" applyAlignment="1" applyProtection="1">
      <alignment vertical="center"/>
    </xf>
    <xf numFmtId="4" fontId="1" fillId="0" borderId="0" xfId="0" applyNumberFormat="1" applyFont="1" applyBorder="1" applyAlignment="1" applyProtection="1">
      <alignment vertical="center"/>
    </xf>
    <xf numFmtId="166" fontId="1" fillId="0" borderId="0" xfId="0" applyNumberFormat="1" applyFont="1" applyBorder="1" applyAlignment="1" applyProtection="1">
      <alignment vertical="center"/>
    </xf>
    <xf numFmtId="4" fontId="1" fillId="0" borderId="15" xfId="0" applyNumberFormat="1" applyFont="1" applyBorder="1" applyAlignment="1" applyProtection="1">
      <alignment vertical="center"/>
    </xf>
    <xf numFmtId="0" fontId="2" fillId="0" borderId="0" xfId="0" applyFont="1" applyAlignment="1">
      <alignment horizontal="left" vertical="center"/>
    </xf>
    <xf numFmtId="4" fontId="28" fillId="0" borderId="19" xfId="0" applyNumberFormat="1" applyFont="1" applyBorder="1" applyAlignment="1" applyProtection="1">
      <alignment vertical="center"/>
    </xf>
    <xf numFmtId="4" fontId="28" fillId="0" borderId="20" xfId="0" applyNumberFormat="1" applyFont="1" applyBorder="1" applyAlignment="1" applyProtection="1">
      <alignment vertical="center"/>
    </xf>
    <xf numFmtId="166" fontId="28" fillId="0" borderId="20" xfId="0" applyNumberFormat="1" applyFont="1" applyBorder="1" applyAlignment="1" applyProtection="1">
      <alignment vertical="center"/>
    </xf>
    <xf numFmtId="4" fontId="28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/>
    </xf>
    <xf numFmtId="0" fontId="3" fillId="0" borderId="0" xfId="0" applyFont="1" applyAlignment="1">
      <alignment horizontal="left" vertical="center" wrapText="1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3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0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1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1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1" fillId="4" borderId="16" xfId="0" applyFont="1" applyFill="1" applyBorder="1" applyAlignment="1" applyProtection="1">
      <alignment horizontal="center" vertical="center" wrapText="1"/>
    </xf>
    <xf numFmtId="0" fontId="21" fillId="4" borderId="17" xfId="0" applyFont="1" applyFill="1" applyBorder="1" applyAlignment="1" applyProtection="1">
      <alignment horizontal="center" vertical="center" wrapText="1"/>
    </xf>
    <xf numFmtId="0" fontId="21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3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1" fillId="0" borderId="22" xfId="0" applyFont="1" applyBorder="1" applyAlignment="1" applyProtection="1">
      <alignment horizontal="center" vertical="center"/>
    </xf>
    <xf numFmtId="49" fontId="21" fillId="0" borderId="22" xfId="0" applyNumberFormat="1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left" vertical="center" wrapText="1"/>
    </xf>
    <xf numFmtId="0" fontId="21" fillId="0" borderId="22" xfId="0" applyFont="1" applyBorder="1" applyAlignment="1" applyProtection="1">
      <alignment horizontal="center" vertical="center" wrapText="1"/>
    </xf>
    <xf numFmtId="167" fontId="21" fillId="0" borderId="22" xfId="0" applyNumberFormat="1" applyFont="1" applyBorder="1" applyAlignment="1" applyProtection="1">
      <alignment vertical="center"/>
    </xf>
    <xf numFmtId="4" fontId="21" fillId="2" borderId="22" xfId="0" applyNumberFormat="1" applyFont="1" applyFill="1" applyBorder="1" applyAlignment="1" applyProtection="1">
      <alignment vertical="center"/>
      <protection locked="0"/>
    </xf>
    <xf numFmtId="4" fontId="21" fillId="0" borderId="22" xfId="0" applyNumberFormat="1" applyFont="1" applyBorder="1" applyAlignment="1" applyProtection="1">
      <alignment vertical="center"/>
    </xf>
    <xf numFmtId="0" fontId="22" fillId="2" borderId="14" xfId="0" applyFont="1" applyFill="1" applyBorder="1" applyAlignment="1" applyProtection="1">
      <alignment horizontal="left" vertical="center"/>
      <protection locked="0"/>
    </xf>
    <xf numFmtId="0" fontId="22" fillId="0" borderId="0" xfId="0" applyFont="1" applyBorder="1" applyAlignment="1" applyProtection="1">
      <alignment horizontal="center" vertical="center"/>
    </xf>
    <xf numFmtId="166" fontId="22" fillId="0" borderId="0" xfId="0" applyNumberFormat="1" applyFont="1" applyBorder="1" applyAlignment="1" applyProtection="1">
      <alignment vertical="center"/>
    </xf>
    <xf numFmtId="166" fontId="22" fillId="0" borderId="15" xfId="0" applyNumberFormat="1" applyFont="1" applyBorder="1" applyAlignment="1" applyProtection="1">
      <alignment vertical="center"/>
    </xf>
    <xf numFmtId="0" fontId="21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1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11" fillId="0" borderId="19" xfId="0" applyFont="1" applyBorder="1" applyAlignment="1" applyProtection="1">
      <alignment vertical="center"/>
    </xf>
    <xf numFmtId="0" fontId="11" fillId="0" borderId="20" xfId="0" applyFont="1" applyBorder="1" applyAlignment="1" applyProtection="1">
      <alignment vertical="center"/>
    </xf>
    <xf numFmtId="0" fontId="11" fillId="0" borderId="21" xfId="0" applyFont="1" applyBorder="1" applyAlignment="1" applyProtection="1">
      <alignment vertical="center"/>
    </xf>
    <xf numFmtId="0" fontId="37" fillId="0" borderId="22" xfId="0" applyFont="1" applyBorder="1" applyAlignment="1" applyProtection="1">
      <alignment horizontal="center" vertical="center"/>
    </xf>
    <xf numFmtId="49" fontId="37" fillId="0" borderId="22" xfId="0" applyNumberFormat="1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left" vertical="center" wrapText="1"/>
    </xf>
    <xf numFmtId="0" fontId="37" fillId="0" borderId="22" xfId="0" applyFont="1" applyBorder="1" applyAlignment="1" applyProtection="1">
      <alignment horizontal="center" vertical="center" wrapText="1"/>
    </xf>
    <xf numFmtId="167" fontId="37" fillId="0" borderId="22" xfId="0" applyNumberFormat="1" applyFont="1" applyBorder="1" applyAlignment="1" applyProtection="1">
      <alignment vertical="center"/>
    </xf>
    <xf numFmtId="4" fontId="37" fillId="2" borderId="22" xfId="0" applyNumberFormat="1" applyFont="1" applyFill="1" applyBorder="1" applyAlignment="1" applyProtection="1">
      <alignment vertical="center"/>
      <protection locked="0"/>
    </xf>
    <xf numFmtId="4" fontId="37" fillId="0" borderId="22" xfId="0" applyNumberFormat="1" applyFont="1" applyBorder="1" applyAlignment="1" applyProtection="1">
      <alignment vertical="center"/>
    </xf>
    <xf numFmtId="0" fontId="38" fillId="0" borderId="3" xfId="0" applyFont="1" applyBorder="1" applyAlignment="1">
      <alignment vertical="center"/>
    </xf>
    <xf numFmtId="0" fontId="37" fillId="2" borderId="14" xfId="0" applyFont="1" applyFill="1" applyBorder="1" applyAlignment="1" applyProtection="1">
      <alignment horizontal="left" vertical="center"/>
      <protection locked="0"/>
    </xf>
    <xf numFmtId="0" fontId="37" fillId="0" borderId="0" xfId="0" applyFont="1" applyBorder="1" applyAlignment="1" applyProtection="1">
      <alignment horizontal="center"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worksheet" Target="worksheets/sheet7.xml" /><Relationship Id="rId8" Type="http://schemas.openxmlformats.org/officeDocument/2006/relationships/styles" Target="styles.xml" /><Relationship Id="rId9" Type="http://schemas.openxmlformats.org/officeDocument/2006/relationships/theme" Target="theme/theme1.xml" /><Relationship Id="rId10" Type="http://schemas.openxmlformats.org/officeDocument/2006/relationships/calcChain" Target="calcChain.xml" /><Relationship Id="rId11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_rels/drawing7.xml.rels>&#65279;<?xml version="1.0" encoding="utf-8"?><Relationships xmlns="http://schemas.openxmlformats.org/package/2006/relationships"><Relationship Id="rId1" Type="http://schemas.openxmlformats.org/officeDocument/2006/relationships/hyperlink" Target="https://app.urs.cz/products/kros4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7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s://app.urs.cz/products/kros4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62032230" TargetMode="External" /><Relationship Id="rId2" Type="http://schemas.openxmlformats.org/officeDocument/2006/relationships/hyperlink" Target="https://podminky.urs.cz/item/CS_URS_2025_01/968072455" TargetMode="External" /><Relationship Id="rId3" Type="http://schemas.openxmlformats.org/officeDocument/2006/relationships/hyperlink" Target="https://podminky.urs.cz/item/CS_URS_2025_01/997013212" TargetMode="External" /><Relationship Id="rId4" Type="http://schemas.openxmlformats.org/officeDocument/2006/relationships/hyperlink" Target="https://podminky.urs.cz/item/CS_URS_2025_01/997013509" TargetMode="External" /><Relationship Id="rId5" Type="http://schemas.openxmlformats.org/officeDocument/2006/relationships/hyperlink" Target="https://podminky.urs.cz/item/CS_URS_2025_01/997013511" TargetMode="External" /><Relationship Id="rId6" Type="http://schemas.openxmlformats.org/officeDocument/2006/relationships/hyperlink" Target="https://podminky.urs.cz/item/CS_URS_2025_01/997013631" TargetMode="External" /><Relationship Id="rId7" Type="http://schemas.openxmlformats.org/officeDocument/2006/relationships/hyperlink" Target="https://podminky.urs.cz/item/CS_URS_2025_01/713110813" TargetMode="External" /><Relationship Id="rId8" Type="http://schemas.openxmlformats.org/officeDocument/2006/relationships/hyperlink" Target="https://podminky.urs.cz/item/CS_URS_2025_01/725110814" TargetMode="External" /><Relationship Id="rId9" Type="http://schemas.openxmlformats.org/officeDocument/2006/relationships/hyperlink" Target="https://podminky.urs.cz/item/CS_URS_2025_01/725210821" TargetMode="External" /><Relationship Id="rId10" Type="http://schemas.openxmlformats.org/officeDocument/2006/relationships/hyperlink" Target="https://podminky.urs.cz/item/CS_URS_2025_01/725220842" TargetMode="External" /><Relationship Id="rId11" Type="http://schemas.openxmlformats.org/officeDocument/2006/relationships/hyperlink" Target="https://podminky.urs.cz/item/CS_URS_2025_01/725820801" TargetMode="External" /><Relationship Id="rId12" Type="http://schemas.openxmlformats.org/officeDocument/2006/relationships/hyperlink" Target="https://podminky.urs.cz/item/CS_URS_2025_01/725820802" TargetMode="External" /><Relationship Id="rId13" Type="http://schemas.openxmlformats.org/officeDocument/2006/relationships/hyperlink" Target="https://podminky.urs.cz/item/CS_URS_2025_01/725860811" TargetMode="External" /><Relationship Id="rId14" Type="http://schemas.openxmlformats.org/officeDocument/2006/relationships/hyperlink" Target="https://podminky.urs.cz/item/CS_URS_2025_01/763111811" TargetMode="External" /><Relationship Id="rId15" Type="http://schemas.openxmlformats.org/officeDocument/2006/relationships/hyperlink" Target="https://podminky.urs.cz/item/CS_URS_2025_01/763161821" TargetMode="External" /><Relationship Id="rId16" Type="http://schemas.openxmlformats.org/officeDocument/2006/relationships/hyperlink" Target="https://podminky.urs.cz/item/CS_URS_2025_01/766211812" TargetMode="External" /><Relationship Id="rId17" Type="http://schemas.openxmlformats.org/officeDocument/2006/relationships/hyperlink" Target="https://podminky.urs.cz/item/CS_URS_2025_01/766674811" TargetMode="External" /><Relationship Id="rId18" Type="http://schemas.openxmlformats.org/officeDocument/2006/relationships/hyperlink" Target="https://podminky.urs.cz/item/CS_URS_2025_01/771471810" TargetMode="External" /><Relationship Id="rId19" Type="http://schemas.openxmlformats.org/officeDocument/2006/relationships/hyperlink" Target="https://podminky.urs.cz/item/CS_URS_2025_01/771571810" TargetMode="External" /><Relationship Id="rId20" Type="http://schemas.openxmlformats.org/officeDocument/2006/relationships/hyperlink" Target="https://podminky.urs.cz/item/CS_URS_2025_01/776201811" TargetMode="External" /><Relationship Id="rId21" Type="http://schemas.openxmlformats.org/officeDocument/2006/relationships/hyperlink" Target="https://podminky.urs.cz/item/CS_URS_2025_01/776410811" TargetMode="External" /><Relationship Id="rId22" Type="http://schemas.openxmlformats.org/officeDocument/2006/relationships/hyperlink" Target="https://podminky.urs.cz/item/CS_URS_2025_01/781471810" TargetMode="External" /><Relationship Id="rId23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317944321" TargetMode="External" /><Relationship Id="rId2" Type="http://schemas.openxmlformats.org/officeDocument/2006/relationships/hyperlink" Target="https://podminky.urs.cz/item/CS_URS_2025_01/317944323" TargetMode="External" /><Relationship Id="rId3" Type="http://schemas.openxmlformats.org/officeDocument/2006/relationships/hyperlink" Target="https://podminky.urs.cz/item/CS_URS_2025_01/346244381" TargetMode="External" /><Relationship Id="rId4" Type="http://schemas.openxmlformats.org/officeDocument/2006/relationships/hyperlink" Target="https://podminky.urs.cz/item/CS_URS_2025_01/612325412" TargetMode="External" /><Relationship Id="rId5" Type="http://schemas.openxmlformats.org/officeDocument/2006/relationships/hyperlink" Target="https://podminky.urs.cz/item/CS_URS_2025_01/642944121" TargetMode="External" /><Relationship Id="rId6" Type="http://schemas.openxmlformats.org/officeDocument/2006/relationships/hyperlink" Target="https://podminky.urs.cz/item/CS_URS_2025_01/642945111" TargetMode="External" /><Relationship Id="rId7" Type="http://schemas.openxmlformats.org/officeDocument/2006/relationships/hyperlink" Target="https://podminky.urs.cz/item/CS_URS_2025_01/949101111" TargetMode="External" /><Relationship Id="rId8" Type="http://schemas.openxmlformats.org/officeDocument/2006/relationships/hyperlink" Target="https://podminky.urs.cz/item/CS_URS_2025_01/952901111" TargetMode="External" /><Relationship Id="rId9" Type="http://schemas.openxmlformats.org/officeDocument/2006/relationships/hyperlink" Target="https://podminky.urs.cz/item/CS_URS_2025_01/998018002" TargetMode="External" /><Relationship Id="rId10" Type="http://schemas.openxmlformats.org/officeDocument/2006/relationships/hyperlink" Target="https://podminky.urs.cz/item/CS_URS_2025_01/713111121" TargetMode="External" /><Relationship Id="rId11" Type="http://schemas.openxmlformats.org/officeDocument/2006/relationships/hyperlink" Target="https://podminky.urs.cz/item/CS_URS_2025_01/998713122" TargetMode="External" /><Relationship Id="rId12" Type="http://schemas.openxmlformats.org/officeDocument/2006/relationships/hyperlink" Target="https://podminky.urs.cz/item/CS_URS_2025_01/725291668" TargetMode="External" /><Relationship Id="rId13" Type="http://schemas.openxmlformats.org/officeDocument/2006/relationships/hyperlink" Target="https://podminky.urs.cz/item/CS_URS_2025_01/998725122" TargetMode="External" /><Relationship Id="rId14" Type="http://schemas.openxmlformats.org/officeDocument/2006/relationships/hyperlink" Target="https://podminky.urs.cz/item/CS_URS_2025_01/763111361" TargetMode="External" /><Relationship Id="rId15" Type="http://schemas.openxmlformats.org/officeDocument/2006/relationships/hyperlink" Target="https://podminky.urs.cz/item/CS_URS_2025_01/763111460" TargetMode="External" /><Relationship Id="rId16" Type="http://schemas.openxmlformats.org/officeDocument/2006/relationships/hyperlink" Target="https://podminky.urs.cz/item/CS_URS_2025_01/763111717" TargetMode="External" /><Relationship Id="rId17" Type="http://schemas.openxmlformats.org/officeDocument/2006/relationships/hyperlink" Target="https://podminky.urs.cz/item/CS_URS_2025_01/763131714" TargetMode="External" /><Relationship Id="rId18" Type="http://schemas.openxmlformats.org/officeDocument/2006/relationships/hyperlink" Target="https://podminky.urs.cz/item/CS_URS_2025_01/763131751" TargetMode="External" /><Relationship Id="rId19" Type="http://schemas.openxmlformats.org/officeDocument/2006/relationships/hyperlink" Target="https://podminky.urs.cz/item/CS_URS_2025_01/763161541" TargetMode="External" /><Relationship Id="rId20" Type="http://schemas.openxmlformats.org/officeDocument/2006/relationships/hyperlink" Target="https://podminky.urs.cz/item/CS_URS_2025_01/998763332" TargetMode="External" /><Relationship Id="rId21" Type="http://schemas.openxmlformats.org/officeDocument/2006/relationships/hyperlink" Target="https://podminky.urs.cz/item/CS_URS_2025_01/766660001" TargetMode="External" /><Relationship Id="rId22" Type="http://schemas.openxmlformats.org/officeDocument/2006/relationships/hyperlink" Target="https://podminky.urs.cz/item/CS_URS_2025_01/766660002" TargetMode="External" /><Relationship Id="rId23" Type="http://schemas.openxmlformats.org/officeDocument/2006/relationships/hyperlink" Target="https://podminky.urs.cz/item/CS_URS_2025_01/766660021" TargetMode="External" /><Relationship Id="rId24" Type="http://schemas.openxmlformats.org/officeDocument/2006/relationships/hyperlink" Target="https://podminky.urs.cz/item/CS_URS_2025_01/766660022" TargetMode="External" /><Relationship Id="rId25" Type="http://schemas.openxmlformats.org/officeDocument/2006/relationships/hyperlink" Target="https://podminky.urs.cz/item/CS_URS_2025_01/766660411" TargetMode="External" /><Relationship Id="rId26" Type="http://schemas.openxmlformats.org/officeDocument/2006/relationships/hyperlink" Target="https://podminky.urs.cz/item/CS_URS_2025_01/766660729" TargetMode="External" /><Relationship Id="rId27" Type="http://schemas.openxmlformats.org/officeDocument/2006/relationships/hyperlink" Target="https://podminky.urs.cz/item/CS_URS_2025_01/766660733" TargetMode="External" /><Relationship Id="rId28" Type="http://schemas.openxmlformats.org/officeDocument/2006/relationships/hyperlink" Target="https://podminky.urs.cz/item/CS_URS_2025_01/766671021" TargetMode="External" /><Relationship Id="rId29" Type="http://schemas.openxmlformats.org/officeDocument/2006/relationships/hyperlink" Target="https://podminky.urs.cz/item/CS_URS_2025_01/998766122" TargetMode="External" /><Relationship Id="rId30" Type="http://schemas.openxmlformats.org/officeDocument/2006/relationships/hyperlink" Target="https://podminky.urs.cz/item/CS_URS_2025_01/771121011" TargetMode="External" /><Relationship Id="rId31" Type="http://schemas.openxmlformats.org/officeDocument/2006/relationships/hyperlink" Target="https://podminky.urs.cz/item/CS_URS_2025_01/771151022" TargetMode="External" /><Relationship Id="rId32" Type="http://schemas.openxmlformats.org/officeDocument/2006/relationships/hyperlink" Target="https://podminky.urs.cz/item/CS_URS_2025_01/771474112" TargetMode="External" /><Relationship Id="rId33" Type="http://schemas.openxmlformats.org/officeDocument/2006/relationships/hyperlink" Target="https://podminky.urs.cz/item/CS_URS_2025_01/771574416" TargetMode="External" /><Relationship Id="rId34" Type="http://schemas.openxmlformats.org/officeDocument/2006/relationships/hyperlink" Target="https://podminky.urs.cz/item/CS_URS_2025_01/771577211" TargetMode="External" /><Relationship Id="rId35" Type="http://schemas.openxmlformats.org/officeDocument/2006/relationships/hyperlink" Target="https://podminky.urs.cz/item/CS_URS_2025_01/771591112" TargetMode="External" /><Relationship Id="rId36" Type="http://schemas.openxmlformats.org/officeDocument/2006/relationships/hyperlink" Target="https://podminky.urs.cz/item/CS_URS_2025_01/998771122" TargetMode="External" /><Relationship Id="rId37" Type="http://schemas.openxmlformats.org/officeDocument/2006/relationships/hyperlink" Target="https://podminky.urs.cz/item/CS_URS_2025_01/776111116" TargetMode="External" /><Relationship Id="rId38" Type="http://schemas.openxmlformats.org/officeDocument/2006/relationships/hyperlink" Target="https://podminky.urs.cz/item/CS_URS_2025_01/776111311" TargetMode="External" /><Relationship Id="rId39" Type="http://schemas.openxmlformats.org/officeDocument/2006/relationships/hyperlink" Target="https://podminky.urs.cz/item/CS_URS_2025_01/776121112" TargetMode="External" /><Relationship Id="rId40" Type="http://schemas.openxmlformats.org/officeDocument/2006/relationships/hyperlink" Target="https://podminky.urs.cz/item/CS_URS_2025_01/776141122" TargetMode="External" /><Relationship Id="rId41" Type="http://schemas.openxmlformats.org/officeDocument/2006/relationships/hyperlink" Target="https://podminky.urs.cz/item/CS_URS_2025_01/776221111" TargetMode="External" /><Relationship Id="rId42" Type="http://schemas.openxmlformats.org/officeDocument/2006/relationships/hyperlink" Target="https://podminky.urs.cz/item/CS_URS_2025_01/776411111" TargetMode="External" /><Relationship Id="rId43" Type="http://schemas.openxmlformats.org/officeDocument/2006/relationships/hyperlink" Target="https://podminky.urs.cz/item/CS_URS_2025_01/998776122" TargetMode="External" /><Relationship Id="rId44" Type="http://schemas.openxmlformats.org/officeDocument/2006/relationships/hyperlink" Target="https://podminky.urs.cz/item/CS_URS_2025_01/781111011" TargetMode="External" /><Relationship Id="rId45" Type="http://schemas.openxmlformats.org/officeDocument/2006/relationships/hyperlink" Target="https://podminky.urs.cz/item/CS_URS_2025_01/781121011" TargetMode="External" /><Relationship Id="rId46" Type="http://schemas.openxmlformats.org/officeDocument/2006/relationships/hyperlink" Target="https://podminky.urs.cz/item/CS_URS_2025_01/781131112" TargetMode="External" /><Relationship Id="rId47" Type="http://schemas.openxmlformats.org/officeDocument/2006/relationships/hyperlink" Target="https://podminky.urs.cz/item/CS_URS_2025_01/781151031" TargetMode="External" /><Relationship Id="rId48" Type="http://schemas.openxmlformats.org/officeDocument/2006/relationships/hyperlink" Target="https://podminky.urs.cz/item/CS_URS_2025_01/781472215" TargetMode="External" /><Relationship Id="rId49" Type="http://schemas.openxmlformats.org/officeDocument/2006/relationships/hyperlink" Target="https://podminky.urs.cz/item/CS_URS_2025_01/781492211" TargetMode="External" /><Relationship Id="rId50" Type="http://schemas.openxmlformats.org/officeDocument/2006/relationships/hyperlink" Target="https://podminky.urs.cz/item/CS_URS_2025_01/781495211" TargetMode="External" /><Relationship Id="rId51" Type="http://schemas.openxmlformats.org/officeDocument/2006/relationships/hyperlink" Target="https://podminky.urs.cz/item/CS_URS_2025_01/998781122" TargetMode="External" /><Relationship Id="rId52" Type="http://schemas.openxmlformats.org/officeDocument/2006/relationships/hyperlink" Target="https://podminky.urs.cz/item/CS_URS_2025_01/784111001" TargetMode="External" /><Relationship Id="rId53" Type="http://schemas.openxmlformats.org/officeDocument/2006/relationships/hyperlink" Target="https://podminky.urs.cz/item/CS_URS_2025_01/784171101" TargetMode="External" /><Relationship Id="rId54" Type="http://schemas.openxmlformats.org/officeDocument/2006/relationships/hyperlink" Target="https://podminky.urs.cz/item/CS_URS_2025_01/784171111" TargetMode="External" /><Relationship Id="rId55" Type="http://schemas.openxmlformats.org/officeDocument/2006/relationships/hyperlink" Target="https://podminky.urs.cz/item/CS_URS_2025_01/784181101" TargetMode="External" /><Relationship Id="rId56" Type="http://schemas.openxmlformats.org/officeDocument/2006/relationships/hyperlink" Target="https://podminky.urs.cz/item/CS_URS_2025_01/784211101" TargetMode="External" /><Relationship Id="rId57" Type="http://schemas.openxmlformats.org/officeDocument/2006/relationships/hyperlink" Target="https://podminky.urs.cz/item/CS_URS_2025_01/HZS1292" TargetMode="External" /><Relationship Id="rId5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971033141" TargetMode="External" /><Relationship Id="rId2" Type="http://schemas.openxmlformats.org/officeDocument/2006/relationships/hyperlink" Target="https://podminky.urs.cz/item/CS_URS_2025_01/973031616" TargetMode="External" /><Relationship Id="rId3" Type="http://schemas.openxmlformats.org/officeDocument/2006/relationships/hyperlink" Target="https://podminky.urs.cz/item/CS_URS_2025_01/974031122" TargetMode="External" /><Relationship Id="rId4" Type="http://schemas.openxmlformats.org/officeDocument/2006/relationships/hyperlink" Target="https://podminky.urs.cz/item/CS_URS_2025_01/997013212" TargetMode="External" /><Relationship Id="rId5" Type="http://schemas.openxmlformats.org/officeDocument/2006/relationships/hyperlink" Target="https://podminky.urs.cz/item/CS_URS_2025_01/997013509" TargetMode="External" /><Relationship Id="rId6" Type="http://schemas.openxmlformats.org/officeDocument/2006/relationships/hyperlink" Target="https://podminky.urs.cz/item/CS_URS_2025_01/997013511" TargetMode="External" /><Relationship Id="rId7" Type="http://schemas.openxmlformats.org/officeDocument/2006/relationships/hyperlink" Target="https://podminky.urs.cz/item/CS_URS_2025_01/997013631" TargetMode="External" /><Relationship Id="rId8" Type="http://schemas.openxmlformats.org/officeDocument/2006/relationships/hyperlink" Target="https://podminky.urs.cz/item/CS_URS_2025_01/741112001" TargetMode="External" /><Relationship Id="rId9" Type="http://schemas.openxmlformats.org/officeDocument/2006/relationships/hyperlink" Target="https://podminky.urs.cz/item/CS_URS_2025_01/741120001" TargetMode="External" /><Relationship Id="rId10" Type="http://schemas.openxmlformats.org/officeDocument/2006/relationships/hyperlink" Target="https://podminky.urs.cz/item/CS_URS_2025_01/741122211" TargetMode="External" /><Relationship Id="rId11" Type="http://schemas.openxmlformats.org/officeDocument/2006/relationships/hyperlink" Target="https://podminky.urs.cz/item/CS_URS_2025_01/741122231" TargetMode="External" /><Relationship Id="rId12" Type="http://schemas.openxmlformats.org/officeDocument/2006/relationships/hyperlink" Target="https://podminky.urs.cz/item/CS_URS_2025_01/741130001" TargetMode="External" /><Relationship Id="rId13" Type="http://schemas.openxmlformats.org/officeDocument/2006/relationships/hyperlink" Target="https://podminky.urs.cz/item/CS_URS_2025_01/741210101" TargetMode="External" /><Relationship Id="rId14" Type="http://schemas.openxmlformats.org/officeDocument/2006/relationships/hyperlink" Target="https://podminky.urs.cz/item/CS_URS_2025_01/741310011" TargetMode="External" /><Relationship Id="rId15" Type="http://schemas.openxmlformats.org/officeDocument/2006/relationships/hyperlink" Target="https://podminky.urs.cz/item/CS_URS_2025_01/741310101" TargetMode="External" /><Relationship Id="rId16" Type="http://schemas.openxmlformats.org/officeDocument/2006/relationships/hyperlink" Target="https://podminky.urs.cz/item/CS_URS_2025_01/741310121" TargetMode="External" /><Relationship Id="rId17" Type="http://schemas.openxmlformats.org/officeDocument/2006/relationships/hyperlink" Target="https://podminky.urs.cz/item/CS_URS_2025_01/741310125" TargetMode="External" /><Relationship Id="rId18" Type="http://schemas.openxmlformats.org/officeDocument/2006/relationships/hyperlink" Target="https://podminky.urs.cz/item/CS_URS_2025_01/741310126" TargetMode="External" /><Relationship Id="rId19" Type="http://schemas.openxmlformats.org/officeDocument/2006/relationships/hyperlink" Target="https://podminky.urs.cz/item/CS_URS_2025_01/741313004" TargetMode="External" /><Relationship Id="rId20" Type="http://schemas.openxmlformats.org/officeDocument/2006/relationships/hyperlink" Target="https://podminky.urs.cz/item/CS_URS_2025_01/741810003" TargetMode="External" /><Relationship Id="rId21" Type="http://schemas.openxmlformats.org/officeDocument/2006/relationships/hyperlink" Target="https://podminky.urs.cz/item/CS_URS_2025_01/741920245" TargetMode="External" /><Relationship Id="rId22" Type="http://schemas.openxmlformats.org/officeDocument/2006/relationships/hyperlink" Target="https://podminky.urs.cz/item/CS_URS_2025_01/742110002" TargetMode="External" /><Relationship Id="rId23" Type="http://schemas.openxmlformats.org/officeDocument/2006/relationships/hyperlink" Target="https://podminky.urs.cz/item/CS_URS_2025_01/742121001" TargetMode="External" /><Relationship Id="rId24" Type="http://schemas.openxmlformats.org/officeDocument/2006/relationships/hyperlink" Target="https://podminky.urs.cz/item/CS_URS_2025_01/742124002" TargetMode="External" /><Relationship Id="rId25" Type="http://schemas.openxmlformats.org/officeDocument/2006/relationships/hyperlink" Target="https://podminky.urs.cz/item/CS_URS_2025_01/742210121" TargetMode="External" /><Relationship Id="rId26" Type="http://schemas.openxmlformats.org/officeDocument/2006/relationships/hyperlink" Target="https://podminky.urs.cz/item/CS_URS_2025_01/742330044" TargetMode="External" /><Relationship Id="rId27" Type="http://schemas.openxmlformats.org/officeDocument/2006/relationships/hyperlink" Target="https://podminky.urs.cz/item/CS_URS_2025_01/742420121" TargetMode="External" /><Relationship Id="rId28" Type="http://schemas.openxmlformats.org/officeDocument/2006/relationships/hyperlink" Target="https://podminky.urs.cz/item/CS_URS_2025_01/998742122" TargetMode="External" /><Relationship Id="rId29" Type="http://schemas.openxmlformats.org/officeDocument/2006/relationships/hyperlink" Target="https://podminky.urs.cz/item/CS_URS_2025_01/751111012" TargetMode="External" /><Relationship Id="rId30" Type="http://schemas.openxmlformats.org/officeDocument/2006/relationships/hyperlink" Target="https://podminky.urs.cz/item/CS_URS_2025_01/HZS2231" TargetMode="External" /><Relationship Id="rId31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21173723" TargetMode="External" /><Relationship Id="rId2" Type="http://schemas.openxmlformats.org/officeDocument/2006/relationships/hyperlink" Target="https://podminky.urs.cz/item/CS_URS_2025_01/721212125" TargetMode="External" /><Relationship Id="rId3" Type="http://schemas.openxmlformats.org/officeDocument/2006/relationships/hyperlink" Target="https://podminky.urs.cz/item/CS_URS_2025_01/721290111" TargetMode="External" /><Relationship Id="rId4" Type="http://schemas.openxmlformats.org/officeDocument/2006/relationships/hyperlink" Target="https://podminky.urs.cz/item/CS_URS_2025_01/998721122" TargetMode="External" /><Relationship Id="rId5" Type="http://schemas.openxmlformats.org/officeDocument/2006/relationships/hyperlink" Target="https://podminky.urs.cz/item/CS_URS_2025_01/722174002" TargetMode="External" /><Relationship Id="rId6" Type="http://schemas.openxmlformats.org/officeDocument/2006/relationships/hyperlink" Target="https://podminky.urs.cz/item/CS_URS_2025_01/722179191" TargetMode="External" /><Relationship Id="rId7" Type="http://schemas.openxmlformats.org/officeDocument/2006/relationships/hyperlink" Target="https://podminky.urs.cz/item/CS_URS_2025_01/722181111" TargetMode="External" /><Relationship Id="rId8" Type="http://schemas.openxmlformats.org/officeDocument/2006/relationships/hyperlink" Target="https://podminky.urs.cz/item/CS_URS_2025_01/722220111" TargetMode="External" /><Relationship Id="rId9" Type="http://schemas.openxmlformats.org/officeDocument/2006/relationships/hyperlink" Target="https://podminky.urs.cz/item/CS_URS_2025_01/722290234" TargetMode="External" /><Relationship Id="rId10" Type="http://schemas.openxmlformats.org/officeDocument/2006/relationships/hyperlink" Target="https://podminky.urs.cz/item/CS_URS_2025_01/722290246" TargetMode="External" /><Relationship Id="rId11" Type="http://schemas.openxmlformats.org/officeDocument/2006/relationships/hyperlink" Target="https://podminky.urs.cz/item/CS_URS_2025_01/998722122" TargetMode="External" /><Relationship Id="rId12" Type="http://schemas.openxmlformats.org/officeDocument/2006/relationships/hyperlink" Target="https://podminky.urs.cz/item/CS_URS_2025_01/725112171" TargetMode="External" /><Relationship Id="rId13" Type="http://schemas.openxmlformats.org/officeDocument/2006/relationships/hyperlink" Target="https://podminky.urs.cz/item/CS_URS_2025_01/725119125" TargetMode="External" /><Relationship Id="rId14" Type="http://schemas.openxmlformats.org/officeDocument/2006/relationships/hyperlink" Target="https://podminky.urs.cz/item/CS_URS_2025_01/725119131" TargetMode="External" /><Relationship Id="rId15" Type="http://schemas.openxmlformats.org/officeDocument/2006/relationships/hyperlink" Target="https://podminky.urs.cz/item/CS_URS_2025_01/725211601" TargetMode="External" /><Relationship Id="rId16" Type="http://schemas.openxmlformats.org/officeDocument/2006/relationships/hyperlink" Target="https://podminky.urs.cz/item/CS_URS_2025_01/725219101" TargetMode="External" /><Relationship Id="rId17" Type="http://schemas.openxmlformats.org/officeDocument/2006/relationships/hyperlink" Target="https://podminky.urs.cz/item/CS_URS_2025_01/725244907" TargetMode="External" /><Relationship Id="rId18" Type="http://schemas.openxmlformats.org/officeDocument/2006/relationships/hyperlink" Target="https://podminky.urs.cz/item/CS_URS_2025_01/725291652" TargetMode="External" /><Relationship Id="rId19" Type="http://schemas.openxmlformats.org/officeDocument/2006/relationships/hyperlink" Target="https://podminky.urs.cz/item/CS_URS_2025_01/725291653" TargetMode="External" /><Relationship Id="rId20" Type="http://schemas.openxmlformats.org/officeDocument/2006/relationships/hyperlink" Target="https://podminky.urs.cz/item/CS_URS_2025_01/725291654" TargetMode="External" /><Relationship Id="rId21" Type="http://schemas.openxmlformats.org/officeDocument/2006/relationships/hyperlink" Target="https://podminky.urs.cz/item/CS_URS_2025_01/725291662" TargetMode="External" /><Relationship Id="rId22" Type="http://schemas.openxmlformats.org/officeDocument/2006/relationships/hyperlink" Target="https://podminky.urs.cz/item/CS_URS_2025_01/725291664" TargetMode="External" /><Relationship Id="rId23" Type="http://schemas.openxmlformats.org/officeDocument/2006/relationships/hyperlink" Target="https://podminky.urs.cz/item/CS_URS_2025_01/725291665" TargetMode="External" /><Relationship Id="rId24" Type="http://schemas.openxmlformats.org/officeDocument/2006/relationships/hyperlink" Target="https://podminky.urs.cz/item/CS_URS_2025_01/725291666" TargetMode="External" /><Relationship Id="rId25" Type="http://schemas.openxmlformats.org/officeDocument/2006/relationships/hyperlink" Target="https://podminky.urs.cz/item/CS_URS_2025_01/725291668" TargetMode="External" /><Relationship Id="rId26" Type="http://schemas.openxmlformats.org/officeDocument/2006/relationships/hyperlink" Target="https://podminky.urs.cz/item/CS_URS_2025_01/725291670" TargetMode="External" /><Relationship Id="rId27" Type="http://schemas.openxmlformats.org/officeDocument/2006/relationships/hyperlink" Target="https://podminky.urs.cz/item/CS_URS_2025_01/725531101" TargetMode="External" /><Relationship Id="rId28" Type="http://schemas.openxmlformats.org/officeDocument/2006/relationships/hyperlink" Target="https://podminky.urs.cz/item/CS_URS_2025_01/725813111" TargetMode="External" /><Relationship Id="rId29" Type="http://schemas.openxmlformats.org/officeDocument/2006/relationships/hyperlink" Target="https://podminky.urs.cz/item/CS_URS_2025_01/725822613" TargetMode="External" /><Relationship Id="rId30" Type="http://schemas.openxmlformats.org/officeDocument/2006/relationships/hyperlink" Target="https://podminky.urs.cz/item/CS_URS_2025_01/725849412" TargetMode="External" /><Relationship Id="rId31" Type="http://schemas.openxmlformats.org/officeDocument/2006/relationships/hyperlink" Target="https://podminky.urs.cz/item/CS_URS_2025_01/725861101" TargetMode="External" /><Relationship Id="rId32" Type="http://schemas.openxmlformats.org/officeDocument/2006/relationships/hyperlink" Target="https://podminky.urs.cz/item/CS_URS_2025_01/998725122" TargetMode="External" /><Relationship Id="rId33" Type="http://schemas.openxmlformats.org/officeDocument/2006/relationships/hyperlink" Target="https://podminky.urs.cz/item/CS_URS_2025_01/726131002" TargetMode="External" /><Relationship Id="rId34" Type="http://schemas.openxmlformats.org/officeDocument/2006/relationships/hyperlink" Target="https://podminky.urs.cz/item/CS_URS_2025_01/726131043" TargetMode="External" /><Relationship Id="rId35" Type="http://schemas.openxmlformats.org/officeDocument/2006/relationships/hyperlink" Target="https://podminky.urs.cz/item/CS_URS_2025_01/998726132" TargetMode="External" /><Relationship Id="rId36" Type="http://schemas.openxmlformats.org/officeDocument/2006/relationships/hyperlink" Target="https://podminky.urs.cz/item/CS_URS_2025_01/781491021" TargetMode="External" /><Relationship Id="rId37" Type="http://schemas.openxmlformats.org/officeDocument/2006/relationships/hyperlink" Target="https://podminky.urs.cz/item/CS_URS_2025_01/998781122" TargetMode="External" /><Relationship Id="rId38" Type="http://schemas.openxmlformats.org/officeDocument/2006/relationships/hyperlink" Target="https://podminky.urs.cz/item/CS_URS_2025_01/HZS1292" TargetMode="External" /><Relationship Id="rId39" Type="http://schemas.openxmlformats.org/officeDocument/2006/relationships/hyperlink" Target="https://podminky.urs.cz/item/CS_URS_2025_01/HZS2211" TargetMode="External" /><Relationship Id="rId40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733222303" TargetMode="External" /><Relationship Id="rId2" Type="http://schemas.openxmlformats.org/officeDocument/2006/relationships/hyperlink" Target="https://podminky.urs.cz/item/CS_URS_2025_01/733291101" TargetMode="External" /><Relationship Id="rId3" Type="http://schemas.openxmlformats.org/officeDocument/2006/relationships/hyperlink" Target="https://podminky.urs.cz/item/CS_URS_2025_01/735151832" TargetMode="External" /><Relationship Id="rId4" Type="http://schemas.openxmlformats.org/officeDocument/2006/relationships/hyperlink" Target="https://podminky.urs.cz/item/CS_URS_2025_01/735164512" TargetMode="External" /><Relationship Id="rId5" Type="http://schemas.openxmlformats.org/officeDocument/2006/relationships/hyperlink" Target="https://podminky.urs.cz/item/CS_URS_2025_01/HZS2221" TargetMode="External" /><Relationship Id="rId6" Type="http://schemas.openxmlformats.org/officeDocument/2006/relationships/drawing" Target="../drawings/drawing6.xml" /></Relationships>
</file>

<file path=xl/worksheets/_rels/sheet7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1/011002000" TargetMode="External" /><Relationship Id="rId2" Type="http://schemas.openxmlformats.org/officeDocument/2006/relationships/hyperlink" Target="https://podminky.urs.cz/item/CS_URS_2025_01/013254000" TargetMode="External" /><Relationship Id="rId3" Type="http://schemas.openxmlformats.org/officeDocument/2006/relationships/hyperlink" Target="https://podminky.urs.cz/item/CS_URS_2025_01/030001000" TargetMode="External" /><Relationship Id="rId4" Type="http://schemas.openxmlformats.org/officeDocument/2006/relationships/hyperlink" Target="https://podminky.urs.cz/item/CS_URS_2025_01/034503000" TargetMode="External" /><Relationship Id="rId5" Type="http://schemas.openxmlformats.org/officeDocument/2006/relationships/hyperlink" Target="https://podminky.urs.cz/item/CS_URS_2025_01/044002000" TargetMode="External" /><Relationship Id="rId6" Type="http://schemas.openxmlformats.org/officeDocument/2006/relationships/hyperlink" Target="https://podminky.urs.cz/item/CS_URS_2025_01/045002000" TargetMode="External" /><Relationship Id="rId7" Type="http://schemas.openxmlformats.org/officeDocument/2006/relationships/hyperlink" Target="https://podminky.urs.cz/item/CS_URS_2025_01/065002000" TargetMode="External" /><Relationship Id="rId8" Type="http://schemas.openxmlformats.org/officeDocument/2006/relationships/drawing" Target="../drawings/drawing7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19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20</v>
      </c>
      <c r="AL7" s="22"/>
      <c r="AM7" s="22"/>
      <c r="AN7" s="27" t="s">
        <v>19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21</v>
      </c>
      <c r="E8" s="22"/>
      <c r="F8" s="22"/>
      <c r="G8" s="22"/>
      <c r="H8" s="22"/>
      <c r="I8" s="22"/>
      <c r="J8" s="22"/>
      <c r="K8" s="27" t="s">
        <v>22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23</v>
      </c>
      <c r="AL8" s="22"/>
      <c r="AM8" s="22"/>
      <c r="AN8" s="33" t="s">
        <v>24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25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26</v>
      </c>
      <c r="AL10" s="22"/>
      <c r="AM10" s="22"/>
      <c r="AN10" s="27" t="s">
        <v>19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19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29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26</v>
      </c>
      <c r="AL13" s="22"/>
      <c r="AM13" s="22"/>
      <c r="AN13" s="34" t="s">
        <v>30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30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30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31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26</v>
      </c>
      <c r="AL16" s="22"/>
      <c r="AM16" s="22"/>
      <c r="AN16" s="27" t="s">
        <v>32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33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34</v>
      </c>
      <c r="AO17" s="22"/>
      <c r="AP17" s="22"/>
      <c r="AQ17" s="22"/>
      <c r="AR17" s="20"/>
      <c r="BE17" s="31"/>
      <c r="BS17" s="17" t="s">
        <v>35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36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26</v>
      </c>
      <c r="AL19" s="22"/>
      <c r="AM19" s="22"/>
      <c r="AN19" s="27" t="s">
        <v>19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37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19</v>
      </c>
      <c r="AO20" s="22"/>
      <c r="AP20" s="22"/>
      <c r="AQ20" s="22"/>
      <c r="AR20" s="20"/>
      <c r="BE20" s="31"/>
      <c r="BS20" s="17" t="s">
        <v>4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38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47.25" customHeight="1">
      <c r="B23" s="21"/>
      <c r="C23" s="22"/>
      <c r="D23" s="22"/>
      <c r="E23" s="36" t="s">
        <v>39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40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ROUND(AG54,2)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41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42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43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44</v>
      </c>
      <c r="E29" s="47"/>
      <c r="F29" s="32" t="s">
        <v>45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ROUND(AZ54,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ROUND(AV54,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46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ROUND(BA54,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ROUND(AW54,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47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ROUND(BB54,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48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ROUND(BC54,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49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ROUND(BD54,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3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8"/>
    </row>
    <row r="35" s="2" customFormat="1" ht="25.92" customHeight="1">
      <c r="A35" s="38"/>
      <c r="B35" s="39"/>
      <c r="C35" s="52"/>
      <c r="D35" s="53" t="s">
        <v>50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51</v>
      </c>
      <c r="U35" s="54"/>
      <c r="V35" s="54"/>
      <c r="W35" s="54"/>
      <c r="X35" s="56" t="s">
        <v>52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6.96" customHeight="1">
      <c r="A37" s="38"/>
      <c r="B37" s="59"/>
      <c r="C37" s="60"/>
      <c r="D37" s="60"/>
      <c r="E37" s="60"/>
      <c r="F37" s="60"/>
      <c r="G37" s="60"/>
      <c r="H37" s="60"/>
      <c r="I37" s="60"/>
      <c r="J37" s="60"/>
      <c r="K37" s="60"/>
      <c r="L37" s="60"/>
      <c r="M37" s="60"/>
      <c r="N37" s="60"/>
      <c r="O37" s="60"/>
      <c r="P37" s="60"/>
      <c r="Q37" s="60"/>
      <c r="R37" s="60"/>
      <c r="S37" s="60"/>
      <c r="T37" s="60"/>
      <c r="U37" s="60"/>
      <c r="V37" s="60"/>
      <c r="W37" s="60"/>
      <c r="X37" s="60"/>
      <c r="Y37" s="60"/>
      <c r="Z37" s="60"/>
      <c r="AA37" s="60"/>
      <c r="AB37" s="60"/>
      <c r="AC37" s="60"/>
      <c r="AD37" s="60"/>
      <c r="AE37" s="60"/>
      <c r="AF37" s="60"/>
      <c r="AG37" s="60"/>
      <c r="AH37" s="60"/>
      <c r="AI37" s="60"/>
      <c r="AJ37" s="60"/>
      <c r="AK37" s="60"/>
      <c r="AL37" s="60"/>
      <c r="AM37" s="60"/>
      <c r="AN37" s="60"/>
      <c r="AO37" s="60"/>
      <c r="AP37" s="60"/>
      <c r="AQ37" s="60"/>
      <c r="AR37" s="44"/>
      <c r="BE37" s="38"/>
    </row>
    <row r="41" s="2" customFormat="1" ht="6.96" customHeight="1">
      <c r="A41" s="38"/>
      <c r="B41" s="61"/>
      <c r="C41" s="62"/>
      <c r="D41" s="62"/>
      <c r="E41" s="62"/>
      <c r="F41" s="62"/>
      <c r="G41" s="62"/>
      <c r="H41" s="62"/>
      <c r="I41" s="62"/>
      <c r="J41" s="62"/>
      <c r="K41" s="62"/>
      <c r="L41" s="62"/>
      <c r="M41" s="62"/>
      <c r="N41" s="62"/>
      <c r="O41" s="62"/>
      <c r="P41" s="62"/>
      <c r="Q41" s="62"/>
      <c r="R41" s="62"/>
      <c r="S41" s="62"/>
      <c r="T41" s="62"/>
      <c r="U41" s="62"/>
      <c r="V41" s="62"/>
      <c r="W41" s="62"/>
      <c r="X41" s="62"/>
      <c r="Y41" s="62"/>
      <c r="Z41" s="62"/>
      <c r="AA41" s="62"/>
      <c r="AB41" s="62"/>
      <c r="AC41" s="62"/>
      <c r="AD41" s="62"/>
      <c r="AE41" s="62"/>
      <c r="AF41" s="62"/>
      <c r="AG41" s="62"/>
      <c r="AH41" s="62"/>
      <c r="AI41" s="62"/>
      <c r="AJ41" s="62"/>
      <c r="AK41" s="62"/>
      <c r="AL41" s="62"/>
      <c r="AM41" s="62"/>
      <c r="AN41" s="62"/>
      <c r="AO41" s="62"/>
      <c r="AP41" s="62"/>
      <c r="AQ41" s="62"/>
      <c r="AR41" s="44"/>
      <c r="BE41" s="38"/>
    </row>
    <row r="42" s="2" customFormat="1" ht="24.96" customHeight="1">
      <c r="A42" s="38"/>
      <c r="B42" s="39"/>
      <c r="C42" s="23" t="s">
        <v>53</v>
      </c>
      <c r="D42" s="40"/>
      <c r="E42" s="40"/>
      <c r="F42" s="40"/>
      <c r="G42" s="40"/>
      <c r="H42" s="40"/>
      <c r="I42" s="40"/>
      <c r="J42" s="40"/>
      <c r="K42" s="40"/>
      <c r="L42" s="40"/>
      <c r="M42" s="40"/>
      <c r="N42" s="40"/>
      <c r="O42" s="40"/>
      <c r="P42" s="40"/>
      <c r="Q42" s="40"/>
      <c r="R42" s="40"/>
      <c r="S42" s="40"/>
      <c r="T42" s="40"/>
      <c r="U42" s="40"/>
      <c r="V42" s="40"/>
      <c r="W42" s="40"/>
      <c r="X42" s="40"/>
      <c r="Y42" s="40"/>
      <c r="Z42" s="40"/>
      <c r="AA42" s="40"/>
      <c r="AB42" s="40"/>
      <c r="AC42" s="40"/>
      <c r="AD42" s="40"/>
      <c r="AE42" s="40"/>
      <c r="AF42" s="40"/>
      <c r="AG42" s="40"/>
      <c r="AH42" s="40"/>
      <c r="AI42" s="40"/>
      <c r="AJ42" s="40"/>
      <c r="AK42" s="40"/>
      <c r="AL42" s="40"/>
      <c r="AM42" s="40"/>
      <c r="AN42" s="40"/>
      <c r="AO42" s="40"/>
      <c r="AP42" s="40"/>
      <c r="AQ42" s="40"/>
      <c r="AR42" s="44"/>
      <c r="BE42" s="38"/>
    </row>
    <row r="43" s="2" customFormat="1" ht="6.96" customHeight="1">
      <c r="A43" s="38"/>
      <c r="B43" s="39"/>
      <c r="C43" s="40"/>
      <c r="D43" s="40"/>
      <c r="E43" s="40"/>
      <c r="F43" s="40"/>
      <c r="G43" s="40"/>
      <c r="H43" s="40"/>
      <c r="I43" s="40"/>
      <c r="J43" s="40"/>
      <c r="K43" s="40"/>
      <c r="L43" s="40"/>
      <c r="M43" s="40"/>
      <c r="N43" s="40"/>
      <c r="O43" s="40"/>
      <c r="P43" s="40"/>
      <c r="Q43" s="40"/>
      <c r="R43" s="40"/>
      <c r="S43" s="40"/>
      <c r="T43" s="40"/>
      <c r="U43" s="40"/>
      <c r="V43" s="40"/>
      <c r="W43" s="40"/>
      <c r="X43" s="40"/>
      <c r="Y43" s="40"/>
      <c r="Z43" s="40"/>
      <c r="AA43" s="40"/>
      <c r="AB43" s="40"/>
      <c r="AC43" s="40"/>
      <c r="AD43" s="40"/>
      <c r="AE43" s="40"/>
      <c r="AF43" s="40"/>
      <c r="AG43" s="40"/>
      <c r="AH43" s="40"/>
      <c r="AI43" s="40"/>
      <c r="AJ43" s="40"/>
      <c r="AK43" s="40"/>
      <c r="AL43" s="40"/>
      <c r="AM43" s="40"/>
      <c r="AN43" s="40"/>
      <c r="AO43" s="40"/>
      <c r="AP43" s="40"/>
      <c r="AQ43" s="40"/>
      <c r="AR43" s="44"/>
      <c r="BE43" s="38"/>
    </row>
    <row r="44" s="4" customFormat="1" ht="12" customHeight="1">
      <c r="A44" s="4"/>
      <c r="B44" s="63"/>
      <c r="C44" s="32" t="s">
        <v>13</v>
      </c>
      <c r="D44" s="64"/>
      <c r="E44" s="64"/>
      <c r="F44" s="64"/>
      <c r="G44" s="64"/>
      <c r="H44" s="64"/>
      <c r="I44" s="64"/>
      <c r="J44" s="64"/>
      <c r="K44" s="64"/>
      <c r="L44" s="64" t="str">
        <f>K5</f>
        <v>142/24</v>
      </c>
      <c r="M44" s="64"/>
      <c r="N44" s="64"/>
      <c r="O44" s="64"/>
      <c r="P44" s="64"/>
      <c r="Q44" s="64"/>
      <c r="R44" s="64"/>
      <c r="S44" s="64"/>
      <c r="T44" s="64"/>
      <c r="U44" s="64"/>
      <c r="V44" s="64"/>
      <c r="W44" s="64"/>
      <c r="X44" s="64"/>
      <c r="Y44" s="64"/>
      <c r="Z44" s="64"/>
      <c r="AA44" s="64"/>
      <c r="AB44" s="64"/>
      <c r="AC44" s="64"/>
      <c r="AD44" s="64"/>
      <c r="AE44" s="64"/>
      <c r="AF44" s="64"/>
      <c r="AG44" s="64"/>
      <c r="AH44" s="64"/>
      <c r="AI44" s="64"/>
      <c r="AJ44" s="64"/>
      <c r="AK44" s="64"/>
      <c r="AL44" s="64"/>
      <c r="AM44" s="64"/>
      <c r="AN44" s="64"/>
      <c r="AO44" s="64"/>
      <c r="AP44" s="64"/>
      <c r="AQ44" s="64"/>
      <c r="AR44" s="65"/>
      <c r="BE44" s="4"/>
    </row>
    <row r="45" s="5" customFormat="1" ht="36.96" customHeight="1">
      <c r="A45" s="5"/>
      <c r="B45" s="66"/>
      <c r="C45" s="67" t="s">
        <v>16</v>
      </c>
      <c r="D45" s="68"/>
      <c r="E45" s="68"/>
      <c r="F45" s="68"/>
      <c r="G45" s="68"/>
      <c r="H45" s="68"/>
      <c r="I45" s="68"/>
      <c r="J45" s="68"/>
      <c r="K45" s="68"/>
      <c r="L45" s="69" t="str">
        <f>K6</f>
        <v>Stavební úpravy objektu č.p.7 pro podporu samostatnosti v životě u žáků se spec.vzdělávacími potřebami II.</v>
      </c>
      <c r="M45" s="68"/>
      <c r="N45" s="68"/>
      <c r="O45" s="68"/>
      <c r="P45" s="68"/>
      <c r="Q45" s="68"/>
      <c r="R45" s="68"/>
      <c r="S45" s="68"/>
      <c r="T45" s="68"/>
      <c r="U45" s="68"/>
      <c r="V45" s="68"/>
      <c r="W45" s="68"/>
      <c r="X45" s="68"/>
      <c r="Y45" s="68"/>
      <c r="Z45" s="68"/>
      <c r="AA45" s="68"/>
      <c r="AB45" s="68"/>
      <c r="AC45" s="68"/>
      <c r="AD45" s="68"/>
      <c r="AE45" s="68"/>
      <c r="AF45" s="68"/>
      <c r="AG45" s="68"/>
      <c r="AH45" s="68"/>
      <c r="AI45" s="68"/>
      <c r="AJ45" s="68"/>
      <c r="AK45" s="68"/>
      <c r="AL45" s="68"/>
      <c r="AM45" s="68"/>
      <c r="AN45" s="68"/>
      <c r="AO45" s="68"/>
      <c r="AP45" s="68"/>
      <c r="AQ45" s="68"/>
      <c r="AR45" s="70"/>
      <c r="BE45" s="5"/>
    </row>
    <row r="46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40"/>
      <c r="M46" s="40"/>
      <c r="N46" s="40"/>
      <c r="O46" s="40"/>
      <c r="P46" s="40"/>
      <c r="Q46" s="40"/>
      <c r="R46" s="40"/>
      <c r="S46" s="40"/>
      <c r="T46" s="40"/>
      <c r="U46" s="40"/>
      <c r="V46" s="40"/>
      <c r="W46" s="40"/>
      <c r="X46" s="40"/>
      <c r="Y46" s="40"/>
      <c r="Z46" s="40"/>
      <c r="AA46" s="40"/>
      <c r="AB46" s="40"/>
      <c r="AC46" s="40"/>
      <c r="AD46" s="40"/>
      <c r="AE46" s="40"/>
      <c r="AF46" s="40"/>
      <c r="AG46" s="40"/>
      <c r="AH46" s="40"/>
      <c r="AI46" s="40"/>
      <c r="AJ46" s="40"/>
      <c r="AK46" s="40"/>
      <c r="AL46" s="40"/>
      <c r="AM46" s="40"/>
      <c r="AN46" s="40"/>
      <c r="AO46" s="40"/>
      <c r="AP46" s="40"/>
      <c r="AQ46" s="40"/>
      <c r="AR46" s="44"/>
      <c r="BE46" s="38"/>
    </row>
    <row r="47" s="2" customFormat="1" ht="12" customHeight="1">
      <c r="A47" s="38"/>
      <c r="B47" s="39"/>
      <c r="C47" s="32" t="s">
        <v>21</v>
      </c>
      <c r="D47" s="40"/>
      <c r="E47" s="40"/>
      <c r="F47" s="40"/>
      <c r="G47" s="40"/>
      <c r="H47" s="40"/>
      <c r="I47" s="40"/>
      <c r="J47" s="40"/>
      <c r="K47" s="40"/>
      <c r="L47" s="71" t="str">
        <f>IF(K8="","",K8)</f>
        <v>p.č.508, Horšovský Týn</v>
      </c>
      <c r="M47" s="40"/>
      <c r="N47" s="40"/>
      <c r="O47" s="40"/>
      <c r="P47" s="40"/>
      <c r="Q47" s="40"/>
      <c r="R47" s="40"/>
      <c r="S47" s="40"/>
      <c r="T47" s="40"/>
      <c r="U47" s="40"/>
      <c r="V47" s="40"/>
      <c r="W47" s="40"/>
      <c r="X47" s="40"/>
      <c r="Y47" s="40"/>
      <c r="Z47" s="40"/>
      <c r="AA47" s="40"/>
      <c r="AB47" s="40"/>
      <c r="AC47" s="40"/>
      <c r="AD47" s="40"/>
      <c r="AE47" s="40"/>
      <c r="AF47" s="40"/>
      <c r="AG47" s="40"/>
      <c r="AH47" s="40"/>
      <c r="AI47" s="32" t="s">
        <v>23</v>
      </c>
      <c r="AJ47" s="40"/>
      <c r="AK47" s="40"/>
      <c r="AL47" s="40"/>
      <c r="AM47" s="72" t="str">
        <f>IF(AN8= "","",AN8)</f>
        <v>6. 3. 2025</v>
      </c>
      <c r="AN47" s="72"/>
      <c r="AO47" s="40"/>
      <c r="AP47" s="40"/>
      <c r="AQ47" s="40"/>
      <c r="AR47" s="44"/>
      <c r="BE47" s="38"/>
    </row>
    <row r="48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40"/>
      <c r="M48" s="40"/>
      <c r="N48" s="40"/>
      <c r="O48" s="40"/>
      <c r="P48" s="40"/>
      <c r="Q48" s="40"/>
      <c r="R48" s="40"/>
      <c r="S48" s="40"/>
      <c r="T48" s="40"/>
      <c r="U48" s="40"/>
      <c r="V48" s="40"/>
      <c r="W48" s="40"/>
      <c r="X48" s="40"/>
      <c r="Y48" s="40"/>
      <c r="Z48" s="40"/>
      <c r="AA48" s="40"/>
      <c r="AB48" s="40"/>
      <c r="AC48" s="40"/>
      <c r="AD48" s="40"/>
      <c r="AE48" s="40"/>
      <c r="AF48" s="40"/>
      <c r="AG48" s="40"/>
      <c r="AH48" s="40"/>
      <c r="AI48" s="40"/>
      <c r="AJ48" s="40"/>
      <c r="AK48" s="40"/>
      <c r="AL48" s="40"/>
      <c r="AM48" s="40"/>
      <c r="AN48" s="40"/>
      <c r="AO48" s="40"/>
      <c r="AP48" s="40"/>
      <c r="AQ48" s="40"/>
      <c r="AR48" s="44"/>
      <c r="BE48" s="38"/>
    </row>
    <row r="49" s="2" customFormat="1" ht="15.15" customHeight="1">
      <c r="A49" s="38"/>
      <c r="B49" s="39"/>
      <c r="C49" s="32" t="s">
        <v>25</v>
      </c>
      <c r="D49" s="40"/>
      <c r="E49" s="40"/>
      <c r="F49" s="40"/>
      <c r="G49" s="40"/>
      <c r="H49" s="40"/>
      <c r="I49" s="40"/>
      <c r="J49" s="40"/>
      <c r="K49" s="40"/>
      <c r="L49" s="64" t="str">
        <f>IF(E11= "","",E11)</f>
        <v>ZŠ a OŠ Horšovský Týn</v>
      </c>
      <c r="M49" s="40"/>
      <c r="N49" s="40"/>
      <c r="O49" s="40"/>
      <c r="P49" s="40"/>
      <c r="Q49" s="40"/>
      <c r="R49" s="40"/>
      <c r="S49" s="40"/>
      <c r="T49" s="40"/>
      <c r="U49" s="40"/>
      <c r="V49" s="40"/>
      <c r="W49" s="40"/>
      <c r="X49" s="40"/>
      <c r="Y49" s="40"/>
      <c r="Z49" s="40"/>
      <c r="AA49" s="40"/>
      <c r="AB49" s="40"/>
      <c r="AC49" s="40"/>
      <c r="AD49" s="40"/>
      <c r="AE49" s="40"/>
      <c r="AF49" s="40"/>
      <c r="AG49" s="40"/>
      <c r="AH49" s="40"/>
      <c r="AI49" s="32" t="s">
        <v>31</v>
      </c>
      <c r="AJ49" s="40"/>
      <c r="AK49" s="40"/>
      <c r="AL49" s="40"/>
      <c r="AM49" s="73" t="str">
        <f>IF(E17="","",E17)</f>
        <v>MP Technik s.r.o.</v>
      </c>
      <c r="AN49" s="64"/>
      <c r="AO49" s="64"/>
      <c r="AP49" s="64"/>
      <c r="AQ49" s="40"/>
      <c r="AR49" s="44"/>
      <c r="AS49" s="74" t="s">
        <v>54</v>
      </c>
      <c r="AT49" s="75"/>
      <c r="AU49" s="76"/>
      <c r="AV49" s="76"/>
      <c r="AW49" s="76"/>
      <c r="AX49" s="76"/>
      <c r="AY49" s="76"/>
      <c r="AZ49" s="76"/>
      <c r="BA49" s="76"/>
      <c r="BB49" s="76"/>
      <c r="BC49" s="76"/>
      <c r="BD49" s="77"/>
      <c r="BE49" s="38"/>
    </row>
    <row r="50" s="2" customFormat="1" ht="15.15" customHeight="1">
      <c r="A50" s="38"/>
      <c r="B50" s="39"/>
      <c r="C50" s="32" t="s">
        <v>29</v>
      </c>
      <c r="D50" s="40"/>
      <c r="E50" s="40"/>
      <c r="F50" s="40"/>
      <c r="G50" s="40"/>
      <c r="H50" s="40"/>
      <c r="I50" s="40"/>
      <c r="J50" s="40"/>
      <c r="K50" s="40"/>
      <c r="L50" s="64" t="str">
        <f>IF(E14= "Vyplň údaj","",E14)</f>
        <v/>
      </c>
      <c r="M50" s="40"/>
      <c r="N50" s="40"/>
      <c r="O50" s="40"/>
      <c r="P50" s="40"/>
      <c r="Q50" s="40"/>
      <c r="R50" s="40"/>
      <c r="S50" s="40"/>
      <c r="T50" s="40"/>
      <c r="U50" s="40"/>
      <c r="V50" s="40"/>
      <c r="W50" s="40"/>
      <c r="X50" s="40"/>
      <c r="Y50" s="40"/>
      <c r="Z50" s="40"/>
      <c r="AA50" s="40"/>
      <c r="AB50" s="40"/>
      <c r="AC50" s="40"/>
      <c r="AD50" s="40"/>
      <c r="AE50" s="40"/>
      <c r="AF50" s="40"/>
      <c r="AG50" s="40"/>
      <c r="AH50" s="40"/>
      <c r="AI50" s="32" t="s">
        <v>36</v>
      </c>
      <c r="AJ50" s="40"/>
      <c r="AK50" s="40"/>
      <c r="AL50" s="40"/>
      <c r="AM50" s="73" t="str">
        <f>IF(E20="","",E20)</f>
        <v xml:space="preserve"> </v>
      </c>
      <c r="AN50" s="64"/>
      <c r="AO50" s="64"/>
      <c r="AP50" s="64"/>
      <c r="AQ50" s="40"/>
      <c r="AR50" s="44"/>
      <c r="AS50" s="78"/>
      <c r="AT50" s="79"/>
      <c r="AU50" s="80"/>
      <c r="AV50" s="80"/>
      <c r="AW50" s="80"/>
      <c r="AX50" s="80"/>
      <c r="AY50" s="80"/>
      <c r="AZ50" s="80"/>
      <c r="BA50" s="80"/>
      <c r="BB50" s="80"/>
      <c r="BC50" s="80"/>
      <c r="BD50" s="81"/>
      <c r="BE50" s="38"/>
    </row>
    <row r="51" s="2" customFormat="1" ht="10.8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40"/>
      <c r="M51" s="40"/>
      <c r="N51" s="40"/>
      <c r="O51" s="40"/>
      <c r="P51" s="40"/>
      <c r="Q51" s="40"/>
      <c r="R51" s="40"/>
      <c r="S51" s="40"/>
      <c r="T51" s="40"/>
      <c r="U51" s="40"/>
      <c r="V51" s="40"/>
      <c r="W51" s="40"/>
      <c r="X51" s="40"/>
      <c r="Y51" s="40"/>
      <c r="Z51" s="40"/>
      <c r="AA51" s="40"/>
      <c r="AB51" s="40"/>
      <c r="AC51" s="40"/>
      <c r="AD51" s="40"/>
      <c r="AE51" s="40"/>
      <c r="AF51" s="40"/>
      <c r="AG51" s="40"/>
      <c r="AH51" s="40"/>
      <c r="AI51" s="40"/>
      <c r="AJ51" s="40"/>
      <c r="AK51" s="40"/>
      <c r="AL51" s="40"/>
      <c r="AM51" s="40"/>
      <c r="AN51" s="40"/>
      <c r="AO51" s="40"/>
      <c r="AP51" s="40"/>
      <c r="AQ51" s="40"/>
      <c r="AR51" s="44"/>
      <c r="AS51" s="82"/>
      <c r="AT51" s="83"/>
      <c r="AU51" s="84"/>
      <c r="AV51" s="84"/>
      <c r="AW51" s="84"/>
      <c r="AX51" s="84"/>
      <c r="AY51" s="84"/>
      <c r="AZ51" s="84"/>
      <c r="BA51" s="84"/>
      <c r="BB51" s="84"/>
      <c r="BC51" s="84"/>
      <c r="BD51" s="85"/>
      <c r="BE51" s="38"/>
    </row>
    <row r="52" s="2" customFormat="1" ht="29.28" customHeight="1">
      <c r="A52" s="38"/>
      <c r="B52" s="39"/>
      <c r="C52" s="86" t="s">
        <v>55</v>
      </c>
      <c r="D52" s="87"/>
      <c r="E52" s="87"/>
      <c r="F52" s="87"/>
      <c r="G52" s="87"/>
      <c r="H52" s="88"/>
      <c r="I52" s="89" t="s">
        <v>56</v>
      </c>
      <c r="J52" s="87"/>
      <c r="K52" s="87"/>
      <c r="L52" s="87"/>
      <c r="M52" s="87"/>
      <c r="N52" s="87"/>
      <c r="O52" s="87"/>
      <c r="P52" s="87"/>
      <c r="Q52" s="87"/>
      <c r="R52" s="87"/>
      <c r="S52" s="87"/>
      <c r="T52" s="87"/>
      <c r="U52" s="87"/>
      <c r="V52" s="87"/>
      <c r="W52" s="87"/>
      <c r="X52" s="87"/>
      <c r="Y52" s="87"/>
      <c r="Z52" s="87"/>
      <c r="AA52" s="87"/>
      <c r="AB52" s="87"/>
      <c r="AC52" s="87"/>
      <c r="AD52" s="87"/>
      <c r="AE52" s="87"/>
      <c r="AF52" s="87"/>
      <c r="AG52" s="90" t="s">
        <v>57</v>
      </c>
      <c r="AH52" s="87"/>
      <c r="AI52" s="87"/>
      <c r="AJ52" s="87"/>
      <c r="AK52" s="87"/>
      <c r="AL52" s="87"/>
      <c r="AM52" s="87"/>
      <c r="AN52" s="89" t="s">
        <v>58</v>
      </c>
      <c r="AO52" s="87"/>
      <c r="AP52" s="87"/>
      <c r="AQ52" s="91" t="s">
        <v>59</v>
      </c>
      <c r="AR52" s="44"/>
      <c r="AS52" s="92" t="s">
        <v>60</v>
      </c>
      <c r="AT52" s="93" t="s">
        <v>61</v>
      </c>
      <c r="AU52" s="93" t="s">
        <v>62</v>
      </c>
      <c r="AV52" s="93" t="s">
        <v>63</v>
      </c>
      <c r="AW52" s="93" t="s">
        <v>64</v>
      </c>
      <c r="AX52" s="93" t="s">
        <v>65</v>
      </c>
      <c r="AY52" s="93" t="s">
        <v>66</v>
      </c>
      <c r="AZ52" s="93" t="s">
        <v>67</v>
      </c>
      <c r="BA52" s="93" t="s">
        <v>68</v>
      </c>
      <c r="BB52" s="93" t="s">
        <v>69</v>
      </c>
      <c r="BC52" s="93" t="s">
        <v>70</v>
      </c>
      <c r="BD52" s="94" t="s">
        <v>71</v>
      </c>
      <c r="BE52" s="38"/>
    </row>
    <row r="53" s="2" customFormat="1" ht="10.8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40"/>
      <c r="M53" s="40"/>
      <c r="N53" s="40"/>
      <c r="O53" s="40"/>
      <c r="P53" s="40"/>
      <c r="Q53" s="40"/>
      <c r="R53" s="40"/>
      <c r="S53" s="40"/>
      <c r="T53" s="40"/>
      <c r="U53" s="40"/>
      <c r="V53" s="40"/>
      <c r="W53" s="40"/>
      <c r="X53" s="40"/>
      <c r="Y53" s="40"/>
      <c r="Z53" s="40"/>
      <c r="AA53" s="40"/>
      <c r="AB53" s="40"/>
      <c r="AC53" s="40"/>
      <c r="AD53" s="40"/>
      <c r="AE53" s="40"/>
      <c r="AF53" s="40"/>
      <c r="AG53" s="40"/>
      <c r="AH53" s="40"/>
      <c r="AI53" s="40"/>
      <c r="AJ53" s="40"/>
      <c r="AK53" s="40"/>
      <c r="AL53" s="40"/>
      <c r="AM53" s="40"/>
      <c r="AN53" s="40"/>
      <c r="AO53" s="40"/>
      <c r="AP53" s="40"/>
      <c r="AQ53" s="40"/>
      <c r="AR53" s="44"/>
      <c r="AS53" s="95"/>
      <c r="AT53" s="96"/>
      <c r="AU53" s="96"/>
      <c r="AV53" s="96"/>
      <c r="AW53" s="96"/>
      <c r="AX53" s="96"/>
      <c r="AY53" s="96"/>
      <c r="AZ53" s="96"/>
      <c r="BA53" s="96"/>
      <c r="BB53" s="96"/>
      <c r="BC53" s="96"/>
      <c r="BD53" s="97"/>
      <c r="BE53" s="38"/>
    </row>
    <row r="54" s="6" customFormat="1" ht="32.4" customHeight="1">
      <c r="A54" s="6"/>
      <c r="B54" s="98"/>
      <c r="C54" s="99" t="s">
        <v>72</v>
      </c>
      <c r="D54" s="100"/>
      <c r="E54" s="100"/>
      <c r="F54" s="100"/>
      <c r="G54" s="100"/>
      <c r="H54" s="100"/>
      <c r="I54" s="100"/>
      <c r="J54" s="100"/>
      <c r="K54" s="100"/>
      <c r="L54" s="100"/>
      <c r="M54" s="100"/>
      <c r="N54" s="100"/>
      <c r="O54" s="100"/>
      <c r="P54" s="100"/>
      <c r="Q54" s="100"/>
      <c r="R54" s="100"/>
      <c r="S54" s="100"/>
      <c r="T54" s="100"/>
      <c r="U54" s="100"/>
      <c r="V54" s="100"/>
      <c r="W54" s="100"/>
      <c r="X54" s="100"/>
      <c r="Y54" s="100"/>
      <c r="Z54" s="100"/>
      <c r="AA54" s="100"/>
      <c r="AB54" s="100"/>
      <c r="AC54" s="100"/>
      <c r="AD54" s="100"/>
      <c r="AE54" s="100"/>
      <c r="AF54" s="100"/>
      <c r="AG54" s="101">
        <f>ROUND(AG55+AG56+AG57+AG61,2)</f>
        <v>0</v>
      </c>
      <c r="AH54" s="101"/>
      <c r="AI54" s="101"/>
      <c r="AJ54" s="101"/>
      <c r="AK54" s="101"/>
      <c r="AL54" s="101"/>
      <c r="AM54" s="101"/>
      <c r="AN54" s="102">
        <f>SUM(AG54,AT54)</f>
        <v>0</v>
      </c>
      <c r="AO54" s="102"/>
      <c r="AP54" s="102"/>
      <c r="AQ54" s="103" t="s">
        <v>19</v>
      </c>
      <c r="AR54" s="104"/>
      <c r="AS54" s="105">
        <f>ROUND(AS55+AS56+AS57+AS61,2)</f>
        <v>0</v>
      </c>
      <c r="AT54" s="106">
        <f>ROUND(SUM(AV54:AW54),2)</f>
        <v>0</v>
      </c>
      <c r="AU54" s="107">
        <f>ROUND(AU55+AU56+AU57+AU61,5)</f>
        <v>0</v>
      </c>
      <c r="AV54" s="106">
        <f>ROUND(AZ54*L29,2)</f>
        <v>0</v>
      </c>
      <c r="AW54" s="106">
        <f>ROUND(BA54*L30,2)</f>
        <v>0</v>
      </c>
      <c r="AX54" s="106">
        <f>ROUND(BB54*L29,2)</f>
        <v>0</v>
      </c>
      <c r="AY54" s="106">
        <f>ROUND(BC54*L30,2)</f>
        <v>0</v>
      </c>
      <c r="AZ54" s="106">
        <f>ROUND(AZ55+AZ56+AZ57+AZ61,2)</f>
        <v>0</v>
      </c>
      <c r="BA54" s="106">
        <f>ROUND(BA55+BA56+BA57+BA61,2)</f>
        <v>0</v>
      </c>
      <c r="BB54" s="106">
        <f>ROUND(BB55+BB56+BB57+BB61,2)</f>
        <v>0</v>
      </c>
      <c r="BC54" s="106">
        <f>ROUND(BC55+BC56+BC57+BC61,2)</f>
        <v>0</v>
      </c>
      <c r="BD54" s="108">
        <f>ROUND(BD55+BD56+BD57+BD61,2)</f>
        <v>0</v>
      </c>
      <c r="BE54" s="6"/>
      <c r="BS54" s="109" t="s">
        <v>73</v>
      </c>
      <c r="BT54" s="109" t="s">
        <v>74</v>
      </c>
      <c r="BU54" s="110" t="s">
        <v>75</v>
      </c>
      <c r="BV54" s="109" t="s">
        <v>76</v>
      </c>
      <c r="BW54" s="109" t="s">
        <v>5</v>
      </c>
      <c r="BX54" s="109" t="s">
        <v>77</v>
      </c>
      <c r="CL54" s="109" t="s">
        <v>19</v>
      </c>
    </row>
    <row r="55" s="7" customFormat="1" ht="16.5" customHeight="1">
      <c r="A55" s="111" t="s">
        <v>78</v>
      </c>
      <c r="B55" s="112"/>
      <c r="C55" s="113"/>
      <c r="D55" s="114" t="s">
        <v>79</v>
      </c>
      <c r="E55" s="114"/>
      <c r="F55" s="114"/>
      <c r="G55" s="114"/>
      <c r="H55" s="114"/>
      <c r="I55" s="115"/>
      <c r="J55" s="114" t="s">
        <v>80</v>
      </c>
      <c r="K55" s="114"/>
      <c r="L55" s="114"/>
      <c r="M55" s="114"/>
      <c r="N55" s="114"/>
      <c r="O55" s="114"/>
      <c r="P55" s="114"/>
      <c r="Q55" s="114"/>
      <c r="R55" s="114"/>
      <c r="S55" s="114"/>
      <c r="T55" s="114"/>
      <c r="U55" s="114"/>
      <c r="V55" s="114"/>
      <c r="W55" s="114"/>
      <c r="X55" s="114"/>
      <c r="Y55" s="114"/>
      <c r="Z55" s="114"/>
      <c r="AA55" s="114"/>
      <c r="AB55" s="114"/>
      <c r="AC55" s="114"/>
      <c r="AD55" s="114"/>
      <c r="AE55" s="114"/>
      <c r="AF55" s="114"/>
      <c r="AG55" s="116">
        <f>'a - Bourací část'!J30</f>
        <v>0</v>
      </c>
      <c r="AH55" s="115"/>
      <c r="AI55" s="115"/>
      <c r="AJ55" s="115"/>
      <c r="AK55" s="115"/>
      <c r="AL55" s="115"/>
      <c r="AM55" s="115"/>
      <c r="AN55" s="116">
        <f>SUM(AG55,AT55)</f>
        <v>0</v>
      </c>
      <c r="AO55" s="115"/>
      <c r="AP55" s="115"/>
      <c r="AQ55" s="117" t="s">
        <v>81</v>
      </c>
      <c r="AR55" s="118"/>
      <c r="AS55" s="119">
        <v>0</v>
      </c>
      <c r="AT55" s="120">
        <f>ROUND(SUM(AV55:AW55),2)</f>
        <v>0</v>
      </c>
      <c r="AU55" s="121">
        <f>'a - Bourací část'!P90</f>
        <v>0</v>
      </c>
      <c r="AV55" s="120">
        <f>'a - Bourací část'!J33</f>
        <v>0</v>
      </c>
      <c r="AW55" s="120">
        <f>'a - Bourací část'!J34</f>
        <v>0</v>
      </c>
      <c r="AX55" s="120">
        <f>'a - Bourací část'!J35</f>
        <v>0</v>
      </c>
      <c r="AY55" s="120">
        <f>'a - Bourací část'!J36</f>
        <v>0</v>
      </c>
      <c r="AZ55" s="120">
        <f>'a - Bourací část'!F33</f>
        <v>0</v>
      </c>
      <c r="BA55" s="120">
        <f>'a - Bourací část'!F34</f>
        <v>0</v>
      </c>
      <c r="BB55" s="120">
        <f>'a - Bourací část'!F35</f>
        <v>0</v>
      </c>
      <c r="BC55" s="120">
        <f>'a - Bourací část'!F36</f>
        <v>0</v>
      </c>
      <c r="BD55" s="122">
        <f>'a - Bourací část'!F37</f>
        <v>0</v>
      </c>
      <c r="BE55" s="7"/>
      <c r="BT55" s="123" t="s">
        <v>82</v>
      </c>
      <c r="BV55" s="123" t="s">
        <v>76</v>
      </c>
      <c r="BW55" s="123" t="s">
        <v>83</v>
      </c>
      <c r="BX55" s="123" t="s">
        <v>5</v>
      </c>
      <c r="CL55" s="123" t="s">
        <v>19</v>
      </c>
      <c r="CM55" s="123" t="s">
        <v>84</v>
      </c>
    </row>
    <row r="56" s="7" customFormat="1" ht="16.5" customHeight="1">
      <c r="A56" s="111" t="s">
        <v>78</v>
      </c>
      <c r="B56" s="112"/>
      <c r="C56" s="113"/>
      <c r="D56" s="114" t="s">
        <v>85</v>
      </c>
      <c r="E56" s="114"/>
      <c r="F56" s="114"/>
      <c r="G56" s="114"/>
      <c r="H56" s="114"/>
      <c r="I56" s="115"/>
      <c r="J56" s="114" t="s">
        <v>86</v>
      </c>
      <c r="K56" s="114"/>
      <c r="L56" s="114"/>
      <c r="M56" s="114"/>
      <c r="N56" s="114"/>
      <c r="O56" s="114"/>
      <c r="P56" s="114"/>
      <c r="Q56" s="114"/>
      <c r="R56" s="114"/>
      <c r="S56" s="114"/>
      <c r="T56" s="114"/>
      <c r="U56" s="114"/>
      <c r="V56" s="114"/>
      <c r="W56" s="114"/>
      <c r="X56" s="114"/>
      <c r="Y56" s="114"/>
      <c r="Z56" s="114"/>
      <c r="AA56" s="114"/>
      <c r="AB56" s="114"/>
      <c r="AC56" s="114"/>
      <c r="AD56" s="114"/>
      <c r="AE56" s="114"/>
      <c r="AF56" s="114"/>
      <c r="AG56" s="116">
        <f>'b - Stavební část'!J30</f>
        <v>0</v>
      </c>
      <c r="AH56" s="115"/>
      <c r="AI56" s="115"/>
      <c r="AJ56" s="115"/>
      <c r="AK56" s="115"/>
      <c r="AL56" s="115"/>
      <c r="AM56" s="115"/>
      <c r="AN56" s="116">
        <f>SUM(AG56,AT56)</f>
        <v>0</v>
      </c>
      <c r="AO56" s="115"/>
      <c r="AP56" s="115"/>
      <c r="AQ56" s="117" t="s">
        <v>81</v>
      </c>
      <c r="AR56" s="118"/>
      <c r="AS56" s="119">
        <v>0</v>
      </c>
      <c r="AT56" s="120">
        <f>ROUND(SUM(AV56:AW56),2)</f>
        <v>0</v>
      </c>
      <c r="AU56" s="121">
        <f>'b - Stavební část'!P94</f>
        <v>0</v>
      </c>
      <c r="AV56" s="120">
        <f>'b - Stavební část'!J33</f>
        <v>0</v>
      </c>
      <c r="AW56" s="120">
        <f>'b - Stavební část'!J34</f>
        <v>0</v>
      </c>
      <c r="AX56" s="120">
        <f>'b - Stavební část'!J35</f>
        <v>0</v>
      </c>
      <c r="AY56" s="120">
        <f>'b - Stavební část'!J36</f>
        <v>0</v>
      </c>
      <c r="AZ56" s="120">
        <f>'b - Stavební část'!F33</f>
        <v>0</v>
      </c>
      <c r="BA56" s="120">
        <f>'b - Stavební část'!F34</f>
        <v>0</v>
      </c>
      <c r="BB56" s="120">
        <f>'b - Stavební část'!F35</f>
        <v>0</v>
      </c>
      <c r="BC56" s="120">
        <f>'b - Stavební část'!F36</f>
        <v>0</v>
      </c>
      <c r="BD56" s="122">
        <f>'b - Stavební část'!F37</f>
        <v>0</v>
      </c>
      <c r="BE56" s="7"/>
      <c r="BT56" s="123" t="s">
        <v>82</v>
      </c>
      <c r="BV56" s="123" t="s">
        <v>76</v>
      </c>
      <c r="BW56" s="123" t="s">
        <v>87</v>
      </c>
      <c r="BX56" s="123" t="s">
        <v>5</v>
      </c>
      <c r="CL56" s="123" t="s">
        <v>19</v>
      </c>
      <c r="CM56" s="123" t="s">
        <v>84</v>
      </c>
    </row>
    <row r="57" s="7" customFormat="1" ht="16.5" customHeight="1">
      <c r="A57" s="7"/>
      <c r="B57" s="112"/>
      <c r="C57" s="113"/>
      <c r="D57" s="114" t="s">
        <v>88</v>
      </c>
      <c r="E57" s="114"/>
      <c r="F57" s="114"/>
      <c r="G57" s="114"/>
      <c r="H57" s="114"/>
      <c r="I57" s="115"/>
      <c r="J57" s="114" t="s">
        <v>89</v>
      </c>
      <c r="K57" s="114"/>
      <c r="L57" s="114"/>
      <c r="M57" s="114"/>
      <c r="N57" s="114"/>
      <c r="O57" s="114"/>
      <c r="P57" s="114"/>
      <c r="Q57" s="114"/>
      <c r="R57" s="114"/>
      <c r="S57" s="114"/>
      <c r="T57" s="114"/>
      <c r="U57" s="114"/>
      <c r="V57" s="114"/>
      <c r="W57" s="114"/>
      <c r="X57" s="114"/>
      <c r="Y57" s="114"/>
      <c r="Z57" s="114"/>
      <c r="AA57" s="114"/>
      <c r="AB57" s="114"/>
      <c r="AC57" s="114"/>
      <c r="AD57" s="114"/>
      <c r="AE57" s="114"/>
      <c r="AF57" s="114"/>
      <c r="AG57" s="124">
        <f>ROUND(SUM(AG58:AG60),2)</f>
        <v>0</v>
      </c>
      <c r="AH57" s="115"/>
      <c r="AI57" s="115"/>
      <c r="AJ57" s="115"/>
      <c r="AK57" s="115"/>
      <c r="AL57" s="115"/>
      <c r="AM57" s="115"/>
      <c r="AN57" s="116">
        <f>SUM(AG57,AT57)</f>
        <v>0</v>
      </c>
      <c r="AO57" s="115"/>
      <c r="AP57" s="115"/>
      <c r="AQ57" s="117" t="s">
        <v>81</v>
      </c>
      <c r="AR57" s="118"/>
      <c r="AS57" s="119">
        <f>ROUND(SUM(AS58:AS60),2)</f>
        <v>0</v>
      </c>
      <c r="AT57" s="120">
        <f>ROUND(SUM(AV57:AW57),2)</f>
        <v>0</v>
      </c>
      <c r="AU57" s="121">
        <f>ROUND(SUM(AU58:AU60),5)</f>
        <v>0</v>
      </c>
      <c r="AV57" s="120">
        <f>ROUND(AZ57*L29,2)</f>
        <v>0</v>
      </c>
      <c r="AW57" s="120">
        <f>ROUND(BA57*L30,2)</f>
        <v>0</v>
      </c>
      <c r="AX57" s="120">
        <f>ROUND(BB57*L29,2)</f>
        <v>0</v>
      </c>
      <c r="AY57" s="120">
        <f>ROUND(BC57*L30,2)</f>
        <v>0</v>
      </c>
      <c r="AZ57" s="120">
        <f>ROUND(SUM(AZ58:AZ60),2)</f>
        <v>0</v>
      </c>
      <c r="BA57" s="120">
        <f>ROUND(SUM(BA58:BA60),2)</f>
        <v>0</v>
      </c>
      <c r="BB57" s="120">
        <f>ROUND(SUM(BB58:BB60),2)</f>
        <v>0</v>
      </c>
      <c r="BC57" s="120">
        <f>ROUND(SUM(BC58:BC60),2)</f>
        <v>0</v>
      </c>
      <c r="BD57" s="122">
        <f>ROUND(SUM(BD58:BD60),2)</f>
        <v>0</v>
      </c>
      <c r="BE57" s="7"/>
      <c r="BS57" s="123" t="s">
        <v>73</v>
      </c>
      <c r="BT57" s="123" t="s">
        <v>82</v>
      </c>
      <c r="BU57" s="123" t="s">
        <v>75</v>
      </c>
      <c r="BV57" s="123" t="s">
        <v>76</v>
      </c>
      <c r="BW57" s="123" t="s">
        <v>90</v>
      </c>
      <c r="BX57" s="123" t="s">
        <v>5</v>
      </c>
      <c r="CL57" s="123" t="s">
        <v>19</v>
      </c>
      <c r="CM57" s="123" t="s">
        <v>84</v>
      </c>
    </row>
    <row r="58" s="4" customFormat="1" ht="16.5" customHeight="1">
      <c r="A58" s="111" t="s">
        <v>78</v>
      </c>
      <c r="B58" s="63"/>
      <c r="C58" s="125"/>
      <c r="D58" s="125"/>
      <c r="E58" s="126" t="s">
        <v>91</v>
      </c>
      <c r="F58" s="126"/>
      <c r="G58" s="126"/>
      <c r="H58" s="126"/>
      <c r="I58" s="126"/>
      <c r="J58" s="125"/>
      <c r="K58" s="126" t="s">
        <v>92</v>
      </c>
      <c r="L58" s="126"/>
      <c r="M58" s="126"/>
      <c r="N58" s="126"/>
      <c r="O58" s="126"/>
      <c r="P58" s="126"/>
      <c r="Q58" s="126"/>
      <c r="R58" s="126"/>
      <c r="S58" s="126"/>
      <c r="T58" s="126"/>
      <c r="U58" s="126"/>
      <c r="V58" s="126"/>
      <c r="W58" s="126"/>
      <c r="X58" s="126"/>
      <c r="Y58" s="126"/>
      <c r="Z58" s="126"/>
      <c r="AA58" s="126"/>
      <c r="AB58" s="126"/>
      <c r="AC58" s="126"/>
      <c r="AD58" s="126"/>
      <c r="AE58" s="126"/>
      <c r="AF58" s="126"/>
      <c r="AG58" s="127">
        <f>'c1 - ELE'!J32</f>
        <v>0</v>
      </c>
      <c r="AH58" s="125"/>
      <c r="AI58" s="125"/>
      <c r="AJ58" s="125"/>
      <c r="AK58" s="125"/>
      <c r="AL58" s="125"/>
      <c r="AM58" s="125"/>
      <c r="AN58" s="127">
        <f>SUM(AG58,AT58)</f>
        <v>0</v>
      </c>
      <c r="AO58" s="125"/>
      <c r="AP58" s="125"/>
      <c r="AQ58" s="128" t="s">
        <v>93</v>
      </c>
      <c r="AR58" s="65"/>
      <c r="AS58" s="129">
        <v>0</v>
      </c>
      <c r="AT58" s="130">
        <f>ROUND(SUM(AV58:AW58),2)</f>
        <v>0</v>
      </c>
      <c r="AU58" s="131">
        <f>'c1 - ELE'!P93</f>
        <v>0</v>
      </c>
      <c r="AV58" s="130">
        <f>'c1 - ELE'!J35</f>
        <v>0</v>
      </c>
      <c r="AW58" s="130">
        <f>'c1 - ELE'!J36</f>
        <v>0</v>
      </c>
      <c r="AX58" s="130">
        <f>'c1 - ELE'!J37</f>
        <v>0</v>
      </c>
      <c r="AY58" s="130">
        <f>'c1 - ELE'!J38</f>
        <v>0</v>
      </c>
      <c r="AZ58" s="130">
        <f>'c1 - ELE'!F35</f>
        <v>0</v>
      </c>
      <c r="BA58" s="130">
        <f>'c1 - ELE'!F36</f>
        <v>0</v>
      </c>
      <c r="BB58" s="130">
        <f>'c1 - ELE'!F37</f>
        <v>0</v>
      </c>
      <c r="BC58" s="130">
        <f>'c1 - ELE'!F38</f>
        <v>0</v>
      </c>
      <c r="BD58" s="132">
        <f>'c1 - ELE'!F39</f>
        <v>0</v>
      </c>
      <c r="BE58" s="4"/>
      <c r="BT58" s="133" t="s">
        <v>84</v>
      </c>
      <c r="BV58" s="133" t="s">
        <v>76</v>
      </c>
      <c r="BW58" s="133" t="s">
        <v>94</v>
      </c>
      <c r="BX58" s="133" t="s">
        <v>90</v>
      </c>
      <c r="CL58" s="133" t="s">
        <v>19</v>
      </c>
    </row>
    <row r="59" s="4" customFormat="1" ht="16.5" customHeight="1">
      <c r="A59" s="111" t="s">
        <v>78</v>
      </c>
      <c r="B59" s="63"/>
      <c r="C59" s="125"/>
      <c r="D59" s="125"/>
      <c r="E59" s="126" t="s">
        <v>95</v>
      </c>
      <c r="F59" s="126"/>
      <c r="G59" s="126"/>
      <c r="H59" s="126"/>
      <c r="I59" s="126"/>
      <c r="J59" s="125"/>
      <c r="K59" s="126" t="s">
        <v>96</v>
      </c>
      <c r="L59" s="126"/>
      <c r="M59" s="126"/>
      <c r="N59" s="126"/>
      <c r="O59" s="126"/>
      <c r="P59" s="126"/>
      <c r="Q59" s="126"/>
      <c r="R59" s="126"/>
      <c r="S59" s="126"/>
      <c r="T59" s="126"/>
      <c r="U59" s="126"/>
      <c r="V59" s="126"/>
      <c r="W59" s="126"/>
      <c r="X59" s="126"/>
      <c r="Y59" s="126"/>
      <c r="Z59" s="126"/>
      <c r="AA59" s="126"/>
      <c r="AB59" s="126"/>
      <c r="AC59" s="126"/>
      <c r="AD59" s="126"/>
      <c r="AE59" s="126"/>
      <c r="AF59" s="126"/>
      <c r="AG59" s="127">
        <f>'c2 - ZTI'!J32</f>
        <v>0</v>
      </c>
      <c r="AH59" s="125"/>
      <c r="AI59" s="125"/>
      <c r="AJ59" s="125"/>
      <c r="AK59" s="125"/>
      <c r="AL59" s="125"/>
      <c r="AM59" s="125"/>
      <c r="AN59" s="127">
        <f>SUM(AG59,AT59)</f>
        <v>0</v>
      </c>
      <c r="AO59" s="125"/>
      <c r="AP59" s="125"/>
      <c r="AQ59" s="128" t="s">
        <v>93</v>
      </c>
      <c r="AR59" s="65"/>
      <c r="AS59" s="129">
        <v>0</v>
      </c>
      <c r="AT59" s="130">
        <f>ROUND(SUM(AV59:AW59),2)</f>
        <v>0</v>
      </c>
      <c r="AU59" s="131">
        <f>'c2 - ZTI'!P92</f>
        <v>0</v>
      </c>
      <c r="AV59" s="130">
        <f>'c2 - ZTI'!J35</f>
        <v>0</v>
      </c>
      <c r="AW59" s="130">
        <f>'c2 - ZTI'!J36</f>
        <v>0</v>
      </c>
      <c r="AX59" s="130">
        <f>'c2 - ZTI'!J37</f>
        <v>0</v>
      </c>
      <c r="AY59" s="130">
        <f>'c2 - ZTI'!J38</f>
        <v>0</v>
      </c>
      <c r="AZ59" s="130">
        <f>'c2 - ZTI'!F35</f>
        <v>0</v>
      </c>
      <c r="BA59" s="130">
        <f>'c2 - ZTI'!F36</f>
        <v>0</v>
      </c>
      <c r="BB59" s="130">
        <f>'c2 - ZTI'!F37</f>
        <v>0</v>
      </c>
      <c r="BC59" s="130">
        <f>'c2 - ZTI'!F38</f>
        <v>0</v>
      </c>
      <c r="BD59" s="132">
        <f>'c2 - ZTI'!F39</f>
        <v>0</v>
      </c>
      <c r="BE59" s="4"/>
      <c r="BT59" s="133" t="s">
        <v>84</v>
      </c>
      <c r="BV59" s="133" t="s">
        <v>76</v>
      </c>
      <c r="BW59" s="133" t="s">
        <v>97</v>
      </c>
      <c r="BX59" s="133" t="s">
        <v>90</v>
      </c>
      <c r="CL59" s="133" t="s">
        <v>19</v>
      </c>
    </row>
    <row r="60" s="4" customFormat="1" ht="16.5" customHeight="1">
      <c r="A60" s="111" t="s">
        <v>78</v>
      </c>
      <c r="B60" s="63"/>
      <c r="C60" s="125"/>
      <c r="D60" s="125"/>
      <c r="E60" s="126" t="s">
        <v>98</v>
      </c>
      <c r="F60" s="126"/>
      <c r="G60" s="126"/>
      <c r="H60" s="126"/>
      <c r="I60" s="126"/>
      <c r="J60" s="125"/>
      <c r="K60" s="126" t="s">
        <v>99</v>
      </c>
      <c r="L60" s="126"/>
      <c r="M60" s="126"/>
      <c r="N60" s="126"/>
      <c r="O60" s="126"/>
      <c r="P60" s="126"/>
      <c r="Q60" s="126"/>
      <c r="R60" s="126"/>
      <c r="S60" s="126"/>
      <c r="T60" s="126"/>
      <c r="U60" s="126"/>
      <c r="V60" s="126"/>
      <c r="W60" s="126"/>
      <c r="X60" s="126"/>
      <c r="Y60" s="126"/>
      <c r="Z60" s="126"/>
      <c r="AA60" s="126"/>
      <c r="AB60" s="126"/>
      <c r="AC60" s="126"/>
      <c r="AD60" s="126"/>
      <c r="AE60" s="126"/>
      <c r="AF60" s="126"/>
      <c r="AG60" s="127">
        <f>'c3 - ÚT'!J32</f>
        <v>0</v>
      </c>
      <c r="AH60" s="125"/>
      <c r="AI60" s="125"/>
      <c r="AJ60" s="125"/>
      <c r="AK60" s="125"/>
      <c r="AL60" s="125"/>
      <c r="AM60" s="125"/>
      <c r="AN60" s="127">
        <f>SUM(AG60,AT60)</f>
        <v>0</v>
      </c>
      <c r="AO60" s="125"/>
      <c r="AP60" s="125"/>
      <c r="AQ60" s="128" t="s">
        <v>93</v>
      </c>
      <c r="AR60" s="65"/>
      <c r="AS60" s="129">
        <v>0</v>
      </c>
      <c r="AT60" s="130">
        <f>ROUND(SUM(AV60:AW60),2)</f>
        <v>0</v>
      </c>
      <c r="AU60" s="131">
        <f>'c3 - ÚT'!P89</f>
        <v>0</v>
      </c>
      <c r="AV60" s="130">
        <f>'c3 - ÚT'!J35</f>
        <v>0</v>
      </c>
      <c r="AW60" s="130">
        <f>'c3 - ÚT'!J36</f>
        <v>0</v>
      </c>
      <c r="AX60" s="130">
        <f>'c3 - ÚT'!J37</f>
        <v>0</v>
      </c>
      <c r="AY60" s="130">
        <f>'c3 - ÚT'!J38</f>
        <v>0</v>
      </c>
      <c r="AZ60" s="130">
        <f>'c3 - ÚT'!F35</f>
        <v>0</v>
      </c>
      <c r="BA60" s="130">
        <f>'c3 - ÚT'!F36</f>
        <v>0</v>
      </c>
      <c r="BB60" s="130">
        <f>'c3 - ÚT'!F37</f>
        <v>0</v>
      </c>
      <c r="BC60" s="130">
        <f>'c3 - ÚT'!F38</f>
        <v>0</v>
      </c>
      <c r="BD60" s="132">
        <f>'c3 - ÚT'!F39</f>
        <v>0</v>
      </c>
      <c r="BE60" s="4"/>
      <c r="BT60" s="133" t="s">
        <v>84</v>
      </c>
      <c r="BV60" s="133" t="s">
        <v>76</v>
      </c>
      <c r="BW60" s="133" t="s">
        <v>100</v>
      </c>
      <c r="BX60" s="133" t="s">
        <v>90</v>
      </c>
      <c r="CL60" s="133" t="s">
        <v>19</v>
      </c>
    </row>
    <row r="61" s="7" customFormat="1" ht="16.5" customHeight="1">
      <c r="A61" s="111" t="s">
        <v>78</v>
      </c>
      <c r="B61" s="112"/>
      <c r="C61" s="113"/>
      <c r="D61" s="114" t="s">
        <v>101</v>
      </c>
      <c r="E61" s="114"/>
      <c r="F61" s="114"/>
      <c r="G61" s="114"/>
      <c r="H61" s="114"/>
      <c r="I61" s="115"/>
      <c r="J61" s="114" t="s">
        <v>102</v>
      </c>
      <c r="K61" s="114"/>
      <c r="L61" s="114"/>
      <c r="M61" s="114"/>
      <c r="N61" s="114"/>
      <c r="O61" s="114"/>
      <c r="P61" s="114"/>
      <c r="Q61" s="114"/>
      <c r="R61" s="114"/>
      <c r="S61" s="114"/>
      <c r="T61" s="114"/>
      <c r="U61" s="114"/>
      <c r="V61" s="114"/>
      <c r="W61" s="114"/>
      <c r="X61" s="114"/>
      <c r="Y61" s="114"/>
      <c r="Z61" s="114"/>
      <c r="AA61" s="114"/>
      <c r="AB61" s="114"/>
      <c r="AC61" s="114"/>
      <c r="AD61" s="114"/>
      <c r="AE61" s="114"/>
      <c r="AF61" s="114"/>
      <c r="AG61" s="116">
        <f>'x - VRN'!J30</f>
        <v>0</v>
      </c>
      <c r="AH61" s="115"/>
      <c r="AI61" s="115"/>
      <c r="AJ61" s="115"/>
      <c r="AK61" s="115"/>
      <c r="AL61" s="115"/>
      <c r="AM61" s="115"/>
      <c r="AN61" s="116">
        <f>SUM(AG61,AT61)</f>
        <v>0</v>
      </c>
      <c r="AO61" s="115"/>
      <c r="AP61" s="115"/>
      <c r="AQ61" s="117" t="s">
        <v>81</v>
      </c>
      <c r="AR61" s="118"/>
      <c r="AS61" s="134">
        <v>0</v>
      </c>
      <c r="AT61" s="135">
        <f>ROUND(SUM(AV61:AW61),2)</f>
        <v>0</v>
      </c>
      <c r="AU61" s="136">
        <f>'x - VRN'!P84</f>
        <v>0</v>
      </c>
      <c r="AV61" s="135">
        <f>'x - VRN'!J33</f>
        <v>0</v>
      </c>
      <c r="AW61" s="135">
        <f>'x - VRN'!J34</f>
        <v>0</v>
      </c>
      <c r="AX61" s="135">
        <f>'x - VRN'!J35</f>
        <v>0</v>
      </c>
      <c r="AY61" s="135">
        <f>'x - VRN'!J36</f>
        <v>0</v>
      </c>
      <c r="AZ61" s="135">
        <f>'x - VRN'!F33</f>
        <v>0</v>
      </c>
      <c r="BA61" s="135">
        <f>'x - VRN'!F34</f>
        <v>0</v>
      </c>
      <c r="BB61" s="135">
        <f>'x - VRN'!F35</f>
        <v>0</v>
      </c>
      <c r="BC61" s="135">
        <f>'x - VRN'!F36</f>
        <v>0</v>
      </c>
      <c r="BD61" s="137">
        <f>'x - VRN'!F37</f>
        <v>0</v>
      </c>
      <c r="BE61" s="7"/>
      <c r="BT61" s="123" t="s">
        <v>82</v>
      </c>
      <c r="BV61" s="123" t="s">
        <v>76</v>
      </c>
      <c r="BW61" s="123" t="s">
        <v>103</v>
      </c>
      <c r="BX61" s="123" t="s">
        <v>5</v>
      </c>
      <c r="CL61" s="123" t="s">
        <v>19</v>
      </c>
      <c r="CM61" s="123" t="s">
        <v>84</v>
      </c>
    </row>
    <row r="62" s="2" customFormat="1" ht="30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40"/>
      <c r="M62" s="40"/>
      <c r="N62" s="40"/>
      <c r="O62" s="40"/>
      <c r="P62" s="40"/>
      <c r="Q62" s="40"/>
      <c r="R62" s="40"/>
      <c r="S62" s="40"/>
      <c r="T62" s="40"/>
      <c r="U62" s="40"/>
      <c r="V62" s="40"/>
      <c r="W62" s="40"/>
      <c r="X62" s="40"/>
      <c r="Y62" s="40"/>
      <c r="Z62" s="40"/>
      <c r="AA62" s="40"/>
      <c r="AB62" s="40"/>
      <c r="AC62" s="40"/>
      <c r="AD62" s="40"/>
      <c r="AE62" s="40"/>
      <c r="AF62" s="40"/>
      <c r="AG62" s="40"/>
      <c r="AH62" s="40"/>
      <c r="AI62" s="40"/>
      <c r="AJ62" s="40"/>
      <c r="AK62" s="40"/>
      <c r="AL62" s="40"/>
      <c r="AM62" s="40"/>
      <c r="AN62" s="40"/>
      <c r="AO62" s="40"/>
      <c r="AP62" s="40"/>
      <c r="AQ62" s="40"/>
      <c r="AR62" s="44"/>
      <c r="AS62" s="38"/>
      <c r="AT62" s="38"/>
      <c r="AU62" s="38"/>
      <c r="AV62" s="38"/>
      <c r="AW62" s="38"/>
      <c r="AX62" s="38"/>
      <c r="AY62" s="38"/>
      <c r="AZ62" s="38"/>
      <c r="BA62" s="38"/>
      <c r="BB62" s="38"/>
      <c r="BC62" s="38"/>
      <c r="BD62" s="38"/>
      <c r="BE62" s="38"/>
    </row>
    <row r="63" s="2" customFormat="1" ht="6.96" customHeight="1">
      <c r="A63" s="38"/>
      <c r="B63" s="59"/>
      <c r="C63" s="60"/>
      <c r="D63" s="60"/>
      <c r="E63" s="60"/>
      <c r="F63" s="60"/>
      <c r="G63" s="60"/>
      <c r="H63" s="60"/>
      <c r="I63" s="60"/>
      <c r="J63" s="60"/>
      <c r="K63" s="60"/>
      <c r="L63" s="60"/>
      <c r="M63" s="60"/>
      <c r="N63" s="60"/>
      <c r="O63" s="60"/>
      <c r="P63" s="60"/>
      <c r="Q63" s="60"/>
      <c r="R63" s="60"/>
      <c r="S63" s="60"/>
      <c r="T63" s="60"/>
      <c r="U63" s="60"/>
      <c r="V63" s="60"/>
      <c r="W63" s="60"/>
      <c r="X63" s="60"/>
      <c r="Y63" s="60"/>
      <c r="Z63" s="60"/>
      <c r="AA63" s="60"/>
      <c r="AB63" s="60"/>
      <c r="AC63" s="60"/>
      <c r="AD63" s="60"/>
      <c r="AE63" s="60"/>
      <c r="AF63" s="60"/>
      <c r="AG63" s="60"/>
      <c r="AH63" s="60"/>
      <c r="AI63" s="60"/>
      <c r="AJ63" s="60"/>
      <c r="AK63" s="60"/>
      <c r="AL63" s="60"/>
      <c r="AM63" s="60"/>
      <c r="AN63" s="60"/>
      <c r="AO63" s="60"/>
      <c r="AP63" s="60"/>
      <c r="AQ63" s="60"/>
      <c r="AR63" s="44"/>
      <c r="AS63" s="38"/>
      <c r="AT63" s="38"/>
      <c r="AU63" s="38"/>
      <c r="AV63" s="38"/>
      <c r="AW63" s="38"/>
      <c r="AX63" s="38"/>
      <c r="AY63" s="38"/>
      <c r="AZ63" s="38"/>
      <c r="BA63" s="38"/>
      <c r="BB63" s="38"/>
      <c r="BC63" s="38"/>
      <c r="BD63" s="38"/>
      <c r="BE63" s="38"/>
    </row>
  </sheetData>
  <sheetProtection sheet="1" formatColumns="0" formatRows="0" objects="1" scenarios="1" spinCount="100000" saltValue="fMWO/5LZkzekLvkoA2NKGiXSYLvTt4PoAnkJ75m0MmEe2PcJs4EjHFY5/YbNqHukFcFmbUbp6SoYOq2FE05mVw==" hashValue="IBneFe9mzN5Bbrc8FDt74VwRGXDo8npHUPMQqi9m2uLZWXvwBsJBH6cZ+iLqLMA/YdTchPOvePF00oeiyae5PQ==" algorithmName="SHA-512" password="CC35"/>
  <mergeCells count="66">
    <mergeCell ref="L45:AO45"/>
    <mergeCell ref="AM47:AN47"/>
    <mergeCell ref="AM49:AP49"/>
    <mergeCell ref="AS49:AT51"/>
    <mergeCell ref="AM50:AP50"/>
    <mergeCell ref="C52:G52"/>
    <mergeCell ref="AG52:AM52"/>
    <mergeCell ref="I52:AF52"/>
    <mergeCell ref="AN52:AP52"/>
    <mergeCell ref="D55:H55"/>
    <mergeCell ref="AG55:AM55"/>
    <mergeCell ref="J55:AF55"/>
    <mergeCell ref="AN55:AP55"/>
    <mergeCell ref="J56:AF56"/>
    <mergeCell ref="D56:H56"/>
    <mergeCell ref="AG56:AM56"/>
    <mergeCell ref="AN56:AP56"/>
    <mergeCell ref="AN57:AP57"/>
    <mergeCell ref="D57:H57"/>
    <mergeCell ref="J57:AF57"/>
    <mergeCell ref="AG57:AM57"/>
    <mergeCell ref="AN58:AP58"/>
    <mergeCell ref="AG58:AM58"/>
    <mergeCell ref="E58:I58"/>
    <mergeCell ref="K58:AF58"/>
    <mergeCell ref="AN59:AP59"/>
    <mergeCell ref="AG59:AM59"/>
    <mergeCell ref="E59:I59"/>
    <mergeCell ref="K59:AF59"/>
    <mergeCell ref="AN60:AP60"/>
    <mergeCell ref="AG60:AM60"/>
    <mergeCell ref="E60:I60"/>
    <mergeCell ref="K60:AF60"/>
    <mergeCell ref="AN61:AP61"/>
    <mergeCell ref="AG61:AM61"/>
    <mergeCell ref="D61:H61"/>
    <mergeCell ref="J61:AF61"/>
    <mergeCell ref="AG54:AM54"/>
    <mergeCell ref="AN54:AP54"/>
    <mergeCell ref="BE5:BE32"/>
    <mergeCell ref="K5:AO5"/>
    <mergeCell ref="K6:AO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55" location="'a - Bourací část'!C2" display="/"/>
    <hyperlink ref="A56" location="'b - Stavební část'!C2" display="/"/>
    <hyperlink ref="A58" location="'c1 - ELE'!C2" display="/"/>
    <hyperlink ref="A59" location="'c2 - ZTI'!C2" display="/"/>
    <hyperlink ref="A60" location="'c3 - ÚT'!C2" display="/"/>
    <hyperlink ref="A61" location="'x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Stavební úpravy objektu č.p.7 pro podporu samostatnosti v životě u žáků se spec.vzdělávacími potřebami II.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106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6. 3. 2025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32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33</v>
      </c>
      <c r="F21" s="38"/>
      <c r="G21" s="38"/>
      <c r="H21" s="38"/>
      <c r="I21" s="142" t="s">
        <v>28</v>
      </c>
      <c r="J21" s="133" t="s">
        <v>34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7"/>
      <c r="B27" s="148"/>
      <c r="C27" s="147"/>
      <c r="D27" s="147"/>
      <c r="E27" s="149" t="s">
        <v>39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ROUND(J90,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ROUND((SUM(BE90:BE210)),  2)</f>
        <v>0</v>
      </c>
      <c r="G33" s="38"/>
      <c r="H33" s="38"/>
      <c r="I33" s="157">
        <v>0.20999999999999999</v>
      </c>
      <c r="J33" s="156">
        <f>ROUND(((SUM(BE90:BE210))*I33),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ROUND((SUM(BF90:BF210)),  2)</f>
        <v>0</v>
      </c>
      <c r="G34" s="38"/>
      <c r="H34" s="38"/>
      <c r="I34" s="157">
        <v>0.12</v>
      </c>
      <c r="J34" s="156">
        <f>ROUND(((SUM(BF90:BF210))*I34),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ROUND((SUM(BG90:BG210)),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ROUND((SUM(BH90:BH210)),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ROUND((SUM(BI90:BI210)),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9" t="str">
        <f>E7</f>
        <v>Stavební úpravy objektu č.p.7 pro podporu samostatnosti v životě u žáků se spec.vzdělávacími potřebami II.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a - Bourací část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p.č.508, Horšovský Týn</v>
      </c>
      <c r="G52" s="40"/>
      <c r="H52" s="40"/>
      <c r="I52" s="32" t="s">
        <v>23</v>
      </c>
      <c r="J52" s="72" t="str">
        <f>IF(J12="","",J12)</f>
        <v>6. 3. 2025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ZŠ a OŠ Horšovský Týn</v>
      </c>
      <c r="G54" s="40"/>
      <c r="H54" s="40"/>
      <c r="I54" s="32" t="s">
        <v>31</v>
      </c>
      <c r="J54" s="36" t="str">
        <f>E21</f>
        <v>MP Technik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108</v>
      </c>
      <c r="D57" s="171"/>
      <c r="E57" s="171"/>
      <c r="F57" s="171"/>
      <c r="G57" s="171"/>
      <c r="H57" s="171"/>
      <c r="I57" s="171"/>
      <c r="J57" s="172" t="s">
        <v>109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J90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hidden="1" s="9" customFormat="1" ht="24.96" customHeight="1">
      <c r="A60" s="9"/>
      <c r="B60" s="174"/>
      <c r="C60" s="175"/>
      <c r="D60" s="176" t="s">
        <v>111</v>
      </c>
      <c r="E60" s="177"/>
      <c r="F60" s="177"/>
      <c r="G60" s="177"/>
      <c r="H60" s="177"/>
      <c r="I60" s="177"/>
      <c r="J60" s="178">
        <f>J91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112</v>
      </c>
      <c r="E61" s="182"/>
      <c r="F61" s="182"/>
      <c r="G61" s="182"/>
      <c r="H61" s="182"/>
      <c r="I61" s="182"/>
      <c r="J61" s="183">
        <f>J92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0"/>
      <c r="C62" s="125"/>
      <c r="D62" s="181" t="s">
        <v>113</v>
      </c>
      <c r="E62" s="182"/>
      <c r="F62" s="182"/>
      <c r="G62" s="182"/>
      <c r="H62" s="182"/>
      <c r="I62" s="182"/>
      <c r="J62" s="183">
        <f>J110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9" customFormat="1" ht="24.96" customHeight="1">
      <c r="A63" s="9"/>
      <c r="B63" s="174"/>
      <c r="C63" s="175"/>
      <c r="D63" s="176" t="s">
        <v>114</v>
      </c>
      <c r="E63" s="177"/>
      <c r="F63" s="177"/>
      <c r="G63" s="177"/>
      <c r="H63" s="177"/>
      <c r="I63" s="177"/>
      <c r="J63" s="178">
        <f>J120</f>
        <v>0</v>
      </c>
      <c r="K63" s="175"/>
      <c r="L63" s="179"/>
      <c r="S63" s="9"/>
      <c r="T63" s="9"/>
      <c r="U63" s="9"/>
      <c r="V63" s="9"/>
      <c r="W63" s="9"/>
      <c r="X63" s="9"/>
      <c r="Y63" s="9"/>
      <c r="Z63" s="9"/>
      <c r="AA63" s="9"/>
      <c r="AB63" s="9"/>
      <c r="AC63" s="9"/>
      <c r="AD63" s="9"/>
      <c r="AE63" s="9"/>
    </row>
    <row r="64" hidden="1" s="10" customFormat="1" ht="19.92" customHeight="1">
      <c r="A64" s="10"/>
      <c r="B64" s="180"/>
      <c r="C64" s="125"/>
      <c r="D64" s="181" t="s">
        <v>115</v>
      </c>
      <c r="E64" s="182"/>
      <c r="F64" s="182"/>
      <c r="G64" s="182"/>
      <c r="H64" s="182"/>
      <c r="I64" s="182"/>
      <c r="J64" s="183">
        <f>J121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10" customFormat="1" ht="19.92" customHeight="1">
      <c r="A65" s="10"/>
      <c r="B65" s="180"/>
      <c r="C65" s="125"/>
      <c r="D65" s="181" t="s">
        <v>116</v>
      </c>
      <c r="E65" s="182"/>
      <c r="F65" s="182"/>
      <c r="G65" s="182"/>
      <c r="H65" s="182"/>
      <c r="I65" s="182"/>
      <c r="J65" s="183">
        <f>J124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117</v>
      </c>
      <c r="E66" s="182"/>
      <c r="F66" s="182"/>
      <c r="G66" s="182"/>
      <c r="H66" s="182"/>
      <c r="I66" s="182"/>
      <c r="J66" s="183">
        <f>J137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118</v>
      </c>
      <c r="E67" s="182"/>
      <c r="F67" s="182"/>
      <c r="G67" s="182"/>
      <c r="H67" s="182"/>
      <c r="I67" s="182"/>
      <c r="J67" s="183">
        <f>J146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119</v>
      </c>
      <c r="E68" s="182"/>
      <c r="F68" s="182"/>
      <c r="G68" s="182"/>
      <c r="H68" s="182"/>
      <c r="I68" s="182"/>
      <c r="J68" s="183">
        <f>J155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0"/>
      <c r="C69" s="125"/>
      <c r="D69" s="181" t="s">
        <v>120</v>
      </c>
      <c r="E69" s="182"/>
      <c r="F69" s="182"/>
      <c r="G69" s="182"/>
      <c r="H69" s="182"/>
      <c r="I69" s="182"/>
      <c r="J69" s="183">
        <f>J172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0"/>
      <c r="C70" s="125"/>
      <c r="D70" s="181" t="s">
        <v>121</v>
      </c>
      <c r="E70" s="182"/>
      <c r="F70" s="182"/>
      <c r="G70" s="182"/>
      <c r="H70" s="182"/>
      <c r="I70" s="182"/>
      <c r="J70" s="183">
        <f>J199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122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6.25" customHeight="1">
      <c r="A80" s="38"/>
      <c r="B80" s="39"/>
      <c r="C80" s="40"/>
      <c r="D80" s="40"/>
      <c r="E80" s="169" t="str">
        <f>E7</f>
        <v>Stavební úpravy objektu č.p.7 pro podporu samostatnosti v životě u žáků se spec.vzdělávacími potřebami II.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2" customHeight="1">
      <c r="A81" s="38"/>
      <c r="B81" s="39"/>
      <c r="C81" s="32" t="s">
        <v>105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6.5" customHeight="1">
      <c r="A82" s="38"/>
      <c r="B82" s="39"/>
      <c r="C82" s="40"/>
      <c r="D82" s="40"/>
      <c r="E82" s="69" t="str">
        <f>E9</f>
        <v>a - Bourací část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21</v>
      </c>
      <c r="D84" s="40"/>
      <c r="E84" s="40"/>
      <c r="F84" s="27" t="str">
        <f>F12</f>
        <v>p.č.508, Horšovský Týn</v>
      </c>
      <c r="G84" s="40"/>
      <c r="H84" s="40"/>
      <c r="I84" s="32" t="s">
        <v>23</v>
      </c>
      <c r="J84" s="72" t="str">
        <f>IF(J12="","",J12)</f>
        <v>6. 3. 2025</v>
      </c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25</v>
      </c>
      <c r="D86" s="40"/>
      <c r="E86" s="40"/>
      <c r="F86" s="27" t="str">
        <f>E15</f>
        <v>ZŠ a OŠ Horšovský Týn</v>
      </c>
      <c r="G86" s="40"/>
      <c r="H86" s="40"/>
      <c r="I86" s="32" t="s">
        <v>31</v>
      </c>
      <c r="J86" s="36" t="str">
        <f>E21</f>
        <v>MP Technik s.r.o.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5.15" customHeight="1">
      <c r="A87" s="38"/>
      <c r="B87" s="39"/>
      <c r="C87" s="32" t="s">
        <v>29</v>
      </c>
      <c r="D87" s="40"/>
      <c r="E87" s="40"/>
      <c r="F87" s="27" t="str">
        <f>IF(E18="","",E18)</f>
        <v>Vyplň údaj</v>
      </c>
      <c r="G87" s="40"/>
      <c r="H87" s="40"/>
      <c r="I87" s="32" t="s">
        <v>36</v>
      </c>
      <c r="J87" s="36" t="str">
        <f>E24</f>
        <v xml:space="preserve"> 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0.32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11" customFormat="1" ht="29.28" customHeight="1">
      <c r="A89" s="185"/>
      <c r="B89" s="186"/>
      <c r="C89" s="187" t="s">
        <v>123</v>
      </c>
      <c r="D89" s="188" t="s">
        <v>59</v>
      </c>
      <c r="E89" s="188" t="s">
        <v>55</v>
      </c>
      <c r="F89" s="188" t="s">
        <v>56</v>
      </c>
      <c r="G89" s="188" t="s">
        <v>124</v>
      </c>
      <c r="H89" s="188" t="s">
        <v>125</v>
      </c>
      <c r="I89" s="188" t="s">
        <v>126</v>
      </c>
      <c r="J89" s="188" t="s">
        <v>109</v>
      </c>
      <c r="K89" s="189" t="s">
        <v>127</v>
      </c>
      <c r="L89" s="190"/>
      <c r="M89" s="92" t="s">
        <v>19</v>
      </c>
      <c r="N89" s="93" t="s">
        <v>44</v>
      </c>
      <c r="O89" s="93" t="s">
        <v>128</v>
      </c>
      <c r="P89" s="93" t="s">
        <v>129</v>
      </c>
      <c r="Q89" s="93" t="s">
        <v>130</v>
      </c>
      <c r="R89" s="93" t="s">
        <v>131</v>
      </c>
      <c r="S89" s="93" t="s">
        <v>132</v>
      </c>
      <c r="T89" s="94" t="s">
        <v>133</v>
      </c>
      <c r="U89" s="185"/>
      <c r="V89" s="185"/>
      <c r="W89" s="185"/>
      <c r="X89" s="185"/>
      <c r="Y89" s="185"/>
      <c r="Z89" s="185"/>
      <c r="AA89" s="185"/>
      <c r="AB89" s="185"/>
      <c r="AC89" s="185"/>
      <c r="AD89" s="185"/>
      <c r="AE89" s="185"/>
    </row>
    <row r="90" s="2" customFormat="1" ht="22.8" customHeight="1">
      <c r="A90" s="38"/>
      <c r="B90" s="39"/>
      <c r="C90" s="99" t="s">
        <v>134</v>
      </c>
      <c r="D90" s="40"/>
      <c r="E90" s="40"/>
      <c r="F90" s="40"/>
      <c r="G90" s="40"/>
      <c r="H90" s="40"/>
      <c r="I90" s="40"/>
      <c r="J90" s="191">
        <f>BK90</f>
        <v>0</v>
      </c>
      <c r="K90" s="40"/>
      <c r="L90" s="44"/>
      <c r="M90" s="95"/>
      <c r="N90" s="192"/>
      <c r="O90" s="96"/>
      <c r="P90" s="193">
        <f>P91+P120</f>
        <v>0</v>
      </c>
      <c r="Q90" s="96"/>
      <c r="R90" s="193">
        <f>R91+R120</f>
        <v>0</v>
      </c>
      <c r="S90" s="96"/>
      <c r="T90" s="194">
        <f>T91+T120</f>
        <v>33.430989430000004</v>
      </c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73</v>
      </c>
      <c r="AU90" s="17" t="s">
        <v>110</v>
      </c>
      <c r="BK90" s="195">
        <f>BK91+BK120</f>
        <v>0</v>
      </c>
    </row>
    <row r="91" s="12" customFormat="1" ht="25.92" customHeight="1">
      <c r="A91" s="12"/>
      <c r="B91" s="196"/>
      <c r="C91" s="197"/>
      <c r="D91" s="198" t="s">
        <v>73</v>
      </c>
      <c r="E91" s="199" t="s">
        <v>135</v>
      </c>
      <c r="F91" s="199" t="s">
        <v>136</v>
      </c>
      <c r="G91" s="197"/>
      <c r="H91" s="197"/>
      <c r="I91" s="200"/>
      <c r="J91" s="201">
        <f>BK91</f>
        <v>0</v>
      </c>
      <c r="K91" s="197"/>
      <c r="L91" s="202"/>
      <c r="M91" s="203"/>
      <c r="N91" s="204"/>
      <c r="O91" s="204"/>
      <c r="P91" s="205">
        <f>P92+P110</f>
        <v>0</v>
      </c>
      <c r="Q91" s="204"/>
      <c r="R91" s="205">
        <f>R92+R110</f>
        <v>0</v>
      </c>
      <c r="S91" s="204"/>
      <c r="T91" s="206">
        <f>T92+T110</f>
        <v>10.818323999999999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82</v>
      </c>
      <c r="AT91" s="208" t="s">
        <v>73</v>
      </c>
      <c r="AU91" s="208" t="s">
        <v>74</v>
      </c>
      <c r="AY91" s="207" t="s">
        <v>137</v>
      </c>
      <c r="BK91" s="209">
        <f>BK92+BK110</f>
        <v>0</v>
      </c>
    </row>
    <row r="92" s="12" customFormat="1" ht="22.8" customHeight="1">
      <c r="A92" s="12"/>
      <c r="B92" s="196"/>
      <c r="C92" s="197"/>
      <c r="D92" s="198" t="s">
        <v>73</v>
      </c>
      <c r="E92" s="210" t="s">
        <v>138</v>
      </c>
      <c r="F92" s="210" t="s">
        <v>139</v>
      </c>
      <c r="G92" s="197"/>
      <c r="H92" s="197"/>
      <c r="I92" s="200"/>
      <c r="J92" s="211">
        <f>BK92</f>
        <v>0</v>
      </c>
      <c r="K92" s="197"/>
      <c r="L92" s="202"/>
      <c r="M92" s="203"/>
      <c r="N92" s="204"/>
      <c r="O92" s="204"/>
      <c r="P92" s="205">
        <f>SUM(P93:P109)</f>
        <v>0</v>
      </c>
      <c r="Q92" s="204"/>
      <c r="R92" s="205">
        <f>SUM(R93:R109)</f>
        <v>0</v>
      </c>
      <c r="S92" s="204"/>
      <c r="T92" s="206">
        <f>SUM(T93:T109)</f>
        <v>10.818323999999999</v>
      </c>
      <c r="U92" s="12"/>
      <c r="V92" s="12"/>
      <c r="W92" s="12"/>
      <c r="X92" s="12"/>
      <c r="Y92" s="12"/>
      <c r="Z92" s="12"/>
      <c r="AA92" s="12"/>
      <c r="AB92" s="12"/>
      <c r="AC92" s="12"/>
      <c r="AD92" s="12"/>
      <c r="AE92" s="12"/>
      <c r="AR92" s="207" t="s">
        <v>82</v>
      </c>
      <c r="AT92" s="208" t="s">
        <v>73</v>
      </c>
      <c r="AU92" s="208" t="s">
        <v>82</v>
      </c>
      <c r="AY92" s="207" t="s">
        <v>137</v>
      </c>
      <c r="BK92" s="209">
        <f>SUM(BK93:BK109)</f>
        <v>0</v>
      </c>
    </row>
    <row r="93" s="2" customFormat="1" ht="44.25" customHeight="1">
      <c r="A93" s="38"/>
      <c r="B93" s="39"/>
      <c r="C93" s="212" t="s">
        <v>82</v>
      </c>
      <c r="D93" s="212" t="s">
        <v>140</v>
      </c>
      <c r="E93" s="213" t="s">
        <v>141</v>
      </c>
      <c r="F93" s="214" t="s">
        <v>142</v>
      </c>
      <c r="G93" s="215" t="s">
        <v>143</v>
      </c>
      <c r="H93" s="216">
        <v>5.0369999999999999</v>
      </c>
      <c r="I93" s="217"/>
      <c r="J93" s="218">
        <f>ROUND(I93*H93,2)</f>
        <v>0</v>
      </c>
      <c r="K93" s="214" t="s">
        <v>144</v>
      </c>
      <c r="L93" s="44"/>
      <c r="M93" s="219" t="s">
        <v>19</v>
      </c>
      <c r="N93" s="220" t="s">
        <v>45</v>
      </c>
      <c r="O93" s="84"/>
      <c r="P93" s="221">
        <f>O93*H93</f>
        <v>0</v>
      </c>
      <c r="Q93" s="221">
        <v>0</v>
      </c>
      <c r="R93" s="221">
        <f>Q93*H93</f>
        <v>0</v>
      </c>
      <c r="S93" s="221">
        <v>1.8</v>
      </c>
      <c r="T93" s="222">
        <f>S93*H93</f>
        <v>9.0665999999999993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R93" s="223" t="s">
        <v>145</v>
      </c>
      <c r="AT93" s="223" t="s">
        <v>140</v>
      </c>
      <c r="AU93" s="223" t="s">
        <v>84</v>
      </c>
      <c r="AY93" s="17" t="s">
        <v>137</v>
      </c>
      <c r="BE93" s="224">
        <f>IF(N93="základní",J93,0)</f>
        <v>0</v>
      </c>
      <c r="BF93" s="224">
        <f>IF(N93="snížená",J93,0)</f>
        <v>0</v>
      </c>
      <c r="BG93" s="224">
        <f>IF(N93="zákl. přenesená",J93,0)</f>
        <v>0</v>
      </c>
      <c r="BH93" s="224">
        <f>IF(N93="sníž. přenesená",J93,0)</f>
        <v>0</v>
      </c>
      <c r="BI93" s="224">
        <f>IF(N93="nulová",J93,0)</f>
        <v>0</v>
      </c>
      <c r="BJ93" s="17" t="s">
        <v>82</v>
      </c>
      <c r="BK93" s="224">
        <f>ROUND(I93*H93,2)</f>
        <v>0</v>
      </c>
      <c r="BL93" s="17" t="s">
        <v>145</v>
      </c>
      <c r="BM93" s="223" t="s">
        <v>146</v>
      </c>
    </row>
    <row r="94" s="2" customFormat="1">
      <c r="A94" s="38"/>
      <c r="B94" s="39"/>
      <c r="C94" s="40"/>
      <c r="D94" s="225" t="s">
        <v>147</v>
      </c>
      <c r="E94" s="40"/>
      <c r="F94" s="226" t="s">
        <v>148</v>
      </c>
      <c r="G94" s="40"/>
      <c r="H94" s="40"/>
      <c r="I94" s="227"/>
      <c r="J94" s="40"/>
      <c r="K94" s="40"/>
      <c r="L94" s="44"/>
      <c r="M94" s="228"/>
      <c r="N94" s="229"/>
      <c r="O94" s="84"/>
      <c r="P94" s="84"/>
      <c r="Q94" s="84"/>
      <c r="R94" s="84"/>
      <c r="S94" s="84"/>
      <c r="T94" s="85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147</v>
      </c>
      <c r="AU94" s="17" t="s">
        <v>84</v>
      </c>
    </row>
    <row r="95" s="13" customFormat="1">
      <c r="A95" s="13"/>
      <c r="B95" s="230"/>
      <c r="C95" s="231"/>
      <c r="D95" s="232" t="s">
        <v>149</v>
      </c>
      <c r="E95" s="233" t="s">
        <v>19</v>
      </c>
      <c r="F95" s="234" t="s">
        <v>150</v>
      </c>
      <c r="G95" s="231"/>
      <c r="H95" s="233" t="s">
        <v>19</v>
      </c>
      <c r="I95" s="235"/>
      <c r="J95" s="231"/>
      <c r="K95" s="231"/>
      <c r="L95" s="236"/>
      <c r="M95" s="237"/>
      <c r="N95" s="238"/>
      <c r="O95" s="238"/>
      <c r="P95" s="238"/>
      <c r="Q95" s="238"/>
      <c r="R95" s="238"/>
      <c r="S95" s="238"/>
      <c r="T95" s="239"/>
      <c r="U95" s="13"/>
      <c r="V95" s="13"/>
      <c r="W95" s="13"/>
      <c r="X95" s="13"/>
      <c r="Y95" s="13"/>
      <c r="Z95" s="13"/>
      <c r="AA95" s="13"/>
      <c r="AB95" s="13"/>
      <c r="AC95" s="13"/>
      <c r="AD95" s="13"/>
      <c r="AE95" s="13"/>
      <c r="AT95" s="240" t="s">
        <v>149</v>
      </c>
      <c r="AU95" s="240" t="s">
        <v>84</v>
      </c>
      <c r="AV95" s="13" t="s">
        <v>82</v>
      </c>
      <c r="AW95" s="13" t="s">
        <v>35</v>
      </c>
      <c r="AX95" s="13" t="s">
        <v>74</v>
      </c>
      <c r="AY95" s="240" t="s">
        <v>137</v>
      </c>
    </row>
    <row r="96" s="14" customFormat="1">
      <c r="A96" s="14"/>
      <c r="B96" s="241"/>
      <c r="C96" s="242"/>
      <c r="D96" s="232" t="s">
        <v>149</v>
      </c>
      <c r="E96" s="243" t="s">
        <v>19</v>
      </c>
      <c r="F96" s="244" t="s">
        <v>151</v>
      </c>
      <c r="G96" s="242"/>
      <c r="H96" s="245">
        <v>1.0560000000000001</v>
      </c>
      <c r="I96" s="246"/>
      <c r="J96" s="242"/>
      <c r="K96" s="242"/>
      <c r="L96" s="247"/>
      <c r="M96" s="248"/>
      <c r="N96" s="249"/>
      <c r="O96" s="249"/>
      <c r="P96" s="249"/>
      <c r="Q96" s="249"/>
      <c r="R96" s="249"/>
      <c r="S96" s="249"/>
      <c r="T96" s="250"/>
      <c r="U96" s="14"/>
      <c r="V96" s="14"/>
      <c r="W96" s="14"/>
      <c r="X96" s="14"/>
      <c r="Y96" s="14"/>
      <c r="Z96" s="14"/>
      <c r="AA96" s="14"/>
      <c r="AB96" s="14"/>
      <c r="AC96" s="14"/>
      <c r="AD96" s="14"/>
      <c r="AE96" s="14"/>
      <c r="AT96" s="251" t="s">
        <v>149</v>
      </c>
      <c r="AU96" s="251" t="s">
        <v>84</v>
      </c>
      <c r="AV96" s="14" t="s">
        <v>84</v>
      </c>
      <c r="AW96" s="14" t="s">
        <v>35</v>
      </c>
      <c r="AX96" s="14" t="s">
        <v>74</v>
      </c>
      <c r="AY96" s="251" t="s">
        <v>137</v>
      </c>
    </row>
    <row r="97" s="13" customFormat="1">
      <c r="A97" s="13"/>
      <c r="B97" s="230"/>
      <c r="C97" s="231"/>
      <c r="D97" s="232" t="s">
        <v>149</v>
      </c>
      <c r="E97" s="233" t="s">
        <v>19</v>
      </c>
      <c r="F97" s="234" t="s">
        <v>152</v>
      </c>
      <c r="G97" s="231"/>
      <c r="H97" s="233" t="s">
        <v>19</v>
      </c>
      <c r="I97" s="235"/>
      <c r="J97" s="231"/>
      <c r="K97" s="231"/>
      <c r="L97" s="236"/>
      <c r="M97" s="237"/>
      <c r="N97" s="238"/>
      <c r="O97" s="238"/>
      <c r="P97" s="238"/>
      <c r="Q97" s="238"/>
      <c r="R97" s="238"/>
      <c r="S97" s="238"/>
      <c r="T97" s="239"/>
      <c r="U97" s="13"/>
      <c r="V97" s="13"/>
      <c r="W97" s="13"/>
      <c r="X97" s="13"/>
      <c r="Y97" s="13"/>
      <c r="Z97" s="13"/>
      <c r="AA97" s="13"/>
      <c r="AB97" s="13"/>
      <c r="AC97" s="13"/>
      <c r="AD97" s="13"/>
      <c r="AE97" s="13"/>
      <c r="AT97" s="240" t="s">
        <v>149</v>
      </c>
      <c r="AU97" s="240" t="s">
        <v>84</v>
      </c>
      <c r="AV97" s="13" t="s">
        <v>82</v>
      </c>
      <c r="AW97" s="13" t="s">
        <v>35</v>
      </c>
      <c r="AX97" s="13" t="s">
        <v>74</v>
      </c>
      <c r="AY97" s="240" t="s">
        <v>137</v>
      </c>
    </row>
    <row r="98" s="14" customFormat="1">
      <c r="A98" s="14"/>
      <c r="B98" s="241"/>
      <c r="C98" s="242"/>
      <c r="D98" s="232" t="s">
        <v>149</v>
      </c>
      <c r="E98" s="243" t="s">
        <v>19</v>
      </c>
      <c r="F98" s="244" t="s">
        <v>153</v>
      </c>
      <c r="G98" s="242"/>
      <c r="H98" s="245">
        <v>1.3859999999999999</v>
      </c>
      <c r="I98" s="246"/>
      <c r="J98" s="242"/>
      <c r="K98" s="242"/>
      <c r="L98" s="247"/>
      <c r="M98" s="248"/>
      <c r="N98" s="249"/>
      <c r="O98" s="249"/>
      <c r="P98" s="249"/>
      <c r="Q98" s="249"/>
      <c r="R98" s="249"/>
      <c r="S98" s="249"/>
      <c r="T98" s="250"/>
      <c r="U98" s="14"/>
      <c r="V98" s="14"/>
      <c r="W98" s="14"/>
      <c r="X98" s="14"/>
      <c r="Y98" s="14"/>
      <c r="Z98" s="14"/>
      <c r="AA98" s="14"/>
      <c r="AB98" s="14"/>
      <c r="AC98" s="14"/>
      <c r="AD98" s="14"/>
      <c r="AE98" s="14"/>
      <c r="AT98" s="251" t="s">
        <v>149</v>
      </c>
      <c r="AU98" s="251" t="s">
        <v>84</v>
      </c>
      <c r="AV98" s="14" t="s">
        <v>84</v>
      </c>
      <c r="AW98" s="14" t="s">
        <v>35</v>
      </c>
      <c r="AX98" s="14" t="s">
        <v>74</v>
      </c>
      <c r="AY98" s="251" t="s">
        <v>137</v>
      </c>
    </row>
    <row r="99" s="13" customFormat="1">
      <c r="A99" s="13"/>
      <c r="B99" s="230"/>
      <c r="C99" s="231"/>
      <c r="D99" s="232" t="s">
        <v>149</v>
      </c>
      <c r="E99" s="233" t="s">
        <v>19</v>
      </c>
      <c r="F99" s="234" t="s">
        <v>154</v>
      </c>
      <c r="G99" s="231"/>
      <c r="H99" s="233" t="s">
        <v>19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149</v>
      </c>
      <c r="AU99" s="240" t="s">
        <v>84</v>
      </c>
      <c r="AV99" s="13" t="s">
        <v>82</v>
      </c>
      <c r="AW99" s="13" t="s">
        <v>35</v>
      </c>
      <c r="AX99" s="13" t="s">
        <v>74</v>
      </c>
      <c r="AY99" s="240" t="s">
        <v>137</v>
      </c>
    </row>
    <row r="100" s="14" customFormat="1">
      <c r="A100" s="14"/>
      <c r="B100" s="241"/>
      <c r="C100" s="242"/>
      <c r="D100" s="232" t="s">
        <v>149</v>
      </c>
      <c r="E100" s="243" t="s">
        <v>19</v>
      </c>
      <c r="F100" s="244" t="s">
        <v>155</v>
      </c>
      <c r="G100" s="242"/>
      <c r="H100" s="245">
        <v>1.155</v>
      </c>
      <c r="I100" s="246"/>
      <c r="J100" s="242"/>
      <c r="K100" s="242"/>
      <c r="L100" s="247"/>
      <c r="M100" s="248"/>
      <c r="N100" s="249"/>
      <c r="O100" s="249"/>
      <c r="P100" s="249"/>
      <c r="Q100" s="249"/>
      <c r="R100" s="249"/>
      <c r="S100" s="249"/>
      <c r="T100" s="250"/>
      <c r="U100" s="14"/>
      <c r="V100" s="14"/>
      <c r="W100" s="14"/>
      <c r="X100" s="14"/>
      <c r="Y100" s="14"/>
      <c r="Z100" s="14"/>
      <c r="AA100" s="14"/>
      <c r="AB100" s="14"/>
      <c r="AC100" s="14"/>
      <c r="AD100" s="14"/>
      <c r="AE100" s="14"/>
      <c r="AT100" s="251" t="s">
        <v>149</v>
      </c>
      <c r="AU100" s="251" t="s">
        <v>84</v>
      </c>
      <c r="AV100" s="14" t="s">
        <v>84</v>
      </c>
      <c r="AW100" s="14" t="s">
        <v>35</v>
      </c>
      <c r="AX100" s="14" t="s">
        <v>74</v>
      </c>
      <c r="AY100" s="251" t="s">
        <v>137</v>
      </c>
    </row>
    <row r="101" s="13" customFormat="1">
      <c r="A101" s="13"/>
      <c r="B101" s="230"/>
      <c r="C101" s="231"/>
      <c r="D101" s="232" t="s">
        <v>149</v>
      </c>
      <c r="E101" s="233" t="s">
        <v>19</v>
      </c>
      <c r="F101" s="234" t="s">
        <v>156</v>
      </c>
      <c r="G101" s="231"/>
      <c r="H101" s="233" t="s">
        <v>19</v>
      </c>
      <c r="I101" s="235"/>
      <c r="J101" s="231"/>
      <c r="K101" s="231"/>
      <c r="L101" s="236"/>
      <c r="M101" s="237"/>
      <c r="N101" s="238"/>
      <c r="O101" s="238"/>
      <c r="P101" s="238"/>
      <c r="Q101" s="238"/>
      <c r="R101" s="238"/>
      <c r="S101" s="238"/>
      <c r="T101" s="239"/>
      <c r="U101" s="13"/>
      <c r="V101" s="13"/>
      <c r="W101" s="13"/>
      <c r="X101" s="13"/>
      <c r="Y101" s="13"/>
      <c r="Z101" s="13"/>
      <c r="AA101" s="13"/>
      <c r="AB101" s="13"/>
      <c r="AC101" s="13"/>
      <c r="AD101" s="13"/>
      <c r="AE101" s="13"/>
      <c r="AT101" s="240" t="s">
        <v>149</v>
      </c>
      <c r="AU101" s="240" t="s">
        <v>84</v>
      </c>
      <c r="AV101" s="13" t="s">
        <v>82</v>
      </c>
      <c r="AW101" s="13" t="s">
        <v>35</v>
      </c>
      <c r="AX101" s="13" t="s">
        <v>74</v>
      </c>
      <c r="AY101" s="240" t="s">
        <v>137</v>
      </c>
    </row>
    <row r="102" s="14" customFormat="1">
      <c r="A102" s="14"/>
      <c r="B102" s="241"/>
      <c r="C102" s="242"/>
      <c r="D102" s="232" t="s">
        <v>149</v>
      </c>
      <c r="E102" s="243" t="s">
        <v>19</v>
      </c>
      <c r="F102" s="244" t="s">
        <v>157</v>
      </c>
      <c r="G102" s="242"/>
      <c r="H102" s="245">
        <v>1.44</v>
      </c>
      <c r="I102" s="246"/>
      <c r="J102" s="242"/>
      <c r="K102" s="242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149</v>
      </c>
      <c r="AU102" s="251" t="s">
        <v>84</v>
      </c>
      <c r="AV102" s="14" t="s">
        <v>84</v>
      </c>
      <c r="AW102" s="14" t="s">
        <v>35</v>
      </c>
      <c r="AX102" s="14" t="s">
        <v>74</v>
      </c>
      <c r="AY102" s="251" t="s">
        <v>137</v>
      </c>
    </row>
    <row r="103" s="15" customFormat="1">
      <c r="A103" s="15"/>
      <c r="B103" s="252"/>
      <c r="C103" s="253"/>
      <c r="D103" s="232" t="s">
        <v>149</v>
      </c>
      <c r="E103" s="254" t="s">
        <v>19</v>
      </c>
      <c r="F103" s="255" t="s">
        <v>158</v>
      </c>
      <c r="G103" s="253"/>
      <c r="H103" s="256">
        <v>5.0370000000000008</v>
      </c>
      <c r="I103" s="257"/>
      <c r="J103" s="253"/>
      <c r="K103" s="253"/>
      <c r="L103" s="258"/>
      <c r="M103" s="259"/>
      <c r="N103" s="260"/>
      <c r="O103" s="260"/>
      <c r="P103" s="260"/>
      <c r="Q103" s="260"/>
      <c r="R103" s="260"/>
      <c r="S103" s="260"/>
      <c r="T103" s="261"/>
      <c r="U103" s="15"/>
      <c r="V103" s="15"/>
      <c r="W103" s="15"/>
      <c r="X103" s="15"/>
      <c r="Y103" s="15"/>
      <c r="Z103" s="15"/>
      <c r="AA103" s="15"/>
      <c r="AB103" s="15"/>
      <c r="AC103" s="15"/>
      <c r="AD103" s="15"/>
      <c r="AE103" s="15"/>
      <c r="AT103" s="262" t="s">
        <v>149</v>
      </c>
      <c r="AU103" s="262" t="s">
        <v>84</v>
      </c>
      <c r="AV103" s="15" t="s">
        <v>145</v>
      </c>
      <c r="AW103" s="15" t="s">
        <v>35</v>
      </c>
      <c r="AX103" s="15" t="s">
        <v>82</v>
      </c>
      <c r="AY103" s="262" t="s">
        <v>137</v>
      </c>
    </row>
    <row r="104" s="2" customFormat="1" ht="37.8" customHeight="1">
      <c r="A104" s="38"/>
      <c r="B104" s="39"/>
      <c r="C104" s="212" t="s">
        <v>84</v>
      </c>
      <c r="D104" s="212" t="s">
        <v>140</v>
      </c>
      <c r="E104" s="213" t="s">
        <v>159</v>
      </c>
      <c r="F104" s="214" t="s">
        <v>160</v>
      </c>
      <c r="G104" s="215" t="s">
        <v>161</v>
      </c>
      <c r="H104" s="216">
        <v>23.048999999999999</v>
      </c>
      <c r="I104" s="217"/>
      <c r="J104" s="218">
        <f>ROUND(I104*H104,2)</f>
        <v>0</v>
      </c>
      <c r="K104" s="214" t="s">
        <v>144</v>
      </c>
      <c r="L104" s="44"/>
      <c r="M104" s="219" t="s">
        <v>19</v>
      </c>
      <c r="N104" s="220" t="s">
        <v>45</v>
      </c>
      <c r="O104" s="84"/>
      <c r="P104" s="221">
        <f>O104*H104</f>
        <v>0</v>
      </c>
      <c r="Q104" s="221">
        <v>0</v>
      </c>
      <c r="R104" s="221">
        <f>Q104*H104</f>
        <v>0</v>
      </c>
      <c r="S104" s="221">
        <v>0.075999999999999998</v>
      </c>
      <c r="T104" s="222">
        <f>S104*H104</f>
        <v>1.7517239999999998</v>
      </c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R104" s="223" t="s">
        <v>145</v>
      </c>
      <c r="AT104" s="223" t="s">
        <v>140</v>
      </c>
      <c r="AU104" s="223" t="s">
        <v>84</v>
      </c>
      <c r="AY104" s="17" t="s">
        <v>137</v>
      </c>
      <c r="BE104" s="224">
        <f>IF(N104="základní",J104,0)</f>
        <v>0</v>
      </c>
      <c r="BF104" s="224">
        <f>IF(N104="snížená",J104,0)</f>
        <v>0</v>
      </c>
      <c r="BG104" s="224">
        <f>IF(N104="zákl. přenesená",J104,0)</f>
        <v>0</v>
      </c>
      <c r="BH104" s="224">
        <f>IF(N104="sníž. přenesená",J104,0)</f>
        <v>0</v>
      </c>
      <c r="BI104" s="224">
        <f>IF(N104="nulová",J104,0)</f>
        <v>0</v>
      </c>
      <c r="BJ104" s="17" t="s">
        <v>82</v>
      </c>
      <c r="BK104" s="224">
        <f>ROUND(I104*H104,2)</f>
        <v>0</v>
      </c>
      <c r="BL104" s="17" t="s">
        <v>145</v>
      </c>
      <c r="BM104" s="223" t="s">
        <v>162</v>
      </c>
    </row>
    <row r="105" s="2" customFormat="1">
      <c r="A105" s="38"/>
      <c r="B105" s="39"/>
      <c r="C105" s="40"/>
      <c r="D105" s="225" t="s">
        <v>147</v>
      </c>
      <c r="E105" s="40"/>
      <c r="F105" s="226" t="s">
        <v>163</v>
      </c>
      <c r="G105" s="40"/>
      <c r="H105" s="40"/>
      <c r="I105" s="227"/>
      <c r="J105" s="40"/>
      <c r="K105" s="40"/>
      <c r="L105" s="44"/>
      <c r="M105" s="228"/>
      <c r="N105" s="229"/>
      <c r="O105" s="84"/>
      <c r="P105" s="84"/>
      <c r="Q105" s="84"/>
      <c r="R105" s="84"/>
      <c r="S105" s="84"/>
      <c r="T105" s="85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T105" s="17" t="s">
        <v>147</v>
      </c>
      <c r="AU105" s="17" t="s">
        <v>84</v>
      </c>
    </row>
    <row r="106" s="14" customFormat="1">
      <c r="A106" s="14"/>
      <c r="B106" s="241"/>
      <c r="C106" s="242"/>
      <c r="D106" s="232" t="s">
        <v>149</v>
      </c>
      <c r="E106" s="243" t="s">
        <v>19</v>
      </c>
      <c r="F106" s="244" t="s">
        <v>164</v>
      </c>
      <c r="G106" s="242"/>
      <c r="H106" s="245">
        <v>18.911999999999999</v>
      </c>
      <c r="I106" s="246"/>
      <c r="J106" s="242"/>
      <c r="K106" s="242"/>
      <c r="L106" s="247"/>
      <c r="M106" s="248"/>
      <c r="N106" s="249"/>
      <c r="O106" s="249"/>
      <c r="P106" s="249"/>
      <c r="Q106" s="249"/>
      <c r="R106" s="249"/>
      <c r="S106" s="249"/>
      <c r="T106" s="250"/>
      <c r="U106" s="14"/>
      <c r="V106" s="14"/>
      <c r="W106" s="14"/>
      <c r="X106" s="14"/>
      <c r="Y106" s="14"/>
      <c r="Z106" s="14"/>
      <c r="AA106" s="14"/>
      <c r="AB106" s="14"/>
      <c r="AC106" s="14"/>
      <c r="AD106" s="14"/>
      <c r="AE106" s="14"/>
      <c r="AT106" s="251" t="s">
        <v>149</v>
      </c>
      <c r="AU106" s="251" t="s">
        <v>84</v>
      </c>
      <c r="AV106" s="14" t="s">
        <v>84</v>
      </c>
      <c r="AW106" s="14" t="s">
        <v>35</v>
      </c>
      <c r="AX106" s="14" t="s">
        <v>74</v>
      </c>
      <c r="AY106" s="251" t="s">
        <v>137</v>
      </c>
    </row>
    <row r="107" s="14" customFormat="1">
      <c r="A107" s="14"/>
      <c r="B107" s="241"/>
      <c r="C107" s="242"/>
      <c r="D107" s="232" t="s">
        <v>149</v>
      </c>
      <c r="E107" s="243" t="s">
        <v>19</v>
      </c>
      <c r="F107" s="244" t="s">
        <v>165</v>
      </c>
      <c r="G107" s="242"/>
      <c r="H107" s="245">
        <v>2.3639999999999999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1" t="s">
        <v>149</v>
      </c>
      <c r="AU107" s="251" t="s">
        <v>84</v>
      </c>
      <c r="AV107" s="14" t="s">
        <v>84</v>
      </c>
      <c r="AW107" s="14" t="s">
        <v>35</v>
      </c>
      <c r="AX107" s="14" t="s">
        <v>74</v>
      </c>
      <c r="AY107" s="251" t="s">
        <v>137</v>
      </c>
    </row>
    <row r="108" s="14" customFormat="1">
      <c r="A108" s="14"/>
      <c r="B108" s="241"/>
      <c r="C108" s="242"/>
      <c r="D108" s="232" t="s">
        <v>149</v>
      </c>
      <c r="E108" s="243" t="s">
        <v>19</v>
      </c>
      <c r="F108" s="244" t="s">
        <v>166</v>
      </c>
      <c r="G108" s="242"/>
      <c r="H108" s="245">
        <v>1.7729999999999999</v>
      </c>
      <c r="I108" s="246"/>
      <c r="J108" s="242"/>
      <c r="K108" s="242"/>
      <c r="L108" s="247"/>
      <c r="M108" s="248"/>
      <c r="N108" s="249"/>
      <c r="O108" s="249"/>
      <c r="P108" s="249"/>
      <c r="Q108" s="249"/>
      <c r="R108" s="249"/>
      <c r="S108" s="249"/>
      <c r="T108" s="250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149</v>
      </c>
      <c r="AU108" s="251" t="s">
        <v>84</v>
      </c>
      <c r="AV108" s="14" t="s">
        <v>84</v>
      </c>
      <c r="AW108" s="14" t="s">
        <v>35</v>
      </c>
      <c r="AX108" s="14" t="s">
        <v>74</v>
      </c>
      <c r="AY108" s="251" t="s">
        <v>137</v>
      </c>
    </row>
    <row r="109" s="15" customFormat="1">
      <c r="A109" s="15"/>
      <c r="B109" s="252"/>
      <c r="C109" s="253"/>
      <c r="D109" s="232" t="s">
        <v>149</v>
      </c>
      <c r="E109" s="254" t="s">
        <v>19</v>
      </c>
      <c r="F109" s="255" t="s">
        <v>158</v>
      </c>
      <c r="G109" s="253"/>
      <c r="H109" s="256">
        <v>23.048999999999999</v>
      </c>
      <c r="I109" s="257"/>
      <c r="J109" s="253"/>
      <c r="K109" s="253"/>
      <c r="L109" s="258"/>
      <c r="M109" s="259"/>
      <c r="N109" s="260"/>
      <c r="O109" s="260"/>
      <c r="P109" s="260"/>
      <c r="Q109" s="260"/>
      <c r="R109" s="260"/>
      <c r="S109" s="260"/>
      <c r="T109" s="261"/>
      <c r="U109" s="15"/>
      <c r="V109" s="15"/>
      <c r="W109" s="15"/>
      <c r="X109" s="15"/>
      <c r="Y109" s="15"/>
      <c r="Z109" s="15"/>
      <c r="AA109" s="15"/>
      <c r="AB109" s="15"/>
      <c r="AC109" s="15"/>
      <c r="AD109" s="15"/>
      <c r="AE109" s="15"/>
      <c r="AT109" s="262" t="s">
        <v>149</v>
      </c>
      <c r="AU109" s="262" t="s">
        <v>84</v>
      </c>
      <c r="AV109" s="15" t="s">
        <v>145</v>
      </c>
      <c r="AW109" s="15" t="s">
        <v>35</v>
      </c>
      <c r="AX109" s="15" t="s">
        <v>82</v>
      </c>
      <c r="AY109" s="262" t="s">
        <v>137</v>
      </c>
    </row>
    <row r="110" s="12" customFormat="1" ht="22.8" customHeight="1">
      <c r="A110" s="12"/>
      <c r="B110" s="196"/>
      <c r="C110" s="197"/>
      <c r="D110" s="198" t="s">
        <v>73</v>
      </c>
      <c r="E110" s="210" t="s">
        <v>167</v>
      </c>
      <c r="F110" s="210" t="s">
        <v>168</v>
      </c>
      <c r="G110" s="197"/>
      <c r="H110" s="197"/>
      <c r="I110" s="200"/>
      <c r="J110" s="211">
        <f>BK110</f>
        <v>0</v>
      </c>
      <c r="K110" s="197"/>
      <c r="L110" s="202"/>
      <c r="M110" s="203"/>
      <c r="N110" s="204"/>
      <c r="O110" s="204"/>
      <c r="P110" s="205">
        <f>SUM(P111:P119)</f>
        <v>0</v>
      </c>
      <c r="Q110" s="204"/>
      <c r="R110" s="205">
        <f>SUM(R111:R119)</f>
        <v>0</v>
      </c>
      <c r="S110" s="204"/>
      <c r="T110" s="206">
        <f>SUM(T111:T119)</f>
        <v>0</v>
      </c>
      <c r="U110" s="12"/>
      <c r="V110" s="12"/>
      <c r="W110" s="12"/>
      <c r="X110" s="12"/>
      <c r="Y110" s="12"/>
      <c r="Z110" s="12"/>
      <c r="AA110" s="12"/>
      <c r="AB110" s="12"/>
      <c r="AC110" s="12"/>
      <c r="AD110" s="12"/>
      <c r="AE110" s="12"/>
      <c r="AR110" s="207" t="s">
        <v>82</v>
      </c>
      <c r="AT110" s="208" t="s">
        <v>73</v>
      </c>
      <c r="AU110" s="208" t="s">
        <v>82</v>
      </c>
      <c r="AY110" s="207" t="s">
        <v>137</v>
      </c>
      <c r="BK110" s="209">
        <f>SUM(BK111:BK119)</f>
        <v>0</v>
      </c>
    </row>
    <row r="111" s="2" customFormat="1" ht="37.8" customHeight="1">
      <c r="A111" s="38"/>
      <c r="B111" s="39"/>
      <c r="C111" s="212" t="s">
        <v>169</v>
      </c>
      <c r="D111" s="212" t="s">
        <v>140</v>
      </c>
      <c r="E111" s="213" t="s">
        <v>170</v>
      </c>
      <c r="F111" s="214" t="s">
        <v>171</v>
      </c>
      <c r="G111" s="215" t="s">
        <v>172</v>
      </c>
      <c r="H111" s="216">
        <v>33.430999999999997</v>
      </c>
      <c r="I111" s="217"/>
      <c r="J111" s="218">
        <f>ROUND(I111*H111,2)</f>
        <v>0</v>
      </c>
      <c r="K111" s="214" t="s">
        <v>144</v>
      </c>
      <c r="L111" s="44"/>
      <c r="M111" s="219" t="s">
        <v>19</v>
      </c>
      <c r="N111" s="220" t="s">
        <v>45</v>
      </c>
      <c r="O111" s="84"/>
      <c r="P111" s="221">
        <f>O111*H111</f>
        <v>0</v>
      </c>
      <c r="Q111" s="221">
        <v>0</v>
      </c>
      <c r="R111" s="221">
        <f>Q111*H111</f>
        <v>0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145</v>
      </c>
      <c r="AT111" s="223" t="s">
        <v>140</v>
      </c>
      <c r="AU111" s="223" t="s">
        <v>84</v>
      </c>
      <c r="AY111" s="17" t="s">
        <v>137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82</v>
      </c>
      <c r="BK111" s="224">
        <f>ROUND(I111*H111,2)</f>
        <v>0</v>
      </c>
      <c r="BL111" s="17" t="s">
        <v>145</v>
      </c>
      <c r="BM111" s="223" t="s">
        <v>173</v>
      </c>
    </row>
    <row r="112" s="2" customFormat="1">
      <c r="A112" s="38"/>
      <c r="B112" s="39"/>
      <c r="C112" s="40"/>
      <c r="D112" s="225" t="s">
        <v>147</v>
      </c>
      <c r="E112" s="40"/>
      <c r="F112" s="226" t="s">
        <v>174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147</v>
      </c>
      <c r="AU112" s="17" t="s">
        <v>84</v>
      </c>
    </row>
    <row r="113" s="2" customFormat="1" ht="44.25" customHeight="1">
      <c r="A113" s="38"/>
      <c r="B113" s="39"/>
      <c r="C113" s="212" t="s">
        <v>145</v>
      </c>
      <c r="D113" s="212" t="s">
        <v>140</v>
      </c>
      <c r="E113" s="213" t="s">
        <v>175</v>
      </c>
      <c r="F113" s="214" t="s">
        <v>176</v>
      </c>
      <c r="G113" s="215" t="s">
        <v>172</v>
      </c>
      <c r="H113" s="216">
        <v>326.66199999999998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0</v>
      </c>
      <c r="R113" s="221">
        <f>Q113*H113</f>
        <v>0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145</v>
      </c>
      <c r="AT113" s="223" t="s">
        <v>140</v>
      </c>
      <c r="AU113" s="223" t="s">
        <v>84</v>
      </c>
      <c r="AY113" s="17" t="s">
        <v>137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145</v>
      </c>
      <c r="BM113" s="223" t="s">
        <v>177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178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84</v>
      </c>
    </row>
    <row r="115" s="14" customFormat="1">
      <c r="A115" s="14"/>
      <c r="B115" s="241"/>
      <c r="C115" s="242"/>
      <c r="D115" s="232" t="s">
        <v>149</v>
      </c>
      <c r="E115" s="243" t="s">
        <v>19</v>
      </c>
      <c r="F115" s="244" t="s">
        <v>179</v>
      </c>
      <c r="G115" s="242"/>
      <c r="H115" s="245">
        <v>326.66199999999998</v>
      </c>
      <c r="I115" s="246"/>
      <c r="J115" s="242"/>
      <c r="K115" s="242"/>
      <c r="L115" s="247"/>
      <c r="M115" s="248"/>
      <c r="N115" s="249"/>
      <c r="O115" s="249"/>
      <c r="P115" s="249"/>
      <c r="Q115" s="249"/>
      <c r="R115" s="249"/>
      <c r="S115" s="249"/>
      <c r="T115" s="250"/>
      <c r="U115" s="14"/>
      <c r="V115" s="14"/>
      <c r="W115" s="14"/>
      <c r="X115" s="14"/>
      <c r="Y115" s="14"/>
      <c r="Z115" s="14"/>
      <c r="AA115" s="14"/>
      <c r="AB115" s="14"/>
      <c r="AC115" s="14"/>
      <c r="AD115" s="14"/>
      <c r="AE115" s="14"/>
      <c r="AT115" s="251" t="s">
        <v>149</v>
      </c>
      <c r="AU115" s="251" t="s">
        <v>84</v>
      </c>
      <c r="AV115" s="14" t="s">
        <v>84</v>
      </c>
      <c r="AW115" s="14" t="s">
        <v>35</v>
      </c>
      <c r="AX115" s="14" t="s">
        <v>82</v>
      </c>
      <c r="AY115" s="251" t="s">
        <v>137</v>
      </c>
    </row>
    <row r="116" s="2" customFormat="1" ht="37.8" customHeight="1">
      <c r="A116" s="38"/>
      <c r="B116" s="39"/>
      <c r="C116" s="212" t="s">
        <v>180</v>
      </c>
      <c r="D116" s="212" t="s">
        <v>140</v>
      </c>
      <c r="E116" s="213" t="s">
        <v>181</v>
      </c>
      <c r="F116" s="214" t="s">
        <v>182</v>
      </c>
      <c r="G116" s="215" t="s">
        <v>172</v>
      </c>
      <c r="H116" s="216">
        <v>33.430999999999997</v>
      </c>
      <c r="I116" s="217"/>
      <c r="J116" s="218">
        <f>ROUND(I116*H116,2)</f>
        <v>0</v>
      </c>
      <c r="K116" s="214" t="s">
        <v>144</v>
      </c>
      <c r="L116" s="44"/>
      <c r="M116" s="219" t="s">
        <v>19</v>
      </c>
      <c r="N116" s="220" t="s">
        <v>45</v>
      </c>
      <c r="O116" s="84"/>
      <c r="P116" s="221">
        <f>O116*H116</f>
        <v>0</v>
      </c>
      <c r="Q116" s="221">
        <v>0</v>
      </c>
      <c r="R116" s="221">
        <f>Q116*H116</f>
        <v>0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145</v>
      </c>
      <c r="AT116" s="223" t="s">
        <v>140</v>
      </c>
      <c r="AU116" s="223" t="s">
        <v>84</v>
      </c>
      <c r="AY116" s="17" t="s">
        <v>137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82</v>
      </c>
      <c r="BK116" s="224">
        <f>ROUND(I116*H116,2)</f>
        <v>0</v>
      </c>
      <c r="BL116" s="17" t="s">
        <v>145</v>
      </c>
      <c r="BM116" s="223" t="s">
        <v>183</v>
      </c>
    </row>
    <row r="117" s="2" customFormat="1">
      <c r="A117" s="38"/>
      <c r="B117" s="39"/>
      <c r="C117" s="40"/>
      <c r="D117" s="225" t="s">
        <v>147</v>
      </c>
      <c r="E117" s="40"/>
      <c r="F117" s="226" t="s">
        <v>184</v>
      </c>
      <c r="G117" s="40"/>
      <c r="H117" s="40"/>
      <c r="I117" s="227"/>
      <c r="J117" s="40"/>
      <c r="K117" s="40"/>
      <c r="L117" s="44"/>
      <c r="M117" s="228"/>
      <c r="N117" s="229"/>
      <c r="O117" s="84"/>
      <c r="P117" s="84"/>
      <c r="Q117" s="84"/>
      <c r="R117" s="84"/>
      <c r="S117" s="84"/>
      <c r="T117" s="85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T117" s="17" t="s">
        <v>147</v>
      </c>
      <c r="AU117" s="17" t="s">
        <v>84</v>
      </c>
    </row>
    <row r="118" s="2" customFormat="1" ht="44.25" customHeight="1">
      <c r="A118" s="38"/>
      <c r="B118" s="39"/>
      <c r="C118" s="212" t="s">
        <v>185</v>
      </c>
      <c r="D118" s="212" t="s">
        <v>140</v>
      </c>
      <c r="E118" s="213" t="s">
        <v>186</v>
      </c>
      <c r="F118" s="214" t="s">
        <v>187</v>
      </c>
      <c r="G118" s="215" t="s">
        <v>172</v>
      </c>
      <c r="H118" s="216">
        <v>23.332999999999998</v>
      </c>
      <c r="I118" s="217"/>
      <c r="J118" s="218">
        <f>ROUND(I118*H118,2)</f>
        <v>0</v>
      </c>
      <c r="K118" s="214" t="s">
        <v>144</v>
      </c>
      <c r="L118" s="44"/>
      <c r="M118" s="219" t="s">
        <v>19</v>
      </c>
      <c r="N118" s="220" t="s">
        <v>45</v>
      </c>
      <c r="O118" s="84"/>
      <c r="P118" s="221">
        <f>O118*H118</f>
        <v>0</v>
      </c>
      <c r="Q118" s="221">
        <v>0</v>
      </c>
      <c r="R118" s="221">
        <f>Q118*H118</f>
        <v>0</v>
      </c>
      <c r="S118" s="221">
        <v>0</v>
      </c>
      <c r="T118" s="222">
        <f>S118*H118</f>
        <v>0</v>
      </c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R118" s="223" t="s">
        <v>145</v>
      </c>
      <c r="AT118" s="223" t="s">
        <v>140</v>
      </c>
      <c r="AU118" s="223" t="s">
        <v>84</v>
      </c>
      <c r="AY118" s="17" t="s">
        <v>137</v>
      </c>
      <c r="BE118" s="224">
        <f>IF(N118="základní",J118,0)</f>
        <v>0</v>
      </c>
      <c r="BF118" s="224">
        <f>IF(N118="snížená",J118,0)</f>
        <v>0</v>
      </c>
      <c r="BG118" s="224">
        <f>IF(N118="zákl. přenesená",J118,0)</f>
        <v>0</v>
      </c>
      <c r="BH118" s="224">
        <f>IF(N118="sníž. přenesená",J118,0)</f>
        <v>0</v>
      </c>
      <c r="BI118" s="224">
        <f>IF(N118="nulová",J118,0)</f>
        <v>0</v>
      </c>
      <c r="BJ118" s="17" t="s">
        <v>82</v>
      </c>
      <c r="BK118" s="224">
        <f>ROUND(I118*H118,2)</f>
        <v>0</v>
      </c>
      <c r="BL118" s="17" t="s">
        <v>145</v>
      </c>
      <c r="BM118" s="223" t="s">
        <v>188</v>
      </c>
    </row>
    <row r="119" s="2" customFormat="1">
      <c r="A119" s="38"/>
      <c r="B119" s="39"/>
      <c r="C119" s="40"/>
      <c r="D119" s="225" t="s">
        <v>147</v>
      </c>
      <c r="E119" s="40"/>
      <c r="F119" s="226" t="s">
        <v>189</v>
      </c>
      <c r="G119" s="40"/>
      <c r="H119" s="40"/>
      <c r="I119" s="227"/>
      <c r="J119" s="40"/>
      <c r="K119" s="40"/>
      <c r="L119" s="44"/>
      <c r="M119" s="228"/>
      <c r="N119" s="229"/>
      <c r="O119" s="84"/>
      <c r="P119" s="84"/>
      <c r="Q119" s="84"/>
      <c r="R119" s="84"/>
      <c r="S119" s="84"/>
      <c r="T119" s="85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147</v>
      </c>
      <c r="AU119" s="17" t="s">
        <v>84</v>
      </c>
    </row>
    <row r="120" s="12" customFormat="1" ht="25.92" customHeight="1">
      <c r="A120" s="12"/>
      <c r="B120" s="196"/>
      <c r="C120" s="197"/>
      <c r="D120" s="198" t="s">
        <v>73</v>
      </c>
      <c r="E120" s="199" t="s">
        <v>190</v>
      </c>
      <c r="F120" s="199" t="s">
        <v>191</v>
      </c>
      <c r="G120" s="197"/>
      <c r="H120" s="197"/>
      <c r="I120" s="200"/>
      <c r="J120" s="201">
        <f>BK120</f>
        <v>0</v>
      </c>
      <c r="K120" s="197"/>
      <c r="L120" s="202"/>
      <c r="M120" s="203"/>
      <c r="N120" s="204"/>
      <c r="O120" s="204"/>
      <c r="P120" s="205">
        <f>P121+P124+P137+P146+P155+P172+P199</f>
        <v>0</v>
      </c>
      <c r="Q120" s="204"/>
      <c r="R120" s="205">
        <f>R121+R124+R137+R146+R155+R172+R199</f>
        <v>0</v>
      </c>
      <c r="S120" s="204"/>
      <c r="T120" s="206">
        <f>T121+T124+T137+T146+T155+T172+T199</f>
        <v>22.612665430000003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07" t="s">
        <v>84</v>
      </c>
      <c r="AT120" s="208" t="s">
        <v>73</v>
      </c>
      <c r="AU120" s="208" t="s">
        <v>74</v>
      </c>
      <c r="AY120" s="207" t="s">
        <v>137</v>
      </c>
      <c r="BK120" s="209">
        <f>BK121+BK124+BK137+BK146+BK155+BK172+BK199</f>
        <v>0</v>
      </c>
    </row>
    <row r="121" s="12" customFormat="1" ht="22.8" customHeight="1">
      <c r="A121" s="12"/>
      <c r="B121" s="196"/>
      <c r="C121" s="197"/>
      <c r="D121" s="198" t="s">
        <v>73</v>
      </c>
      <c r="E121" s="210" t="s">
        <v>192</v>
      </c>
      <c r="F121" s="210" t="s">
        <v>193</v>
      </c>
      <c r="G121" s="197"/>
      <c r="H121" s="197"/>
      <c r="I121" s="200"/>
      <c r="J121" s="211">
        <f>BK121</f>
        <v>0</v>
      </c>
      <c r="K121" s="197"/>
      <c r="L121" s="202"/>
      <c r="M121" s="203"/>
      <c r="N121" s="204"/>
      <c r="O121" s="204"/>
      <c r="P121" s="205">
        <f>SUM(P122:P123)</f>
        <v>0</v>
      </c>
      <c r="Q121" s="204"/>
      <c r="R121" s="205">
        <f>SUM(R122:R123)</f>
        <v>0</v>
      </c>
      <c r="S121" s="204"/>
      <c r="T121" s="206">
        <f>SUM(T122:T123)</f>
        <v>10.629150000000001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07" t="s">
        <v>84</v>
      </c>
      <c r="AT121" s="208" t="s">
        <v>73</v>
      </c>
      <c r="AU121" s="208" t="s">
        <v>82</v>
      </c>
      <c r="AY121" s="207" t="s">
        <v>137</v>
      </c>
      <c r="BK121" s="209">
        <f>SUM(BK122:BK123)</f>
        <v>0</v>
      </c>
    </row>
    <row r="122" s="2" customFormat="1" ht="49.05" customHeight="1">
      <c r="A122" s="38"/>
      <c r="B122" s="39"/>
      <c r="C122" s="212" t="s">
        <v>194</v>
      </c>
      <c r="D122" s="212" t="s">
        <v>140</v>
      </c>
      <c r="E122" s="213" t="s">
        <v>195</v>
      </c>
      <c r="F122" s="214" t="s">
        <v>196</v>
      </c>
      <c r="G122" s="215" t="s">
        <v>161</v>
      </c>
      <c r="H122" s="216">
        <v>303.69</v>
      </c>
      <c r="I122" s="217"/>
      <c r="J122" s="218">
        <f>ROUND(I122*H122,2)</f>
        <v>0</v>
      </c>
      <c r="K122" s="214" t="s">
        <v>144</v>
      </c>
      <c r="L122" s="44"/>
      <c r="M122" s="219" t="s">
        <v>19</v>
      </c>
      <c r="N122" s="220" t="s">
        <v>45</v>
      </c>
      <c r="O122" s="84"/>
      <c r="P122" s="221">
        <f>O122*H122</f>
        <v>0</v>
      </c>
      <c r="Q122" s="221">
        <v>0</v>
      </c>
      <c r="R122" s="221">
        <f>Q122*H122</f>
        <v>0</v>
      </c>
      <c r="S122" s="221">
        <v>0.035000000000000003</v>
      </c>
      <c r="T122" s="222">
        <f>S122*H122</f>
        <v>10.629150000000001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197</v>
      </c>
      <c r="AT122" s="223" t="s">
        <v>140</v>
      </c>
      <c r="AU122" s="223" t="s">
        <v>84</v>
      </c>
      <c r="AY122" s="17" t="s">
        <v>137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82</v>
      </c>
      <c r="BK122" s="224">
        <f>ROUND(I122*H122,2)</f>
        <v>0</v>
      </c>
      <c r="BL122" s="17" t="s">
        <v>197</v>
      </c>
      <c r="BM122" s="223" t="s">
        <v>198</v>
      </c>
    </row>
    <row r="123" s="2" customFormat="1">
      <c r="A123" s="38"/>
      <c r="B123" s="39"/>
      <c r="C123" s="40"/>
      <c r="D123" s="225" t="s">
        <v>147</v>
      </c>
      <c r="E123" s="40"/>
      <c r="F123" s="226" t="s">
        <v>199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147</v>
      </c>
      <c r="AU123" s="17" t="s">
        <v>84</v>
      </c>
    </row>
    <row r="124" s="12" customFormat="1" ht="22.8" customHeight="1">
      <c r="A124" s="12"/>
      <c r="B124" s="196"/>
      <c r="C124" s="197"/>
      <c r="D124" s="198" t="s">
        <v>73</v>
      </c>
      <c r="E124" s="210" t="s">
        <v>200</v>
      </c>
      <c r="F124" s="210" t="s">
        <v>201</v>
      </c>
      <c r="G124" s="197"/>
      <c r="H124" s="197"/>
      <c r="I124" s="200"/>
      <c r="J124" s="211">
        <f>BK124</f>
        <v>0</v>
      </c>
      <c r="K124" s="197"/>
      <c r="L124" s="202"/>
      <c r="M124" s="203"/>
      <c r="N124" s="204"/>
      <c r="O124" s="204"/>
      <c r="P124" s="205">
        <f>SUM(P125:P136)</f>
        <v>0</v>
      </c>
      <c r="Q124" s="204"/>
      <c r="R124" s="205">
        <f>SUM(R125:R136)</f>
        <v>0</v>
      </c>
      <c r="S124" s="204"/>
      <c r="T124" s="206">
        <f>SUM(T125:T136)</f>
        <v>0.20141999999999999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07" t="s">
        <v>84</v>
      </c>
      <c r="AT124" s="208" t="s">
        <v>73</v>
      </c>
      <c r="AU124" s="208" t="s">
        <v>82</v>
      </c>
      <c r="AY124" s="207" t="s">
        <v>137</v>
      </c>
      <c r="BK124" s="209">
        <f>SUM(BK125:BK136)</f>
        <v>0</v>
      </c>
    </row>
    <row r="125" s="2" customFormat="1" ht="16.5" customHeight="1">
      <c r="A125" s="38"/>
      <c r="B125" s="39"/>
      <c r="C125" s="212" t="s">
        <v>202</v>
      </c>
      <c r="D125" s="212" t="s">
        <v>140</v>
      </c>
      <c r="E125" s="213" t="s">
        <v>203</v>
      </c>
      <c r="F125" s="214" t="s">
        <v>204</v>
      </c>
      <c r="G125" s="215" t="s">
        <v>205</v>
      </c>
      <c r="H125" s="216">
        <v>3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0.034200000000000001</v>
      </c>
      <c r="T125" s="222">
        <f>S125*H125</f>
        <v>0.1026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197</v>
      </c>
      <c r="AT125" s="223" t="s">
        <v>140</v>
      </c>
      <c r="AU125" s="223" t="s">
        <v>84</v>
      </c>
      <c r="AY125" s="17" t="s">
        <v>137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82</v>
      </c>
      <c r="BK125" s="224">
        <f>ROUND(I125*H125,2)</f>
        <v>0</v>
      </c>
      <c r="BL125" s="17" t="s">
        <v>197</v>
      </c>
      <c r="BM125" s="223" t="s">
        <v>206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207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84</v>
      </c>
    </row>
    <row r="127" s="2" customFormat="1" ht="21.75" customHeight="1">
      <c r="A127" s="38"/>
      <c r="B127" s="39"/>
      <c r="C127" s="212" t="s">
        <v>138</v>
      </c>
      <c r="D127" s="212" t="s">
        <v>140</v>
      </c>
      <c r="E127" s="213" t="s">
        <v>208</v>
      </c>
      <c r="F127" s="214" t="s">
        <v>209</v>
      </c>
      <c r="G127" s="215" t="s">
        <v>205</v>
      </c>
      <c r="H127" s="216">
        <v>3</v>
      </c>
      <c r="I127" s="217"/>
      <c r="J127" s="218">
        <f>ROUND(I127*H127,2)</f>
        <v>0</v>
      </c>
      <c r="K127" s="214" t="s">
        <v>144</v>
      </c>
      <c r="L127" s="44"/>
      <c r="M127" s="219" t="s">
        <v>19</v>
      </c>
      <c r="N127" s="220" t="s">
        <v>45</v>
      </c>
      <c r="O127" s="84"/>
      <c r="P127" s="221">
        <f>O127*H127</f>
        <v>0</v>
      </c>
      <c r="Q127" s="221">
        <v>0</v>
      </c>
      <c r="R127" s="221">
        <f>Q127*H127</f>
        <v>0</v>
      </c>
      <c r="S127" s="221">
        <v>0.019460000000000002</v>
      </c>
      <c r="T127" s="222">
        <f>S127*H127</f>
        <v>0.058380000000000001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197</v>
      </c>
      <c r="AT127" s="223" t="s">
        <v>140</v>
      </c>
      <c r="AU127" s="223" t="s">
        <v>84</v>
      </c>
      <c r="AY127" s="17" t="s">
        <v>137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82</v>
      </c>
      <c r="BK127" s="224">
        <f>ROUND(I127*H127,2)</f>
        <v>0</v>
      </c>
      <c r="BL127" s="17" t="s">
        <v>197</v>
      </c>
      <c r="BM127" s="223" t="s">
        <v>210</v>
      </c>
    </row>
    <row r="128" s="2" customFormat="1">
      <c r="A128" s="38"/>
      <c r="B128" s="39"/>
      <c r="C128" s="40"/>
      <c r="D128" s="225" t="s">
        <v>147</v>
      </c>
      <c r="E128" s="40"/>
      <c r="F128" s="226" t="s">
        <v>211</v>
      </c>
      <c r="G128" s="40"/>
      <c r="H128" s="40"/>
      <c r="I128" s="227"/>
      <c r="J128" s="40"/>
      <c r="K128" s="40"/>
      <c r="L128" s="44"/>
      <c r="M128" s="228"/>
      <c r="N128" s="229"/>
      <c r="O128" s="84"/>
      <c r="P128" s="84"/>
      <c r="Q128" s="84"/>
      <c r="R128" s="84"/>
      <c r="S128" s="84"/>
      <c r="T128" s="85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147</v>
      </c>
      <c r="AU128" s="17" t="s">
        <v>84</v>
      </c>
    </row>
    <row r="129" s="2" customFormat="1" ht="16.5" customHeight="1">
      <c r="A129" s="38"/>
      <c r="B129" s="39"/>
      <c r="C129" s="212" t="s">
        <v>212</v>
      </c>
      <c r="D129" s="212" t="s">
        <v>140</v>
      </c>
      <c r="E129" s="213" t="s">
        <v>213</v>
      </c>
      <c r="F129" s="214" t="s">
        <v>214</v>
      </c>
      <c r="G129" s="215" t="s">
        <v>205</v>
      </c>
      <c r="H129" s="216">
        <v>1</v>
      </c>
      <c r="I129" s="217"/>
      <c r="J129" s="218">
        <f>ROUND(I129*H129,2)</f>
        <v>0</v>
      </c>
      <c r="K129" s="214" t="s">
        <v>144</v>
      </c>
      <c r="L129" s="44"/>
      <c r="M129" s="219" t="s">
        <v>19</v>
      </c>
      <c r="N129" s="220" t="s">
        <v>45</v>
      </c>
      <c r="O129" s="84"/>
      <c r="P129" s="221">
        <f>O129*H129</f>
        <v>0</v>
      </c>
      <c r="Q129" s="221">
        <v>0</v>
      </c>
      <c r="R129" s="221">
        <f>Q129*H129</f>
        <v>0</v>
      </c>
      <c r="S129" s="221">
        <v>0.032899999999999999</v>
      </c>
      <c r="T129" s="222">
        <f>S129*H129</f>
        <v>0.032899999999999999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3" t="s">
        <v>197</v>
      </c>
      <c r="AT129" s="223" t="s">
        <v>140</v>
      </c>
      <c r="AU129" s="223" t="s">
        <v>84</v>
      </c>
      <c r="AY129" s="17" t="s">
        <v>137</v>
      </c>
      <c r="BE129" s="224">
        <f>IF(N129="základní",J129,0)</f>
        <v>0</v>
      </c>
      <c r="BF129" s="224">
        <f>IF(N129="snížená",J129,0)</f>
        <v>0</v>
      </c>
      <c r="BG129" s="224">
        <f>IF(N129="zákl. přenesená",J129,0)</f>
        <v>0</v>
      </c>
      <c r="BH129" s="224">
        <f>IF(N129="sníž. přenesená",J129,0)</f>
        <v>0</v>
      </c>
      <c r="BI129" s="224">
        <f>IF(N129="nulová",J129,0)</f>
        <v>0</v>
      </c>
      <c r="BJ129" s="17" t="s">
        <v>82</v>
      </c>
      <c r="BK129" s="224">
        <f>ROUND(I129*H129,2)</f>
        <v>0</v>
      </c>
      <c r="BL129" s="17" t="s">
        <v>197</v>
      </c>
      <c r="BM129" s="223" t="s">
        <v>215</v>
      </c>
    </row>
    <row r="130" s="2" customFormat="1">
      <c r="A130" s="38"/>
      <c r="B130" s="39"/>
      <c r="C130" s="40"/>
      <c r="D130" s="225" t="s">
        <v>147</v>
      </c>
      <c r="E130" s="40"/>
      <c r="F130" s="226" t="s">
        <v>216</v>
      </c>
      <c r="G130" s="40"/>
      <c r="H130" s="40"/>
      <c r="I130" s="227"/>
      <c r="J130" s="40"/>
      <c r="K130" s="40"/>
      <c r="L130" s="44"/>
      <c r="M130" s="228"/>
      <c r="N130" s="229"/>
      <c r="O130" s="84"/>
      <c r="P130" s="84"/>
      <c r="Q130" s="84"/>
      <c r="R130" s="84"/>
      <c r="S130" s="84"/>
      <c r="T130" s="85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147</v>
      </c>
      <c r="AU130" s="17" t="s">
        <v>84</v>
      </c>
    </row>
    <row r="131" s="2" customFormat="1" ht="16.5" customHeight="1">
      <c r="A131" s="38"/>
      <c r="B131" s="39"/>
      <c r="C131" s="212" t="s">
        <v>217</v>
      </c>
      <c r="D131" s="212" t="s">
        <v>140</v>
      </c>
      <c r="E131" s="213" t="s">
        <v>218</v>
      </c>
      <c r="F131" s="214" t="s">
        <v>219</v>
      </c>
      <c r="G131" s="215" t="s">
        <v>205</v>
      </c>
      <c r="H131" s="216">
        <v>1</v>
      </c>
      <c r="I131" s="217"/>
      <c r="J131" s="218">
        <f>ROUND(I131*H131,2)</f>
        <v>0</v>
      </c>
      <c r="K131" s="214" t="s">
        <v>144</v>
      </c>
      <c r="L131" s="44"/>
      <c r="M131" s="219" t="s">
        <v>19</v>
      </c>
      <c r="N131" s="220" t="s">
        <v>45</v>
      </c>
      <c r="O131" s="84"/>
      <c r="P131" s="221">
        <f>O131*H131</f>
        <v>0</v>
      </c>
      <c r="Q131" s="221">
        <v>0</v>
      </c>
      <c r="R131" s="221">
        <f>Q131*H131</f>
        <v>0</v>
      </c>
      <c r="S131" s="221">
        <v>0.00156</v>
      </c>
      <c r="T131" s="222">
        <f>S131*H131</f>
        <v>0.00156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3" t="s">
        <v>197</v>
      </c>
      <c r="AT131" s="223" t="s">
        <v>140</v>
      </c>
      <c r="AU131" s="223" t="s">
        <v>84</v>
      </c>
      <c r="AY131" s="17" t="s">
        <v>137</v>
      </c>
      <c r="BE131" s="224">
        <f>IF(N131="základní",J131,0)</f>
        <v>0</v>
      </c>
      <c r="BF131" s="224">
        <f>IF(N131="snížená",J131,0)</f>
        <v>0</v>
      </c>
      <c r="BG131" s="224">
        <f>IF(N131="zákl. přenesená",J131,0)</f>
        <v>0</v>
      </c>
      <c r="BH131" s="224">
        <f>IF(N131="sníž. přenesená",J131,0)</f>
        <v>0</v>
      </c>
      <c r="BI131" s="224">
        <f>IF(N131="nulová",J131,0)</f>
        <v>0</v>
      </c>
      <c r="BJ131" s="17" t="s">
        <v>82</v>
      </c>
      <c r="BK131" s="224">
        <f>ROUND(I131*H131,2)</f>
        <v>0</v>
      </c>
      <c r="BL131" s="17" t="s">
        <v>197</v>
      </c>
      <c r="BM131" s="223" t="s">
        <v>220</v>
      </c>
    </row>
    <row r="132" s="2" customFormat="1">
      <c r="A132" s="38"/>
      <c r="B132" s="39"/>
      <c r="C132" s="40"/>
      <c r="D132" s="225" t="s">
        <v>147</v>
      </c>
      <c r="E132" s="40"/>
      <c r="F132" s="226" t="s">
        <v>221</v>
      </c>
      <c r="G132" s="40"/>
      <c r="H132" s="40"/>
      <c r="I132" s="227"/>
      <c r="J132" s="40"/>
      <c r="K132" s="40"/>
      <c r="L132" s="44"/>
      <c r="M132" s="228"/>
      <c r="N132" s="229"/>
      <c r="O132" s="84"/>
      <c r="P132" s="84"/>
      <c r="Q132" s="84"/>
      <c r="R132" s="84"/>
      <c r="S132" s="84"/>
      <c r="T132" s="85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147</v>
      </c>
      <c r="AU132" s="17" t="s">
        <v>84</v>
      </c>
    </row>
    <row r="133" s="2" customFormat="1" ht="16.5" customHeight="1">
      <c r="A133" s="38"/>
      <c r="B133" s="39"/>
      <c r="C133" s="212" t="s">
        <v>8</v>
      </c>
      <c r="D133" s="212" t="s">
        <v>140</v>
      </c>
      <c r="E133" s="213" t="s">
        <v>222</v>
      </c>
      <c r="F133" s="214" t="s">
        <v>223</v>
      </c>
      <c r="G133" s="215" t="s">
        <v>205</v>
      </c>
      <c r="H133" s="216">
        <v>3</v>
      </c>
      <c r="I133" s="217"/>
      <c r="J133" s="218">
        <f>ROUND(I133*H133,2)</f>
        <v>0</v>
      </c>
      <c r="K133" s="214" t="s">
        <v>144</v>
      </c>
      <c r="L133" s="44"/>
      <c r="M133" s="219" t="s">
        <v>19</v>
      </c>
      <c r="N133" s="220" t="s">
        <v>45</v>
      </c>
      <c r="O133" s="84"/>
      <c r="P133" s="221">
        <f>O133*H133</f>
        <v>0</v>
      </c>
      <c r="Q133" s="221">
        <v>0</v>
      </c>
      <c r="R133" s="221">
        <f>Q133*H133</f>
        <v>0</v>
      </c>
      <c r="S133" s="221">
        <v>0.00085999999999999998</v>
      </c>
      <c r="T133" s="222">
        <f>S133*H133</f>
        <v>0.0025799999999999998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197</v>
      </c>
      <c r="AT133" s="223" t="s">
        <v>140</v>
      </c>
      <c r="AU133" s="223" t="s">
        <v>84</v>
      </c>
      <c r="AY133" s="17" t="s">
        <v>137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82</v>
      </c>
      <c r="BK133" s="224">
        <f>ROUND(I133*H133,2)</f>
        <v>0</v>
      </c>
      <c r="BL133" s="17" t="s">
        <v>197</v>
      </c>
      <c r="BM133" s="223" t="s">
        <v>224</v>
      </c>
    </row>
    <row r="134" s="2" customFormat="1">
      <c r="A134" s="38"/>
      <c r="B134" s="39"/>
      <c r="C134" s="40"/>
      <c r="D134" s="225" t="s">
        <v>147</v>
      </c>
      <c r="E134" s="40"/>
      <c r="F134" s="226" t="s">
        <v>225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84</v>
      </c>
    </row>
    <row r="135" s="2" customFormat="1" ht="24.15" customHeight="1">
      <c r="A135" s="38"/>
      <c r="B135" s="39"/>
      <c r="C135" s="212" t="s">
        <v>226</v>
      </c>
      <c r="D135" s="212" t="s">
        <v>140</v>
      </c>
      <c r="E135" s="213" t="s">
        <v>227</v>
      </c>
      <c r="F135" s="214" t="s">
        <v>228</v>
      </c>
      <c r="G135" s="215" t="s">
        <v>229</v>
      </c>
      <c r="H135" s="216">
        <v>4</v>
      </c>
      <c r="I135" s="217"/>
      <c r="J135" s="218">
        <f>ROUND(I135*H135,2)</f>
        <v>0</v>
      </c>
      <c r="K135" s="214" t="s">
        <v>144</v>
      </c>
      <c r="L135" s="44"/>
      <c r="M135" s="219" t="s">
        <v>19</v>
      </c>
      <c r="N135" s="220" t="s">
        <v>45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0.00084999999999999995</v>
      </c>
      <c r="T135" s="222">
        <f>S135*H135</f>
        <v>0.0033999999999999998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197</v>
      </c>
      <c r="AT135" s="223" t="s">
        <v>140</v>
      </c>
      <c r="AU135" s="223" t="s">
        <v>84</v>
      </c>
      <c r="AY135" s="17" t="s">
        <v>137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82</v>
      </c>
      <c r="BK135" s="224">
        <f>ROUND(I135*H135,2)</f>
        <v>0</v>
      </c>
      <c r="BL135" s="17" t="s">
        <v>197</v>
      </c>
      <c r="BM135" s="223" t="s">
        <v>230</v>
      </c>
    </row>
    <row r="136" s="2" customFormat="1">
      <c r="A136" s="38"/>
      <c r="B136" s="39"/>
      <c r="C136" s="40"/>
      <c r="D136" s="225" t="s">
        <v>147</v>
      </c>
      <c r="E136" s="40"/>
      <c r="F136" s="226" t="s">
        <v>231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147</v>
      </c>
      <c r="AU136" s="17" t="s">
        <v>84</v>
      </c>
    </row>
    <row r="137" s="12" customFormat="1" ht="22.8" customHeight="1">
      <c r="A137" s="12"/>
      <c r="B137" s="196"/>
      <c r="C137" s="197"/>
      <c r="D137" s="198" t="s">
        <v>73</v>
      </c>
      <c r="E137" s="210" t="s">
        <v>232</v>
      </c>
      <c r="F137" s="210" t="s">
        <v>233</v>
      </c>
      <c r="G137" s="197"/>
      <c r="H137" s="197"/>
      <c r="I137" s="200"/>
      <c r="J137" s="211">
        <f>BK137</f>
        <v>0</v>
      </c>
      <c r="K137" s="197"/>
      <c r="L137" s="202"/>
      <c r="M137" s="203"/>
      <c r="N137" s="204"/>
      <c r="O137" s="204"/>
      <c r="P137" s="205">
        <f>SUM(P138:P145)</f>
        <v>0</v>
      </c>
      <c r="Q137" s="204"/>
      <c r="R137" s="205">
        <f>SUM(R138:R145)</f>
        <v>0</v>
      </c>
      <c r="S137" s="204"/>
      <c r="T137" s="206">
        <f>SUM(T138:T145)</f>
        <v>5.7575014499999995</v>
      </c>
      <c r="U137" s="12"/>
      <c r="V137" s="12"/>
      <c r="W137" s="12"/>
      <c r="X137" s="12"/>
      <c r="Y137" s="12"/>
      <c r="Z137" s="12"/>
      <c r="AA137" s="12"/>
      <c r="AB137" s="12"/>
      <c r="AC137" s="12"/>
      <c r="AD137" s="12"/>
      <c r="AE137" s="12"/>
      <c r="AR137" s="207" t="s">
        <v>84</v>
      </c>
      <c r="AT137" s="208" t="s">
        <v>73</v>
      </c>
      <c r="AU137" s="208" t="s">
        <v>82</v>
      </c>
      <c r="AY137" s="207" t="s">
        <v>137</v>
      </c>
      <c r="BK137" s="209">
        <f>SUM(BK138:BK145)</f>
        <v>0</v>
      </c>
    </row>
    <row r="138" s="2" customFormat="1" ht="37.8" customHeight="1">
      <c r="A138" s="38"/>
      <c r="B138" s="39"/>
      <c r="C138" s="212" t="s">
        <v>234</v>
      </c>
      <c r="D138" s="212" t="s">
        <v>140</v>
      </c>
      <c r="E138" s="213" t="s">
        <v>235</v>
      </c>
      <c r="F138" s="214" t="s">
        <v>236</v>
      </c>
      <c r="G138" s="215" t="s">
        <v>161</v>
      </c>
      <c r="H138" s="216">
        <v>16.533000000000001</v>
      </c>
      <c r="I138" s="217"/>
      <c r="J138" s="218">
        <f>ROUND(I138*H138,2)</f>
        <v>0</v>
      </c>
      <c r="K138" s="214" t="s">
        <v>144</v>
      </c>
      <c r="L138" s="44"/>
      <c r="M138" s="219" t="s">
        <v>19</v>
      </c>
      <c r="N138" s="220" t="s">
        <v>45</v>
      </c>
      <c r="O138" s="84"/>
      <c r="P138" s="221">
        <f>O138*H138</f>
        <v>0</v>
      </c>
      <c r="Q138" s="221">
        <v>0</v>
      </c>
      <c r="R138" s="221">
        <f>Q138*H138</f>
        <v>0</v>
      </c>
      <c r="S138" s="221">
        <v>0.03175</v>
      </c>
      <c r="T138" s="222">
        <f>S138*H138</f>
        <v>0.52492274999999999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197</v>
      </c>
      <c r="AT138" s="223" t="s">
        <v>140</v>
      </c>
      <c r="AU138" s="223" t="s">
        <v>84</v>
      </c>
      <c r="AY138" s="17" t="s">
        <v>137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82</v>
      </c>
      <c r="BK138" s="224">
        <f>ROUND(I138*H138,2)</f>
        <v>0</v>
      </c>
      <c r="BL138" s="17" t="s">
        <v>197</v>
      </c>
      <c r="BM138" s="223" t="s">
        <v>237</v>
      </c>
    </row>
    <row r="139" s="2" customFormat="1">
      <c r="A139" s="38"/>
      <c r="B139" s="39"/>
      <c r="C139" s="40"/>
      <c r="D139" s="225" t="s">
        <v>147</v>
      </c>
      <c r="E139" s="40"/>
      <c r="F139" s="226" t="s">
        <v>238</v>
      </c>
      <c r="G139" s="40"/>
      <c r="H139" s="40"/>
      <c r="I139" s="227"/>
      <c r="J139" s="40"/>
      <c r="K139" s="40"/>
      <c r="L139" s="44"/>
      <c r="M139" s="228"/>
      <c r="N139" s="229"/>
      <c r="O139" s="84"/>
      <c r="P139" s="84"/>
      <c r="Q139" s="84"/>
      <c r="R139" s="84"/>
      <c r="S139" s="84"/>
      <c r="T139" s="85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147</v>
      </c>
      <c r="AU139" s="17" t="s">
        <v>84</v>
      </c>
    </row>
    <row r="140" s="13" customFormat="1">
      <c r="A140" s="13"/>
      <c r="B140" s="230"/>
      <c r="C140" s="231"/>
      <c r="D140" s="232" t="s">
        <v>149</v>
      </c>
      <c r="E140" s="233" t="s">
        <v>19</v>
      </c>
      <c r="F140" s="234" t="s">
        <v>239</v>
      </c>
      <c r="G140" s="231"/>
      <c r="H140" s="233" t="s">
        <v>19</v>
      </c>
      <c r="I140" s="235"/>
      <c r="J140" s="231"/>
      <c r="K140" s="231"/>
      <c r="L140" s="236"/>
      <c r="M140" s="237"/>
      <c r="N140" s="238"/>
      <c r="O140" s="238"/>
      <c r="P140" s="238"/>
      <c r="Q140" s="238"/>
      <c r="R140" s="238"/>
      <c r="S140" s="238"/>
      <c r="T140" s="239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0" t="s">
        <v>149</v>
      </c>
      <c r="AU140" s="240" t="s">
        <v>84</v>
      </c>
      <c r="AV140" s="13" t="s">
        <v>82</v>
      </c>
      <c r="AW140" s="13" t="s">
        <v>35</v>
      </c>
      <c r="AX140" s="13" t="s">
        <v>74</v>
      </c>
      <c r="AY140" s="240" t="s">
        <v>137</v>
      </c>
    </row>
    <row r="141" s="14" customFormat="1">
      <c r="A141" s="14"/>
      <c r="B141" s="241"/>
      <c r="C141" s="242"/>
      <c r="D141" s="232" t="s">
        <v>149</v>
      </c>
      <c r="E141" s="243" t="s">
        <v>19</v>
      </c>
      <c r="F141" s="244" t="s">
        <v>240</v>
      </c>
      <c r="G141" s="242"/>
      <c r="H141" s="245">
        <v>16.533000000000001</v>
      </c>
      <c r="I141" s="246"/>
      <c r="J141" s="242"/>
      <c r="K141" s="242"/>
      <c r="L141" s="247"/>
      <c r="M141" s="248"/>
      <c r="N141" s="249"/>
      <c r="O141" s="249"/>
      <c r="P141" s="249"/>
      <c r="Q141" s="249"/>
      <c r="R141" s="249"/>
      <c r="S141" s="249"/>
      <c r="T141" s="250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1" t="s">
        <v>149</v>
      </c>
      <c r="AU141" s="251" t="s">
        <v>84</v>
      </c>
      <c r="AV141" s="14" t="s">
        <v>84</v>
      </c>
      <c r="AW141" s="14" t="s">
        <v>35</v>
      </c>
      <c r="AX141" s="14" t="s">
        <v>82</v>
      </c>
      <c r="AY141" s="251" t="s">
        <v>137</v>
      </c>
    </row>
    <row r="142" s="2" customFormat="1" ht="37.8" customHeight="1">
      <c r="A142" s="38"/>
      <c r="B142" s="39"/>
      <c r="C142" s="212" t="s">
        <v>241</v>
      </c>
      <c r="D142" s="212" t="s">
        <v>140</v>
      </c>
      <c r="E142" s="213" t="s">
        <v>242</v>
      </c>
      <c r="F142" s="214" t="s">
        <v>243</v>
      </c>
      <c r="G142" s="215" t="s">
        <v>161</v>
      </c>
      <c r="H142" s="216">
        <v>303.69</v>
      </c>
      <c r="I142" s="217"/>
      <c r="J142" s="218">
        <f>ROUND(I142*H142,2)</f>
        <v>0</v>
      </c>
      <c r="K142" s="214" t="s">
        <v>144</v>
      </c>
      <c r="L142" s="44"/>
      <c r="M142" s="219" t="s">
        <v>19</v>
      </c>
      <c r="N142" s="220" t="s">
        <v>45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0.017229999999999999</v>
      </c>
      <c r="T142" s="222">
        <f>S142*H142</f>
        <v>5.2325786999999995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197</v>
      </c>
      <c r="AT142" s="223" t="s">
        <v>140</v>
      </c>
      <c r="AU142" s="223" t="s">
        <v>84</v>
      </c>
      <c r="AY142" s="17" t="s">
        <v>137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82</v>
      </c>
      <c r="BK142" s="224">
        <f>ROUND(I142*H142,2)</f>
        <v>0</v>
      </c>
      <c r="BL142" s="17" t="s">
        <v>197</v>
      </c>
      <c r="BM142" s="223" t="s">
        <v>244</v>
      </c>
    </row>
    <row r="143" s="2" customFormat="1">
      <c r="A143" s="38"/>
      <c r="B143" s="39"/>
      <c r="C143" s="40"/>
      <c r="D143" s="225" t="s">
        <v>147</v>
      </c>
      <c r="E143" s="40"/>
      <c r="F143" s="226" t="s">
        <v>245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84</v>
      </c>
    </row>
    <row r="144" s="14" customFormat="1">
      <c r="A144" s="14"/>
      <c r="B144" s="241"/>
      <c r="C144" s="242"/>
      <c r="D144" s="232" t="s">
        <v>149</v>
      </c>
      <c r="E144" s="243" t="s">
        <v>19</v>
      </c>
      <c r="F144" s="244" t="s">
        <v>246</v>
      </c>
      <c r="G144" s="242"/>
      <c r="H144" s="245">
        <v>202.46000000000001</v>
      </c>
      <c r="I144" s="246"/>
      <c r="J144" s="242"/>
      <c r="K144" s="242"/>
      <c r="L144" s="247"/>
      <c r="M144" s="248"/>
      <c r="N144" s="249"/>
      <c r="O144" s="249"/>
      <c r="P144" s="249"/>
      <c r="Q144" s="249"/>
      <c r="R144" s="249"/>
      <c r="S144" s="249"/>
      <c r="T144" s="250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1" t="s">
        <v>149</v>
      </c>
      <c r="AU144" s="251" t="s">
        <v>84</v>
      </c>
      <c r="AV144" s="14" t="s">
        <v>84</v>
      </c>
      <c r="AW144" s="14" t="s">
        <v>35</v>
      </c>
      <c r="AX144" s="14" t="s">
        <v>82</v>
      </c>
      <c r="AY144" s="251" t="s">
        <v>137</v>
      </c>
    </row>
    <row r="145" s="14" customFormat="1">
      <c r="A145" s="14"/>
      <c r="B145" s="241"/>
      <c r="C145" s="242"/>
      <c r="D145" s="232" t="s">
        <v>149</v>
      </c>
      <c r="E145" s="242"/>
      <c r="F145" s="244" t="s">
        <v>247</v>
      </c>
      <c r="G145" s="242"/>
      <c r="H145" s="245">
        <v>303.69</v>
      </c>
      <c r="I145" s="246"/>
      <c r="J145" s="242"/>
      <c r="K145" s="242"/>
      <c r="L145" s="247"/>
      <c r="M145" s="248"/>
      <c r="N145" s="249"/>
      <c r="O145" s="249"/>
      <c r="P145" s="249"/>
      <c r="Q145" s="249"/>
      <c r="R145" s="249"/>
      <c r="S145" s="249"/>
      <c r="T145" s="250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1" t="s">
        <v>149</v>
      </c>
      <c r="AU145" s="251" t="s">
        <v>84</v>
      </c>
      <c r="AV145" s="14" t="s">
        <v>84</v>
      </c>
      <c r="AW145" s="14" t="s">
        <v>4</v>
      </c>
      <c r="AX145" s="14" t="s">
        <v>82</v>
      </c>
      <c r="AY145" s="251" t="s">
        <v>137</v>
      </c>
    </row>
    <row r="146" s="12" customFormat="1" ht="22.8" customHeight="1">
      <c r="A146" s="12"/>
      <c r="B146" s="196"/>
      <c r="C146" s="197"/>
      <c r="D146" s="198" t="s">
        <v>73</v>
      </c>
      <c r="E146" s="210" t="s">
        <v>248</v>
      </c>
      <c r="F146" s="210" t="s">
        <v>249</v>
      </c>
      <c r="G146" s="197"/>
      <c r="H146" s="197"/>
      <c r="I146" s="200"/>
      <c r="J146" s="211">
        <f>BK146</f>
        <v>0</v>
      </c>
      <c r="K146" s="197"/>
      <c r="L146" s="202"/>
      <c r="M146" s="203"/>
      <c r="N146" s="204"/>
      <c r="O146" s="204"/>
      <c r="P146" s="205">
        <f>SUM(P147:P154)</f>
        <v>0</v>
      </c>
      <c r="Q146" s="204"/>
      <c r="R146" s="205">
        <f>SUM(R147:R154)</f>
        <v>0</v>
      </c>
      <c r="S146" s="204"/>
      <c r="T146" s="206">
        <f>SUM(T147:T154)</f>
        <v>0.21144750000000001</v>
      </c>
      <c r="U146" s="12"/>
      <c r="V146" s="12"/>
      <c r="W146" s="12"/>
      <c r="X146" s="12"/>
      <c r="Y146" s="12"/>
      <c r="Z146" s="12"/>
      <c r="AA146" s="12"/>
      <c r="AB146" s="12"/>
      <c r="AC146" s="12"/>
      <c r="AD146" s="12"/>
      <c r="AE146" s="12"/>
      <c r="AR146" s="207" t="s">
        <v>84</v>
      </c>
      <c r="AT146" s="208" t="s">
        <v>73</v>
      </c>
      <c r="AU146" s="208" t="s">
        <v>82</v>
      </c>
      <c r="AY146" s="207" t="s">
        <v>137</v>
      </c>
      <c r="BK146" s="209">
        <f>SUM(BK147:BK154)</f>
        <v>0</v>
      </c>
    </row>
    <row r="147" s="2" customFormat="1" ht="24.15" customHeight="1">
      <c r="A147" s="38"/>
      <c r="B147" s="39"/>
      <c r="C147" s="212" t="s">
        <v>197</v>
      </c>
      <c r="D147" s="212" t="s">
        <v>140</v>
      </c>
      <c r="E147" s="213" t="s">
        <v>250</v>
      </c>
      <c r="F147" s="214" t="s">
        <v>251</v>
      </c>
      <c r="G147" s="215" t="s">
        <v>252</v>
      </c>
      <c r="H147" s="216">
        <v>1.5</v>
      </c>
      <c r="I147" s="217"/>
      <c r="J147" s="218">
        <f>ROUND(I147*H147,2)</f>
        <v>0</v>
      </c>
      <c r="K147" s="214" t="s">
        <v>144</v>
      </c>
      <c r="L147" s="44"/>
      <c r="M147" s="219" t="s">
        <v>19</v>
      </c>
      <c r="N147" s="220" t="s">
        <v>45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0.0019650000000000002</v>
      </c>
      <c r="T147" s="222">
        <f>S147*H147</f>
        <v>0.0029475000000000005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197</v>
      </c>
      <c r="AT147" s="223" t="s">
        <v>140</v>
      </c>
      <c r="AU147" s="223" t="s">
        <v>84</v>
      </c>
      <c r="AY147" s="17" t="s">
        <v>137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82</v>
      </c>
      <c r="BK147" s="224">
        <f>ROUND(I147*H147,2)</f>
        <v>0</v>
      </c>
      <c r="BL147" s="17" t="s">
        <v>197</v>
      </c>
      <c r="BM147" s="223" t="s">
        <v>253</v>
      </c>
    </row>
    <row r="148" s="2" customFormat="1">
      <c r="A148" s="38"/>
      <c r="B148" s="39"/>
      <c r="C148" s="40"/>
      <c r="D148" s="225" t="s">
        <v>147</v>
      </c>
      <c r="E148" s="40"/>
      <c r="F148" s="226" t="s">
        <v>254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84</v>
      </c>
    </row>
    <row r="149" s="13" customFormat="1">
      <c r="A149" s="13"/>
      <c r="B149" s="230"/>
      <c r="C149" s="231"/>
      <c r="D149" s="232" t="s">
        <v>149</v>
      </c>
      <c r="E149" s="233" t="s">
        <v>19</v>
      </c>
      <c r="F149" s="234" t="s">
        <v>255</v>
      </c>
      <c r="G149" s="231"/>
      <c r="H149" s="233" t="s">
        <v>19</v>
      </c>
      <c r="I149" s="235"/>
      <c r="J149" s="231"/>
      <c r="K149" s="231"/>
      <c r="L149" s="236"/>
      <c r="M149" s="237"/>
      <c r="N149" s="238"/>
      <c r="O149" s="238"/>
      <c r="P149" s="238"/>
      <c r="Q149" s="238"/>
      <c r="R149" s="238"/>
      <c r="S149" s="238"/>
      <c r="T149" s="239"/>
      <c r="U149" s="13"/>
      <c r="V149" s="13"/>
      <c r="W149" s="13"/>
      <c r="X149" s="13"/>
      <c r="Y149" s="13"/>
      <c r="Z149" s="13"/>
      <c r="AA149" s="13"/>
      <c r="AB149" s="13"/>
      <c r="AC149" s="13"/>
      <c r="AD149" s="13"/>
      <c r="AE149" s="13"/>
      <c r="AT149" s="240" t="s">
        <v>149</v>
      </c>
      <c r="AU149" s="240" t="s">
        <v>84</v>
      </c>
      <c r="AV149" s="13" t="s">
        <v>82</v>
      </c>
      <c r="AW149" s="13" t="s">
        <v>35</v>
      </c>
      <c r="AX149" s="13" t="s">
        <v>74</v>
      </c>
      <c r="AY149" s="240" t="s">
        <v>137</v>
      </c>
    </row>
    <row r="150" s="14" customFormat="1">
      <c r="A150" s="14"/>
      <c r="B150" s="241"/>
      <c r="C150" s="242"/>
      <c r="D150" s="232" t="s">
        <v>149</v>
      </c>
      <c r="E150" s="243" t="s">
        <v>19</v>
      </c>
      <c r="F150" s="244" t="s">
        <v>256</v>
      </c>
      <c r="G150" s="242"/>
      <c r="H150" s="245">
        <v>1.5</v>
      </c>
      <c r="I150" s="246"/>
      <c r="J150" s="242"/>
      <c r="K150" s="242"/>
      <c r="L150" s="247"/>
      <c r="M150" s="248"/>
      <c r="N150" s="249"/>
      <c r="O150" s="249"/>
      <c r="P150" s="249"/>
      <c r="Q150" s="249"/>
      <c r="R150" s="249"/>
      <c r="S150" s="249"/>
      <c r="T150" s="250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1" t="s">
        <v>149</v>
      </c>
      <c r="AU150" s="251" t="s">
        <v>84</v>
      </c>
      <c r="AV150" s="14" t="s">
        <v>84</v>
      </c>
      <c r="AW150" s="14" t="s">
        <v>35</v>
      </c>
      <c r="AX150" s="14" t="s">
        <v>82</v>
      </c>
      <c r="AY150" s="251" t="s">
        <v>137</v>
      </c>
    </row>
    <row r="151" s="2" customFormat="1" ht="24.15" customHeight="1">
      <c r="A151" s="38"/>
      <c r="B151" s="39"/>
      <c r="C151" s="212" t="s">
        <v>257</v>
      </c>
      <c r="D151" s="212" t="s">
        <v>140</v>
      </c>
      <c r="E151" s="213" t="s">
        <v>258</v>
      </c>
      <c r="F151" s="214" t="s">
        <v>259</v>
      </c>
      <c r="G151" s="215" t="s">
        <v>229</v>
      </c>
      <c r="H151" s="216">
        <v>5</v>
      </c>
      <c r="I151" s="217"/>
      <c r="J151" s="218">
        <f>ROUND(I151*H151,2)</f>
        <v>0</v>
      </c>
      <c r="K151" s="214" t="s">
        <v>144</v>
      </c>
      <c r="L151" s="44"/>
      <c r="M151" s="219" t="s">
        <v>19</v>
      </c>
      <c r="N151" s="220" t="s">
        <v>45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0.041700000000000001</v>
      </c>
      <c r="T151" s="222">
        <f>S151*H151</f>
        <v>0.20850000000000002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197</v>
      </c>
      <c r="AT151" s="223" t="s">
        <v>140</v>
      </c>
      <c r="AU151" s="223" t="s">
        <v>84</v>
      </c>
      <c r="AY151" s="17" t="s">
        <v>137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82</v>
      </c>
      <c r="BK151" s="224">
        <f>ROUND(I151*H151,2)</f>
        <v>0</v>
      </c>
      <c r="BL151" s="17" t="s">
        <v>197</v>
      </c>
      <c r="BM151" s="223" t="s">
        <v>260</v>
      </c>
    </row>
    <row r="152" s="2" customFormat="1">
      <c r="A152" s="38"/>
      <c r="B152" s="39"/>
      <c r="C152" s="40"/>
      <c r="D152" s="225" t="s">
        <v>147</v>
      </c>
      <c r="E152" s="40"/>
      <c r="F152" s="226" t="s">
        <v>261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84</v>
      </c>
    </row>
    <row r="153" s="13" customFormat="1">
      <c r="A153" s="13"/>
      <c r="B153" s="230"/>
      <c r="C153" s="231"/>
      <c r="D153" s="232" t="s">
        <v>149</v>
      </c>
      <c r="E153" s="233" t="s">
        <v>19</v>
      </c>
      <c r="F153" s="234" t="s">
        <v>239</v>
      </c>
      <c r="G153" s="231"/>
      <c r="H153" s="233" t="s">
        <v>19</v>
      </c>
      <c r="I153" s="235"/>
      <c r="J153" s="231"/>
      <c r="K153" s="231"/>
      <c r="L153" s="236"/>
      <c r="M153" s="237"/>
      <c r="N153" s="238"/>
      <c r="O153" s="238"/>
      <c r="P153" s="238"/>
      <c r="Q153" s="238"/>
      <c r="R153" s="238"/>
      <c r="S153" s="238"/>
      <c r="T153" s="239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0" t="s">
        <v>149</v>
      </c>
      <c r="AU153" s="240" t="s">
        <v>84</v>
      </c>
      <c r="AV153" s="13" t="s">
        <v>82</v>
      </c>
      <c r="AW153" s="13" t="s">
        <v>35</v>
      </c>
      <c r="AX153" s="13" t="s">
        <v>74</v>
      </c>
      <c r="AY153" s="240" t="s">
        <v>137</v>
      </c>
    </row>
    <row r="154" s="14" customFormat="1">
      <c r="A154" s="14"/>
      <c r="B154" s="241"/>
      <c r="C154" s="242"/>
      <c r="D154" s="232" t="s">
        <v>149</v>
      </c>
      <c r="E154" s="243" t="s">
        <v>19</v>
      </c>
      <c r="F154" s="244" t="s">
        <v>180</v>
      </c>
      <c r="G154" s="242"/>
      <c r="H154" s="245">
        <v>5</v>
      </c>
      <c r="I154" s="246"/>
      <c r="J154" s="242"/>
      <c r="K154" s="242"/>
      <c r="L154" s="247"/>
      <c r="M154" s="248"/>
      <c r="N154" s="249"/>
      <c r="O154" s="249"/>
      <c r="P154" s="249"/>
      <c r="Q154" s="249"/>
      <c r="R154" s="249"/>
      <c r="S154" s="249"/>
      <c r="T154" s="250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1" t="s">
        <v>149</v>
      </c>
      <c r="AU154" s="251" t="s">
        <v>84</v>
      </c>
      <c r="AV154" s="14" t="s">
        <v>84</v>
      </c>
      <c r="AW154" s="14" t="s">
        <v>35</v>
      </c>
      <c r="AX154" s="14" t="s">
        <v>82</v>
      </c>
      <c r="AY154" s="251" t="s">
        <v>137</v>
      </c>
    </row>
    <row r="155" s="12" customFormat="1" ht="22.8" customHeight="1">
      <c r="A155" s="12"/>
      <c r="B155" s="196"/>
      <c r="C155" s="197"/>
      <c r="D155" s="198" t="s">
        <v>73</v>
      </c>
      <c r="E155" s="210" t="s">
        <v>262</v>
      </c>
      <c r="F155" s="210" t="s">
        <v>263</v>
      </c>
      <c r="G155" s="197"/>
      <c r="H155" s="197"/>
      <c r="I155" s="200"/>
      <c r="J155" s="211">
        <f>BK155</f>
        <v>0</v>
      </c>
      <c r="K155" s="197"/>
      <c r="L155" s="202"/>
      <c r="M155" s="203"/>
      <c r="N155" s="204"/>
      <c r="O155" s="204"/>
      <c r="P155" s="205">
        <f>SUM(P156:P171)</f>
        <v>0</v>
      </c>
      <c r="Q155" s="204"/>
      <c r="R155" s="205">
        <f>SUM(R156:R171)</f>
        <v>0</v>
      </c>
      <c r="S155" s="204"/>
      <c r="T155" s="206">
        <f>SUM(T156:T171)</f>
        <v>1.4754956799999999</v>
      </c>
      <c r="U155" s="12"/>
      <c r="V155" s="12"/>
      <c r="W155" s="12"/>
      <c r="X155" s="12"/>
      <c r="Y155" s="12"/>
      <c r="Z155" s="12"/>
      <c r="AA155" s="12"/>
      <c r="AB155" s="12"/>
      <c r="AC155" s="12"/>
      <c r="AD155" s="12"/>
      <c r="AE155" s="12"/>
      <c r="AR155" s="207" t="s">
        <v>84</v>
      </c>
      <c r="AT155" s="208" t="s">
        <v>73</v>
      </c>
      <c r="AU155" s="208" t="s">
        <v>82</v>
      </c>
      <c r="AY155" s="207" t="s">
        <v>137</v>
      </c>
      <c r="BK155" s="209">
        <f>SUM(BK156:BK171)</f>
        <v>0</v>
      </c>
    </row>
    <row r="156" s="2" customFormat="1" ht="24.15" customHeight="1">
      <c r="A156" s="38"/>
      <c r="B156" s="39"/>
      <c r="C156" s="212" t="s">
        <v>264</v>
      </c>
      <c r="D156" s="212" t="s">
        <v>140</v>
      </c>
      <c r="E156" s="213" t="s">
        <v>265</v>
      </c>
      <c r="F156" s="214" t="s">
        <v>266</v>
      </c>
      <c r="G156" s="215" t="s">
        <v>252</v>
      </c>
      <c r="H156" s="216">
        <v>19.486999999999998</v>
      </c>
      <c r="I156" s="217"/>
      <c r="J156" s="218">
        <f>ROUND(I156*H156,2)</f>
        <v>0</v>
      </c>
      <c r="K156" s="214" t="s">
        <v>144</v>
      </c>
      <c r="L156" s="44"/>
      <c r="M156" s="219" t="s">
        <v>19</v>
      </c>
      <c r="N156" s="220" t="s">
        <v>45</v>
      </c>
      <c r="O156" s="84"/>
      <c r="P156" s="221">
        <f>O156*H156</f>
        <v>0</v>
      </c>
      <c r="Q156" s="221">
        <v>0</v>
      </c>
      <c r="R156" s="221">
        <f>Q156*H156</f>
        <v>0</v>
      </c>
      <c r="S156" s="221">
        <v>0.01174</v>
      </c>
      <c r="T156" s="222">
        <f>S156*H156</f>
        <v>0.22877738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197</v>
      </c>
      <c r="AT156" s="223" t="s">
        <v>140</v>
      </c>
      <c r="AU156" s="223" t="s">
        <v>84</v>
      </c>
      <c r="AY156" s="17" t="s">
        <v>137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82</v>
      </c>
      <c r="BK156" s="224">
        <f>ROUND(I156*H156,2)</f>
        <v>0</v>
      </c>
      <c r="BL156" s="17" t="s">
        <v>197</v>
      </c>
      <c r="BM156" s="223" t="s">
        <v>267</v>
      </c>
    </row>
    <row r="157" s="2" customFormat="1">
      <c r="A157" s="38"/>
      <c r="B157" s="39"/>
      <c r="C157" s="40"/>
      <c r="D157" s="225" t="s">
        <v>147</v>
      </c>
      <c r="E157" s="40"/>
      <c r="F157" s="226" t="s">
        <v>268</v>
      </c>
      <c r="G157" s="40"/>
      <c r="H157" s="40"/>
      <c r="I157" s="227"/>
      <c r="J157" s="40"/>
      <c r="K157" s="40"/>
      <c r="L157" s="44"/>
      <c r="M157" s="228"/>
      <c r="N157" s="229"/>
      <c r="O157" s="84"/>
      <c r="P157" s="84"/>
      <c r="Q157" s="84"/>
      <c r="R157" s="84"/>
      <c r="S157" s="84"/>
      <c r="T157" s="85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147</v>
      </c>
      <c r="AU157" s="17" t="s">
        <v>84</v>
      </c>
    </row>
    <row r="158" s="14" customFormat="1">
      <c r="A158" s="14"/>
      <c r="B158" s="241"/>
      <c r="C158" s="242"/>
      <c r="D158" s="232" t="s">
        <v>149</v>
      </c>
      <c r="E158" s="243" t="s">
        <v>19</v>
      </c>
      <c r="F158" s="244" t="s">
        <v>269</v>
      </c>
      <c r="G158" s="242"/>
      <c r="H158" s="245">
        <v>19.486999999999998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149</v>
      </c>
      <c r="AU158" s="251" t="s">
        <v>84</v>
      </c>
      <c r="AV158" s="14" t="s">
        <v>84</v>
      </c>
      <c r="AW158" s="14" t="s">
        <v>35</v>
      </c>
      <c r="AX158" s="14" t="s">
        <v>82</v>
      </c>
      <c r="AY158" s="251" t="s">
        <v>137</v>
      </c>
    </row>
    <row r="159" s="2" customFormat="1" ht="24.15" customHeight="1">
      <c r="A159" s="38"/>
      <c r="B159" s="39"/>
      <c r="C159" s="212" t="s">
        <v>270</v>
      </c>
      <c r="D159" s="212" t="s">
        <v>140</v>
      </c>
      <c r="E159" s="213" t="s">
        <v>271</v>
      </c>
      <c r="F159" s="214" t="s">
        <v>272</v>
      </c>
      <c r="G159" s="215" t="s">
        <v>161</v>
      </c>
      <c r="H159" s="216">
        <v>14.99</v>
      </c>
      <c r="I159" s="217"/>
      <c r="J159" s="218">
        <f>ROUND(I159*H159,2)</f>
        <v>0</v>
      </c>
      <c r="K159" s="214" t="s">
        <v>144</v>
      </c>
      <c r="L159" s="44"/>
      <c r="M159" s="219" t="s">
        <v>19</v>
      </c>
      <c r="N159" s="220" t="s">
        <v>45</v>
      </c>
      <c r="O159" s="84"/>
      <c r="P159" s="221">
        <f>O159*H159</f>
        <v>0</v>
      </c>
      <c r="Q159" s="221">
        <v>0</v>
      </c>
      <c r="R159" s="221">
        <f>Q159*H159</f>
        <v>0</v>
      </c>
      <c r="S159" s="221">
        <v>0.083169999999999994</v>
      </c>
      <c r="T159" s="222">
        <f>S159*H159</f>
        <v>1.2467183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197</v>
      </c>
      <c r="AT159" s="223" t="s">
        <v>140</v>
      </c>
      <c r="AU159" s="223" t="s">
        <v>84</v>
      </c>
      <c r="AY159" s="17" t="s">
        <v>137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82</v>
      </c>
      <c r="BK159" s="224">
        <f>ROUND(I159*H159,2)</f>
        <v>0</v>
      </c>
      <c r="BL159" s="17" t="s">
        <v>197</v>
      </c>
      <c r="BM159" s="223" t="s">
        <v>273</v>
      </c>
    </row>
    <row r="160" s="2" customFormat="1">
      <c r="A160" s="38"/>
      <c r="B160" s="39"/>
      <c r="C160" s="40"/>
      <c r="D160" s="225" t="s">
        <v>147</v>
      </c>
      <c r="E160" s="40"/>
      <c r="F160" s="226" t="s">
        <v>274</v>
      </c>
      <c r="G160" s="40"/>
      <c r="H160" s="40"/>
      <c r="I160" s="227"/>
      <c r="J160" s="40"/>
      <c r="K160" s="40"/>
      <c r="L160" s="44"/>
      <c r="M160" s="228"/>
      <c r="N160" s="229"/>
      <c r="O160" s="84"/>
      <c r="P160" s="84"/>
      <c r="Q160" s="84"/>
      <c r="R160" s="84"/>
      <c r="S160" s="84"/>
      <c r="T160" s="85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147</v>
      </c>
      <c r="AU160" s="17" t="s">
        <v>84</v>
      </c>
    </row>
    <row r="161" s="13" customFormat="1">
      <c r="A161" s="13"/>
      <c r="B161" s="230"/>
      <c r="C161" s="231"/>
      <c r="D161" s="232" t="s">
        <v>149</v>
      </c>
      <c r="E161" s="233" t="s">
        <v>19</v>
      </c>
      <c r="F161" s="234" t="s">
        <v>275</v>
      </c>
      <c r="G161" s="231"/>
      <c r="H161" s="233" t="s">
        <v>19</v>
      </c>
      <c r="I161" s="235"/>
      <c r="J161" s="231"/>
      <c r="K161" s="231"/>
      <c r="L161" s="236"/>
      <c r="M161" s="237"/>
      <c r="N161" s="238"/>
      <c r="O161" s="238"/>
      <c r="P161" s="238"/>
      <c r="Q161" s="238"/>
      <c r="R161" s="238"/>
      <c r="S161" s="238"/>
      <c r="T161" s="239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0" t="s">
        <v>149</v>
      </c>
      <c r="AU161" s="240" t="s">
        <v>84</v>
      </c>
      <c r="AV161" s="13" t="s">
        <v>82</v>
      </c>
      <c r="AW161" s="13" t="s">
        <v>35</v>
      </c>
      <c r="AX161" s="13" t="s">
        <v>74</v>
      </c>
      <c r="AY161" s="240" t="s">
        <v>137</v>
      </c>
    </row>
    <row r="162" s="14" customFormat="1">
      <c r="A162" s="14"/>
      <c r="B162" s="241"/>
      <c r="C162" s="242"/>
      <c r="D162" s="232" t="s">
        <v>149</v>
      </c>
      <c r="E162" s="243" t="s">
        <v>19</v>
      </c>
      <c r="F162" s="244" t="s">
        <v>276</v>
      </c>
      <c r="G162" s="242"/>
      <c r="H162" s="245">
        <v>2.8199999999999998</v>
      </c>
      <c r="I162" s="246"/>
      <c r="J162" s="242"/>
      <c r="K162" s="242"/>
      <c r="L162" s="247"/>
      <c r="M162" s="248"/>
      <c r="N162" s="249"/>
      <c r="O162" s="249"/>
      <c r="P162" s="249"/>
      <c r="Q162" s="249"/>
      <c r="R162" s="249"/>
      <c r="S162" s="249"/>
      <c r="T162" s="250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1" t="s">
        <v>149</v>
      </c>
      <c r="AU162" s="251" t="s">
        <v>84</v>
      </c>
      <c r="AV162" s="14" t="s">
        <v>84</v>
      </c>
      <c r="AW162" s="14" t="s">
        <v>35</v>
      </c>
      <c r="AX162" s="14" t="s">
        <v>74</v>
      </c>
      <c r="AY162" s="251" t="s">
        <v>137</v>
      </c>
    </row>
    <row r="163" s="13" customFormat="1">
      <c r="A163" s="13"/>
      <c r="B163" s="230"/>
      <c r="C163" s="231"/>
      <c r="D163" s="232" t="s">
        <v>149</v>
      </c>
      <c r="E163" s="233" t="s">
        <v>19</v>
      </c>
      <c r="F163" s="234" t="s">
        <v>277</v>
      </c>
      <c r="G163" s="231"/>
      <c r="H163" s="233" t="s">
        <v>19</v>
      </c>
      <c r="I163" s="235"/>
      <c r="J163" s="231"/>
      <c r="K163" s="231"/>
      <c r="L163" s="236"/>
      <c r="M163" s="237"/>
      <c r="N163" s="238"/>
      <c r="O163" s="238"/>
      <c r="P163" s="238"/>
      <c r="Q163" s="238"/>
      <c r="R163" s="238"/>
      <c r="S163" s="238"/>
      <c r="T163" s="239"/>
      <c r="U163" s="13"/>
      <c r="V163" s="13"/>
      <c r="W163" s="13"/>
      <c r="X163" s="13"/>
      <c r="Y163" s="13"/>
      <c r="Z163" s="13"/>
      <c r="AA163" s="13"/>
      <c r="AB163" s="13"/>
      <c r="AC163" s="13"/>
      <c r="AD163" s="13"/>
      <c r="AE163" s="13"/>
      <c r="AT163" s="240" t="s">
        <v>149</v>
      </c>
      <c r="AU163" s="240" t="s">
        <v>84</v>
      </c>
      <c r="AV163" s="13" t="s">
        <v>82</v>
      </c>
      <c r="AW163" s="13" t="s">
        <v>35</v>
      </c>
      <c r="AX163" s="13" t="s">
        <v>74</v>
      </c>
      <c r="AY163" s="240" t="s">
        <v>137</v>
      </c>
    </row>
    <row r="164" s="14" customFormat="1">
      <c r="A164" s="14"/>
      <c r="B164" s="241"/>
      <c r="C164" s="242"/>
      <c r="D164" s="232" t="s">
        <v>149</v>
      </c>
      <c r="E164" s="243" t="s">
        <v>19</v>
      </c>
      <c r="F164" s="244" t="s">
        <v>278</v>
      </c>
      <c r="G164" s="242"/>
      <c r="H164" s="245">
        <v>1.04</v>
      </c>
      <c r="I164" s="246"/>
      <c r="J164" s="242"/>
      <c r="K164" s="242"/>
      <c r="L164" s="247"/>
      <c r="M164" s="248"/>
      <c r="N164" s="249"/>
      <c r="O164" s="249"/>
      <c r="P164" s="249"/>
      <c r="Q164" s="249"/>
      <c r="R164" s="249"/>
      <c r="S164" s="249"/>
      <c r="T164" s="250"/>
      <c r="U164" s="14"/>
      <c r="V164" s="14"/>
      <c r="W164" s="14"/>
      <c r="X164" s="14"/>
      <c r="Y164" s="14"/>
      <c r="Z164" s="14"/>
      <c r="AA164" s="14"/>
      <c r="AB164" s="14"/>
      <c r="AC164" s="14"/>
      <c r="AD164" s="14"/>
      <c r="AE164" s="14"/>
      <c r="AT164" s="251" t="s">
        <v>149</v>
      </c>
      <c r="AU164" s="251" t="s">
        <v>84</v>
      </c>
      <c r="AV164" s="14" t="s">
        <v>84</v>
      </c>
      <c r="AW164" s="14" t="s">
        <v>35</v>
      </c>
      <c r="AX164" s="14" t="s">
        <v>74</v>
      </c>
      <c r="AY164" s="251" t="s">
        <v>137</v>
      </c>
    </row>
    <row r="165" s="13" customFormat="1">
      <c r="A165" s="13"/>
      <c r="B165" s="230"/>
      <c r="C165" s="231"/>
      <c r="D165" s="232" t="s">
        <v>149</v>
      </c>
      <c r="E165" s="233" t="s">
        <v>19</v>
      </c>
      <c r="F165" s="234" t="s">
        <v>279</v>
      </c>
      <c r="G165" s="231"/>
      <c r="H165" s="233" t="s">
        <v>19</v>
      </c>
      <c r="I165" s="235"/>
      <c r="J165" s="231"/>
      <c r="K165" s="231"/>
      <c r="L165" s="236"/>
      <c r="M165" s="237"/>
      <c r="N165" s="238"/>
      <c r="O165" s="238"/>
      <c r="P165" s="238"/>
      <c r="Q165" s="238"/>
      <c r="R165" s="238"/>
      <c r="S165" s="238"/>
      <c r="T165" s="239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0" t="s">
        <v>149</v>
      </c>
      <c r="AU165" s="240" t="s">
        <v>84</v>
      </c>
      <c r="AV165" s="13" t="s">
        <v>82</v>
      </c>
      <c r="AW165" s="13" t="s">
        <v>35</v>
      </c>
      <c r="AX165" s="13" t="s">
        <v>74</v>
      </c>
      <c r="AY165" s="240" t="s">
        <v>137</v>
      </c>
    </row>
    <row r="166" s="14" customFormat="1">
      <c r="A166" s="14"/>
      <c r="B166" s="241"/>
      <c r="C166" s="242"/>
      <c r="D166" s="232" t="s">
        <v>149</v>
      </c>
      <c r="E166" s="243" t="s">
        <v>19</v>
      </c>
      <c r="F166" s="244" t="s">
        <v>278</v>
      </c>
      <c r="G166" s="242"/>
      <c r="H166" s="245">
        <v>1.04</v>
      </c>
      <c r="I166" s="246"/>
      <c r="J166" s="242"/>
      <c r="K166" s="242"/>
      <c r="L166" s="247"/>
      <c r="M166" s="248"/>
      <c r="N166" s="249"/>
      <c r="O166" s="249"/>
      <c r="P166" s="249"/>
      <c r="Q166" s="249"/>
      <c r="R166" s="249"/>
      <c r="S166" s="249"/>
      <c r="T166" s="250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1" t="s">
        <v>149</v>
      </c>
      <c r="AU166" s="251" t="s">
        <v>84</v>
      </c>
      <c r="AV166" s="14" t="s">
        <v>84</v>
      </c>
      <c r="AW166" s="14" t="s">
        <v>35</v>
      </c>
      <c r="AX166" s="14" t="s">
        <v>74</v>
      </c>
      <c r="AY166" s="251" t="s">
        <v>137</v>
      </c>
    </row>
    <row r="167" s="13" customFormat="1">
      <c r="A167" s="13"/>
      <c r="B167" s="230"/>
      <c r="C167" s="231"/>
      <c r="D167" s="232" t="s">
        <v>149</v>
      </c>
      <c r="E167" s="233" t="s">
        <v>19</v>
      </c>
      <c r="F167" s="234" t="s">
        <v>280</v>
      </c>
      <c r="G167" s="231"/>
      <c r="H167" s="233" t="s">
        <v>19</v>
      </c>
      <c r="I167" s="235"/>
      <c r="J167" s="231"/>
      <c r="K167" s="231"/>
      <c r="L167" s="236"/>
      <c r="M167" s="237"/>
      <c r="N167" s="238"/>
      <c r="O167" s="238"/>
      <c r="P167" s="238"/>
      <c r="Q167" s="238"/>
      <c r="R167" s="238"/>
      <c r="S167" s="238"/>
      <c r="T167" s="239"/>
      <c r="U167" s="13"/>
      <c r="V167" s="13"/>
      <c r="W167" s="13"/>
      <c r="X167" s="13"/>
      <c r="Y167" s="13"/>
      <c r="Z167" s="13"/>
      <c r="AA167" s="13"/>
      <c r="AB167" s="13"/>
      <c r="AC167" s="13"/>
      <c r="AD167" s="13"/>
      <c r="AE167" s="13"/>
      <c r="AT167" s="240" t="s">
        <v>149</v>
      </c>
      <c r="AU167" s="240" t="s">
        <v>84</v>
      </c>
      <c r="AV167" s="13" t="s">
        <v>82</v>
      </c>
      <c r="AW167" s="13" t="s">
        <v>35</v>
      </c>
      <c r="AX167" s="13" t="s">
        <v>74</v>
      </c>
      <c r="AY167" s="240" t="s">
        <v>137</v>
      </c>
    </row>
    <row r="168" s="14" customFormat="1">
      <c r="A168" s="14"/>
      <c r="B168" s="241"/>
      <c r="C168" s="242"/>
      <c r="D168" s="232" t="s">
        <v>149</v>
      </c>
      <c r="E168" s="243" t="s">
        <v>19</v>
      </c>
      <c r="F168" s="244" t="s">
        <v>281</v>
      </c>
      <c r="G168" s="242"/>
      <c r="H168" s="245">
        <v>5.9800000000000004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149</v>
      </c>
      <c r="AU168" s="251" t="s">
        <v>84</v>
      </c>
      <c r="AV168" s="14" t="s">
        <v>84</v>
      </c>
      <c r="AW168" s="14" t="s">
        <v>35</v>
      </c>
      <c r="AX168" s="14" t="s">
        <v>74</v>
      </c>
      <c r="AY168" s="251" t="s">
        <v>137</v>
      </c>
    </row>
    <row r="169" s="13" customFormat="1">
      <c r="A169" s="13"/>
      <c r="B169" s="230"/>
      <c r="C169" s="231"/>
      <c r="D169" s="232" t="s">
        <v>149</v>
      </c>
      <c r="E169" s="233" t="s">
        <v>19</v>
      </c>
      <c r="F169" s="234" t="s">
        <v>282</v>
      </c>
      <c r="G169" s="231"/>
      <c r="H169" s="233" t="s">
        <v>19</v>
      </c>
      <c r="I169" s="235"/>
      <c r="J169" s="231"/>
      <c r="K169" s="231"/>
      <c r="L169" s="236"/>
      <c r="M169" s="237"/>
      <c r="N169" s="238"/>
      <c r="O169" s="238"/>
      <c r="P169" s="238"/>
      <c r="Q169" s="238"/>
      <c r="R169" s="238"/>
      <c r="S169" s="238"/>
      <c r="T169" s="239"/>
      <c r="U169" s="13"/>
      <c r="V169" s="13"/>
      <c r="W169" s="13"/>
      <c r="X169" s="13"/>
      <c r="Y169" s="13"/>
      <c r="Z169" s="13"/>
      <c r="AA169" s="13"/>
      <c r="AB169" s="13"/>
      <c r="AC169" s="13"/>
      <c r="AD169" s="13"/>
      <c r="AE169" s="13"/>
      <c r="AT169" s="240" t="s">
        <v>149</v>
      </c>
      <c r="AU169" s="240" t="s">
        <v>84</v>
      </c>
      <c r="AV169" s="13" t="s">
        <v>82</v>
      </c>
      <c r="AW169" s="13" t="s">
        <v>35</v>
      </c>
      <c r="AX169" s="13" t="s">
        <v>74</v>
      </c>
      <c r="AY169" s="240" t="s">
        <v>137</v>
      </c>
    </row>
    <row r="170" s="14" customFormat="1">
      <c r="A170" s="14"/>
      <c r="B170" s="241"/>
      <c r="C170" s="242"/>
      <c r="D170" s="232" t="s">
        <v>149</v>
      </c>
      <c r="E170" s="243" t="s">
        <v>19</v>
      </c>
      <c r="F170" s="244" t="s">
        <v>283</v>
      </c>
      <c r="G170" s="242"/>
      <c r="H170" s="245">
        <v>4.1100000000000003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149</v>
      </c>
      <c r="AU170" s="251" t="s">
        <v>84</v>
      </c>
      <c r="AV170" s="14" t="s">
        <v>84</v>
      </c>
      <c r="AW170" s="14" t="s">
        <v>35</v>
      </c>
      <c r="AX170" s="14" t="s">
        <v>74</v>
      </c>
      <c r="AY170" s="251" t="s">
        <v>137</v>
      </c>
    </row>
    <row r="171" s="15" customFormat="1">
      <c r="A171" s="15"/>
      <c r="B171" s="252"/>
      <c r="C171" s="253"/>
      <c r="D171" s="232" t="s">
        <v>149</v>
      </c>
      <c r="E171" s="254" t="s">
        <v>19</v>
      </c>
      <c r="F171" s="255" t="s">
        <v>158</v>
      </c>
      <c r="G171" s="253"/>
      <c r="H171" s="256">
        <v>14.990000000000002</v>
      </c>
      <c r="I171" s="257"/>
      <c r="J171" s="253"/>
      <c r="K171" s="253"/>
      <c r="L171" s="258"/>
      <c r="M171" s="259"/>
      <c r="N171" s="260"/>
      <c r="O171" s="260"/>
      <c r="P171" s="260"/>
      <c r="Q171" s="260"/>
      <c r="R171" s="260"/>
      <c r="S171" s="260"/>
      <c r="T171" s="261"/>
      <c r="U171" s="15"/>
      <c r="V171" s="15"/>
      <c r="W171" s="15"/>
      <c r="X171" s="15"/>
      <c r="Y171" s="15"/>
      <c r="Z171" s="15"/>
      <c r="AA171" s="15"/>
      <c r="AB171" s="15"/>
      <c r="AC171" s="15"/>
      <c r="AD171" s="15"/>
      <c r="AE171" s="15"/>
      <c r="AT171" s="262" t="s">
        <v>149</v>
      </c>
      <c r="AU171" s="262" t="s">
        <v>84</v>
      </c>
      <c r="AV171" s="15" t="s">
        <v>145</v>
      </c>
      <c r="AW171" s="15" t="s">
        <v>35</v>
      </c>
      <c r="AX171" s="15" t="s">
        <v>82</v>
      </c>
      <c r="AY171" s="262" t="s">
        <v>137</v>
      </c>
    </row>
    <row r="172" s="12" customFormat="1" ht="22.8" customHeight="1">
      <c r="A172" s="12"/>
      <c r="B172" s="196"/>
      <c r="C172" s="197"/>
      <c r="D172" s="198" t="s">
        <v>73</v>
      </c>
      <c r="E172" s="210" t="s">
        <v>284</v>
      </c>
      <c r="F172" s="210" t="s">
        <v>285</v>
      </c>
      <c r="G172" s="197"/>
      <c r="H172" s="197"/>
      <c r="I172" s="200"/>
      <c r="J172" s="211">
        <f>BK172</f>
        <v>0</v>
      </c>
      <c r="K172" s="197"/>
      <c r="L172" s="202"/>
      <c r="M172" s="203"/>
      <c r="N172" s="204"/>
      <c r="O172" s="204"/>
      <c r="P172" s="205">
        <f>SUM(P173:P198)</f>
        <v>0</v>
      </c>
      <c r="Q172" s="204"/>
      <c r="R172" s="205">
        <f>SUM(R173:R198)</f>
        <v>0</v>
      </c>
      <c r="S172" s="204"/>
      <c r="T172" s="206">
        <f>SUM(T173:T198)</f>
        <v>0.5417883</v>
      </c>
      <c r="U172" s="12"/>
      <c r="V172" s="12"/>
      <c r="W172" s="12"/>
      <c r="X172" s="12"/>
      <c r="Y172" s="12"/>
      <c r="Z172" s="12"/>
      <c r="AA172" s="12"/>
      <c r="AB172" s="12"/>
      <c r="AC172" s="12"/>
      <c r="AD172" s="12"/>
      <c r="AE172" s="12"/>
      <c r="AR172" s="207" t="s">
        <v>84</v>
      </c>
      <c r="AT172" s="208" t="s">
        <v>73</v>
      </c>
      <c r="AU172" s="208" t="s">
        <v>82</v>
      </c>
      <c r="AY172" s="207" t="s">
        <v>137</v>
      </c>
      <c r="BK172" s="209">
        <f>SUM(BK173:BK198)</f>
        <v>0</v>
      </c>
    </row>
    <row r="173" s="2" customFormat="1" ht="24.15" customHeight="1">
      <c r="A173" s="38"/>
      <c r="B173" s="39"/>
      <c r="C173" s="212" t="s">
        <v>286</v>
      </c>
      <c r="D173" s="212" t="s">
        <v>140</v>
      </c>
      <c r="E173" s="213" t="s">
        <v>287</v>
      </c>
      <c r="F173" s="214" t="s">
        <v>288</v>
      </c>
      <c r="G173" s="215" t="s">
        <v>161</v>
      </c>
      <c r="H173" s="216">
        <v>187.47</v>
      </c>
      <c r="I173" s="217"/>
      <c r="J173" s="218">
        <f>ROUND(I173*H173,2)</f>
        <v>0</v>
      </c>
      <c r="K173" s="214" t="s">
        <v>144</v>
      </c>
      <c r="L173" s="44"/>
      <c r="M173" s="219" t="s">
        <v>19</v>
      </c>
      <c r="N173" s="220" t="s">
        <v>45</v>
      </c>
      <c r="O173" s="84"/>
      <c r="P173" s="221">
        <f>O173*H173</f>
        <v>0</v>
      </c>
      <c r="Q173" s="221">
        <v>0</v>
      </c>
      <c r="R173" s="221">
        <f>Q173*H173</f>
        <v>0</v>
      </c>
      <c r="S173" s="221">
        <v>0.0025000000000000001</v>
      </c>
      <c r="T173" s="222">
        <f>S173*H173</f>
        <v>0.46867500000000001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3" t="s">
        <v>197</v>
      </c>
      <c r="AT173" s="223" t="s">
        <v>140</v>
      </c>
      <c r="AU173" s="223" t="s">
        <v>84</v>
      </c>
      <c r="AY173" s="17" t="s">
        <v>137</v>
      </c>
      <c r="BE173" s="224">
        <f>IF(N173="základní",J173,0)</f>
        <v>0</v>
      </c>
      <c r="BF173" s="224">
        <f>IF(N173="snížená",J173,0)</f>
        <v>0</v>
      </c>
      <c r="BG173" s="224">
        <f>IF(N173="zákl. přenesená",J173,0)</f>
        <v>0</v>
      </c>
      <c r="BH173" s="224">
        <f>IF(N173="sníž. přenesená",J173,0)</f>
        <v>0</v>
      </c>
      <c r="BI173" s="224">
        <f>IF(N173="nulová",J173,0)</f>
        <v>0</v>
      </c>
      <c r="BJ173" s="17" t="s">
        <v>82</v>
      </c>
      <c r="BK173" s="224">
        <f>ROUND(I173*H173,2)</f>
        <v>0</v>
      </c>
      <c r="BL173" s="17" t="s">
        <v>197</v>
      </c>
      <c r="BM173" s="223" t="s">
        <v>289</v>
      </c>
    </row>
    <row r="174" s="2" customFormat="1">
      <c r="A174" s="38"/>
      <c r="B174" s="39"/>
      <c r="C174" s="40"/>
      <c r="D174" s="225" t="s">
        <v>147</v>
      </c>
      <c r="E174" s="40"/>
      <c r="F174" s="226" t="s">
        <v>290</v>
      </c>
      <c r="G174" s="40"/>
      <c r="H174" s="40"/>
      <c r="I174" s="227"/>
      <c r="J174" s="40"/>
      <c r="K174" s="40"/>
      <c r="L174" s="44"/>
      <c r="M174" s="228"/>
      <c r="N174" s="229"/>
      <c r="O174" s="84"/>
      <c r="P174" s="84"/>
      <c r="Q174" s="84"/>
      <c r="R174" s="84"/>
      <c r="S174" s="84"/>
      <c r="T174" s="85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147</v>
      </c>
      <c r="AU174" s="17" t="s">
        <v>84</v>
      </c>
    </row>
    <row r="175" s="13" customFormat="1">
      <c r="A175" s="13"/>
      <c r="B175" s="230"/>
      <c r="C175" s="231"/>
      <c r="D175" s="232" t="s">
        <v>149</v>
      </c>
      <c r="E175" s="233" t="s">
        <v>19</v>
      </c>
      <c r="F175" s="234" t="s">
        <v>255</v>
      </c>
      <c r="G175" s="231"/>
      <c r="H175" s="233" t="s">
        <v>19</v>
      </c>
      <c r="I175" s="235"/>
      <c r="J175" s="231"/>
      <c r="K175" s="231"/>
      <c r="L175" s="236"/>
      <c r="M175" s="237"/>
      <c r="N175" s="238"/>
      <c r="O175" s="238"/>
      <c r="P175" s="238"/>
      <c r="Q175" s="238"/>
      <c r="R175" s="238"/>
      <c r="S175" s="238"/>
      <c r="T175" s="239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0" t="s">
        <v>149</v>
      </c>
      <c r="AU175" s="240" t="s">
        <v>84</v>
      </c>
      <c r="AV175" s="13" t="s">
        <v>82</v>
      </c>
      <c r="AW175" s="13" t="s">
        <v>35</v>
      </c>
      <c r="AX175" s="13" t="s">
        <v>74</v>
      </c>
      <c r="AY175" s="240" t="s">
        <v>137</v>
      </c>
    </row>
    <row r="176" s="14" customFormat="1">
      <c r="A176" s="14"/>
      <c r="B176" s="241"/>
      <c r="C176" s="242"/>
      <c r="D176" s="232" t="s">
        <v>149</v>
      </c>
      <c r="E176" s="243" t="s">
        <v>19</v>
      </c>
      <c r="F176" s="244" t="s">
        <v>291</v>
      </c>
      <c r="G176" s="242"/>
      <c r="H176" s="245">
        <v>13.91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149</v>
      </c>
      <c r="AU176" s="251" t="s">
        <v>84</v>
      </c>
      <c r="AV176" s="14" t="s">
        <v>84</v>
      </c>
      <c r="AW176" s="14" t="s">
        <v>35</v>
      </c>
      <c r="AX176" s="14" t="s">
        <v>74</v>
      </c>
      <c r="AY176" s="251" t="s">
        <v>137</v>
      </c>
    </row>
    <row r="177" s="13" customFormat="1">
      <c r="A177" s="13"/>
      <c r="B177" s="230"/>
      <c r="C177" s="231"/>
      <c r="D177" s="232" t="s">
        <v>149</v>
      </c>
      <c r="E177" s="233" t="s">
        <v>19</v>
      </c>
      <c r="F177" s="234" t="s">
        <v>292</v>
      </c>
      <c r="G177" s="231"/>
      <c r="H177" s="233" t="s">
        <v>19</v>
      </c>
      <c r="I177" s="235"/>
      <c r="J177" s="231"/>
      <c r="K177" s="231"/>
      <c r="L177" s="236"/>
      <c r="M177" s="237"/>
      <c r="N177" s="238"/>
      <c r="O177" s="238"/>
      <c r="P177" s="238"/>
      <c r="Q177" s="238"/>
      <c r="R177" s="238"/>
      <c r="S177" s="238"/>
      <c r="T177" s="239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0" t="s">
        <v>149</v>
      </c>
      <c r="AU177" s="240" t="s">
        <v>84</v>
      </c>
      <c r="AV177" s="13" t="s">
        <v>82</v>
      </c>
      <c r="AW177" s="13" t="s">
        <v>35</v>
      </c>
      <c r="AX177" s="13" t="s">
        <v>74</v>
      </c>
      <c r="AY177" s="240" t="s">
        <v>137</v>
      </c>
    </row>
    <row r="178" s="14" customFormat="1">
      <c r="A178" s="14"/>
      <c r="B178" s="241"/>
      <c r="C178" s="242"/>
      <c r="D178" s="232" t="s">
        <v>149</v>
      </c>
      <c r="E178" s="243" t="s">
        <v>19</v>
      </c>
      <c r="F178" s="244" t="s">
        <v>293</v>
      </c>
      <c r="G178" s="242"/>
      <c r="H178" s="245">
        <v>8.5999999999999996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149</v>
      </c>
      <c r="AU178" s="251" t="s">
        <v>84</v>
      </c>
      <c r="AV178" s="14" t="s">
        <v>84</v>
      </c>
      <c r="AW178" s="14" t="s">
        <v>35</v>
      </c>
      <c r="AX178" s="14" t="s">
        <v>74</v>
      </c>
      <c r="AY178" s="251" t="s">
        <v>137</v>
      </c>
    </row>
    <row r="179" s="13" customFormat="1">
      <c r="A179" s="13"/>
      <c r="B179" s="230"/>
      <c r="C179" s="231"/>
      <c r="D179" s="232" t="s">
        <v>149</v>
      </c>
      <c r="E179" s="233" t="s">
        <v>19</v>
      </c>
      <c r="F179" s="234" t="s">
        <v>294</v>
      </c>
      <c r="G179" s="231"/>
      <c r="H179" s="233" t="s">
        <v>19</v>
      </c>
      <c r="I179" s="235"/>
      <c r="J179" s="231"/>
      <c r="K179" s="231"/>
      <c r="L179" s="236"/>
      <c r="M179" s="237"/>
      <c r="N179" s="238"/>
      <c r="O179" s="238"/>
      <c r="P179" s="238"/>
      <c r="Q179" s="238"/>
      <c r="R179" s="238"/>
      <c r="S179" s="238"/>
      <c r="T179" s="239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0" t="s">
        <v>149</v>
      </c>
      <c r="AU179" s="240" t="s">
        <v>84</v>
      </c>
      <c r="AV179" s="13" t="s">
        <v>82</v>
      </c>
      <c r="AW179" s="13" t="s">
        <v>35</v>
      </c>
      <c r="AX179" s="13" t="s">
        <v>74</v>
      </c>
      <c r="AY179" s="240" t="s">
        <v>137</v>
      </c>
    </row>
    <row r="180" s="14" customFormat="1">
      <c r="A180" s="14"/>
      <c r="B180" s="241"/>
      <c r="C180" s="242"/>
      <c r="D180" s="232" t="s">
        <v>149</v>
      </c>
      <c r="E180" s="243" t="s">
        <v>19</v>
      </c>
      <c r="F180" s="244" t="s">
        <v>295</v>
      </c>
      <c r="G180" s="242"/>
      <c r="H180" s="245">
        <v>24.75</v>
      </c>
      <c r="I180" s="246"/>
      <c r="J180" s="242"/>
      <c r="K180" s="242"/>
      <c r="L180" s="247"/>
      <c r="M180" s="248"/>
      <c r="N180" s="249"/>
      <c r="O180" s="249"/>
      <c r="P180" s="249"/>
      <c r="Q180" s="249"/>
      <c r="R180" s="249"/>
      <c r="S180" s="249"/>
      <c r="T180" s="250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1" t="s">
        <v>149</v>
      </c>
      <c r="AU180" s="251" t="s">
        <v>84</v>
      </c>
      <c r="AV180" s="14" t="s">
        <v>84</v>
      </c>
      <c r="AW180" s="14" t="s">
        <v>35</v>
      </c>
      <c r="AX180" s="14" t="s">
        <v>74</v>
      </c>
      <c r="AY180" s="251" t="s">
        <v>137</v>
      </c>
    </row>
    <row r="181" s="13" customFormat="1">
      <c r="A181" s="13"/>
      <c r="B181" s="230"/>
      <c r="C181" s="231"/>
      <c r="D181" s="232" t="s">
        <v>149</v>
      </c>
      <c r="E181" s="233" t="s">
        <v>19</v>
      </c>
      <c r="F181" s="234" t="s">
        <v>156</v>
      </c>
      <c r="G181" s="231"/>
      <c r="H181" s="233" t="s">
        <v>19</v>
      </c>
      <c r="I181" s="235"/>
      <c r="J181" s="231"/>
      <c r="K181" s="231"/>
      <c r="L181" s="236"/>
      <c r="M181" s="237"/>
      <c r="N181" s="238"/>
      <c r="O181" s="238"/>
      <c r="P181" s="238"/>
      <c r="Q181" s="238"/>
      <c r="R181" s="238"/>
      <c r="S181" s="238"/>
      <c r="T181" s="239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0" t="s">
        <v>149</v>
      </c>
      <c r="AU181" s="240" t="s">
        <v>84</v>
      </c>
      <c r="AV181" s="13" t="s">
        <v>82</v>
      </c>
      <c r="AW181" s="13" t="s">
        <v>35</v>
      </c>
      <c r="AX181" s="13" t="s">
        <v>74</v>
      </c>
      <c r="AY181" s="240" t="s">
        <v>137</v>
      </c>
    </row>
    <row r="182" s="14" customFormat="1">
      <c r="A182" s="14"/>
      <c r="B182" s="241"/>
      <c r="C182" s="242"/>
      <c r="D182" s="232" t="s">
        <v>149</v>
      </c>
      <c r="E182" s="243" t="s">
        <v>19</v>
      </c>
      <c r="F182" s="244" t="s">
        <v>296</v>
      </c>
      <c r="G182" s="242"/>
      <c r="H182" s="245">
        <v>10.789999999999999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149</v>
      </c>
      <c r="AU182" s="251" t="s">
        <v>84</v>
      </c>
      <c r="AV182" s="14" t="s">
        <v>84</v>
      </c>
      <c r="AW182" s="14" t="s">
        <v>35</v>
      </c>
      <c r="AX182" s="14" t="s">
        <v>74</v>
      </c>
      <c r="AY182" s="251" t="s">
        <v>137</v>
      </c>
    </row>
    <row r="183" s="13" customFormat="1">
      <c r="A183" s="13"/>
      <c r="B183" s="230"/>
      <c r="C183" s="231"/>
      <c r="D183" s="232" t="s">
        <v>149</v>
      </c>
      <c r="E183" s="233" t="s">
        <v>19</v>
      </c>
      <c r="F183" s="234" t="s">
        <v>154</v>
      </c>
      <c r="G183" s="231"/>
      <c r="H183" s="233" t="s">
        <v>19</v>
      </c>
      <c r="I183" s="235"/>
      <c r="J183" s="231"/>
      <c r="K183" s="231"/>
      <c r="L183" s="236"/>
      <c r="M183" s="237"/>
      <c r="N183" s="238"/>
      <c r="O183" s="238"/>
      <c r="P183" s="238"/>
      <c r="Q183" s="238"/>
      <c r="R183" s="238"/>
      <c r="S183" s="238"/>
      <c r="T183" s="239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0" t="s">
        <v>149</v>
      </c>
      <c r="AU183" s="240" t="s">
        <v>84</v>
      </c>
      <c r="AV183" s="13" t="s">
        <v>82</v>
      </c>
      <c r="AW183" s="13" t="s">
        <v>35</v>
      </c>
      <c r="AX183" s="13" t="s">
        <v>74</v>
      </c>
      <c r="AY183" s="240" t="s">
        <v>137</v>
      </c>
    </row>
    <row r="184" s="14" customFormat="1">
      <c r="A184" s="14"/>
      <c r="B184" s="241"/>
      <c r="C184" s="242"/>
      <c r="D184" s="232" t="s">
        <v>149</v>
      </c>
      <c r="E184" s="243" t="s">
        <v>19</v>
      </c>
      <c r="F184" s="244" t="s">
        <v>297</v>
      </c>
      <c r="G184" s="242"/>
      <c r="H184" s="245">
        <v>18.559999999999999</v>
      </c>
      <c r="I184" s="246"/>
      <c r="J184" s="242"/>
      <c r="K184" s="242"/>
      <c r="L184" s="247"/>
      <c r="M184" s="248"/>
      <c r="N184" s="249"/>
      <c r="O184" s="249"/>
      <c r="P184" s="249"/>
      <c r="Q184" s="249"/>
      <c r="R184" s="249"/>
      <c r="S184" s="249"/>
      <c r="T184" s="250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1" t="s">
        <v>149</v>
      </c>
      <c r="AU184" s="251" t="s">
        <v>84</v>
      </c>
      <c r="AV184" s="14" t="s">
        <v>84</v>
      </c>
      <c r="AW184" s="14" t="s">
        <v>35</v>
      </c>
      <c r="AX184" s="14" t="s">
        <v>74</v>
      </c>
      <c r="AY184" s="251" t="s">
        <v>137</v>
      </c>
    </row>
    <row r="185" s="13" customFormat="1">
      <c r="A185" s="13"/>
      <c r="B185" s="230"/>
      <c r="C185" s="231"/>
      <c r="D185" s="232" t="s">
        <v>149</v>
      </c>
      <c r="E185" s="233" t="s">
        <v>19</v>
      </c>
      <c r="F185" s="234" t="s">
        <v>152</v>
      </c>
      <c r="G185" s="231"/>
      <c r="H185" s="233" t="s">
        <v>19</v>
      </c>
      <c r="I185" s="235"/>
      <c r="J185" s="231"/>
      <c r="K185" s="231"/>
      <c r="L185" s="236"/>
      <c r="M185" s="237"/>
      <c r="N185" s="238"/>
      <c r="O185" s="238"/>
      <c r="P185" s="238"/>
      <c r="Q185" s="238"/>
      <c r="R185" s="238"/>
      <c r="S185" s="238"/>
      <c r="T185" s="239"/>
      <c r="U185" s="13"/>
      <c r="V185" s="13"/>
      <c r="W185" s="13"/>
      <c r="X185" s="13"/>
      <c r="Y185" s="13"/>
      <c r="Z185" s="13"/>
      <c r="AA185" s="13"/>
      <c r="AB185" s="13"/>
      <c r="AC185" s="13"/>
      <c r="AD185" s="13"/>
      <c r="AE185" s="13"/>
      <c r="AT185" s="240" t="s">
        <v>149</v>
      </c>
      <c r="AU185" s="240" t="s">
        <v>84</v>
      </c>
      <c r="AV185" s="13" t="s">
        <v>82</v>
      </c>
      <c r="AW185" s="13" t="s">
        <v>35</v>
      </c>
      <c r="AX185" s="13" t="s">
        <v>74</v>
      </c>
      <c r="AY185" s="240" t="s">
        <v>137</v>
      </c>
    </row>
    <row r="186" s="14" customFormat="1">
      <c r="A186" s="14"/>
      <c r="B186" s="241"/>
      <c r="C186" s="242"/>
      <c r="D186" s="232" t="s">
        <v>149</v>
      </c>
      <c r="E186" s="243" t="s">
        <v>19</v>
      </c>
      <c r="F186" s="244" t="s">
        <v>298</v>
      </c>
      <c r="G186" s="242"/>
      <c r="H186" s="245">
        <v>10.66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149</v>
      </c>
      <c r="AU186" s="251" t="s">
        <v>84</v>
      </c>
      <c r="AV186" s="14" t="s">
        <v>84</v>
      </c>
      <c r="AW186" s="14" t="s">
        <v>35</v>
      </c>
      <c r="AX186" s="14" t="s">
        <v>74</v>
      </c>
      <c r="AY186" s="251" t="s">
        <v>137</v>
      </c>
    </row>
    <row r="187" s="13" customFormat="1">
      <c r="A187" s="13"/>
      <c r="B187" s="230"/>
      <c r="C187" s="231"/>
      <c r="D187" s="232" t="s">
        <v>149</v>
      </c>
      <c r="E187" s="233" t="s">
        <v>19</v>
      </c>
      <c r="F187" s="234" t="s">
        <v>299</v>
      </c>
      <c r="G187" s="231"/>
      <c r="H187" s="233" t="s">
        <v>19</v>
      </c>
      <c r="I187" s="235"/>
      <c r="J187" s="231"/>
      <c r="K187" s="231"/>
      <c r="L187" s="236"/>
      <c r="M187" s="237"/>
      <c r="N187" s="238"/>
      <c r="O187" s="238"/>
      <c r="P187" s="238"/>
      <c r="Q187" s="238"/>
      <c r="R187" s="238"/>
      <c r="S187" s="238"/>
      <c r="T187" s="239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0" t="s">
        <v>149</v>
      </c>
      <c r="AU187" s="240" t="s">
        <v>84</v>
      </c>
      <c r="AV187" s="13" t="s">
        <v>82</v>
      </c>
      <c r="AW187" s="13" t="s">
        <v>35</v>
      </c>
      <c r="AX187" s="13" t="s">
        <v>74</v>
      </c>
      <c r="AY187" s="240" t="s">
        <v>137</v>
      </c>
    </row>
    <row r="188" s="14" customFormat="1">
      <c r="A188" s="14"/>
      <c r="B188" s="241"/>
      <c r="C188" s="242"/>
      <c r="D188" s="232" t="s">
        <v>149</v>
      </c>
      <c r="E188" s="243" t="s">
        <v>19</v>
      </c>
      <c r="F188" s="244" t="s">
        <v>300</v>
      </c>
      <c r="G188" s="242"/>
      <c r="H188" s="245">
        <v>25.25</v>
      </c>
      <c r="I188" s="246"/>
      <c r="J188" s="242"/>
      <c r="K188" s="242"/>
      <c r="L188" s="247"/>
      <c r="M188" s="248"/>
      <c r="N188" s="249"/>
      <c r="O188" s="249"/>
      <c r="P188" s="249"/>
      <c r="Q188" s="249"/>
      <c r="R188" s="249"/>
      <c r="S188" s="249"/>
      <c r="T188" s="250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1" t="s">
        <v>149</v>
      </c>
      <c r="AU188" s="251" t="s">
        <v>84</v>
      </c>
      <c r="AV188" s="14" t="s">
        <v>84</v>
      </c>
      <c r="AW188" s="14" t="s">
        <v>35</v>
      </c>
      <c r="AX188" s="14" t="s">
        <v>74</v>
      </c>
      <c r="AY188" s="251" t="s">
        <v>137</v>
      </c>
    </row>
    <row r="189" s="13" customFormat="1">
      <c r="A189" s="13"/>
      <c r="B189" s="230"/>
      <c r="C189" s="231"/>
      <c r="D189" s="232" t="s">
        <v>149</v>
      </c>
      <c r="E189" s="233" t="s">
        <v>19</v>
      </c>
      <c r="F189" s="234" t="s">
        <v>301</v>
      </c>
      <c r="G189" s="231"/>
      <c r="H189" s="233" t="s">
        <v>19</v>
      </c>
      <c r="I189" s="235"/>
      <c r="J189" s="231"/>
      <c r="K189" s="231"/>
      <c r="L189" s="236"/>
      <c r="M189" s="237"/>
      <c r="N189" s="238"/>
      <c r="O189" s="238"/>
      <c r="P189" s="238"/>
      <c r="Q189" s="238"/>
      <c r="R189" s="238"/>
      <c r="S189" s="238"/>
      <c r="T189" s="239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0" t="s">
        <v>149</v>
      </c>
      <c r="AU189" s="240" t="s">
        <v>84</v>
      </c>
      <c r="AV189" s="13" t="s">
        <v>82</v>
      </c>
      <c r="AW189" s="13" t="s">
        <v>35</v>
      </c>
      <c r="AX189" s="13" t="s">
        <v>74</v>
      </c>
      <c r="AY189" s="240" t="s">
        <v>137</v>
      </c>
    </row>
    <row r="190" s="14" customFormat="1">
      <c r="A190" s="14"/>
      <c r="B190" s="241"/>
      <c r="C190" s="242"/>
      <c r="D190" s="232" t="s">
        <v>149</v>
      </c>
      <c r="E190" s="243" t="s">
        <v>19</v>
      </c>
      <c r="F190" s="244" t="s">
        <v>302</v>
      </c>
      <c r="G190" s="242"/>
      <c r="H190" s="245">
        <v>6.4199999999999999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149</v>
      </c>
      <c r="AU190" s="251" t="s">
        <v>84</v>
      </c>
      <c r="AV190" s="14" t="s">
        <v>84</v>
      </c>
      <c r="AW190" s="14" t="s">
        <v>35</v>
      </c>
      <c r="AX190" s="14" t="s">
        <v>74</v>
      </c>
      <c r="AY190" s="251" t="s">
        <v>137</v>
      </c>
    </row>
    <row r="191" s="13" customFormat="1">
      <c r="A191" s="13"/>
      <c r="B191" s="230"/>
      <c r="C191" s="231"/>
      <c r="D191" s="232" t="s">
        <v>149</v>
      </c>
      <c r="E191" s="233" t="s">
        <v>19</v>
      </c>
      <c r="F191" s="234" t="s">
        <v>303</v>
      </c>
      <c r="G191" s="231"/>
      <c r="H191" s="233" t="s">
        <v>19</v>
      </c>
      <c r="I191" s="235"/>
      <c r="J191" s="231"/>
      <c r="K191" s="231"/>
      <c r="L191" s="236"/>
      <c r="M191" s="237"/>
      <c r="N191" s="238"/>
      <c r="O191" s="238"/>
      <c r="P191" s="238"/>
      <c r="Q191" s="238"/>
      <c r="R191" s="238"/>
      <c r="S191" s="238"/>
      <c r="T191" s="239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0" t="s">
        <v>149</v>
      </c>
      <c r="AU191" s="240" t="s">
        <v>84</v>
      </c>
      <c r="AV191" s="13" t="s">
        <v>82</v>
      </c>
      <c r="AW191" s="13" t="s">
        <v>35</v>
      </c>
      <c r="AX191" s="13" t="s">
        <v>74</v>
      </c>
      <c r="AY191" s="240" t="s">
        <v>137</v>
      </c>
    </row>
    <row r="192" s="14" customFormat="1">
      <c r="A192" s="14"/>
      <c r="B192" s="241"/>
      <c r="C192" s="242"/>
      <c r="D192" s="232" t="s">
        <v>149</v>
      </c>
      <c r="E192" s="243" t="s">
        <v>19</v>
      </c>
      <c r="F192" s="244" t="s">
        <v>304</v>
      </c>
      <c r="G192" s="242"/>
      <c r="H192" s="245">
        <v>8.9299999999999997</v>
      </c>
      <c r="I192" s="246"/>
      <c r="J192" s="242"/>
      <c r="K192" s="242"/>
      <c r="L192" s="247"/>
      <c r="M192" s="248"/>
      <c r="N192" s="249"/>
      <c r="O192" s="249"/>
      <c r="P192" s="249"/>
      <c r="Q192" s="249"/>
      <c r="R192" s="249"/>
      <c r="S192" s="249"/>
      <c r="T192" s="250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1" t="s">
        <v>149</v>
      </c>
      <c r="AU192" s="251" t="s">
        <v>84</v>
      </c>
      <c r="AV192" s="14" t="s">
        <v>84</v>
      </c>
      <c r="AW192" s="14" t="s">
        <v>35</v>
      </c>
      <c r="AX192" s="14" t="s">
        <v>74</v>
      </c>
      <c r="AY192" s="251" t="s">
        <v>137</v>
      </c>
    </row>
    <row r="193" s="13" customFormat="1">
      <c r="A193" s="13"/>
      <c r="B193" s="230"/>
      <c r="C193" s="231"/>
      <c r="D193" s="232" t="s">
        <v>149</v>
      </c>
      <c r="E193" s="233" t="s">
        <v>19</v>
      </c>
      <c r="F193" s="234" t="s">
        <v>239</v>
      </c>
      <c r="G193" s="231"/>
      <c r="H193" s="233" t="s">
        <v>19</v>
      </c>
      <c r="I193" s="235"/>
      <c r="J193" s="231"/>
      <c r="K193" s="231"/>
      <c r="L193" s="236"/>
      <c r="M193" s="237"/>
      <c r="N193" s="238"/>
      <c r="O193" s="238"/>
      <c r="P193" s="238"/>
      <c r="Q193" s="238"/>
      <c r="R193" s="238"/>
      <c r="S193" s="238"/>
      <c r="T193" s="239"/>
      <c r="U193" s="13"/>
      <c r="V193" s="13"/>
      <c r="W193" s="13"/>
      <c r="X193" s="13"/>
      <c r="Y193" s="13"/>
      <c r="Z193" s="13"/>
      <c r="AA193" s="13"/>
      <c r="AB193" s="13"/>
      <c r="AC193" s="13"/>
      <c r="AD193" s="13"/>
      <c r="AE193" s="13"/>
      <c r="AT193" s="240" t="s">
        <v>149</v>
      </c>
      <c r="AU193" s="240" t="s">
        <v>84</v>
      </c>
      <c r="AV193" s="13" t="s">
        <v>82</v>
      </c>
      <c r="AW193" s="13" t="s">
        <v>35</v>
      </c>
      <c r="AX193" s="13" t="s">
        <v>74</v>
      </c>
      <c r="AY193" s="240" t="s">
        <v>137</v>
      </c>
    </row>
    <row r="194" s="14" customFormat="1">
      <c r="A194" s="14"/>
      <c r="B194" s="241"/>
      <c r="C194" s="242"/>
      <c r="D194" s="232" t="s">
        <v>149</v>
      </c>
      <c r="E194" s="243" t="s">
        <v>19</v>
      </c>
      <c r="F194" s="244" t="s">
        <v>305</v>
      </c>
      <c r="G194" s="242"/>
      <c r="H194" s="245">
        <v>59.600000000000001</v>
      </c>
      <c r="I194" s="246"/>
      <c r="J194" s="242"/>
      <c r="K194" s="242"/>
      <c r="L194" s="247"/>
      <c r="M194" s="248"/>
      <c r="N194" s="249"/>
      <c r="O194" s="249"/>
      <c r="P194" s="249"/>
      <c r="Q194" s="249"/>
      <c r="R194" s="249"/>
      <c r="S194" s="249"/>
      <c r="T194" s="250"/>
      <c r="U194" s="14"/>
      <c r="V194" s="14"/>
      <c r="W194" s="14"/>
      <c r="X194" s="14"/>
      <c r="Y194" s="14"/>
      <c r="Z194" s="14"/>
      <c r="AA194" s="14"/>
      <c r="AB194" s="14"/>
      <c r="AC194" s="14"/>
      <c r="AD194" s="14"/>
      <c r="AE194" s="14"/>
      <c r="AT194" s="251" t="s">
        <v>149</v>
      </c>
      <c r="AU194" s="251" t="s">
        <v>84</v>
      </c>
      <c r="AV194" s="14" t="s">
        <v>84</v>
      </c>
      <c r="AW194" s="14" t="s">
        <v>35</v>
      </c>
      <c r="AX194" s="14" t="s">
        <v>74</v>
      </c>
      <c r="AY194" s="251" t="s">
        <v>137</v>
      </c>
    </row>
    <row r="195" s="15" customFormat="1">
      <c r="A195" s="15"/>
      <c r="B195" s="252"/>
      <c r="C195" s="253"/>
      <c r="D195" s="232" t="s">
        <v>149</v>
      </c>
      <c r="E195" s="254" t="s">
        <v>19</v>
      </c>
      <c r="F195" s="255" t="s">
        <v>158</v>
      </c>
      <c r="G195" s="253"/>
      <c r="H195" s="256">
        <v>187.47</v>
      </c>
      <c r="I195" s="257"/>
      <c r="J195" s="253"/>
      <c r="K195" s="253"/>
      <c r="L195" s="258"/>
      <c r="M195" s="259"/>
      <c r="N195" s="260"/>
      <c r="O195" s="260"/>
      <c r="P195" s="260"/>
      <c r="Q195" s="260"/>
      <c r="R195" s="260"/>
      <c r="S195" s="260"/>
      <c r="T195" s="261"/>
      <c r="U195" s="15"/>
      <c r="V195" s="15"/>
      <c r="W195" s="15"/>
      <c r="X195" s="15"/>
      <c r="Y195" s="15"/>
      <c r="Z195" s="15"/>
      <c r="AA195" s="15"/>
      <c r="AB195" s="15"/>
      <c r="AC195" s="15"/>
      <c r="AD195" s="15"/>
      <c r="AE195" s="15"/>
      <c r="AT195" s="262" t="s">
        <v>149</v>
      </c>
      <c r="AU195" s="262" t="s">
        <v>84</v>
      </c>
      <c r="AV195" s="15" t="s">
        <v>145</v>
      </c>
      <c r="AW195" s="15" t="s">
        <v>35</v>
      </c>
      <c r="AX195" s="15" t="s">
        <v>82</v>
      </c>
      <c r="AY195" s="262" t="s">
        <v>137</v>
      </c>
    </row>
    <row r="196" s="2" customFormat="1" ht="21.75" customHeight="1">
      <c r="A196" s="38"/>
      <c r="B196" s="39"/>
      <c r="C196" s="212" t="s">
        <v>7</v>
      </c>
      <c r="D196" s="212" t="s">
        <v>140</v>
      </c>
      <c r="E196" s="213" t="s">
        <v>306</v>
      </c>
      <c r="F196" s="214" t="s">
        <v>307</v>
      </c>
      <c r="G196" s="215" t="s">
        <v>252</v>
      </c>
      <c r="H196" s="216">
        <v>243.71100000000001</v>
      </c>
      <c r="I196" s="217"/>
      <c r="J196" s="218">
        <f>ROUND(I196*H196,2)</f>
        <v>0</v>
      </c>
      <c r="K196" s="214" t="s">
        <v>144</v>
      </c>
      <c r="L196" s="44"/>
      <c r="M196" s="219" t="s">
        <v>19</v>
      </c>
      <c r="N196" s="220" t="s">
        <v>45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0.00029999999999999997</v>
      </c>
      <c r="T196" s="222">
        <f>S196*H196</f>
        <v>0.073113299999999992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197</v>
      </c>
      <c r="AT196" s="223" t="s">
        <v>140</v>
      </c>
      <c r="AU196" s="223" t="s">
        <v>84</v>
      </c>
      <c r="AY196" s="17" t="s">
        <v>137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82</v>
      </c>
      <c r="BK196" s="224">
        <f>ROUND(I196*H196,2)</f>
        <v>0</v>
      </c>
      <c r="BL196" s="17" t="s">
        <v>197</v>
      </c>
      <c r="BM196" s="223" t="s">
        <v>308</v>
      </c>
    </row>
    <row r="197" s="2" customFormat="1">
      <c r="A197" s="38"/>
      <c r="B197" s="39"/>
      <c r="C197" s="40"/>
      <c r="D197" s="225" t="s">
        <v>147</v>
      </c>
      <c r="E197" s="40"/>
      <c r="F197" s="226" t="s">
        <v>309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147</v>
      </c>
      <c r="AU197" s="17" t="s">
        <v>84</v>
      </c>
    </row>
    <row r="198" s="14" customFormat="1">
      <c r="A198" s="14"/>
      <c r="B198" s="241"/>
      <c r="C198" s="242"/>
      <c r="D198" s="232" t="s">
        <v>149</v>
      </c>
      <c r="E198" s="243" t="s">
        <v>19</v>
      </c>
      <c r="F198" s="244" t="s">
        <v>310</v>
      </c>
      <c r="G198" s="242"/>
      <c r="H198" s="245">
        <v>243.71100000000001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149</v>
      </c>
      <c r="AU198" s="251" t="s">
        <v>84</v>
      </c>
      <c r="AV198" s="14" t="s">
        <v>84</v>
      </c>
      <c r="AW198" s="14" t="s">
        <v>35</v>
      </c>
      <c r="AX198" s="14" t="s">
        <v>82</v>
      </c>
      <c r="AY198" s="251" t="s">
        <v>137</v>
      </c>
    </row>
    <row r="199" s="12" customFormat="1" ht="22.8" customHeight="1">
      <c r="A199" s="12"/>
      <c r="B199" s="196"/>
      <c r="C199" s="197"/>
      <c r="D199" s="198" t="s">
        <v>73</v>
      </c>
      <c r="E199" s="210" t="s">
        <v>311</v>
      </c>
      <c r="F199" s="210" t="s">
        <v>312</v>
      </c>
      <c r="G199" s="197"/>
      <c r="H199" s="197"/>
      <c r="I199" s="200"/>
      <c r="J199" s="211">
        <f>BK199</f>
        <v>0</v>
      </c>
      <c r="K199" s="197"/>
      <c r="L199" s="202"/>
      <c r="M199" s="203"/>
      <c r="N199" s="204"/>
      <c r="O199" s="204"/>
      <c r="P199" s="205">
        <f>SUM(P200:P210)</f>
        <v>0</v>
      </c>
      <c r="Q199" s="204"/>
      <c r="R199" s="205">
        <f>SUM(R200:R210)</f>
        <v>0</v>
      </c>
      <c r="S199" s="204"/>
      <c r="T199" s="206">
        <f>SUM(T200:T210)</f>
        <v>3.7958625000000006</v>
      </c>
      <c r="U199" s="12"/>
      <c r="V199" s="12"/>
      <c r="W199" s="12"/>
      <c r="X199" s="12"/>
      <c r="Y199" s="12"/>
      <c r="Z199" s="12"/>
      <c r="AA199" s="12"/>
      <c r="AB199" s="12"/>
      <c r="AC199" s="12"/>
      <c r="AD199" s="12"/>
      <c r="AE199" s="12"/>
      <c r="AR199" s="207" t="s">
        <v>84</v>
      </c>
      <c r="AT199" s="208" t="s">
        <v>73</v>
      </c>
      <c r="AU199" s="208" t="s">
        <v>82</v>
      </c>
      <c r="AY199" s="207" t="s">
        <v>137</v>
      </c>
      <c r="BK199" s="209">
        <f>SUM(BK200:BK210)</f>
        <v>0</v>
      </c>
    </row>
    <row r="200" s="2" customFormat="1" ht="24.15" customHeight="1">
      <c r="A200" s="38"/>
      <c r="B200" s="39"/>
      <c r="C200" s="212" t="s">
        <v>313</v>
      </c>
      <c r="D200" s="212" t="s">
        <v>140</v>
      </c>
      <c r="E200" s="213" t="s">
        <v>314</v>
      </c>
      <c r="F200" s="214" t="s">
        <v>315</v>
      </c>
      <c r="G200" s="215" t="s">
        <v>161</v>
      </c>
      <c r="H200" s="216">
        <v>46.575000000000003</v>
      </c>
      <c r="I200" s="217"/>
      <c r="J200" s="218">
        <f>ROUND(I200*H200,2)</f>
        <v>0</v>
      </c>
      <c r="K200" s="214" t="s">
        <v>144</v>
      </c>
      <c r="L200" s="44"/>
      <c r="M200" s="219" t="s">
        <v>19</v>
      </c>
      <c r="N200" s="220" t="s">
        <v>45</v>
      </c>
      <c r="O200" s="84"/>
      <c r="P200" s="221">
        <f>O200*H200</f>
        <v>0</v>
      </c>
      <c r="Q200" s="221">
        <v>0</v>
      </c>
      <c r="R200" s="221">
        <f>Q200*H200</f>
        <v>0</v>
      </c>
      <c r="S200" s="221">
        <v>0.081500000000000003</v>
      </c>
      <c r="T200" s="222">
        <f>S200*H200</f>
        <v>3.7958625000000006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197</v>
      </c>
      <c r="AT200" s="223" t="s">
        <v>140</v>
      </c>
      <c r="AU200" s="223" t="s">
        <v>84</v>
      </c>
      <c r="AY200" s="17" t="s">
        <v>137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82</v>
      </c>
      <c r="BK200" s="224">
        <f>ROUND(I200*H200,2)</f>
        <v>0</v>
      </c>
      <c r="BL200" s="17" t="s">
        <v>197</v>
      </c>
      <c r="BM200" s="223" t="s">
        <v>316</v>
      </c>
    </row>
    <row r="201" s="2" customFormat="1">
      <c r="A201" s="38"/>
      <c r="B201" s="39"/>
      <c r="C201" s="40"/>
      <c r="D201" s="225" t="s">
        <v>147</v>
      </c>
      <c r="E201" s="40"/>
      <c r="F201" s="226" t="s">
        <v>317</v>
      </c>
      <c r="G201" s="40"/>
      <c r="H201" s="40"/>
      <c r="I201" s="227"/>
      <c r="J201" s="40"/>
      <c r="K201" s="40"/>
      <c r="L201" s="44"/>
      <c r="M201" s="228"/>
      <c r="N201" s="229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147</v>
      </c>
      <c r="AU201" s="17" t="s">
        <v>84</v>
      </c>
    </row>
    <row r="202" s="13" customFormat="1">
      <c r="A202" s="13"/>
      <c r="B202" s="230"/>
      <c r="C202" s="231"/>
      <c r="D202" s="232" t="s">
        <v>149</v>
      </c>
      <c r="E202" s="233" t="s">
        <v>19</v>
      </c>
      <c r="F202" s="234" t="s">
        <v>318</v>
      </c>
      <c r="G202" s="231"/>
      <c r="H202" s="233" t="s">
        <v>19</v>
      </c>
      <c r="I202" s="235"/>
      <c r="J202" s="231"/>
      <c r="K202" s="231"/>
      <c r="L202" s="236"/>
      <c r="M202" s="237"/>
      <c r="N202" s="238"/>
      <c r="O202" s="238"/>
      <c r="P202" s="238"/>
      <c r="Q202" s="238"/>
      <c r="R202" s="238"/>
      <c r="S202" s="238"/>
      <c r="T202" s="239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0" t="s">
        <v>149</v>
      </c>
      <c r="AU202" s="240" t="s">
        <v>84</v>
      </c>
      <c r="AV202" s="13" t="s">
        <v>82</v>
      </c>
      <c r="AW202" s="13" t="s">
        <v>35</v>
      </c>
      <c r="AX202" s="13" t="s">
        <v>74</v>
      </c>
      <c r="AY202" s="240" t="s">
        <v>137</v>
      </c>
    </row>
    <row r="203" s="14" customFormat="1">
      <c r="A203" s="14"/>
      <c r="B203" s="241"/>
      <c r="C203" s="242"/>
      <c r="D203" s="232" t="s">
        <v>149</v>
      </c>
      <c r="E203" s="243" t="s">
        <v>19</v>
      </c>
      <c r="F203" s="244" t="s">
        <v>319</v>
      </c>
      <c r="G203" s="242"/>
      <c r="H203" s="245">
        <v>14.76</v>
      </c>
      <c r="I203" s="246"/>
      <c r="J203" s="242"/>
      <c r="K203" s="242"/>
      <c r="L203" s="247"/>
      <c r="M203" s="248"/>
      <c r="N203" s="249"/>
      <c r="O203" s="249"/>
      <c r="P203" s="249"/>
      <c r="Q203" s="249"/>
      <c r="R203" s="249"/>
      <c r="S203" s="249"/>
      <c r="T203" s="250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1" t="s">
        <v>149</v>
      </c>
      <c r="AU203" s="251" t="s">
        <v>84</v>
      </c>
      <c r="AV203" s="14" t="s">
        <v>84</v>
      </c>
      <c r="AW203" s="14" t="s">
        <v>35</v>
      </c>
      <c r="AX203" s="14" t="s">
        <v>74</v>
      </c>
      <c r="AY203" s="251" t="s">
        <v>137</v>
      </c>
    </row>
    <row r="204" s="13" customFormat="1">
      <c r="A204" s="13"/>
      <c r="B204" s="230"/>
      <c r="C204" s="231"/>
      <c r="D204" s="232" t="s">
        <v>149</v>
      </c>
      <c r="E204" s="233" t="s">
        <v>19</v>
      </c>
      <c r="F204" s="234" t="s">
        <v>280</v>
      </c>
      <c r="G204" s="231"/>
      <c r="H204" s="233" t="s">
        <v>19</v>
      </c>
      <c r="I204" s="235"/>
      <c r="J204" s="231"/>
      <c r="K204" s="231"/>
      <c r="L204" s="236"/>
      <c r="M204" s="237"/>
      <c r="N204" s="238"/>
      <c r="O204" s="238"/>
      <c r="P204" s="238"/>
      <c r="Q204" s="238"/>
      <c r="R204" s="238"/>
      <c r="S204" s="238"/>
      <c r="T204" s="239"/>
      <c r="U204" s="13"/>
      <c r="V204" s="13"/>
      <c r="W204" s="13"/>
      <c r="X204" s="13"/>
      <c r="Y204" s="13"/>
      <c r="Z204" s="13"/>
      <c r="AA204" s="13"/>
      <c r="AB204" s="13"/>
      <c r="AC204" s="13"/>
      <c r="AD204" s="13"/>
      <c r="AE204" s="13"/>
      <c r="AT204" s="240" t="s">
        <v>149</v>
      </c>
      <c r="AU204" s="240" t="s">
        <v>84</v>
      </c>
      <c r="AV204" s="13" t="s">
        <v>82</v>
      </c>
      <c r="AW204" s="13" t="s">
        <v>35</v>
      </c>
      <c r="AX204" s="13" t="s">
        <v>74</v>
      </c>
      <c r="AY204" s="240" t="s">
        <v>137</v>
      </c>
    </row>
    <row r="205" s="14" customFormat="1">
      <c r="A205" s="14"/>
      <c r="B205" s="241"/>
      <c r="C205" s="242"/>
      <c r="D205" s="232" t="s">
        <v>149</v>
      </c>
      <c r="E205" s="243" t="s">
        <v>19</v>
      </c>
      <c r="F205" s="244" t="s">
        <v>320</v>
      </c>
      <c r="G205" s="242"/>
      <c r="H205" s="245">
        <v>18.129999999999999</v>
      </c>
      <c r="I205" s="246"/>
      <c r="J205" s="242"/>
      <c r="K205" s="242"/>
      <c r="L205" s="247"/>
      <c r="M205" s="248"/>
      <c r="N205" s="249"/>
      <c r="O205" s="249"/>
      <c r="P205" s="249"/>
      <c r="Q205" s="249"/>
      <c r="R205" s="249"/>
      <c r="S205" s="249"/>
      <c r="T205" s="250"/>
      <c r="U205" s="14"/>
      <c r="V205" s="14"/>
      <c r="W205" s="14"/>
      <c r="X205" s="14"/>
      <c r="Y205" s="14"/>
      <c r="Z205" s="14"/>
      <c r="AA205" s="14"/>
      <c r="AB205" s="14"/>
      <c r="AC205" s="14"/>
      <c r="AD205" s="14"/>
      <c r="AE205" s="14"/>
      <c r="AT205" s="251" t="s">
        <v>149</v>
      </c>
      <c r="AU205" s="251" t="s">
        <v>84</v>
      </c>
      <c r="AV205" s="14" t="s">
        <v>84</v>
      </c>
      <c r="AW205" s="14" t="s">
        <v>35</v>
      </c>
      <c r="AX205" s="14" t="s">
        <v>74</v>
      </c>
      <c r="AY205" s="251" t="s">
        <v>137</v>
      </c>
    </row>
    <row r="206" s="13" customFormat="1">
      <c r="A206" s="13"/>
      <c r="B206" s="230"/>
      <c r="C206" s="231"/>
      <c r="D206" s="232" t="s">
        <v>149</v>
      </c>
      <c r="E206" s="233" t="s">
        <v>19</v>
      </c>
      <c r="F206" s="234" t="s">
        <v>294</v>
      </c>
      <c r="G206" s="231"/>
      <c r="H206" s="233" t="s">
        <v>19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149</v>
      </c>
      <c r="AU206" s="240" t="s">
        <v>84</v>
      </c>
      <c r="AV206" s="13" t="s">
        <v>82</v>
      </c>
      <c r="AW206" s="13" t="s">
        <v>35</v>
      </c>
      <c r="AX206" s="13" t="s">
        <v>74</v>
      </c>
      <c r="AY206" s="240" t="s">
        <v>137</v>
      </c>
    </row>
    <row r="207" s="14" customFormat="1">
      <c r="A207" s="14"/>
      <c r="B207" s="241"/>
      <c r="C207" s="242"/>
      <c r="D207" s="232" t="s">
        <v>149</v>
      </c>
      <c r="E207" s="243" t="s">
        <v>19</v>
      </c>
      <c r="F207" s="244" t="s">
        <v>321</v>
      </c>
      <c r="G207" s="242"/>
      <c r="H207" s="245">
        <v>2.2370000000000001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149</v>
      </c>
      <c r="AU207" s="251" t="s">
        <v>84</v>
      </c>
      <c r="AV207" s="14" t="s">
        <v>84</v>
      </c>
      <c r="AW207" s="14" t="s">
        <v>35</v>
      </c>
      <c r="AX207" s="14" t="s">
        <v>74</v>
      </c>
      <c r="AY207" s="251" t="s">
        <v>137</v>
      </c>
    </row>
    <row r="208" s="13" customFormat="1">
      <c r="A208" s="13"/>
      <c r="B208" s="230"/>
      <c r="C208" s="231"/>
      <c r="D208" s="232" t="s">
        <v>149</v>
      </c>
      <c r="E208" s="233" t="s">
        <v>19</v>
      </c>
      <c r="F208" s="234" t="s">
        <v>282</v>
      </c>
      <c r="G208" s="231"/>
      <c r="H208" s="233" t="s">
        <v>19</v>
      </c>
      <c r="I208" s="235"/>
      <c r="J208" s="231"/>
      <c r="K208" s="231"/>
      <c r="L208" s="236"/>
      <c r="M208" s="237"/>
      <c r="N208" s="238"/>
      <c r="O208" s="238"/>
      <c r="P208" s="238"/>
      <c r="Q208" s="238"/>
      <c r="R208" s="238"/>
      <c r="S208" s="238"/>
      <c r="T208" s="239"/>
      <c r="U208" s="13"/>
      <c r="V208" s="13"/>
      <c r="W208" s="13"/>
      <c r="X208" s="13"/>
      <c r="Y208" s="13"/>
      <c r="Z208" s="13"/>
      <c r="AA208" s="13"/>
      <c r="AB208" s="13"/>
      <c r="AC208" s="13"/>
      <c r="AD208" s="13"/>
      <c r="AE208" s="13"/>
      <c r="AT208" s="240" t="s">
        <v>149</v>
      </c>
      <c r="AU208" s="240" t="s">
        <v>84</v>
      </c>
      <c r="AV208" s="13" t="s">
        <v>82</v>
      </c>
      <c r="AW208" s="13" t="s">
        <v>35</v>
      </c>
      <c r="AX208" s="13" t="s">
        <v>74</v>
      </c>
      <c r="AY208" s="240" t="s">
        <v>137</v>
      </c>
    </row>
    <row r="209" s="14" customFormat="1">
      <c r="A209" s="14"/>
      <c r="B209" s="241"/>
      <c r="C209" s="242"/>
      <c r="D209" s="232" t="s">
        <v>149</v>
      </c>
      <c r="E209" s="243" t="s">
        <v>19</v>
      </c>
      <c r="F209" s="244" t="s">
        <v>322</v>
      </c>
      <c r="G209" s="242"/>
      <c r="H209" s="245">
        <v>11.448</v>
      </c>
      <c r="I209" s="246"/>
      <c r="J209" s="242"/>
      <c r="K209" s="242"/>
      <c r="L209" s="247"/>
      <c r="M209" s="248"/>
      <c r="N209" s="249"/>
      <c r="O209" s="249"/>
      <c r="P209" s="249"/>
      <c r="Q209" s="249"/>
      <c r="R209" s="249"/>
      <c r="S209" s="249"/>
      <c r="T209" s="250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1" t="s">
        <v>149</v>
      </c>
      <c r="AU209" s="251" t="s">
        <v>84</v>
      </c>
      <c r="AV209" s="14" t="s">
        <v>84</v>
      </c>
      <c r="AW209" s="14" t="s">
        <v>35</v>
      </c>
      <c r="AX209" s="14" t="s">
        <v>74</v>
      </c>
      <c r="AY209" s="251" t="s">
        <v>137</v>
      </c>
    </row>
    <row r="210" s="15" customFormat="1">
      <c r="A210" s="15"/>
      <c r="B210" s="252"/>
      <c r="C210" s="253"/>
      <c r="D210" s="232" t="s">
        <v>149</v>
      </c>
      <c r="E210" s="254" t="s">
        <v>19</v>
      </c>
      <c r="F210" s="255" t="s">
        <v>158</v>
      </c>
      <c r="G210" s="253"/>
      <c r="H210" s="256">
        <v>46.575000000000003</v>
      </c>
      <c r="I210" s="257"/>
      <c r="J210" s="253"/>
      <c r="K210" s="253"/>
      <c r="L210" s="258"/>
      <c r="M210" s="263"/>
      <c r="N210" s="264"/>
      <c r="O210" s="264"/>
      <c r="P210" s="264"/>
      <c r="Q210" s="264"/>
      <c r="R210" s="264"/>
      <c r="S210" s="264"/>
      <c r="T210" s="265"/>
      <c r="U210" s="15"/>
      <c r="V210" s="15"/>
      <c r="W210" s="15"/>
      <c r="X210" s="15"/>
      <c r="Y210" s="15"/>
      <c r="Z210" s="15"/>
      <c r="AA210" s="15"/>
      <c r="AB210" s="15"/>
      <c r="AC210" s="15"/>
      <c r="AD210" s="15"/>
      <c r="AE210" s="15"/>
      <c r="AT210" s="262" t="s">
        <v>149</v>
      </c>
      <c r="AU210" s="262" t="s">
        <v>84</v>
      </c>
      <c r="AV210" s="15" t="s">
        <v>145</v>
      </c>
      <c r="AW210" s="15" t="s">
        <v>35</v>
      </c>
      <c r="AX210" s="15" t="s">
        <v>82</v>
      </c>
      <c r="AY210" s="262" t="s">
        <v>137</v>
      </c>
    </row>
    <row r="211" s="2" customFormat="1" ht="6.96" customHeight="1">
      <c r="A211" s="38"/>
      <c r="B211" s="59"/>
      <c r="C211" s="60"/>
      <c r="D211" s="60"/>
      <c r="E211" s="60"/>
      <c r="F211" s="60"/>
      <c r="G211" s="60"/>
      <c r="H211" s="60"/>
      <c r="I211" s="60"/>
      <c r="J211" s="60"/>
      <c r="K211" s="60"/>
      <c r="L211" s="44"/>
      <c r="M211" s="38"/>
      <c r="O211" s="38"/>
      <c r="P211" s="38"/>
      <c r="Q211" s="38"/>
      <c r="R211" s="38"/>
      <c r="S211" s="38"/>
      <c r="T211" s="38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</row>
  </sheetData>
  <sheetProtection sheet="1" autoFilter="0" formatColumns="0" formatRows="0" objects="1" scenarios="1" spinCount="100000" saltValue="Xp99VAgSbQij14Mbuv8bq+OkCOg3Wqxu0jMtbNcOMF1HhUZCBDNALlJBT2b9f1rxvZyn1M/wsMD40W3hZGfO2Q==" hashValue="46DT6xL+++xM7Yv7RATSJth+lBgOhkAk/gMvPCDWnRvTs3qwSOqRHD43hkd0h388vnFcBaFe4SETC6MgIfjdOw==" algorithmName="SHA-512" password="CC35"/>
  <autoFilter ref="C89:K210"/>
  <mergeCells count="9">
    <mergeCell ref="E7:H7"/>
    <mergeCell ref="E9:H9"/>
    <mergeCell ref="E18:H18"/>
    <mergeCell ref="E27:H27"/>
    <mergeCell ref="E48:H48"/>
    <mergeCell ref="E50:H50"/>
    <mergeCell ref="E80:H80"/>
    <mergeCell ref="E82:H82"/>
    <mergeCell ref="L2:V2"/>
  </mergeCells>
  <hyperlinks>
    <hyperlink ref="F94" r:id="rId1" display="https://podminky.urs.cz/item/CS_URS_2025_01/962032230"/>
    <hyperlink ref="F105" r:id="rId2" display="https://podminky.urs.cz/item/CS_URS_2025_01/968072455"/>
    <hyperlink ref="F112" r:id="rId3" display="https://podminky.urs.cz/item/CS_URS_2025_01/997013212"/>
    <hyperlink ref="F114" r:id="rId4" display="https://podminky.urs.cz/item/CS_URS_2025_01/997013509"/>
    <hyperlink ref="F117" r:id="rId5" display="https://podminky.urs.cz/item/CS_URS_2025_01/997013511"/>
    <hyperlink ref="F119" r:id="rId6" display="https://podminky.urs.cz/item/CS_URS_2025_01/997013631"/>
    <hyperlink ref="F123" r:id="rId7" display="https://podminky.urs.cz/item/CS_URS_2025_01/713110813"/>
    <hyperlink ref="F126" r:id="rId8" display="https://podminky.urs.cz/item/CS_URS_2025_01/725110814"/>
    <hyperlink ref="F128" r:id="rId9" display="https://podminky.urs.cz/item/CS_URS_2025_01/725210821"/>
    <hyperlink ref="F130" r:id="rId10" display="https://podminky.urs.cz/item/CS_URS_2025_01/725220842"/>
    <hyperlink ref="F132" r:id="rId11" display="https://podminky.urs.cz/item/CS_URS_2025_01/725820801"/>
    <hyperlink ref="F134" r:id="rId12" display="https://podminky.urs.cz/item/CS_URS_2025_01/725820802"/>
    <hyperlink ref="F136" r:id="rId13" display="https://podminky.urs.cz/item/CS_URS_2025_01/725860811"/>
    <hyperlink ref="F139" r:id="rId14" display="https://podminky.urs.cz/item/CS_URS_2025_01/763111811"/>
    <hyperlink ref="F143" r:id="rId15" display="https://podminky.urs.cz/item/CS_URS_2025_01/763161821"/>
    <hyperlink ref="F148" r:id="rId16" display="https://podminky.urs.cz/item/CS_URS_2025_01/766211812"/>
    <hyperlink ref="F152" r:id="rId17" display="https://podminky.urs.cz/item/CS_URS_2025_01/766674811"/>
    <hyperlink ref="F157" r:id="rId18" display="https://podminky.urs.cz/item/CS_URS_2025_01/771471810"/>
    <hyperlink ref="F160" r:id="rId19" display="https://podminky.urs.cz/item/CS_URS_2025_01/771571810"/>
    <hyperlink ref="F174" r:id="rId20" display="https://podminky.urs.cz/item/CS_URS_2025_01/776201811"/>
    <hyperlink ref="F197" r:id="rId21" display="https://podminky.urs.cz/item/CS_URS_2025_01/776410811"/>
    <hyperlink ref="F201" r:id="rId22" display="https://podminky.urs.cz/item/CS_URS_2025_01/78147181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3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Stavební úpravy objektu č.p.7 pro podporu samostatnosti v životě u žáků se spec.vzdělávacími potřebami II.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323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6. 3. 2025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32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33</v>
      </c>
      <c r="F21" s="38"/>
      <c r="G21" s="38"/>
      <c r="H21" s="38"/>
      <c r="I21" s="142" t="s">
        <v>28</v>
      </c>
      <c r="J21" s="133" t="s">
        <v>34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7"/>
      <c r="B27" s="148"/>
      <c r="C27" s="147"/>
      <c r="D27" s="147"/>
      <c r="E27" s="149" t="s">
        <v>39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ROUND(J94,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ROUND((SUM(BE94:BE333)),  2)</f>
        <v>0</v>
      </c>
      <c r="G33" s="38"/>
      <c r="H33" s="38"/>
      <c r="I33" s="157">
        <v>0.20999999999999999</v>
      </c>
      <c r="J33" s="156">
        <f>ROUND(((SUM(BE94:BE333))*I33),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ROUND((SUM(BF94:BF333)),  2)</f>
        <v>0</v>
      </c>
      <c r="G34" s="38"/>
      <c r="H34" s="38"/>
      <c r="I34" s="157">
        <v>0.12</v>
      </c>
      <c r="J34" s="156">
        <f>ROUND(((SUM(BF94:BF333))*I34),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ROUND((SUM(BG94:BG333)),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ROUND((SUM(BH94:BH333)),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ROUND((SUM(BI94:BI333)),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9" t="str">
        <f>E7</f>
        <v>Stavební úpravy objektu č.p.7 pro podporu samostatnosti v životě u žáků se spec.vzdělávacími potřebami II.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b - Stavební část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p.č.508, Horšovský Týn</v>
      </c>
      <c r="G52" s="40"/>
      <c r="H52" s="40"/>
      <c r="I52" s="32" t="s">
        <v>23</v>
      </c>
      <c r="J52" s="72" t="str">
        <f>IF(J12="","",J12)</f>
        <v>6. 3. 2025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ZŠ a OŠ Horšovský Týn</v>
      </c>
      <c r="G54" s="40"/>
      <c r="H54" s="40"/>
      <c r="I54" s="32" t="s">
        <v>31</v>
      </c>
      <c r="J54" s="36" t="str">
        <f>E21</f>
        <v>MP Technik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108</v>
      </c>
      <c r="D57" s="171"/>
      <c r="E57" s="171"/>
      <c r="F57" s="171"/>
      <c r="G57" s="171"/>
      <c r="H57" s="171"/>
      <c r="I57" s="171"/>
      <c r="J57" s="172" t="s">
        <v>109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J94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hidden="1" s="9" customFormat="1" ht="24.96" customHeight="1">
      <c r="A60" s="9"/>
      <c r="B60" s="174"/>
      <c r="C60" s="175"/>
      <c r="D60" s="176" t="s">
        <v>111</v>
      </c>
      <c r="E60" s="177"/>
      <c r="F60" s="177"/>
      <c r="G60" s="177"/>
      <c r="H60" s="177"/>
      <c r="I60" s="177"/>
      <c r="J60" s="178">
        <f>J95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324</v>
      </c>
      <c r="E61" s="182"/>
      <c r="F61" s="182"/>
      <c r="G61" s="182"/>
      <c r="H61" s="182"/>
      <c r="I61" s="182"/>
      <c r="J61" s="183">
        <f>J96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0"/>
      <c r="C62" s="125"/>
      <c r="D62" s="181" t="s">
        <v>325</v>
      </c>
      <c r="E62" s="182"/>
      <c r="F62" s="182"/>
      <c r="G62" s="182"/>
      <c r="H62" s="182"/>
      <c r="I62" s="182"/>
      <c r="J62" s="183">
        <f>J114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0"/>
      <c r="C63" s="125"/>
      <c r="D63" s="181" t="s">
        <v>112</v>
      </c>
      <c r="E63" s="182"/>
      <c r="F63" s="182"/>
      <c r="G63" s="182"/>
      <c r="H63" s="182"/>
      <c r="I63" s="182"/>
      <c r="J63" s="183">
        <f>J144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0"/>
      <c r="C64" s="125"/>
      <c r="D64" s="181" t="s">
        <v>326</v>
      </c>
      <c r="E64" s="182"/>
      <c r="F64" s="182"/>
      <c r="G64" s="182"/>
      <c r="H64" s="182"/>
      <c r="I64" s="182"/>
      <c r="J64" s="183">
        <f>J149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9" customFormat="1" ht="24.96" customHeight="1">
      <c r="A65" s="9"/>
      <c r="B65" s="174"/>
      <c r="C65" s="175"/>
      <c r="D65" s="176" t="s">
        <v>114</v>
      </c>
      <c r="E65" s="177"/>
      <c r="F65" s="177"/>
      <c r="G65" s="177"/>
      <c r="H65" s="177"/>
      <c r="I65" s="177"/>
      <c r="J65" s="178">
        <f>J152</f>
        <v>0</v>
      </c>
      <c r="K65" s="175"/>
      <c r="L65" s="179"/>
      <c r="S65" s="9"/>
      <c r="T65" s="9"/>
      <c r="U65" s="9"/>
      <c r="V65" s="9"/>
      <c r="W65" s="9"/>
      <c r="X65" s="9"/>
      <c r="Y65" s="9"/>
      <c r="Z65" s="9"/>
      <c r="AA65" s="9"/>
      <c r="AB65" s="9"/>
      <c r="AC65" s="9"/>
      <c r="AD65" s="9"/>
      <c r="AE65" s="9"/>
    </row>
    <row r="66" hidden="1" s="10" customFormat="1" ht="19.92" customHeight="1">
      <c r="A66" s="10"/>
      <c r="B66" s="180"/>
      <c r="C66" s="125"/>
      <c r="D66" s="181" t="s">
        <v>115</v>
      </c>
      <c r="E66" s="182"/>
      <c r="F66" s="182"/>
      <c r="G66" s="182"/>
      <c r="H66" s="182"/>
      <c r="I66" s="182"/>
      <c r="J66" s="183">
        <f>J153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116</v>
      </c>
      <c r="E67" s="182"/>
      <c r="F67" s="182"/>
      <c r="G67" s="182"/>
      <c r="H67" s="182"/>
      <c r="I67" s="182"/>
      <c r="J67" s="183">
        <f>J163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117</v>
      </c>
      <c r="E68" s="182"/>
      <c r="F68" s="182"/>
      <c r="G68" s="182"/>
      <c r="H68" s="182"/>
      <c r="I68" s="182"/>
      <c r="J68" s="183">
        <f>J171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0"/>
      <c r="C69" s="125"/>
      <c r="D69" s="181" t="s">
        <v>118</v>
      </c>
      <c r="E69" s="182"/>
      <c r="F69" s="182"/>
      <c r="G69" s="182"/>
      <c r="H69" s="182"/>
      <c r="I69" s="182"/>
      <c r="J69" s="183">
        <f>J194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0"/>
      <c r="C70" s="125"/>
      <c r="D70" s="181" t="s">
        <v>119</v>
      </c>
      <c r="E70" s="182"/>
      <c r="F70" s="182"/>
      <c r="G70" s="182"/>
      <c r="H70" s="182"/>
      <c r="I70" s="182"/>
      <c r="J70" s="183">
        <f>J238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10" customFormat="1" ht="19.92" customHeight="1">
      <c r="A71" s="10"/>
      <c r="B71" s="180"/>
      <c r="C71" s="125"/>
      <c r="D71" s="181" t="s">
        <v>120</v>
      </c>
      <c r="E71" s="182"/>
      <c r="F71" s="182"/>
      <c r="G71" s="182"/>
      <c r="H71" s="182"/>
      <c r="I71" s="182"/>
      <c r="J71" s="183">
        <f>J260</f>
        <v>0</v>
      </c>
      <c r="K71" s="125"/>
      <c r="L71" s="184"/>
      <c r="S71" s="10"/>
      <c r="T71" s="10"/>
      <c r="U71" s="10"/>
      <c r="V71" s="10"/>
      <c r="W71" s="10"/>
      <c r="X71" s="10"/>
      <c r="Y71" s="10"/>
      <c r="Z71" s="10"/>
      <c r="AA71" s="10"/>
      <c r="AB71" s="10"/>
      <c r="AC71" s="10"/>
      <c r="AD71" s="10"/>
      <c r="AE71" s="10"/>
    </row>
    <row r="72" hidden="1" s="10" customFormat="1" ht="19.92" customHeight="1">
      <c r="A72" s="10"/>
      <c r="B72" s="180"/>
      <c r="C72" s="125"/>
      <c r="D72" s="181" t="s">
        <v>121</v>
      </c>
      <c r="E72" s="182"/>
      <c r="F72" s="182"/>
      <c r="G72" s="182"/>
      <c r="H72" s="182"/>
      <c r="I72" s="182"/>
      <c r="J72" s="183">
        <f>J281</f>
        <v>0</v>
      </c>
      <c r="K72" s="125"/>
      <c r="L72" s="184"/>
      <c r="S72" s="10"/>
      <c r="T72" s="10"/>
      <c r="U72" s="10"/>
      <c r="V72" s="10"/>
      <c r="W72" s="10"/>
      <c r="X72" s="10"/>
      <c r="Y72" s="10"/>
      <c r="Z72" s="10"/>
      <c r="AA72" s="10"/>
      <c r="AB72" s="10"/>
      <c r="AC72" s="10"/>
      <c r="AD72" s="10"/>
      <c r="AE72" s="10"/>
    </row>
    <row r="73" hidden="1" s="10" customFormat="1" ht="19.92" customHeight="1">
      <c r="A73" s="10"/>
      <c r="B73" s="180"/>
      <c r="C73" s="125"/>
      <c r="D73" s="181" t="s">
        <v>327</v>
      </c>
      <c r="E73" s="182"/>
      <c r="F73" s="182"/>
      <c r="G73" s="182"/>
      <c r="H73" s="182"/>
      <c r="I73" s="182"/>
      <c r="J73" s="183">
        <f>J310</f>
        <v>0</v>
      </c>
      <c r="K73" s="125"/>
      <c r="L73" s="184"/>
      <c r="S73" s="10"/>
      <c r="T73" s="10"/>
      <c r="U73" s="10"/>
      <c r="V73" s="10"/>
      <c r="W73" s="10"/>
      <c r="X73" s="10"/>
      <c r="Y73" s="10"/>
      <c r="Z73" s="10"/>
      <c r="AA73" s="10"/>
      <c r="AB73" s="10"/>
      <c r="AC73" s="10"/>
      <c r="AD73" s="10"/>
      <c r="AE73" s="10"/>
    </row>
    <row r="74" hidden="1" s="9" customFormat="1" ht="24.96" customHeight="1">
      <c r="A74" s="9"/>
      <c r="B74" s="174"/>
      <c r="C74" s="175"/>
      <c r="D74" s="176" t="s">
        <v>328</v>
      </c>
      <c r="E74" s="177"/>
      <c r="F74" s="177"/>
      <c r="G74" s="177"/>
      <c r="H74" s="177"/>
      <c r="I74" s="177"/>
      <c r="J74" s="178">
        <f>J329</f>
        <v>0</v>
      </c>
      <c r="K74" s="175"/>
      <c r="L74" s="179"/>
      <c r="S74" s="9"/>
      <c r="T74" s="9"/>
      <c r="U74" s="9"/>
      <c r="V74" s="9"/>
      <c r="W74" s="9"/>
      <c r="X74" s="9"/>
      <c r="Y74" s="9"/>
      <c r="Z74" s="9"/>
      <c r="AA74" s="9"/>
      <c r="AB74" s="9"/>
      <c r="AC74" s="9"/>
      <c r="AD74" s="9"/>
      <c r="AE74" s="9"/>
    </row>
    <row r="75" hidden="1" s="2" customFormat="1" ht="21.84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hidden="1" s="2" customFormat="1" ht="6.96" customHeight="1">
      <c r="A76" s="38"/>
      <c r="B76" s="59"/>
      <c r="C76" s="60"/>
      <c r="D76" s="60"/>
      <c r="E76" s="60"/>
      <c r="F76" s="60"/>
      <c r="G76" s="60"/>
      <c r="H76" s="60"/>
      <c r="I76" s="60"/>
      <c r="J76" s="60"/>
      <c r="K76" s="6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/>
    <row r="78" hidden="1"/>
    <row r="79" hidden="1"/>
    <row r="80" s="2" customFormat="1" ht="6.96" customHeight="1">
      <c r="A80" s="38"/>
      <c r="B80" s="61"/>
      <c r="C80" s="62"/>
      <c r="D80" s="62"/>
      <c r="E80" s="62"/>
      <c r="F80" s="62"/>
      <c r="G80" s="62"/>
      <c r="H80" s="62"/>
      <c r="I80" s="62"/>
      <c r="J80" s="62"/>
      <c r="K80" s="62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4.96" customHeight="1">
      <c r="A81" s="38"/>
      <c r="B81" s="39"/>
      <c r="C81" s="23" t="s">
        <v>122</v>
      </c>
      <c r="D81" s="40"/>
      <c r="E81" s="40"/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16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26.25" customHeight="1">
      <c r="A84" s="38"/>
      <c r="B84" s="39"/>
      <c r="C84" s="40"/>
      <c r="D84" s="40"/>
      <c r="E84" s="169" t="str">
        <f>E7</f>
        <v>Stavební úpravy objektu č.p.7 pro podporu samostatnosti v životě u žáků se spec.vzdělávacími potřebami II.</v>
      </c>
      <c r="F84" s="32"/>
      <c r="G84" s="32"/>
      <c r="H84" s="32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2" customHeight="1">
      <c r="A85" s="38"/>
      <c r="B85" s="39"/>
      <c r="C85" s="32" t="s">
        <v>105</v>
      </c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6.5" customHeight="1">
      <c r="A86" s="38"/>
      <c r="B86" s="39"/>
      <c r="C86" s="40"/>
      <c r="D86" s="40"/>
      <c r="E86" s="69" t="str">
        <f>E9</f>
        <v>b - Stavební část</v>
      </c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2" customHeight="1">
      <c r="A88" s="38"/>
      <c r="B88" s="39"/>
      <c r="C88" s="32" t="s">
        <v>21</v>
      </c>
      <c r="D88" s="40"/>
      <c r="E88" s="40"/>
      <c r="F88" s="27" t="str">
        <f>F12</f>
        <v>p.č.508, Horšovský Týn</v>
      </c>
      <c r="G88" s="40"/>
      <c r="H88" s="40"/>
      <c r="I88" s="32" t="s">
        <v>23</v>
      </c>
      <c r="J88" s="72" t="str">
        <f>IF(J12="","",J12)</f>
        <v>6. 3. 2025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6.96" customHeight="1">
      <c r="A89" s="38"/>
      <c r="B89" s="39"/>
      <c r="C89" s="40"/>
      <c r="D89" s="40"/>
      <c r="E89" s="40"/>
      <c r="F89" s="40"/>
      <c r="G89" s="40"/>
      <c r="H89" s="40"/>
      <c r="I89" s="40"/>
      <c r="J89" s="40"/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25</v>
      </c>
      <c r="D90" s="40"/>
      <c r="E90" s="40"/>
      <c r="F90" s="27" t="str">
        <f>E15</f>
        <v>ZŠ a OŠ Horšovský Týn</v>
      </c>
      <c r="G90" s="40"/>
      <c r="H90" s="40"/>
      <c r="I90" s="32" t="s">
        <v>31</v>
      </c>
      <c r="J90" s="36" t="str">
        <f>E21</f>
        <v>MP Technik s.r.o.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29</v>
      </c>
      <c r="D91" s="40"/>
      <c r="E91" s="40"/>
      <c r="F91" s="27" t="str">
        <f>IF(E18="","",E18)</f>
        <v>Vyplň údaj</v>
      </c>
      <c r="G91" s="40"/>
      <c r="H91" s="40"/>
      <c r="I91" s="32" t="s">
        <v>36</v>
      </c>
      <c r="J91" s="36" t="str">
        <f>E24</f>
        <v xml:space="preserve"> </v>
      </c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0.32" customHeight="1">
      <c r="A92" s="38"/>
      <c r="B92" s="39"/>
      <c r="C92" s="40"/>
      <c r="D92" s="40"/>
      <c r="E92" s="40"/>
      <c r="F92" s="40"/>
      <c r="G92" s="40"/>
      <c r="H92" s="40"/>
      <c r="I92" s="40"/>
      <c r="J92" s="40"/>
      <c r="K92" s="40"/>
      <c r="L92" s="144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11" customFormat="1" ht="29.28" customHeight="1">
      <c r="A93" s="185"/>
      <c r="B93" s="186"/>
      <c r="C93" s="187" t="s">
        <v>123</v>
      </c>
      <c r="D93" s="188" t="s">
        <v>59</v>
      </c>
      <c r="E93" s="188" t="s">
        <v>55</v>
      </c>
      <c r="F93" s="188" t="s">
        <v>56</v>
      </c>
      <c r="G93" s="188" t="s">
        <v>124</v>
      </c>
      <c r="H93" s="188" t="s">
        <v>125</v>
      </c>
      <c r="I93" s="188" t="s">
        <v>126</v>
      </c>
      <c r="J93" s="188" t="s">
        <v>109</v>
      </c>
      <c r="K93" s="189" t="s">
        <v>127</v>
      </c>
      <c r="L93" s="190"/>
      <c r="M93" s="92" t="s">
        <v>19</v>
      </c>
      <c r="N93" s="93" t="s">
        <v>44</v>
      </c>
      <c r="O93" s="93" t="s">
        <v>128</v>
      </c>
      <c r="P93" s="93" t="s">
        <v>129</v>
      </c>
      <c r="Q93" s="93" t="s">
        <v>130</v>
      </c>
      <c r="R93" s="93" t="s">
        <v>131</v>
      </c>
      <c r="S93" s="93" t="s">
        <v>132</v>
      </c>
      <c r="T93" s="94" t="s">
        <v>133</v>
      </c>
      <c r="U93" s="185"/>
      <c r="V93" s="185"/>
      <c r="W93" s="185"/>
      <c r="X93" s="185"/>
      <c r="Y93" s="185"/>
      <c r="Z93" s="185"/>
      <c r="AA93" s="185"/>
      <c r="AB93" s="185"/>
      <c r="AC93" s="185"/>
      <c r="AD93" s="185"/>
      <c r="AE93" s="185"/>
    </row>
    <row r="94" s="2" customFormat="1" ht="22.8" customHeight="1">
      <c r="A94" s="38"/>
      <c r="B94" s="39"/>
      <c r="C94" s="99" t="s">
        <v>134</v>
      </c>
      <c r="D94" s="40"/>
      <c r="E94" s="40"/>
      <c r="F94" s="40"/>
      <c r="G94" s="40"/>
      <c r="H94" s="40"/>
      <c r="I94" s="40"/>
      <c r="J94" s="191">
        <f>BK94</f>
        <v>0</v>
      </c>
      <c r="K94" s="40"/>
      <c r="L94" s="44"/>
      <c r="M94" s="95"/>
      <c r="N94" s="192"/>
      <c r="O94" s="96"/>
      <c r="P94" s="193">
        <f>P95+P152+P329</f>
        <v>0</v>
      </c>
      <c r="Q94" s="96"/>
      <c r="R94" s="193">
        <f>R95+R152+R329</f>
        <v>24.827811949999997</v>
      </c>
      <c r="S94" s="96"/>
      <c r="T94" s="194">
        <f>T95+T152+T329</f>
        <v>0.0079500000000000005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T94" s="17" t="s">
        <v>73</v>
      </c>
      <c r="AU94" s="17" t="s">
        <v>110</v>
      </c>
      <c r="BK94" s="195">
        <f>BK95+BK152+BK329</f>
        <v>0</v>
      </c>
    </row>
    <row r="95" s="12" customFormat="1" ht="25.92" customHeight="1">
      <c r="A95" s="12"/>
      <c r="B95" s="196"/>
      <c r="C95" s="197"/>
      <c r="D95" s="198" t="s">
        <v>73</v>
      </c>
      <c r="E95" s="199" t="s">
        <v>135</v>
      </c>
      <c r="F95" s="199" t="s">
        <v>136</v>
      </c>
      <c r="G95" s="197"/>
      <c r="H95" s="197"/>
      <c r="I95" s="200"/>
      <c r="J95" s="201">
        <f>BK95</f>
        <v>0</v>
      </c>
      <c r="K95" s="197"/>
      <c r="L95" s="202"/>
      <c r="M95" s="203"/>
      <c r="N95" s="204"/>
      <c r="O95" s="204"/>
      <c r="P95" s="205">
        <f>P96+P114+P144+P149</f>
        <v>0</v>
      </c>
      <c r="Q95" s="204"/>
      <c r="R95" s="205">
        <f>R96+R114+R144+R149</f>
        <v>11.684519999999999</v>
      </c>
      <c r="S95" s="204"/>
      <c r="T95" s="206">
        <f>T96+T114+T144+T149</f>
        <v>0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82</v>
      </c>
      <c r="AT95" s="208" t="s">
        <v>73</v>
      </c>
      <c r="AU95" s="208" t="s">
        <v>74</v>
      </c>
      <c r="AY95" s="207" t="s">
        <v>137</v>
      </c>
      <c r="BK95" s="209">
        <f>BK96+BK114+BK144+BK149</f>
        <v>0</v>
      </c>
    </row>
    <row r="96" s="12" customFormat="1" ht="22.8" customHeight="1">
      <c r="A96" s="12"/>
      <c r="B96" s="196"/>
      <c r="C96" s="197"/>
      <c r="D96" s="198" t="s">
        <v>73</v>
      </c>
      <c r="E96" s="210" t="s">
        <v>169</v>
      </c>
      <c r="F96" s="210" t="s">
        <v>329</v>
      </c>
      <c r="G96" s="197"/>
      <c r="H96" s="197"/>
      <c r="I96" s="200"/>
      <c r="J96" s="211">
        <f>BK96</f>
        <v>0</v>
      </c>
      <c r="K96" s="197"/>
      <c r="L96" s="202"/>
      <c r="M96" s="203"/>
      <c r="N96" s="204"/>
      <c r="O96" s="204"/>
      <c r="P96" s="205">
        <f>SUM(P97:P113)</f>
        <v>0</v>
      </c>
      <c r="Q96" s="204"/>
      <c r="R96" s="205">
        <f>SUM(R97:R113)</f>
        <v>0.88908000000000009</v>
      </c>
      <c r="S96" s="204"/>
      <c r="T96" s="206">
        <f>SUM(T97:T113)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82</v>
      </c>
      <c r="AT96" s="208" t="s">
        <v>73</v>
      </c>
      <c r="AU96" s="208" t="s">
        <v>82</v>
      </c>
      <c r="AY96" s="207" t="s">
        <v>137</v>
      </c>
      <c r="BK96" s="209">
        <f>SUM(BK97:BK113)</f>
        <v>0</v>
      </c>
    </row>
    <row r="97" s="2" customFormat="1" ht="24.15" customHeight="1">
      <c r="A97" s="38"/>
      <c r="B97" s="39"/>
      <c r="C97" s="212" t="s">
        <v>82</v>
      </c>
      <c r="D97" s="212" t="s">
        <v>140</v>
      </c>
      <c r="E97" s="213" t="s">
        <v>330</v>
      </c>
      <c r="F97" s="214" t="s">
        <v>331</v>
      </c>
      <c r="G97" s="215" t="s">
        <v>172</v>
      </c>
      <c r="H97" s="216">
        <v>0.073999999999999996</v>
      </c>
      <c r="I97" s="217"/>
      <c r="J97" s="218">
        <f>ROUND(I97*H97,2)</f>
        <v>0</v>
      </c>
      <c r="K97" s="214" t="s">
        <v>144</v>
      </c>
      <c r="L97" s="44"/>
      <c r="M97" s="219" t="s">
        <v>19</v>
      </c>
      <c r="N97" s="220" t="s">
        <v>45</v>
      </c>
      <c r="O97" s="84"/>
      <c r="P97" s="221">
        <f>O97*H97</f>
        <v>0</v>
      </c>
      <c r="Q97" s="221">
        <v>1.0900000000000001</v>
      </c>
      <c r="R97" s="221">
        <f>Q97*H97</f>
        <v>0.080659999999999996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145</v>
      </c>
      <c r="AT97" s="223" t="s">
        <v>140</v>
      </c>
      <c r="AU97" s="223" t="s">
        <v>84</v>
      </c>
      <c r="AY97" s="17" t="s">
        <v>137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82</v>
      </c>
      <c r="BK97" s="224">
        <f>ROUND(I97*H97,2)</f>
        <v>0</v>
      </c>
      <c r="BL97" s="17" t="s">
        <v>145</v>
      </c>
      <c r="BM97" s="223" t="s">
        <v>332</v>
      </c>
    </row>
    <row r="98" s="2" customFormat="1">
      <c r="A98" s="38"/>
      <c r="B98" s="39"/>
      <c r="C98" s="40"/>
      <c r="D98" s="225" t="s">
        <v>147</v>
      </c>
      <c r="E98" s="40"/>
      <c r="F98" s="226" t="s">
        <v>333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147</v>
      </c>
      <c r="AU98" s="17" t="s">
        <v>84</v>
      </c>
    </row>
    <row r="99" s="13" customFormat="1">
      <c r="A99" s="13"/>
      <c r="B99" s="230"/>
      <c r="C99" s="231"/>
      <c r="D99" s="232" t="s">
        <v>149</v>
      </c>
      <c r="E99" s="233" t="s">
        <v>19</v>
      </c>
      <c r="F99" s="234" t="s">
        <v>334</v>
      </c>
      <c r="G99" s="231"/>
      <c r="H99" s="233" t="s">
        <v>19</v>
      </c>
      <c r="I99" s="235"/>
      <c r="J99" s="231"/>
      <c r="K99" s="231"/>
      <c r="L99" s="236"/>
      <c r="M99" s="237"/>
      <c r="N99" s="238"/>
      <c r="O99" s="238"/>
      <c r="P99" s="238"/>
      <c r="Q99" s="238"/>
      <c r="R99" s="238"/>
      <c r="S99" s="238"/>
      <c r="T99" s="239"/>
      <c r="U99" s="13"/>
      <c r="V99" s="13"/>
      <c r="W99" s="13"/>
      <c r="X99" s="13"/>
      <c r="Y99" s="13"/>
      <c r="Z99" s="13"/>
      <c r="AA99" s="13"/>
      <c r="AB99" s="13"/>
      <c r="AC99" s="13"/>
      <c r="AD99" s="13"/>
      <c r="AE99" s="13"/>
      <c r="AT99" s="240" t="s">
        <v>149</v>
      </c>
      <c r="AU99" s="240" t="s">
        <v>84</v>
      </c>
      <c r="AV99" s="13" t="s">
        <v>82</v>
      </c>
      <c r="AW99" s="13" t="s">
        <v>35</v>
      </c>
      <c r="AX99" s="13" t="s">
        <v>74</v>
      </c>
      <c r="AY99" s="240" t="s">
        <v>137</v>
      </c>
    </row>
    <row r="100" s="13" customFormat="1">
      <c r="A100" s="13"/>
      <c r="B100" s="230"/>
      <c r="C100" s="231"/>
      <c r="D100" s="232" t="s">
        <v>149</v>
      </c>
      <c r="E100" s="233" t="s">
        <v>19</v>
      </c>
      <c r="F100" s="234" t="s">
        <v>156</v>
      </c>
      <c r="G100" s="231"/>
      <c r="H100" s="233" t="s">
        <v>19</v>
      </c>
      <c r="I100" s="235"/>
      <c r="J100" s="231"/>
      <c r="K100" s="231"/>
      <c r="L100" s="236"/>
      <c r="M100" s="237"/>
      <c r="N100" s="238"/>
      <c r="O100" s="238"/>
      <c r="P100" s="238"/>
      <c r="Q100" s="238"/>
      <c r="R100" s="238"/>
      <c r="S100" s="238"/>
      <c r="T100" s="239"/>
      <c r="U100" s="13"/>
      <c r="V100" s="13"/>
      <c r="W100" s="13"/>
      <c r="X100" s="13"/>
      <c r="Y100" s="13"/>
      <c r="Z100" s="13"/>
      <c r="AA100" s="13"/>
      <c r="AB100" s="13"/>
      <c r="AC100" s="13"/>
      <c r="AD100" s="13"/>
      <c r="AE100" s="13"/>
      <c r="AT100" s="240" t="s">
        <v>149</v>
      </c>
      <c r="AU100" s="240" t="s">
        <v>84</v>
      </c>
      <c r="AV100" s="13" t="s">
        <v>82</v>
      </c>
      <c r="AW100" s="13" t="s">
        <v>35</v>
      </c>
      <c r="AX100" s="13" t="s">
        <v>74</v>
      </c>
      <c r="AY100" s="240" t="s">
        <v>137</v>
      </c>
    </row>
    <row r="101" s="14" customFormat="1">
      <c r="A101" s="14"/>
      <c r="B101" s="241"/>
      <c r="C101" s="242"/>
      <c r="D101" s="232" t="s">
        <v>149</v>
      </c>
      <c r="E101" s="243" t="s">
        <v>19</v>
      </c>
      <c r="F101" s="244" t="s">
        <v>335</v>
      </c>
      <c r="G101" s="242"/>
      <c r="H101" s="245">
        <v>0.067000000000000004</v>
      </c>
      <c r="I101" s="246"/>
      <c r="J101" s="242"/>
      <c r="K101" s="242"/>
      <c r="L101" s="247"/>
      <c r="M101" s="248"/>
      <c r="N101" s="249"/>
      <c r="O101" s="249"/>
      <c r="P101" s="249"/>
      <c r="Q101" s="249"/>
      <c r="R101" s="249"/>
      <c r="S101" s="249"/>
      <c r="T101" s="250"/>
      <c r="U101" s="14"/>
      <c r="V101" s="14"/>
      <c r="W101" s="14"/>
      <c r="X101" s="14"/>
      <c r="Y101" s="14"/>
      <c r="Z101" s="14"/>
      <c r="AA101" s="14"/>
      <c r="AB101" s="14"/>
      <c r="AC101" s="14"/>
      <c r="AD101" s="14"/>
      <c r="AE101" s="14"/>
      <c r="AT101" s="251" t="s">
        <v>149</v>
      </c>
      <c r="AU101" s="251" t="s">
        <v>84</v>
      </c>
      <c r="AV101" s="14" t="s">
        <v>84</v>
      </c>
      <c r="AW101" s="14" t="s">
        <v>35</v>
      </c>
      <c r="AX101" s="14" t="s">
        <v>82</v>
      </c>
      <c r="AY101" s="251" t="s">
        <v>137</v>
      </c>
    </row>
    <row r="102" s="14" customFormat="1">
      <c r="A102" s="14"/>
      <c r="B102" s="241"/>
      <c r="C102" s="242"/>
      <c r="D102" s="232" t="s">
        <v>149</v>
      </c>
      <c r="E102" s="242"/>
      <c r="F102" s="244" t="s">
        <v>336</v>
      </c>
      <c r="G102" s="242"/>
      <c r="H102" s="245">
        <v>0.073999999999999996</v>
      </c>
      <c r="I102" s="246"/>
      <c r="J102" s="242"/>
      <c r="K102" s="242"/>
      <c r="L102" s="247"/>
      <c r="M102" s="248"/>
      <c r="N102" s="249"/>
      <c r="O102" s="249"/>
      <c r="P102" s="249"/>
      <c r="Q102" s="249"/>
      <c r="R102" s="249"/>
      <c r="S102" s="249"/>
      <c r="T102" s="250"/>
      <c r="U102" s="14"/>
      <c r="V102" s="14"/>
      <c r="W102" s="14"/>
      <c r="X102" s="14"/>
      <c r="Y102" s="14"/>
      <c r="Z102" s="14"/>
      <c r="AA102" s="14"/>
      <c r="AB102" s="14"/>
      <c r="AC102" s="14"/>
      <c r="AD102" s="14"/>
      <c r="AE102" s="14"/>
      <c r="AT102" s="251" t="s">
        <v>149</v>
      </c>
      <c r="AU102" s="251" t="s">
        <v>84</v>
      </c>
      <c r="AV102" s="14" t="s">
        <v>84</v>
      </c>
      <c r="AW102" s="14" t="s">
        <v>4</v>
      </c>
      <c r="AX102" s="14" t="s">
        <v>82</v>
      </c>
      <c r="AY102" s="251" t="s">
        <v>137</v>
      </c>
    </row>
    <row r="103" s="2" customFormat="1" ht="33" customHeight="1">
      <c r="A103" s="38"/>
      <c r="B103" s="39"/>
      <c r="C103" s="212" t="s">
        <v>84</v>
      </c>
      <c r="D103" s="212" t="s">
        <v>140</v>
      </c>
      <c r="E103" s="213" t="s">
        <v>337</v>
      </c>
      <c r="F103" s="214" t="s">
        <v>338</v>
      </c>
      <c r="G103" s="215" t="s">
        <v>172</v>
      </c>
      <c r="H103" s="216">
        <v>0.33300000000000002</v>
      </c>
      <c r="I103" s="217"/>
      <c r="J103" s="218">
        <f>ROUND(I103*H103,2)</f>
        <v>0</v>
      </c>
      <c r="K103" s="214" t="s">
        <v>144</v>
      </c>
      <c r="L103" s="44"/>
      <c r="M103" s="219" t="s">
        <v>19</v>
      </c>
      <c r="N103" s="220" t="s">
        <v>45</v>
      </c>
      <c r="O103" s="84"/>
      <c r="P103" s="221">
        <f>O103*H103</f>
        <v>0</v>
      </c>
      <c r="Q103" s="221">
        <v>1.0900000000000001</v>
      </c>
      <c r="R103" s="221">
        <f>Q103*H103</f>
        <v>0.36297000000000007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145</v>
      </c>
      <c r="AT103" s="223" t="s">
        <v>140</v>
      </c>
      <c r="AU103" s="223" t="s">
        <v>84</v>
      </c>
      <c r="AY103" s="17" t="s">
        <v>137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82</v>
      </c>
      <c r="BK103" s="224">
        <f>ROUND(I103*H103,2)</f>
        <v>0</v>
      </c>
      <c r="BL103" s="17" t="s">
        <v>145</v>
      </c>
      <c r="BM103" s="223" t="s">
        <v>339</v>
      </c>
    </row>
    <row r="104" s="2" customFormat="1">
      <c r="A104" s="38"/>
      <c r="B104" s="39"/>
      <c r="C104" s="40"/>
      <c r="D104" s="225" t="s">
        <v>147</v>
      </c>
      <c r="E104" s="40"/>
      <c r="F104" s="226" t="s">
        <v>340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147</v>
      </c>
      <c r="AU104" s="17" t="s">
        <v>84</v>
      </c>
    </row>
    <row r="105" s="13" customFormat="1">
      <c r="A105" s="13"/>
      <c r="B105" s="230"/>
      <c r="C105" s="231"/>
      <c r="D105" s="232" t="s">
        <v>149</v>
      </c>
      <c r="E105" s="233" t="s">
        <v>19</v>
      </c>
      <c r="F105" s="234" t="s">
        <v>341</v>
      </c>
      <c r="G105" s="231"/>
      <c r="H105" s="233" t="s">
        <v>19</v>
      </c>
      <c r="I105" s="235"/>
      <c r="J105" s="231"/>
      <c r="K105" s="231"/>
      <c r="L105" s="236"/>
      <c r="M105" s="237"/>
      <c r="N105" s="238"/>
      <c r="O105" s="238"/>
      <c r="P105" s="238"/>
      <c r="Q105" s="238"/>
      <c r="R105" s="238"/>
      <c r="S105" s="238"/>
      <c r="T105" s="239"/>
      <c r="U105" s="13"/>
      <c r="V105" s="13"/>
      <c r="W105" s="13"/>
      <c r="X105" s="13"/>
      <c r="Y105" s="13"/>
      <c r="Z105" s="13"/>
      <c r="AA105" s="13"/>
      <c r="AB105" s="13"/>
      <c r="AC105" s="13"/>
      <c r="AD105" s="13"/>
      <c r="AE105" s="13"/>
      <c r="AT105" s="240" t="s">
        <v>149</v>
      </c>
      <c r="AU105" s="240" t="s">
        <v>84</v>
      </c>
      <c r="AV105" s="13" t="s">
        <v>82</v>
      </c>
      <c r="AW105" s="13" t="s">
        <v>35</v>
      </c>
      <c r="AX105" s="13" t="s">
        <v>74</v>
      </c>
      <c r="AY105" s="240" t="s">
        <v>137</v>
      </c>
    </row>
    <row r="106" s="13" customFormat="1">
      <c r="A106" s="13"/>
      <c r="B106" s="230"/>
      <c r="C106" s="231"/>
      <c r="D106" s="232" t="s">
        <v>149</v>
      </c>
      <c r="E106" s="233" t="s">
        <v>19</v>
      </c>
      <c r="F106" s="234" t="s">
        <v>154</v>
      </c>
      <c r="G106" s="231"/>
      <c r="H106" s="233" t="s">
        <v>19</v>
      </c>
      <c r="I106" s="235"/>
      <c r="J106" s="231"/>
      <c r="K106" s="231"/>
      <c r="L106" s="236"/>
      <c r="M106" s="237"/>
      <c r="N106" s="238"/>
      <c r="O106" s="238"/>
      <c r="P106" s="238"/>
      <c r="Q106" s="238"/>
      <c r="R106" s="238"/>
      <c r="S106" s="238"/>
      <c r="T106" s="239"/>
      <c r="U106" s="13"/>
      <c r="V106" s="13"/>
      <c r="W106" s="13"/>
      <c r="X106" s="13"/>
      <c r="Y106" s="13"/>
      <c r="Z106" s="13"/>
      <c r="AA106" s="13"/>
      <c r="AB106" s="13"/>
      <c r="AC106" s="13"/>
      <c r="AD106" s="13"/>
      <c r="AE106" s="13"/>
      <c r="AT106" s="240" t="s">
        <v>149</v>
      </c>
      <c r="AU106" s="240" t="s">
        <v>84</v>
      </c>
      <c r="AV106" s="13" t="s">
        <v>82</v>
      </c>
      <c r="AW106" s="13" t="s">
        <v>35</v>
      </c>
      <c r="AX106" s="13" t="s">
        <v>74</v>
      </c>
      <c r="AY106" s="240" t="s">
        <v>137</v>
      </c>
    </row>
    <row r="107" s="14" customFormat="1">
      <c r="A107" s="14"/>
      <c r="B107" s="241"/>
      <c r="C107" s="242"/>
      <c r="D107" s="232" t="s">
        <v>149</v>
      </c>
      <c r="E107" s="243" t="s">
        <v>19</v>
      </c>
      <c r="F107" s="244" t="s">
        <v>342</v>
      </c>
      <c r="G107" s="242"/>
      <c r="H107" s="245">
        <v>0.14499999999999999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1" t="s">
        <v>149</v>
      </c>
      <c r="AU107" s="251" t="s">
        <v>84</v>
      </c>
      <c r="AV107" s="14" t="s">
        <v>84</v>
      </c>
      <c r="AW107" s="14" t="s">
        <v>35</v>
      </c>
      <c r="AX107" s="14" t="s">
        <v>74</v>
      </c>
      <c r="AY107" s="251" t="s">
        <v>137</v>
      </c>
    </row>
    <row r="108" s="13" customFormat="1">
      <c r="A108" s="13"/>
      <c r="B108" s="230"/>
      <c r="C108" s="231"/>
      <c r="D108" s="232" t="s">
        <v>149</v>
      </c>
      <c r="E108" s="233" t="s">
        <v>19</v>
      </c>
      <c r="F108" s="234" t="s">
        <v>294</v>
      </c>
      <c r="G108" s="231"/>
      <c r="H108" s="233" t="s">
        <v>19</v>
      </c>
      <c r="I108" s="235"/>
      <c r="J108" s="231"/>
      <c r="K108" s="231"/>
      <c r="L108" s="236"/>
      <c r="M108" s="237"/>
      <c r="N108" s="238"/>
      <c r="O108" s="238"/>
      <c r="P108" s="238"/>
      <c r="Q108" s="238"/>
      <c r="R108" s="238"/>
      <c r="S108" s="238"/>
      <c r="T108" s="239"/>
      <c r="U108" s="13"/>
      <c r="V108" s="13"/>
      <c r="W108" s="13"/>
      <c r="X108" s="13"/>
      <c r="Y108" s="13"/>
      <c r="Z108" s="13"/>
      <c r="AA108" s="13"/>
      <c r="AB108" s="13"/>
      <c r="AC108" s="13"/>
      <c r="AD108" s="13"/>
      <c r="AE108" s="13"/>
      <c r="AT108" s="240" t="s">
        <v>149</v>
      </c>
      <c r="AU108" s="240" t="s">
        <v>84</v>
      </c>
      <c r="AV108" s="13" t="s">
        <v>82</v>
      </c>
      <c r="AW108" s="13" t="s">
        <v>35</v>
      </c>
      <c r="AX108" s="13" t="s">
        <v>74</v>
      </c>
      <c r="AY108" s="240" t="s">
        <v>137</v>
      </c>
    </row>
    <row r="109" s="14" customFormat="1">
      <c r="A109" s="14"/>
      <c r="B109" s="241"/>
      <c r="C109" s="242"/>
      <c r="D109" s="232" t="s">
        <v>149</v>
      </c>
      <c r="E109" s="243" t="s">
        <v>19</v>
      </c>
      <c r="F109" s="244" t="s">
        <v>343</v>
      </c>
      <c r="G109" s="242"/>
      <c r="H109" s="245">
        <v>0.158</v>
      </c>
      <c r="I109" s="246"/>
      <c r="J109" s="242"/>
      <c r="K109" s="242"/>
      <c r="L109" s="247"/>
      <c r="M109" s="248"/>
      <c r="N109" s="249"/>
      <c r="O109" s="249"/>
      <c r="P109" s="249"/>
      <c r="Q109" s="249"/>
      <c r="R109" s="249"/>
      <c r="S109" s="249"/>
      <c r="T109" s="250"/>
      <c r="U109" s="14"/>
      <c r="V109" s="14"/>
      <c r="W109" s="14"/>
      <c r="X109" s="14"/>
      <c r="Y109" s="14"/>
      <c r="Z109" s="14"/>
      <c r="AA109" s="14"/>
      <c r="AB109" s="14"/>
      <c r="AC109" s="14"/>
      <c r="AD109" s="14"/>
      <c r="AE109" s="14"/>
      <c r="AT109" s="251" t="s">
        <v>149</v>
      </c>
      <c r="AU109" s="251" t="s">
        <v>84</v>
      </c>
      <c r="AV109" s="14" t="s">
        <v>84</v>
      </c>
      <c r="AW109" s="14" t="s">
        <v>35</v>
      </c>
      <c r="AX109" s="14" t="s">
        <v>74</v>
      </c>
      <c r="AY109" s="251" t="s">
        <v>137</v>
      </c>
    </row>
    <row r="110" s="15" customFormat="1">
      <c r="A110" s="15"/>
      <c r="B110" s="252"/>
      <c r="C110" s="253"/>
      <c r="D110" s="232" t="s">
        <v>149</v>
      </c>
      <c r="E110" s="254" t="s">
        <v>19</v>
      </c>
      <c r="F110" s="255" t="s">
        <v>158</v>
      </c>
      <c r="G110" s="253"/>
      <c r="H110" s="256">
        <v>0.30299999999999999</v>
      </c>
      <c r="I110" s="257"/>
      <c r="J110" s="253"/>
      <c r="K110" s="253"/>
      <c r="L110" s="258"/>
      <c r="M110" s="259"/>
      <c r="N110" s="260"/>
      <c r="O110" s="260"/>
      <c r="P110" s="260"/>
      <c r="Q110" s="260"/>
      <c r="R110" s="260"/>
      <c r="S110" s="260"/>
      <c r="T110" s="261"/>
      <c r="U110" s="15"/>
      <c r="V110" s="15"/>
      <c r="W110" s="15"/>
      <c r="X110" s="15"/>
      <c r="Y110" s="15"/>
      <c r="Z110" s="15"/>
      <c r="AA110" s="15"/>
      <c r="AB110" s="15"/>
      <c r="AC110" s="15"/>
      <c r="AD110" s="15"/>
      <c r="AE110" s="15"/>
      <c r="AT110" s="262" t="s">
        <v>149</v>
      </c>
      <c r="AU110" s="262" t="s">
        <v>84</v>
      </c>
      <c r="AV110" s="15" t="s">
        <v>145</v>
      </c>
      <c r="AW110" s="15" t="s">
        <v>35</v>
      </c>
      <c r="AX110" s="15" t="s">
        <v>82</v>
      </c>
      <c r="AY110" s="262" t="s">
        <v>137</v>
      </c>
    </row>
    <row r="111" s="14" customFormat="1">
      <c r="A111" s="14"/>
      <c r="B111" s="241"/>
      <c r="C111" s="242"/>
      <c r="D111" s="232" t="s">
        <v>149</v>
      </c>
      <c r="E111" s="242"/>
      <c r="F111" s="244" t="s">
        <v>344</v>
      </c>
      <c r="G111" s="242"/>
      <c r="H111" s="245">
        <v>0.33300000000000002</v>
      </c>
      <c r="I111" s="246"/>
      <c r="J111" s="242"/>
      <c r="K111" s="242"/>
      <c r="L111" s="247"/>
      <c r="M111" s="248"/>
      <c r="N111" s="249"/>
      <c r="O111" s="249"/>
      <c r="P111" s="249"/>
      <c r="Q111" s="249"/>
      <c r="R111" s="249"/>
      <c r="S111" s="249"/>
      <c r="T111" s="250"/>
      <c r="U111" s="14"/>
      <c r="V111" s="14"/>
      <c r="W111" s="14"/>
      <c r="X111" s="14"/>
      <c r="Y111" s="14"/>
      <c r="Z111" s="14"/>
      <c r="AA111" s="14"/>
      <c r="AB111" s="14"/>
      <c r="AC111" s="14"/>
      <c r="AD111" s="14"/>
      <c r="AE111" s="14"/>
      <c r="AT111" s="251" t="s">
        <v>149</v>
      </c>
      <c r="AU111" s="251" t="s">
        <v>84</v>
      </c>
      <c r="AV111" s="14" t="s">
        <v>84</v>
      </c>
      <c r="AW111" s="14" t="s">
        <v>4</v>
      </c>
      <c r="AX111" s="14" t="s">
        <v>82</v>
      </c>
      <c r="AY111" s="251" t="s">
        <v>137</v>
      </c>
    </row>
    <row r="112" s="2" customFormat="1" ht="37.8" customHeight="1">
      <c r="A112" s="38"/>
      <c r="B112" s="39"/>
      <c r="C112" s="212" t="s">
        <v>169</v>
      </c>
      <c r="D112" s="212" t="s">
        <v>140</v>
      </c>
      <c r="E112" s="213" t="s">
        <v>345</v>
      </c>
      <c r="F112" s="214" t="s">
        <v>346</v>
      </c>
      <c r="G112" s="215" t="s">
        <v>161</v>
      </c>
      <c r="H112" s="216">
        <v>2.5</v>
      </c>
      <c r="I112" s="217"/>
      <c r="J112" s="218">
        <f>ROUND(I112*H112,2)</f>
        <v>0</v>
      </c>
      <c r="K112" s="214" t="s">
        <v>144</v>
      </c>
      <c r="L112" s="44"/>
      <c r="M112" s="219" t="s">
        <v>19</v>
      </c>
      <c r="N112" s="220" t="s">
        <v>45</v>
      </c>
      <c r="O112" s="84"/>
      <c r="P112" s="221">
        <f>O112*H112</f>
        <v>0</v>
      </c>
      <c r="Q112" s="221">
        <v>0.17818000000000001</v>
      </c>
      <c r="R112" s="221">
        <f>Q112*H112</f>
        <v>0.44545000000000001</v>
      </c>
      <c r="S112" s="221">
        <v>0</v>
      </c>
      <c r="T112" s="222">
        <f>S112*H112</f>
        <v>0</v>
      </c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R112" s="223" t="s">
        <v>145</v>
      </c>
      <c r="AT112" s="223" t="s">
        <v>140</v>
      </c>
      <c r="AU112" s="223" t="s">
        <v>84</v>
      </c>
      <c r="AY112" s="17" t="s">
        <v>137</v>
      </c>
      <c r="BE112" s="224">
        <f>IF(N112="základní",J112,0)</f>
        <v>0</v>
      </c>
      <c r="BF112" s="224">
        <f>IF(N112="snížená",J112,0)</f>
        <v>0</v>
      </c>
      <c r="BG112" s="224">
        <f>IF(N112="zákl. přenesená",J112,0)</f>
        <v>0</v>
      </c>
      <c r="BH112" s="224">
        <f>IF(N112="sníž. přenesená",J112,0)</f>
        <v>0</v>
      </c>
      <c r="BI112" s="224">
        <f>IF(N112="nulová",J112,0)</f>
        <v>0</v>
      </c>
      <c r="BJ112" s="17" t="s">
        <v>82</v>
      </c>
      <c r="BK112" s="224">
        <f>ROUND(I112*H112,2)</f>
        <v>0</v>
      </c>
      <c r="BL112" s="17" t="s">
        <v>145</v>
      </c>
      <c r="BM112" s="223" t="s">
        <v>347</v>
      </c>
    </row>
    <row r="113" s="2" customFormat="1">
      <c r="A113" s="38"/>
      <c r="B113" s="39"/>
      <c r="C113" s="40"/>
      <c r="D113" s="225" t="s">
        <v>147</v>
      </c>
      <c r="E113" s="40"/>
      <c r="F113" s="226" t="s">
        <v>348</v>
      </c>
      <c r="G113" s="40"/>
      <c r="H113" s="40"/>
      <c r="I113" s="227"/>
      <c r="J113" s="40"/>
      <c r="K113" s="40"/>
      <c r="L113" s="44"/>
      <c r="M113" s="228"/>
      <c r="N113" s="229"/>
      <c r="O113" s="84"/>
      <c r="P113" s="84"/>
      <c r="Q113" s="84"/>
      <c r="R113" s="84"/>
      <c r="S113" s="84"/>
      <c r="T113" s="85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T113" s="17" t="s">
        <v>147</v>
      </c>
      <c r="AU113" s="17" t="s">
        <v>84</v>
      </c>
    </row>
    <row r="114" s="12" customFormat="1" ht="22.8" customHeight="1">
      <c r="A114" s="12"/>
      <c r="B114" s="196"/>
      <c r="C114" s="197"/>
      <c r="D114" s="198" t="s">
        <v>73</v>
      </c>
      <c r="E114" s="210" t="s">
        <v>185</v>
      </c>
      <c r="F114" s="210" t="s">
        <v>349</v>
      </c>
      <c r="G114" s="197"/>
      <c r="H114" s="197"/>
      <c r="I114" s="200"/>
      <c r="J114" s="211">
        <f>BK114</f>
        <v>0</v>
      </c>
      <c r="K114" s="197"/>
      <c r="L114" s="202"/>
      <c r="M114" s="203"/>
      <c r="N114" s="204"/>
      <c r="O114" s="204"/>
      <c r="P114" s="205">
        <f>SUM(P115:P143)</f>
        <v>0</v>
      </c>
      <c r="Q114" s="204"/>
      <c r="R114" s="205">
        <f>SUM(R115:R143)</f>
        <v>10.786239999999999</v>
      </c>
      <c r="S114" s="204"/>
      <c r="T114" s="206">
        <f>SUM(T115:T143)</f>
        <v>0</v>
      </c>
      <c r="U114" s="12"/>
      <c r="V114" s="12"/>
      <c r="W114" s="12"/>
      <c r="X114" s="12"/>
      <c r="Y114" s="12"/>
      <c r="Z114" s="12"/>
      <c r="AA114" s="12"/>
      <c r="AB114" s="12"/>
      <c r="AC114" s="12"/>
      <c r="AD114" s="12"/>
      <c r="AE114" s="12"/>
      <c r="AR114" s="207" t="s">
        <v>82</v>
      </c>
      <c r="AT114" s="208" t="s">
        <v>73</v>
      </c>
      <c r="AU114" s="208" t="s">
        <v>82</v>
      </c>
      <c r="AY114" s="207" t="s">
        <v>137</v>
      </c>
      <c r="BK114" s="209">
        <f>SUM(BK115:BK143)</f>
        <v>0</v>
      </c>
    </row>
    <row r="115" s="2" customFormat="1" ht="37.8" customHeight="1">
      <c r="A115" s="38"/>
      <c r="B115" s="39"/>
      <c r="C115" s="212" t="s">
        <v>145</v>
      </c>
      <c r="D115" s="212" t="s">
        <v>140</v>
      </c>
      <c r="E115" s="213" t="s">
        <v>350</v>
      </c>
      <c r="F115" s="214" t="s">
        <v>351</v>
      </c>
      <c r="G115" s="215" t="s">
        <v>161</v>
      </c>
      <c r="H115" s="216">
        <v>462.44</v>
      </c>
      <c r="I115" s="217"/>
      <c r="J115" s="218">
        <f>ROUND(I115*H115,2)</f>
        <v>0</v>
      </c>
      <c r="K115" s="214" t="s">
        <v>144</v>
      </c>
      <c r="L115" s="44"/>
      <c r="M115" s="219" t="s">
        <v>19</v>
      </c>
      <c r="N115" s="220" t="s">
        <v>45</v>
      </c>
      <c r="O115" s="84"/>
      <c r="P115" s="221">
        <f>O115*H115</f>
        <v>0</v>
      </c>
      <c r="Q115" s="221">
        <v>0.016500000000000001</v>
      </c>
      <c r="R115" s="221">
        <f>Q115*H115</f>
        <v>7.6302600000000007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145</v>
      </c>
      <c r="AT115" s="223" t="s">
        <v>140</v>
      </c>
      <c r="AU115" s="223" t="s">
        <v>84</v>
      </c>
      <c r="AY115" s="17" t="s">
        <v>137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82</v>
      </c>
      <c r="BK115" s="224">
        <f>ROUND(I115*H115,2)</f>
        <v>0</v>
      </c>
      <c r="BL115" s="17" t="s">
        <v>145</v>
      </c>
      <c r="BM115" s="223" t="s">
        <v>352</v>
      </c>
    </row>
    <row r="116" s="2" customFormat="1">
      <c r="A116" s="38"/>
      <c r="B116" s="39"/>
      <c r="C116" s="40"/>
      <c r="D116" s="225" t="s">
        <v>147</v>
      </c>
      <c r="E116" s="40"/>
      <c r="F116" s="226" t="s">
        <v>353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147</v>
      </c>
      <c r="AU116" s="17" t="s">
        <v>84</v>
      </c>
    </row>
    <row r="117" s="14" customFormat="1">
      <c r="A117" s="14"/>
      <c r="B117" s="241"/>
      <c r="C117" s="242"/>
      <c r="D117" s="232" t="s">
        <v>149</v>
      </c>
      <c r="E117" s="243" t="s">
        <v>19</v>
      </c>
      <c r="F117" s="244" t="s">
        <v>354</v>
      </c>
      <c r="G117" s="242"/>
      <c r="H117" s="245">
        <v>85.099999999999994</v>
      </c>
      <c r="I117" s="246"/>
      <c r="J117" s="242"/>
      <c r="K117" s="242"/>
      <c r="L117" s="247"/>
      <c r="M117" s="248"/>
      <c r="N117" s="249"/>
      <c r="O117" s="249"/>
      <c r="P117" s="249"/>
      <c r="Q117" s="249"/>
      <c r="R117" s="249"/>
      <c r="S117" s="249"/>
      <c r="T117" s="250"/>
      <c r="U117" s="14"/>
      <c r="V117" s="14"/>
      <c r="W117" s="14"/>
      <c r="X117" s="14"/>
      <c r="Y117" s="14"/>
      <c r="Z117" s="14"/>
      <c r="AA117" s="14"/>
      <c r="AB117" s="14"/>
      <c r="AC117" s="14"/>
      <c r="AD117" s="14"/>
      <c r="AE117" s="14"/>
      <c r="AT117" s="251" t="s">
        <v>149</v>
      </c>
      <c r="AU117" s="251" t="s">
        <v>84</v>
      </c>
      <c r="AV117" s="14" t="s">
        <v>84</v>
      </c>
      <c r="AW117" s="14" t="s">
        <v>35</v>
      </c>
      <c r="AX117" s="14" t="s">
        <v>74</v>
      </c>
      <c r="AY117" s="251" t="s">
        <v>137</v>
      </c>
    </row>
    <row r="118" s="14" customFormat="1">
      <c r="A118" s="14"/>
      <c r="B118" s="241"/>
      <c r="C118" s="242"/>
      <c r="D118" s="232" t="s">
        <v>149</v>
      </c>
      <c r="E118" s="243" t="s">
        <v>19</v>
      </c>
      <c r="F118" s="244" t="s">
        <v>355</v>
      </c>
      <c r="G118" s="242"/>
      <c r="H118" s="245">
        <v>329</v>
      </c>
      <c r="I118" s="246"/>
      <c r="J118" s="242"/>
      <c r="K118" s="242"/>
      <c r="L118" s="247"/>
      <c r="M118" s="248"/>
      <c r="N118" s="249"/>
      <c r="O118" s="249"/>
      <c r="P118" s="249"/>
      <c r="Q118" s="249"/>
      <c r="R118" s="249"/>
      <c r="S118" s="249"/>
      <c r="T118" s="250"/>
      <c r="U118" s="14"/>
      <c r="V118" s="14"/>
      <c r="W118" s="14"/>
      <c r="X118" s="14"/>
      <c r="Y118" s="14"/>
      <c r="Z118" s="14"/>
      <c r="AA118" s="14"/>
      <c r="AB118" s="14"/>
      <c r="AC118" s="14"/>
      <c r="AD118" s="14"/>
      <c r="AE118" s="14"/>
      <c r="AT118" s="251" t="s">
        <v>149</v>
      </c>
      <c r="AU118" s="251" t="s">
        <v>84</v>
      </c>
      <c r="AV118" s="14" t="s">
        <v>84</v>
      </c>
      <c r="AW118" s="14" t="s">
        <v>35</v>
      </c>
      <c r="AX118" s="14" t="s">
        <v>74</v>
      </c>
      <c r="AY118" s="251" t="s">
        <v>137</v>
      </c>
    </row>
    <row r="119" s="14" customFormat="1">
      <c r="A119" s="14"/>
      <c r="B119" s="241"/>
      <c r="C119" s="242"/>
      <c r="D119" s="232" t="s">
        <v>149</v>
      </c>
      <c r="E119" s="243" t="s">
        <v>19</v>
      </c>
      <c r="F119" s="244" t="s">
        <v>356</v>
      </c>
      <c r="G119" s="242"/>
      <c r="H119" s="245">
        <v>48.340000000000003</v>
      </c>
      <c r="I119" s="246"/>
      <c r="J119" s="242"/>
      <c r="K119" s="242"/>
      <c r="L119" s="247"/>
      <c r="M119" s="248"/>
      <c r="N119" s="249"/>
      <c r="O119" s="249"/>
      <c r="P119" s="249"/>
      <c r="Q119" s="249"/>
      <c r="R119" s="249"/>
      <c r="S119" s="249"/>
      <c r="T119" s="250"/>
      <c r="U119" s="14"/>
      <c r="V119" s="14"/>
      <c r="W119" s="14"/>
      <c r="X119" s="14"/>
      <c r="Y119" s="14"/>
      <c r="Z119" s="14"/>
      <c r="AA119" s="14"/>
      <c r="AB119" s="14"/>
      <c r="AC119" s="14"/>
      <c r="AD119" s="14"/>
      <c r="AE119" s="14"/>
      <c r="AT119" s="251" t="s">
        <v>149</v>
      </c>
      <c r="AU119" s="251" t="s">
        <v>84</v>
      </c>
      <c r="AV119" s="14" t="s">
        <v>84</v>
      </c>
      <c r="AW119" s="14" t="s">
        <v>35</v>
      </c>
      <c r="AX119" s="14" t="s">
        <v>74</v>
      </c>
      <c r="AY119" s="251" t="s">
        <v>137</v>
      </c>
    </row>
    <row r="120" s="15" customFormat="1">
      <c r="A120" s="15"/>
      <c r="B120" s="252"/>
      <c r="C120" s="253"/>
      <c r="D120" s="232" t="s">
        <v>149</v>
      </c>
      <c r="E120" s="254" t="s">
        <v>19</v>
      </c>
      <c r="F120" s="255" t="s">
        <v>158</v>
      </c>
      <c r="G120" s="253"/>
      <c r="H120" s="256">
        <v>462.44000000000005</v>
      </c>
      <c r="I120" s="257"/>
      <c r="J120" s="253"/>
      <c r="K120" s="253"/>
      <c r="L120" s="258"/>
      <c r="M120" s="259"/>
      <c r="N120" s="260"/>
      <c r="O120" s="260"/>
      <c r="P120" s="260"/>
      <c r="Q120" s="260"/>
      <c r="R120" s="260"/>
      <c r="S120" s="260"/>
      <c r="T120" s="261"/>
      <c r="U120" s="15"/>
      <c r="V120" s="15"/>
      <c r="W120" s="15"/>
      <c r="X120" s="15"/>
      <c r="Y120" s="15"/>
      <c r="Z120" s="15"/>
      <c r="AA120" s="15"/>
      <c r="AB120" s="15"/>
      <c r="AC120" s="15"/>
      <c r="AD120" s="15"/>
      <c r="AE120" s="15"/>
      <c r="AT120" s="262" t="s">
        <v>149</v>
      </c>
      <c r="AU120" s="262" t="s">
        <v>84</v>
      </c>
      <c r="AV120" s="15" t="s">
        <v>145</v>
      </c>
      <c r="AW120" s="15" t="s">
        <v>35</v>
      </c>
      <c r="AX120" s="15" t="s">
        <v>82</v>
      </c>
      <c r="AY120" s="262" t="s">
        <v>137</v>
      </c>
    </row>
    <row r="121" s="2" customFormat="1" ht="37.8" customHeight="1">
      <c r="A121" s="38"/>
      <c r="B121" s="39"/>
      <c r="C121" s="212" t="s">
        <v>180</v>
      </c>
      <c r="D121" s="212" t="s">
        <v>140</v>
      </c>
      <c r="E121" s="213" t="s">
        <v>357</v>
      </c>
      <c r="F121" s="214" t="s">
        <v>358</v>
      </c>
      <c r="G121" s="215" t="s">
        <v>229</v>
      </c>
      <c r="H121" s="216">
        <v>8</v>
      </c>
      <c r="I121" s="217"/>
      <c r="J121" s="218">
        <f>ROUND(I121*H121,2)</f>
        <v>0</v>
      </c>
      <c r="K121" s="214" t="s">
        <v>144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0.056439999999999997</v>
      </c>
      <c r="R121" s="221">
        <f>Q121*H121</f>
        <v>0.45151999999999998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145</v>
      </c>
      <c r="AT121" s="223" t="s">
        <v>140</v>
      </c>
      <c r="AU121" s="223" t="s">
        <v>84</v>
      </c>
      <c r="AY121" s="17" t="s">
        <v>137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82</v>
      </c>
      <c r="BK121" s="224">
        <f>ROUND(I121*H121,2)</f>
        <v>0</v>
      </c>
      <c r="BL121" s="17" t="s">
        <v>145</v>
      </c>
      <c r="BM121" s="223" t="s">
        <v>359</v>
      </c>
    </row>
    <row r="122" s="2" customFormat="1">
      <c r="A122" s="38"/>
      <c r="B122" s="39"/>
      <c r="C122" s="40"/>
      <c r="D122" s="225" t="s">
        <v>147</v>
      </c>
      <c r="E122" s="40"/>
      <c r="F122" s="226" t="s">
        <v>360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84</v>
      </c>
    </row>
    <row r="123" s="13" customFormat="1">
      <c r="A123" s="13"/>
      <c r="B123" s="230"/>
      <c r="C123" s="231"/>
      <c r="D123" s="232" t="s">
        <v>149</v>
      </c>
      <c r="E123" s="233" t="s">
        <v>19</v>
      </c>
      <c r="F123" s="234" t="s">
        <v>361</v>
      </c>
      <c r="G123" s="231"/>
      <c r="H123" s="233" t="s">
        <v>19</v>
      </c>
      <c r="I123" s="235"/>
      <c r="J123" s="231"/>
      <c r="K123" s="231"/>
      <c r="L123" s="236"/>
      <c r="M123" s="237"/>
      <c r="N123" s="238"/>
      <c r="O123" s="238"/>
      <c r="P123" s="238"/>
      <c r="Q123" s="238"/>
      <c r="R123" s="238"/>
      <c r="S123" s="238"/>
      <c r="T123" s="239"/>
      <c r="U123" s="13"/>
      <c r="V123" s="13"/>
      <c r="W123" s="13"/>
      <c r="X123" s="13"/>
      <c r="Y123" s="13"/>
      <c r="Z123" s="13"/>
      <c r="AA123" s="13"/>
      <c r="AB123" s="13"/>
      <c r="AC123" s="13"/>
      <c r="AD123" s="13"/>
      <c r="AE123" s="13"/>
      <c r="AT123" s="240" t="s">
        <v>149</v>
      </c>
      <c r="AU123" s="240" t="s">
        <v>84</v>
      </c>
      <c r="AV123" s="13" t="s">
        <v>82</v>
      </c>
      <c r="AW123" s="13" t="s">
        <v>35</v>
      </c>
      <c r="AX123" s="13" t="s">
        <v>74</v>
      </c>
      <c r="AY123" s="240" t="s">
        <v>137</v>
      </c>
    </row>
    <row r="124" s="14" customFormat="1">
      <c r="A124" s="14"/>
      <c r="B124" s="241"/>
      <c r="C124" s="242"/>
      <c r="D124" s="232" t="s">
        <v>149</v>
      </c>
      <c r="E124" s="243" t="s">
        <v>19</v>
      </c>
      <c r="F124" s="244" t="s">
        <v>84</v>
      </c>
      <c r="G124" s="242"/>
      <c r="H124" s="245">
        <v>2</v>
      </c>
      <c r="I124" s="246"/>
      <c r="J124" s="242"/>
      <c r="K124" s="242"/>
      <c r="L124" s="247"/>
      <c r="M124" s="248"/>
      <c r="N124" s="249"/>
      <c r="O124" s="249"/>
      <c r="P124" s="249"/>
      <c r="Q124" s="249"/>
      <c r="R124" s="249"/>
      <c r="S124" s="249"/>
      <c r="T124" s="250"/>
      <c r="U124" s="14"/>
      <c r="V124" s="14"/>
      <c r="W124" s="14"/>
      <c r="X124" s="14"/>
      <c r="Y124" s="14"/>
      <c r="Z124" s="14"/>
      <c r="AA124" s="14"/>
      <c r="AB124" s="14"/>
      <c r="AC124" s="14"/>
      <c r="AD124" s="14"/>
      <c r="AE124" s="14"/>
      <c r="AT124" s="251" t="s">
        <v>149</v>
      </c>
      <c r="AU124" s="251" t="s">
        <v>84</v>
      </c>
      <c r="AV124" s="14" t="s">
        <v>84</v>
      </c>
      <c r="AW124" s="14" t="s">
        <v>35</v>
      </c>
      <c r="AX124" s="14" t="s">
        <v>74</v>
      </c>
      <c r="AY124" s="251" t="s">
        <v>137</v>
      </c>
    </row>
    <row r="125" s="13" customFormat="1">
      <c r="A125" s="13"/>
      <c r="B125" s="230"/>
      <c r="C125" s="231"/>
      <c r="D125" s="232" t="s">
        <v>149</v>
      </c>
      <c r="E125" s="233" t="s">
        <v>19</v>
      </c>
      <c r="F125" s="234" t="s">
        <v>362</v>
      </c>
      <c r="G125" s="231"/>
      <c r="H125" s="233" t="s">
        <v>19</v>
      </c>
      <c r="I125" s="235"/>
      <c r="J125" s="231"/>
      <c r="K125" s="231"/>
      <c r="L125" s="236"/>
      <c r="M125" s="237"/>
      <c r="N125" s="238"/>
      <c r="O125" s="238"/>
      <c r="P125" s="238"/>
      <c r="Q125" s="238"/>
      <c r="R125" s="238"/>
      <c r="S125" s="238"/>
      <c r="T125" s="239"/>
      <c r="U125" s="13"/>
      <c r="V125" s="13"/>
      <c r="W125" s="13"/>
      <c r="X125" s="13"/>
      <c r="Y125" s="13"/>
      <c r="Z125" s="13"/>
      <c r="AA125" s="13"/>
      <c r="AB125" s="13"/>
      <c r="AC125" s="13"/>
      <c r="AD125" s="13"/>
      <c r="AE125" s="13"/>
      <c r="AT125" s="240" t="s">
        <v>149</v>
      </c>
      <c r="AU125" s="240" t="s">
        <v>84</v>
      </c>
      <c r="AV125" s="13" t="s">
        <v>82</v>
      </c>
      <c r="AW125" s="13" t="s">
        <v>35</v>
      </c>
      <c r="AX125" s="13" t="s">
        <v>74</v>
      </c>
      <c r="AY125" s="240" t="s">
        <v>137</v>
      </c>
    </row>
    <row r="126" s="14" customFormat="1">
      <c r="A126" s="14"/>
      <c r="B126" s="241"/>
      <c r="C126" s="242"/>
      <c r="D126" s="232" t="s">
        <v>149</v>
      </c>
      <c r="E126" s="243" t="s">
        <v>19</v>
      </c>
      <c r="F126" s="244" t="s">
        <v>84</v>
      </c>
      <c r="G126" s="242"/>
      <c r="H126" s="245">
        <v>2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149</v>
      </c>
      <c r="AU126" s="251" t="s">
        <v>84</v>
      </c>
      <c r="AV126" s="14" t="s">
        <v>84</v>
      </c>
      <c r="AW126" s="14" t="s">
        <v>35</v>
      </c>
      <c r="AX126" s="14" t="s">
        <v>74</v>
      </c>
      <c r="AY126" s="251" t="s">
        <v>137</v>
      </c>
    </row>
    <row r="127" s="13" customFormat="1">
      <c r="A127" s="13"/>
      <c r="B127" s="230"/>
      <c r="C127" s="231"/>
      <c r="D127" s="232" t="s">
        <v>149</v>
      </c>
      <c r="E127" s="233" t="s">
        <v>19</v>
      </c>
      <c r="F127" s="234" t="s">
        <v>363</v>
      </c>
      <c r="G127" s="231"/>
      <c r="H127" s="233" t="s">
        <v>19</v>
      </c>
      <c r="I127" s="235"/>
      <c r="J127" s="231"/>
      <c r="K127" s="231"/>
      <c r="L127" s="236"/>
      <c r="M127" s="237"/>
      <c r="N127" s="238"/>
      <c r="O127" s="238"/>
      <c r="P127" s="238"/>
      <c r="Q127" s="238"/>
      <c r="R127" s="238"/>
      <c r="S127" s="238"/>
      <c r="T127" s="239"/>
      <c r="U127" s="13"/>
      <c r="V127" s="13"/>
      <c r="W127" s="13"/>
      <c r="X127" s="13"/>
      <c r="Y127" s="13"/>
      <c r="Z127" s="13"/>
      <c r="AA127" s="13"/>
      <c r="AB127" s="13"/>
      <c r="AC127" s="13"/>
      <c r="AD127" s="13"/>
      <c r="AE127" s="13"/>
      <c r="AT127" s="240" t="s">
        <v>149</v>
      </c>
      <c r="AU127" s="240" t="s">
        <v>84</v>
      </c>
      <c r="AV127" s="13" t="s">
        <v>82</v>
      </c>
      <c r="AW127" s="13" t="s">
        <v>35</v>
      </c>
      <c r="AX127" s="13" t="s">
        <v>74</v>
      </c>
      <c r="AY127" s="240" t="s">
        <v>137</v>
      </c>
    </row>
    <row r="128" s="14" customFormat="1">
      <c r="A128" s="14"/>
      <c r="B128" s="241"/>
      <c r="C128" s="242"/>
      <c r="D128" s="232" t="s">
        <v>149</v>
      </c>
      <c r="E128" s="243" t="s">
        <v>19</v>
      </c>
      <c r="F128" s="244" t="s">
        <v>84</v>
      </c>
      <c r="G128" s="242"/>
      <c r="H128" s="245">
        <v>2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149</v>
      </c>
      <c r="AU128" s="251" t="s">
        <v>84</v>
      </c>
      <c r="AV128" s="14" t="s">
        <v>84</v>
      </c>
      <c r="AW128" s="14" t="s">
        <v>35</v>
      </c>
      <c r="AX128" s="14" t="s">
        <v>74</v>
      </c>
      <c r="AY128" s="251" t="s">
        <v>137</v>
      </c>
    </row>
    <row r="129" s="13" customFormat="1">
      <c r="A129" s="13"/>
      <c r="B129" s="230"/>
      <c r="C129" s="231"/>
      <c r="D129" s="232" t="s">
        <v>149</v>
      </c>
      <c r="E129" s="233" t="s">
        <v>19</v>
      </c>
      <c r="F129" s="234" t="s">
        <v>364</v>
      </c>
      <c r="G129" s="231"/>
      <c r="H129" s="233" t="s">
        <v>19</v>
      </c>
      <c r="I129" s="235"/>
      <c r="J129" s="231"/>
      <c r="K129" s="231"/>
      <c r="L129" s="236"/>
      <c r="M129" s="237"/>
      <c r="N129" s="238"/>
      <c r="O129" s="238"/>
      <c r="P129" s="238"/>
      <c r="Q129" s="238"/>
      <c r="R129" s="238"/>
      <c r="S129" s="238"/>
      <c r="T129" s="239"/>
      <c r="U129" s="13"/>
      <c r="V129" s="13"/>
      <c r="W129" s="13"/>
      <c r="X129" s="13"/>
      <c r="Y129" s="13"/>
      <c r="Z129" s="13"/>
      <c r="AA129" s="13"/>
      <c r="AB129" s="13"/>
      <c r="AC129" s="13"/>
      <c r="AD129" s="13"/>
      <c r="AE129" s="13"/>
      <c r="AT129" s="240" t="s">
        <v>149</v>
      </c>
      <c r="AU129" s="240" t="s">
        <v>84</v>
      </c>
      <c r="AV129" s="13" t="s">
        <v>82</v>
      </c>
      <c r="AW129" s="13" t="s">
        <v>35</v>
      </c>
      <c r="AX129" s="13" t="s">
        <v>74</v>
      </c>
      <c r="AY129" s="240" t="s">
        <v>137</v>
      </c>
    </row>
    <row r="130" s="14" customFormat="1">
      <c r="A130" s="14"/>
      <c r="B130" s="241"/>
      <c r="C130" s="242"/>
      <c r="D130" s="232" t="s">
        <v>149</v>
      </c>
      <c r="E130" s="243" t="s">
        <v>19</v>
      </c>
      <c r="F130" s="244" t="s">
        <v>84</v>
      </c>
      <c r="G130" s="242"/>
      <c r="H130" s="245">
        <v>2</v>
      </c>
      <c r="I130" s="246"/>
      <c r="J130" s="242"/>
      <c r="K130" s="242"/>
      <c r="L130" s="247"/>
      <c r="M130" s="248"/>
      <c r="N130" s="249"/>
      <c r="O130" s="249"/>
      <c r="P130" s="249"/>
      <c r="Q130" s="249"/>
      <c r="R130" s="249"/>
      <c r="S130" s="249"/>
      <c r="T130" s="250"/>
      <c r="U130" s="14"/>
      <c r="V130" s="14"/>
      <c r="W130" s="14"/>
      <c r="X130" s="14"/>
      <c r="Y130" s="14"/>
      <c r="Z130" s="14"/>
      <c r="AA130" s="14"/>
      <c r="AB130" s="14"/>
      <c r="AC130" s="14"/>
      <c r="AD130" s="14"/>
      <c r="AE130" s="14"/>
      <c r="AT130" s="251" t="s">
        <v>149</v>
      </c>
      <c r="AU130" s="251" t="s">
        <v>84</v>
      </c>
      <c r="AV130" s="14" t="s">
        <v>84</v>
      </c>
      <c r="AW130" s="14" t="s">
        <v>35</v>
      </c>
      <c r="AX130" s="14" t="s">
        <v>74</v>
      </c>
      <c r="AY130" s="251" t="s">
        <v>137</v>
      </c>
    </row>
    <row r="131" s="15" customFormat="1">
      <c r="A131" s="15"/>
      <c r="B131" s="252"/>
      <c r="C131" s="253"/>
      <c r="D131" s="232" t="s">
        <v>149</v>
      </c>
      <c r="E131" s="254" t="s">
        <v>19</v>
      </c>
      <c r="F131" s="255" t="s">
        <v>158</v>
      </c>
      <c r="G131" s="253"/>
      <c r="H131" s="256">
        <v>8</v>
      </c>
      <c r="I131" s="257"/>
      <c r="J131" s="253"/>
      <c r="K131" s="253"/>
      <c r="L131" s="258"/>
      <c r="M131" s="259"/>
      <c r="N131" s="260"/>
      <c r="O131" s="260"/>
      <c r="P131" s="260"/>
      <c r="Q131" s="260"/>
      <c r="R131" s="260"/>
      <c r="S131" s="260"/>
      <c r="T131" s="261"/>
      <c r="U131" s="15"/>
      <c r="V131" s="15"/>
      <c r="W131" s="15"/>
      <c r="X131" s="15"/>
      <c r="Y131" s="15"/>
      <c r="Z131" s="15"/>
      <c r="AA131" s="15"/>
      <c r="AB131" s="15"/>
      <c r="AC131" s="15"/>
      <c r="AD131" s="15"/>
      <c r="AE131" s="15"/>
      <c r="AT131" s="262" t="s">
        <v>149</v>
      </c>
      <c r="AU131" s="262" t="s">
        <v>84</v>
      </c>
      <c r="AV131" s="15" t="s">
        <v>145</v>
      </c>
      <c r="AW131" s="15" t="s">
        <v>35</v>
      </c>
      <c r="AX131" s="15" t="s">
        <v>82</v>
      </c>
      <c r="AY131" s="262" t="s">
        <v>137</v>
      </c>
    </row>
    <row r="132" s="2" customFormat="1" ht="33" customHeight="1">
      <c r="A132" s="38"/>
      <c r="B132" s="39"/>
      <c r="C132" s="266" t="s">
        <v>185</v>
      </c>
      <c r="D132" s="266" t="s">
        <v>365</v>
      </c>
      <c r="E132" s="267" t="s">
        <v>366</v>
      </c>
      <c r="F132" s="268" t="s">
        <v>367</v>
      </c>
      <c r="G132" s="269" t="s">
        <v>229</v>
      </c>
      <c r="H132" s="270">
        <v>4</v>
      </c>
      <c r="I132" s="271"/>
      <c r="J132" s="272">
        <f>ROUND(I132*H132,2)</f>
        <v>0</v>
      </c>
      <c r="K132" s="268" t="s">
        <v>144</v>
      </c>
      <c r="L132" s="273"/>
      <c r="M132" s="274" t="s">
        <v>19</v>
      </c>
      <c r="N132" s="275" t="s">
        <v>45</v>
      </c>
      <c r="O132" s="84"/>
      <c r="P132" s="221">
        <f>O132*H132</f>
        <v>0</v>
      </c>
      <c r="Q132" s="221">
        <v>0.012489999999999999</v>
      </c>
      <c r="R132" s="221">
        <f>Q132*H132</f>
        <v>0.049959999999999997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202</v>
      </c>
      <c r="AT132" s="223" t="s">
        <v>365</v>
      </c>
      <c r="AU132" s="223" t="s">
        <v>84</v>
      </c>
      <c r="AY132" s="17" t="s">
        <v>137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82</v>
      </c>
      <c r="BK132" s="224">
        <f>ROUND(I132*H132,2)</f>
        <v>0</v>
      </c>
      <c r="BL132" s="17" t="s">
        <v>145</v>
      </c>
      <c r="BM132" s="223" t="s">
        <v>368</v>
      </c>
    </row>
    <row r="133" s="2" customFormat="1" ht="33" customHeight="1">
      <c r="A133" s="38"/>
      <c r="B133" s="39"/>
      <c r="C133" s="266" t="s">
        <v>194</v>
      </c>
      <c r="D133" s="266" t="s">
        <v>365</v>
      </c>
      <c r="E133" s="267" t="s">
        <v>369</v>
      </c>
      <c r="F133" s="268" t="s">
        <v>370</v>
      </c>
      <c r="G133" s="269" t="s">
        <v>229</v>
      </c>
      <c r="H133" s="270">
        <v>2</v>
      </c>
      <c r="I133" s="271"/>
      <c r="J133" s="272">
        <f>ROUND(I133*H133,2)</f>
        <v>0</v>
      </c>
      <c r="K133" s="268" t="s">
        <v>144</v>
      </c>
      <c r="L133" s="273"/>
      <c r="M133" s="274" t="s">
        <v>19</v>
      </c>
      <c r="N133" s="275" t="s">
        <v>45</v>
      </c>
      <c r="O133" s="84"/>
      <c r="P133" s="221">
        <f>O133*H133</f>
        <v>0</v>
      </c>
      <c r="Q133" s="221">
        <v>0.01272</v>
      </c>
      <c r="R133" s="221">
        <f>Q133*H133</f>
        <v>0.025440000000000001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202</v>
      </c>
      <c r="AT133" s="223" t="s">
        <v>365</v>
      </c>
      <c r="AU133" s="223" t="s">
        <v>84</v>
      </c>
      <c r="AY133" s="17" t="s">
        <v>137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82</v>
      </c>
      <c r="BK133" s="224">
        <f>ROUND(I133*H133,2)</f>
        <v>0</v>
      </c>
      <c r="BL133" s="17" t="s">
        <v>145</v>
      </c>
      <c r="BM133" s="223" t="s">
        <v>371</v>
      </c>
    </row>
    <row r="134" s="2" customFormat="1" ht="33" customHeight="1">
      <c r="A134" s="38"/>
      <c r="B134" s="39"/>
      <c r="C134" s="266" t="s">
        <v>202</v>
      </c>
      <c r="D134" s="266" t="s">
        <v>365</v>
      </c>
      <c r="E134" s="267" t="s">
        <v>372</v>
      </c>
      <c r="F134" s="268" t="s">
        <v>373</v>
      </c>
      <c r="G134" s="269" t="s">
        <v>229</v>
      </c>
      <c r="H134" s="270">
        <v>2</v>
      </c>
      <c r="I134" s="271"/>
      <c r="J134" s="272">
        <f>ROUND(I134*H134,2)</f>
        <v>0</v>
      </c>
      <c r="K134" s="268" t="s">
        <v>144</v>
      </c>
      <c r="L134" s="273"/>
      <c r="M134" s="274" t="s">
        <v>19</v>
      </c>
      <c r="N134" s="275" t="s">
        <v>45</v>
      </c>
      <c r="O134" s="84"/>
      <c r="P134" s="221">
        <f>O134*H134</f>
        <v>0</v>
      </c>
      <c r="Q134" s="221">
        <v>0.01201</v>
      </c>
      <c r="R134" s="221">
        <f>Q134*H134</f>
        <v>0.02402</v>
      </c>
      <c r="S134" s="221">
        <v>0</v>
      </c>
      <c r="T134" s="222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3" t="s">
        <v>202</v>
      </c>
      <c r="AT134" s="223" t="s">
        <v>365</v>
      </c>
      <c r="AU134" s="223" t="s">
        <v>84</v>
      </c>
      <c r="AY134" s="17" t="s">
        <v>137</v>
      </c>
      <c r="BE134" s="224">
        <f>IF(N134="základní",J134,0)</f>
        <v>0</v>
      </c>
      <c r="BF134" s="224">
        <f>IF(N134="snížená",J134,0)</f>
        <v>0</v>
      </c>
      <c r="BG134" s="224">
        <f>IF(N134="zákl. přenesená",J134,0)</f>
        <v>0</v>
      </c>
      <c r="BH134" s="224">
        <f>IF(N134="sníž. přenesená",J134,0)</f>
        <v>0</v>
      </c>
      <c r="BI134" s="224">
        <f>IF(N134="nulová",J134,0)</f>
        <v>0</v>
      </c>
      <c r="BJ134" s="17" t="s">
        <v>82</v>
      </c>
      <c r="BK134" s="224">
        <f>ROUND(I134*H134,2)</f>
        <v>0</v>
      </c>
      <c r="BL134" s="17" t="s">
        <v>145</v>
      </c>
      <c r="BM134" s="223" t="s">
        <v>374</v>
      </c>
    </row>
    <row r="135" s="2" customFormat="1" ht="37.8" customHeight="1">
      <c r="A135" s="38"/>
      <c r="B135" s="39"/>
      <c r="C135" s="212" t="s">
        <v>138</v>
      </c>
      <c r="D135" s="212" t="s">
        <v>140</v>
      </c>
      <c r="E135" s="213" t="s">
        <v>375</v>
      </c>
      <c r="F135" s="214" t="s">
        <v>376</v>
      </c>
      <c r="G135" s="215" t="s">
        <v>229</v>
      </c>
      <c r="H135" s="216">
        <v>6</v>
      </c>
      <c r="I135" s="217"/>
      <c r="J135" s="218">
        <f>ROUND(I135*H135,2)</f>
        <v>0</v>
      </c>
      <c r="K135" s="214" t="s">
        <v>144</v>
      </c>
      <c r="L135" s="44"/>
      <c r="M135" s="219" t="s">
        <v>19</v>
      </c>
      <c r="N135" s="220" t="s">
        <v>45</v>
      </c>
      <c r="O135" s="84"/>
      <c r="P135" s="221">
        <f>O135*H135</f>
        <v>0</v>
      </c>
      <c r="Q135" s="221">
        <v>0.42153000000000002</v>
      </c>
      <c r="R135" s="221">
        <f>Q135*H135</f>
        <v>2.5291800000000002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145</v>
      </c>
      <c r="AT135" s="223" t="s">
        <v>140</v>
      </c>
      <c r="AU135" s="223" t="s">
        <v>84</v>
      </c>
      <c r="AY135" s="17" t="s">
        <v>137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82</v>
      </c>
      <c r="BK135" s="224">
        <f>ROUND(I135*H135,2)</f>
        <v>0</v>
      </c>
      <c r="BL135" s="17" t="s">
        <v>145</v>
      </c>
      <c r="BM135" s="223" t="s">
        <v>377</v>
      </c>
    </row>
    <row r="136" s="2" customFormat="1">
      <c r="A136" s="38"/>
      <c r="B136" s="39"/>
      <c r="C136" s="40"/>
      <c r="D136" s="225" t="s">
        <v>147</v>
      </c>
      <c r="E136" s="40"/>
      <c r="F136" s="226" t="s">
        <v>378</v>
      </c>
      <c r="G136" s="40"/>
      <c r="H136" s="40"/>
      <c r="I136" s="227"/>
      <c r="J136" s="40"/>
      <c r="K136" s="40"/>
      <c r="L136" s="44"/>
      <c r="M136" s="228"/>
      <c r="N136" s="229"/>
      <c r="O136" s="84"/>
      <c r="P136" s="84"/>
      <c r="Q136" s="84"/>
      <c r="R136" s="84"/>
      <c r="S136" s="84"/>
      <c r="T136" s="85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147</v>
      </c>
      <c r="AU136" s="17" t="s">
        <v>84</v>
      </c>
    </row>
    <row r="137" s="13" customFormat="1">
      <c r="A137" s="13"/>
      <c r="B137" s="230"/>
      <c r="C137" s="231"/>
      <c r="D137" s="232" t="s">
        <v>149</v>
      </c>
      <c r="E137" s="233" t="s">
        <v>19</v>
      </c>
      <c r="F137" s="234" t="s">
        <v>379</v>
      </c>
      <c r="G137" s="231"/>
      <c r="H137" s="233" t="s">
        <v>19</v>
      </c>
      <c r="I137" s="235"/>
      <c r="J137" s="231"/>
      <c r="K137" s="231"/>
      <c r="L137" s="236"/>
      <c r="M137" s="237"/>
      <c r="N137" s="238"/>
      <c r="O137" s="238"/>
      <c r="P137" s="238"/>
      <c r="Q137" s="238"/>
      <c r="R137" s="238"/>
      <c r="S137" s="238"/>
      <c r="T137" s="239"/>
      <c r="U137" s="13"/>
      <c r="V137" s="13"/>
      <c r="W137" s="13"/>
      <c r="X137" s="13"/>
      <c r="Y137" s="13"/>
      <c r="Z137" s="13"/>
      <c r="AA137" s="13"/>
      <c r="AB137" s="13"/>
      <c r="AC137" s="13"/>
      <c r="AD137" s="13"/>
      <c r="AE137" s="13"/>
      <c r="AT137" s="240" t="s">
        <v>149</v>
      </c>
      <c r="AU137" s="240" t="s">
        <v>84</v>
      </c>
      <c r="AV137" s="13" t="s">
        <v>82</v>
      </c>
      <c r="AW137" s="13" t="s">
        <v>35</v>
      </c>
      <c r="AX137" s="13" t="s">
        <v>74</v>
      </c>
      <c r="AY137" s="240" t="s">
        <v>137</v>
      </c>
    </row>
    <row r="138" s="14" customFormat="1">
      <c r="A138" s="14"/>
      <c r="B138" s="241"/>
      <c r="C138" s="242"/>
      <c r="D138" s="232" t="s">
        <v>149</v>
      </c>
      <c r="E138" s="243" t="s">
        <v>19</v>
      </c>
      <c r="F138" s="244" t="s">
        <v>145</v>
      </c>
      <c r="G138" s="242"/>
      <c r="H138" s="245">
        <v>4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149</v>
      </c>
      <c r="AU138" s="251" t="s">
        <v>84</v>
      </c>
      <c r="AV138" s="14" t="s">
        <v>84</v>
      </c>
      <c r="AW138" s="14" t="s">
        <v>35</v>
      </c>
      <c r="AX138" s="14" t="s">
        <v>74</v>
      </c>
      <c r="AY138" s="251" t="s">
        <v>137</v>
      </c>
    </row>
    <row r="139" s="13" customFormat="1">
      <c r="A139" s="13"/>
      <c r="B139" s="230"/>
      <c r="C139" s="231"/>
      <c r="D139" s="232" t="s">
        <v>149</v>
      </c>
      <c r="E139" s="233" t="s">
        <v>19</v>
      </c>
      <c r="F139" s="234" t="s">
        <v>364</v>
      </c>
      <c r="G139" s="231"/>
      <c r="H139" s="233" t="s">
        <v>19</v>
      </c>
      <c r="I139" s="235"/>
      <c r="J139" s="231"/>
      <c r="K139" s="231"/>
      <c r="L139" s="236"/>
      <c r="M139" s="237"/>
      <c r="N139" s="238"/>
      <c r="O139" s="238"/>
      <c r="P139" s="238"/>
      <c r="Q139" s="238"/>
      <c r="R139" s="238"/>
      <c r="S139" s="238"/>
      <c r="T139" s="239"/>
      <c r="U139" s="13"/>
      <c r="V139" s="13"/>
      <c r="W139" s="13"/>
      <c r="X139" s="13"/>
      <c r="Y139" s="13"/>
      <c r="Z139" s="13"/>
      <c r="AA139" s="13"/>
      <c r="AB139" s="13"/>
      <c r="AC139" s="13"/>
      <c r="AD139" s="13"/>
      <c r="AE139" s="13"/>
      <c r="AT139" s="240" t="s">
        <v>149</v>
      </c>
      <c r="AU139" s="240" t="s">
        <v>84</v>
      </c>
      <c r="AV139" s="13" t="s">
        <v>82</v>
      </c>
      <c r="AW139" s="13" t="s">
        <v>35</v>
      </c>
      <c r="AX139" s="13" t="s">
        <v>74</v>
      </c>
      <c r="AY139" s="240" t="s">
        <v>137</v>
      </c>
    </row>
    <row r="140" s="14" customFormat="1">
      <c r="A140" s="14"/>
      <c r="B140" s="241"/>
      <c r="C140" s="242"/>
      <c r="D140" s="232" t="s">
        <v>149</v>
      </c>
      <c r="E140" s="243" t="s">
        <v>19</v>
      </c>
      <c r="F140" s="244" t="s">
        <v>84</v>
      </c>
      <c r="G140" s="242"/>
      <c r="H140" s="245">
        <v>2</v>
      </c>
      <c r="I140" s="246"/>
      <c r="J140" s="242"/>
      <c r="K140" s="242"/>
      <c r="L140" s="247"/>
      <c r="M140" s="248"/>
      <c r="N140" s="249"/>
      <c r="O140" s="249"/>
      <c r="P140" s="249"/>
      <c r="Q140" s="249"/>
      <c r="R140" s="249"/>
      <c r="S140" s="249"/>
      <c r="T140" s="250"/>
      <c r="U140" s="14"/>
      <c r="V140" s="14"/>
      <c r="W140" s="14"/>
      <c r="X140" s="14"/>
      <c r="Y140" s="14"/>
      <c r="Z140" s="14"/>
      <c r="AA140" s="14"/>
      <c r="AB140" s="14"/>
      <c r="AC140" s="14"/>
      <c r="AD140" s="14"/>
      <c r="AE140" s="14"/>
      <c r="AT140" s="251" t="s">
        <v>149</v>
      </c>
      <c r="AU140" s="251" t="s">
        <v>84</v>
      </c>
      <c r="AV140" s="14" t="s">
        <v>84</v>
      </c>
      <c r="AW140" s="14" t="s">
        <v>35</v>
      </c>
      <c r="AX140" s="14" t="s">
        <v>74</v>
      </c>
      <c r="AY140" s="251" t="s">
        <v>137</v>
      </c>
    </row>
    <row r="141" s="15" customFormat="1">
      <c r="A141" s="15"/>
      <c r="B141" s="252"/>
      <c r="C141" s="253"/>
      <c r="D141" s="232" t="s">
        <v>149</v>
      </c>
      <c r="E141" s="254" t="s">
        <v>19</v>
      </c>
      <c r="F141" s="255" t="s">
        <v>158</v>
      </c>
      <c r="G141" s="253"/>
      <c r="H141" s="256">
        <v>6</v>
      </c>
      <c r="I141" s="257"/>
      <c r="J141" s="253"/>
      <c r="K141" s="253"/>
      <c r="L141" s="258"/>
      <c r="M141" s="259"/>
      <c r="N141" s="260"/>
      <c r="O141" s="260"/>
      <c r="P141" s="260"/>
      <c r="Q141" s="260"/>
      <c r="R141" s="260"/>
      <c r="S141" s="260"/>
      <c r="T141" s="261"/>
      <c r="U141" s="15"/>
      <c r="V141" s="15"/>
      <c r="W141" s="15"/>
      <c r="X141" s="15"/>
      <c r="Y141" s="15"/>
      <c r="Z141" s="15"/>
      <c r="AA141" s="15"/>
      <c r="AB141" s="15"/>
      <c r="AC141" s="15"/>
      <c r="AD141" s="15"/>
      <c r="AE141" s="15"/>
      <c r="AT141" s="262" t="s">
        <v>149</v>
      </c>
      <c r="AU141" s="262" t="s">
        <v>84</v>
      </c>
      <c r="AV141" s="15" t="s">
        <v>145</v>
      </c>
      <c r="AW141" s="15" t="s">
        <v>35</v>
      </c>
      <c r="AX141" s="15" t="s">
        <v>82</v>
      </c>
      <c r="AY141" s="262" t="s">
        <v>137</v>
      </c>
    </row>
    <row r="142" s="2" customFormat="1" ht="37.8" customHeight="1">
      <c r="A142" s="38"/>
      <c r="B142" s="39"/>
      <c r="C142" s="266" t="s">
        <v>212</v>
      </c>
      <c r="D142" s="266" t="s">
        <v>365</v>
      </c>
      <c r="E142" s="267" t="s">
        <v>380</v>
      </c>
      <c r="F142" s="268" t="s">
        <v>381</v>
      </c>
      <c r="G142" s="269" t="s">
        <v>229</v>
      </c>
      <c r="H142" s="270">
        <v>4</v>
      </c>
      <c r="I142" s="271"/>
      <c r="J142" s="272">
        <f>ROUND(I142*H142,2)</f>
        <v>0</v>
      </c>
      <c r="K142" s="268" t="s">
        <v>144</v>
      </c>
      <c r="L142" s="273"/>
      <c r="M142" s="274" t="s">
        <v>19</v>
      </c>
      <c r="N142" s="275" t="s">
        <v>45</v>
      </c>
      <c r="O142" s="84"/>
      <c r="P142" s="221">
        <f>O142*H142</f>
        <v>0</v>
      </c>
      <c r="Q142" s="221">
        <v>0.01272</v>
      </c>
      <c r="R142" s="221">
        <f>Q142*H142</f>
        <v>0.050880000000000002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202</v>
      </c>
      <c r="AT142" s="223" t="s">
        <v>365</v>
      </c>
      <c r="AU142" s="223" t="s">
        <v>84</v>
      </c>
      <c r="AY142" s="17" t="s">
        <v>137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82</v>
      </c>
      <c r="BK142" s="224">
        <f>ROUND(I142*H142,2)</f>
        <v>0</v>
      </c>
      <c r="BL142" s="17" t="s">
        <v>145</v>
      </c>
      <c r="BM142" s="223" t="s">
        <v>382</v>
      </c>
    </row>
    <row r="143" s="2" customFormat="1" ht="37.8" customHeight="1">
      <c r="A143" s="38"/>
      <c r="B143" s="39"/>
      <c r="C143" s="266" t="s">
        <v>217</v>
      </c>
      <c r="D143" s="266" t="s">
        <v>365</v>
      </c>
      <c r="E143" s="267" t="s">
        <v>383</v>
      </c>
      <c r="F143" s="268" t="s">
        <v>384</v>
      </c>
      <c r="G143" s="269" t="s">
        <v>229</v>
      </c>
      <c r="H143" s="270">
        <v>2</v>
      </c>
      <c r="I143" s="271"/>
      <c r="J143" s="272">
        <f>ROUND(I143*H143,2)</f>
        <v>0</v>
      </c>
      <c r="K143" s="268" t="s">
        <v>144</v>
      </c>
      <c r="L143" s="273"/>
      <c r="M143" s="274" t="s">
        <v>19</v>
      </c>
      <c r="N143" s="275" t="s">
        <v>45</v>
      </c>
      <c r="O143" s="84"/>
      <c r="P143" s="221">
        <f>O143*H143</f>
        <v>0</v>
      </c>
      <c r="Q143" s="221">
        <v>0.012489999999999999</v>
      </c>
      <c r="R143" s="221">
        <f>Q143*H143</f>
        <v>0.024979999999999999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202</v>
      </c>
      <c r="AT143" s="223" t="s">
        <v>365</v>
      </c>
      <c r="AU143" s="223" t="s">
        <v>84</v>
      </c>
      <c r="AY143" s="17" t="s">
        <v>137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82</v>
      </c>
      <c r="BK143" s="224">
        <f>ROUND(I143*H143,2)</f>
        <v>0</v>
      </c>
      <c r="BL143" s="17" t="s">
        <v>145</v>
      </c>
      <c r="BM143" s="223" t="s">
        <v>385</v>
      </c>
    </row>
    <row r="144" s="12" customFormat="1" ht="22.8" customHeight="1">
      <c r="A144" s="12"/>
      <c r="B144" s="196"/>
      <c r="C144" s="197"/>
      <c r="D144" s="198" t="s">
        <v>73</v>
      </c>
      <c r="E144" s="210" t="s">
        <v>138</v>
      </c>
      <c r="F144" s="210" t="s">
        <v>139</v>
      </c>
      <c r="G144" s="197"/>
      <c r="H144" s="197"/>
      <c r="I144" s="200"/>
      <c r="J144" s="211">
        <f>BK144</f>
        <v>0</v>
      </c>
      <c r="K144" s="197"/>
      <c r="L144" s="202"/>
      <c r="M144" s="203"/>
      <c r="N144" s="204"/>
      <c r="O144" s="204"/>
      <c r="P144" s="205">
        <f>SUM(P145:P148)</f>
        <v>0</v>
      </c>
      <c r="Q144" s="204"/>
      <c r="R144" s="205">
        <f>SUM(R145:R148)</f>
        <v>0.0092000000000000016</v>
      </c>
      <c r="S144" s="204"/>
      <c r="T144" s="206">
        <f>SUM(T145:T148)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07" t="s">
        <v>82</v>
      </c>
      <c r="AT144" s="208" t="s">
        <v>73</v>
      </c>
      <c r="AU144" s="208" t="s">
        <v>82</v>
      </c>
      <c r="AY144" s="207" t="s">
        <v>137</v>
      </c>
      <c r="BK144" s="209">
        <f>SUM(BK145:BK148)</f>
        <v>0</v>
      </c>
    </row>
    <row r="145" s="2" customFormat="1" ht="37.8" customHeight="1">
      <c r="A145" s="38"/>
      <c r="B145" s="39"/>
      <c r="C145" s="212" t="s">
        <v>8</v>
      </c>
      <c r="D145" s="212" t="s">
        <v>140</v>
      </c>
      <c r="E145" s="213" t="s">
        <v>386</v>
      </c>
      <c r="F145" s="214" t="s">
        <v>387</v>
      </c>
      <c r="G145" s="215" t="s">
        <v>161</v>
      </c>
      <c r="H145" s="216">
        <v>230</v>
      </c>
      <c r="I145" s="217"/>
      <c r="J145" s="218">
        <f>ROUND(I145*H145,2)</f>
        <v>0</v>
      </c>
      <c r="K145" s="214" t="s">
        <v>144</v>
      </c>
      <c r="L145" s="44"/>
      <c r="M145" s="219" t="s">
        <v>19</v>
      </c>
      <c r="N145" s="220" t="s">
        <v>45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145</v>
      </c>
      <c r="AT145" s="223" t="s">
        <v>140</v>
      </c>
      <c r="AU145" s="223" t="s">
        <v>84</v>
      </c>
      <c r="AY145" s="17" t="s">
        <v>137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82</v>
      </c>
      <c r="BK145" s="224">
        <f>ROUND(I145*H145,2)</f>
        <v>0</v>
      </c>
      <c r="BL145" s="17" t="s">
        <v>145</v>
      </c>
      <c r="BM145" s="223" t="s">
        <v>388</v>
      </c>
    </row>
    <row r="146" s="2" customFormat="1">
      <c r="A146" s="38"/>
      <c r="B146" s="39"/>
      <c r="C146" s="40"/>
      <c r="D146" s="225" t="s">
        <v>147</v>
      </c>
      <c r="E146" s="40"/>
      <c r="F146" s="226" t="s">
        <v>389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147</v>
      </c>
      <c r="AU146" s="17" t="s">
        <v>84</v>
      </c>
    </row>
    <row r="147" s="2" customFormat="1" ht="37.8" customHeight="1">
      <c r="A147" s="38"/>
      <c r="B147" s="39"/>
      <c r="C147" s="212" t="s">
        <v>226</v>
      </c>
      <c r="D147" s="212" t="s">
        <v>140</v>
      </c>
      <c r="E147" s="213" t="s">
        <v>390</v>
      </c>
      <c r="F147" s="214" t="s">
        <v>391</v>
      </c>
      <c r="G147" s="215" t="s">
        <v>161</v>
      </c>
      <c r="H147" s="216">
        <v>230</v>
      </c>
      <c r="I147" s="217"/>
      <c r="J147" s="218">
        <f>ROUND(I147*H147,2)</f>
        <v>0</v>
      </c>
      <c r="K147" s="214" t="s">
        <v>144</v>
      </c>
      <c r="L147" s="44"/>
      <c r="M147" s="219" t="s">
        <v>19</v>
      </c>
      <c r="N147" s="220" t="s">
        <v>45</v>
      </c>
      <c r="O147" s="84"/>
      <c r="P147" s="221">
        <f>O147*H147</f>
        <v>0</v>
      </c>
      <c r="Q147" s="221">
        <v>4.0000000000000003E-05</v>
      </c>
      <c r="R147" s="221">
        <f>Q147*H147</f>
        <v>0.0092000000000000016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145</v>
      </c>
      <c r="AT147" s="223" t="s">
        <v>140</v>
      </c>
      <c r="AU147" s="223" t="s">
        <v>84</v>
      </c>
      <c r="AY147" s="17" t="s">
        <v>137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82</v>
      </c>
      <c r="BK147" s="224">
        <f>ROUND(I147*H147,2)</f>
        <v>0</v>
      </c>
      <c r="BL147" s="17" t="s">
        <v>145</v>
      </c>
      <c r="BM147" s="223" t="s">
        <v>392</v>
      </c>
    </row>
    <row r="148" s="2" customFormat="1">
      <c r="A148" s="38"/>
      <c r="B148" s="39"/>
      <c r="C148" s="40"/>
      <c r="D148" s="225" t="s">
        <v>147</v>
      </c>
      <c r="E148" s="40"/>
      <c r="F148" s="226" t="s">
        <v>393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84</v>
      </c>
    </row>
    <row r="149" s="12" customFormat="1" ht="22.8" customHeight="1">
      <c r="A149" s="12"/>
      <c r="B149" s="196"/>
      <c r="C149" s="197"/>
      <c r="D149" s="198" t="s">
        <v>73</v>
      </c>
      <c r="E149" s="210" t="s">
        <v>394</v>
      </c>
      <c r="F149" s="210" t="s">
        <v>395</v>
      </c>
      <c r="G149" s="197"/>
      <c r="H149" s="197"/>
      <c r="I149" s="200"/>
      <c r="J149" s="211">
        <f>BK149</f>
        <v>0</v>
      </c>
      <c r="K149" s="197"/>
      <c r="L149" s="202"/>
      <c r="M149" s="203"/>
      <c r="N149" s="204"/>
      <c r="O149" s="204"/>
      <c r="P149" s="205">
        <f>SUM(P150:P151)</f>
        <v>0</v>
      </c>
      <c r="Q149" s="204"/>
      <c r="R149" s="205">
        <f>SUM(R150:R151)</f>
        <v>0</v>
      </c>
      <c r="S149" s="204"/>
      <c r="T149" s="206">
        <f>SUM(T150:T151)</f>
        <v>0</v>
      </c>
      <c r="U149" s="12"/>
      <c r="V149" s="12"/>
      <c r="W149" s="12"/>
      <c r="X149" s="12"/>
      <c r="Y149" s="12"/>
      <c r="Z149" s="12"/>
      <c r="AA149" s="12"/>
      <c r="AB149" s="12"/>
      <c r="AC149" s="12"/>
      <c r="AD149" s="12"/>
      <c r="AE149" s="12"/>
      <c r="AR149" s="207" t="s">
        <v>82</v>
      </c>
      <c r="AT149" s="208" t="s">
        <v>73</v>
      </c>
      <c r="AU149" s="208" t="s">
        <v>82</v>
      </c>
      <c r="AY149" s="207" t="s">
        <v>137</v>
      </c>
      <c r="BK149" s="209">
        <f>SUM(BK150:BK151)</f>
        <v>0</v>
      </c>
    </row>
    <row r="150" s="2" customFormat="1" ht="55.5" customHeight="1">
      <c r="A150" s="38"/>
      <c r="B150" s="39"/>
      <c r="C150" s="212" t="s">
        <v>234</v>
      </c>
      <c r="D150" s="212" t="s">
        <v>140</v>
      </c>
      <c r="E150" s="213" t="s">
        <v>396</v>
      </c>
      <c r="F150" s="214" t="s">
        <v>397</v>
      </c>
      <c r="G150" s="215" t="s">
        <v>172</v>
      </c>
      <c r="H150" s="216">
        <v>11.685000000000001</v>
      </c>
      <c r="I150" s="217"/>
      <c r="J150" s="218">
        <f>ROUND(I150*H150,2)</f>
        <v>0</v>
      </c>
      <c r="K150" s="214" t="s">
        <v>144</v>
      </c>
      <c r="L150" s="44"/>
      <c r="M150" s="219" t="s">
        <v>19</v>
      </c>
      <c r="N150" s="220" t="s">
        <v>45</v>
      </c>
      <c r="O150" s="84"/>
      <c r="P150" s="221">
        <f>O150*H150</f>
        <v>0</v>
      </c>
      <c r="Q150" s="221">
        <v>0</v>
      </c>
      <c r="R150" s="221">
        <f>Q150*H150</f>
        <v>0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145</v>
      </c>
      <c r="AT150" s="223" t="s">
        <v>140</v>
      </c>
      <c r="AU150" s="223" t="s">
        <v>84</v>
      </c>
      <c r="AY150" s="17" t="s">
        <v>137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82</v>
      </c>
      <c r="BK150" s="224">
        <f>ROUND(I150*H150,2)</f>
        <v>0</v>
      </c>
      <c r="BL150" s="17" t="s">
        <v>145</v>
      </c>
      <c r="BM150" s="223" t="s">
        <v>398</v>
      </c>
    </row>
    <row r="151" s="2" customFormat="1">
      <c r="A151" s="38"/>
      <c r="B151" s="39"/>
      <c r="C151" s="40"/>
      <c r="D151" s="225" t="s">
        <v>147</v>
      </c>
      <c r="E151" s="40"/>
      <c r="F151" s="226" t="s">
        <v>399</v>
      </c>
      <c r="G151" s="40"/>
      <c r="H151" s="40"/>
      <c r="I151" s="227"/>
      <c r="J151" s="40"/>
      <c r="K151" s="40"/>
      <c r="L151" s="44"/>
      <c r="M151" s="228"/>
      <c r="N151" s="229"/>
      <c r="O151" s="84"/>
      <c r="P151" s="84"/>
      <c r="Q151" s="84"/>
      <c r="R151" s="84"/>
      <c r="S151" s="84"/>
      <c r="T151" s="85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147</v>
      </c>
      <c r="AU151" s="17" t="s">
        <v>84</v>
      </c>
    </row>
    <row r="152" s="12" customFormat="1" ht="25.92" customHeight="1">
      <c r="A152" s="12"/>
      <c r="B152" s="196"/>
      <c r="C152" s="197"/>
      <c r="D152" s="198" t="s">
        <v>73</v>
      </c>
      <c r="E152" s="199" t="s">
        <v>190</v>
      </c>
      <c r="F152" s="199" t="s">
        <v>191</v>
      </c>
      <c r="G152" s="197"/>
      <c r="H152" s="197"/>
      <c r="I152" s="200"/>
      <c r="J152" s="201">
        <f>BK152</f>
        <v>0</v>
      </c>
      <c r="K152" s="197"/>
      <c r="L152" s="202"/>
      <c r="M152" s="203"/>
      <c r="N152" s="204"/>
      <c r="O152" s="204"/>
      <c r="P152" s="205">
        <f>P153+P163+P171+P194+P238+P260+P281+P310</f>
        <v>0</v>
      </c>
      <c r="Q152" s="204"/>
      <c r="R152" s="205">
        <f>R153+R163+R171+R194+R238+R260+R281+R310</f>
        <v>13.14329195</v>
      </c>
      <c r="S152" s="204"/>
      <c r="T152" s="206">
        <f>T153+T163+T171+T194+T238+T260+T281+T310</f>
        <v>0.0079500000000000005</v>
      </c>
      <c r="U152" s="12"/>
      <c r="V152" s="12"/>
      <c r="W152" s="12"/>
      <c r="X152" s="12"/>
      <c r="Y152" s="12"/>
      <c r="Z152" s="12"/>
      <c r="AA152" s="12"/>
      <c r="AB152" s="12"/>
      <c r="AC152" s="12"/>
      <c r="AD152" s="12"/>
      <c r="AE152" s="12"/>
      <c r="AR152" s="207" t="s">
        <v>84</v>
      </c>
      <c r="AT152" s="208" t="s">
        <v>73</v>
      </c>
      <c r="AU152" s="208" t="s">
        <v>74</v>
      </c>
      <c r="AY152" s="207" t="s">
        <v>137</v>
      </c>
      <c r="BK152" s="209">
        <f>BK153+BK163+BK171+BK194+BK238+BK260+BK281+BK310</f>
        <v>0</v>
      </c>
    </row>
    <row r="153" s="12" customFormat="1" ht="22.8" customHeight="1">
      <c r="A153" s="12"/>
      <c r="B153" s="196"/>
      <c r="C153" s="197"/>
      <c r="D153" s="198" t="s">
        <v>73</v>
      </c>
      <c r="E153" s="210" t="s">
        <v>192</v>
      </c>
      <c r="F153" s="210" t="s">
        <v>193</v>
      </c>
      <c r="G153" s="197"/>
      <c r="H153" s="197"/>
      <c r="I153" s="200"/>
      <c r="J153" s="211">
        <f>BK153</f>
        <v>0</v>
      </c>
      <c r="K153" s="197"/>
      <c r="L153" s="202"/>
      <c r="M153" s="203"/>
      <c r="N153" s="204"/>
      <c r="O153" s="204"/>
      <c r="P153" s="205">
        <f>SUM(P154:P162)</f>
        <v>0</v>
      </c>
      <c r="Q153" s="204"/>
      <c r="R153" s="205">
        <f>SUM(R154:R162)</f>
        <v>0.54892649999999998</v>
      </c>
      <c r="S153" s="204"/>
      <c r="T153" s="206">
        <f>SUM(T154:T162)</f>
        <v>0</v>
      </c>
      <c r="U153" s="12"/>
      <c r="V153" s="12"/>
      <c r="W153" s="12"/>
      <c r="X153" s="12"/>
      <c r="Y153" s="12"/>
      <c r="Z153" s="12"/>
      <c r="AA153" s="12"/>
      <c r="AB153" s="12"/>
      <c r="AC153" s="12"/>
      <c r="AD153" s="12"/>
      <c r="AE153" s="12"/>
      <c r="AR153" s="207" t="s">
        <v>84</v>
      </c>
      <c r="AT153" s="208" t="s">
        <v>73</v>
      </c>
      <c r="AU153" s="208" t="s">
        <v>82</v>
      </c>
      <c r="AY153" s="207" t="s">
        <v>137</v>
      </c>
      <c r="BK153" s="209">
        <f>SUM(BK154:BK162)</f>
        <v>0</v>
      </c>
    </row>
    <row r="154" s="2" customFormat="1" ht="44.25" customHeight="1">
      <c r="A154" s="38"/>
      <c r="B154" s="39"/>
      <c r="C154" s="212" t="s">
        <v>241</v>
      </c>
      <c r="D154" s="212" t="s">
        <v>140</v>
      </c>
      <c r="E154" s="213" t="s">
        <v>400</v>
      </c>
      <c r="F154" s="214" t="s">
        <v>401</v>
      </c>
      <c r="G154" s="215" t="s">
        <v>161</v>
      </c>
      <c r="H154" s="216">
        <v>102.795</v>
      </c>
      <c r="I154" s="217"/>
      <c r="J154" s="218">
        <f>ROUND(I154*H154,2)</f>
        <v>0</v>
      </c>
      <c r="K154" s="214" t="s">
        <v>144</v>
      </c>
      <c r="L154" s="44"/>
      <c r="M154" s="219" t="s">
        <v>19</v>
      </c>
      <c r="N154" s="220" t="s">
        <v>45</v>
      </c>
      <c r="O154" s="84"/>
      <c r="P154" s="221">
        <f>O154*H154</f>
        <v>0</v>
      </c>
      <c r="Q154" s="221">
        <v>0.00029999999999999997</v>
      </c>
      <c r="R154" s="221">
        <f>Q154*H154</f>
        <v>0.030838499999999998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197</v>
      </c>
      <c r="AT154" s="223" t="s">
        <v>140</v>
      </c>
      <c r="AU154" s="223" t="s">
        <v>84</v>
      </c>
      <c r="AY154" s="17" t="s">
        <v>137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82</v>
      </c>
      <c r="BK154" s="224">
        <f>ROUND(I154*H154,2)</f>
        <v>0</v>
      </c>
      <c r="BL154" s="17" t="s">
        <v>197</v>
      </c>
      <c r="BM154" s="223" t="s">
        <v>402</v>
      </c>
    </row>
    <row r="155" s="2" customFormat="1">
      <c r="A155" s="38"/>
      <c r="B155" s="39"/>
      <c r="C155" s="40"/>
      <c r="D155" s="225" t="s">
        <v>147</v>
      </c>
      <c r="E155" s="40"/>
      <c r="F155" s="226" t="s">
        <v>403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84</v>
      </c>
    </row>
    <row r="156" s="13" customFormat="1">
      <c r="A156" s="13"/>
      <c r="B156" s="230"/>
      <c r="C156" s="231"/>
      <c r="D156" s="232" t="s">
        <v>149</v>
      </c>
      <c r="E156" s="233" t="s">
        <v>19</v>
      </c>
      <c r="F156" s="234" t="s">
        <v>404</v>
      </c>
      <c r="G156" s="231"/>
      <c r="H156" s="233" t="s">
        <v>19</v>
      </c>
      <c r="I156" s="235"/>
      <c r="J156" s="231"/>
      <c r="K156" s="231"/>
      <c r="L156" s="236"/>
      <c r="M156" s="237"/>
      <c r="N156" s="238"/>
      <c r="O156" s="238"/>
      <c r="P156" s="238"/>
      <c r="Q156" s="238"/>
      <c r="R156" s="238"/>
      <c r="S156" s="238"/>
      <c r="T156" s="239"/>
      <c r="U156" s="13"/>
      <c r="V156" s="13"/>
      <c r="W156" s="13"/>
      <c r="X156" s="13"/>
      <c r="Y156" s="13"/>
      <c r="Z156" s="13"/>
      <c r="AA156" s="13"/>
      <c r="AB156" s="13"/>
      <c r="AC156" s="13"/>
      <c r="AD156" s="13"/>
      <c r="AE156" s="13"/>
      <c r="AT156" s="240" t="s">
        <v>149</v>
      </c>
      <c r="AU156" s="240" t="s">
        <v>84</v>
      </c>
      <c r="AV156" s="13" t="s">
        <v>82</v>
      </c>
      <c r="AW156" s="13" t="s">
        <v>35</v>
      </c>
      <c r="AX156" s="13" t="s">
        <v>74</v>
      </c>
      <c r="AY156" s="240" t="s">
        <v>137</v>
      </c>
    </row>
    <row r="157" s="14" customFormat="1">
      <c r="A157" s="14"/>
      <c r="B157" s="241"/>
      <c r="C157" s="242"/>
      <c r="D157" s="232" t="s">
        <v>149</v>
      </c>
      <c r="E157" s="243" t="s">
        <v>19</v>
      </c>
      <c r="F157" s="244" t="s">
        <v>405</v>
      </c>
      <c r="G157" s="242"/>
      <c r="H157" s="245">
        <v>68.530000000000001</v>
      </c>
      <c r="I157" s="246"/>
      <c r="J157" s="242"/>
      <c r="K157" s="242"/>
      <c r="L157" s="247"/>
      <c r="M157" s="248"/>
      <c r="N157" s="249"/>
      <c r="O157" s="249"/>
      <c r="P157" s="249"/>
      <c r="Q157" s="249"/>
      <c r="R157" s="249"/>
      <c r="S157" s="249"/>
      <c r="T157" s="250"/>
      <c r="U157" s="14"/>
      <c r="V157" s="14"/>
      <c r="W157" s="14"/>
      <c r="X157" s="14"/>
      <c r="Y157" s="14"/>
      <c r="Z157" s="14"/>
      <c r="AA157" s="14"/>
      <c r="AB157" s="14"/>
      <c r="AC157" s="14"/>
      <c r="AD157" s="14"/>
      <c r="AE157" s="14"/>
      <c r="AT157" s="251" t="s">
        <v>149</v>
      </c>
      <c r="AU157" s="251" t="s">
        <v>84</v>
      </c>
      <c r="AV157" s="14" t="s">
        <v>84</v>
      </c>
      <c r="AW157" s="14" t="s">
        <v>35</v>
      </c>
      <c r="AX157" s="14" t="s">
        <v>82</v>
      </c>
      <c r="AY157" s="251" t="s">
        <v>137</v>
      </c>
    </row>
    <row r="158" s="14" customFormat="1">
      <c r="A158" s="14"/>
      <c r="B158" s="241"/>
      <c r="C158" s="242"/>
      <c r="D158" s="232" t="s">
        <v>149</v>
      </c>
      <c r="E158" s="242"/>
      <c r="F158" s="244" t="s">
        <v>406</v>
      </c>
      <c r="G158" s="242"/>
      <c r="H158" s="245">
        <v>102.795</v>
      </c>
      <c r="I158" s="246"/>
      <c r="J158" s="242"/>
      <c r="K158" s="242"/>
      <c r="L158" s="247"/>
      <c r="M158" s="248"/>
      <c r="N158" s="249"/>
      <c r="O158" s="249"/>
      <c r="P158" s="249"/>
      <c r="Q158" s="249"/>
      <c r="R158" s="249"/>
      <c r="S158" s="249"/>
      <c r="T158" s="250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1" t="s">
        <v>149</v>
      </c>
      <c r="AU158" s="251" t="s">
        <v>84</v>
      </c>
      <c r="AV158" s="14" t="s">
        <v>84</v>
      </c>
      <c r="AW158" s="14" t="s">
        <v>4</v>
      </c>
      <c r="AX158" s="14" t="s">
        <v>82</v>
      </c>
      <c r="AY158" s="251" t="s">
        <v>137</v>
      </c>
    </row>
    <row r="159" s="2" customFormat="1" ht="24.15" customHeight="1">
      <c r="A159" s="38"/>
      <c r="B159" s="39"/>
      <c r="C159" s="266" t="s">
        <v>197</v>
      </c>
      <c r="D159" s="266" t="s">
        <v>365</v>
      </c>
      <c r="E159" s="267" t="s">
        <v>407</v>
      </c>
      <c r="F159" s="268" t="s">
        <v>408</v>
      </c>
      <c r="G159" s="269" t="s">
        <v>161</v>
      </c>
      <c r="H159" s="270">
        <v>107.935</v>
      </c>
      <c r="I159" s="271"/>
      <c r="J159" s="272">
        <f>ROUND(I159*H159,2)</f>
        <v>0</v>
      </c>
      <c r="K159" s="268" t="s">
        <v>144</v>
      </c>
      <c r="L159" s="273"/>
      <c r="M159" s="274" t="s">
        <v>19</v>
      </c>
      <c r="N159" s="275" t="s">
        <v>45</v>
      </c>
      <c r="O159" s="84"/>
      <c r="P159" s="221">
        <f>O159*H159</f>
        <v>0</v>
      </c>
      <c r="Q159" s="221">
        <v>0.0047999999999999996</v>
      </c>
      <c r="R159" s="221">
        <f>Q159*H159</f>
        <v>0.51808799999999999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409</v>
      </c>
      <c r="AT159" s="223" t="s">
        <v>365</v>
      </c>
      <c r="AU159" s="223" t="s">
        <v>84</v>
      </c>
      <c r="AY159" s="17" t="s">
        <v>137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82</v>
      </c>
      <c r="BK159" s="224">
        <f>ROUND(I159*H159,2)</f>
        <v>0</v>
      </c>
      <c r="BL159" s="17" t="s">
        <v>197</v>
      </c>
      <c r="BM159" s="223" t="s">
        <v>410</v>
      </c>
    </row>
    <row r="160" s="14" customFormat="1">
      <c r="A160" s="14"/>
      <c r="B160" s="241"/>
      <c r="C160" s="242"/>
      <c r="D160" s="232" t="s">
        <v>149</v>
      </c>
      <c r="E160" s="242"/>
      <c r="F160" s="244" t="s">
        <v>411</v>
      </c>
      <c r="G160" s="242"/>
      <c r="H160" s="245">
        <v>107.935</v>
      </c>
      <c r="I160" s="246"/>
      <c r="J160" s="242"/>
      <c r="K160" s="242"/>
      <c r="L160" s="247"/>
      <c r="M160" s="248"/>
      <c r="N160" s="249"/>
      <c r="O160" s="249"/>
      <c r="P160" s="249"/>
      <c r="Q160" s="249"/>
      <c r="R160" s="249"/>
      <c r="S160" s="249"/>
      <c r="T160" s="250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1" t="s">
        <v>149</v>
      </c>
      <c r="AU160" s="251" t="s">
        <v>84</v>
      </c>
      <c r="AV160" s="14" t="s">
        <v>84</v>
      </c>
      <c r="AW160" s="14" t="s">
        <v>4</v>
      </c>
      <c r="AX160" s="14" t="s">
        <v>82</v>
      </c>
      <c r="AY160" s="251" t="s">
        <v>137</v>
      </c>
    </row>
    <row r="161" s="2" customFormat="1" ht="55.5" customHeight="1">
      <c r="A161" s="38"/>
      <c r="B161" s="39"/>
      <c r="C161" s="212" t="s">
        <v>257</v>
      </c>
      <c r="D161" s="212" t="s">
        <v>140</v>
      </c>
      <c r="E161" s="213" t="s">
        <v>412</v>
      </c>
      <c r="F161" s="214" t="s">
        <v>413</v>
      </c>
      <c r="G161" s="215" t="s">
        <v>172</v>
      </c>
      <c r="H161" s="216">
        <v>0.54900000000000004</v>
      </c>
      <c r="I161" s="217"/>
      <c r="J161" s="218">
        <f>ROUND(I161*H161,2)</f>
        <v>0</v>
      </c>
      <c r="K161" s="214" t="s">
        <v>144</v>
      </c>
      <c r="L161" s="44"/>
      <c r="M161" s="219" t="s">
        <v>19</v>
      </c>
      <c r="N161" s="220" t="s">
        <v>45</v>
      </c>
      <c r="O161" s="84"/>
      <c r="P161" s="221">
        <f>O161*H161</f>
        <v>0</v>
      </c>
      <c r="Q161" s="221">
        <v>0</v>
      </c>
      <c r="R161" s="221">
        <f>Q161*H161</f>
        <v>0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197</v>
      </c>
      <c r="AT161" s="223" t="s">
        <v>140</v>
      </c>
      <c r="AU161" s="223" t="s">
        <v>84</v>
      </c>
      <c r="AY161" s="17" t="s">
        <v>137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82</v>
      </c>
      <c r="BK161" s="224">
        <f>ROUND(I161*H161,2)</f>
        <v>0</v>
      </c>
      <c r="BL161" s="17" t="s">
        <v>197</v>
      </c>
      <c r="BM161" s="223" t="s">
        <v>414</v>
      </c>
    </row>
    <row r="162" s="2" customFormat="1">
      <c r="A162" s="38"/>
      <c r="B162" s="39"/>
      <c r="C162" s="40"/>
      <c r="D162" s="225" t="s">
        <v>147</v>
      </c>
      <c r="E162" s="40"/>
      <c r="F162" s="226" t="s">
        <v>415</v>
      </c>
      <c r="G162" s="40"/>
      <c r="H162" s="40"/>
      <c r="I162" s="227"/>
      <c r="J162" s="40"/>
      <c r="K162" s="40"/>
      <c r="L162" s="44"/>
      <c r="M162" s="228"/>
      <c r="N162" s="229"/>
      <c r="O162" s="84"/>
      <c r="P162" s="84"/>
      <c r="Q162" s="84"/>
      <c r="R162" s="84"/>
      <c r="S162" s="84"/>
      <c r="T162" s="85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147</v>
      </c>
      <c r="AU162" s="17" t="s">
        <v>84</v>
      </c>
    </row>
    <row r="163" s="12" customFormat="1" ht="22.8" customHeight="1">
      <c r="A163" s="12"/>
      <c r="B163" s="196"/>
      <c r="C163" s="197"/>
      <c r="D163" s="198" t="s">
        <v>73</v>
      </c>
      <c r="E163" s="210" t="s">
        <v>200</v>
      </c>
      <c r="F163" s="210" t="s">
        <v>201</v>
      </c>
      <c r="G163" s="197"/>
      <c r="H163" s="197"/>
      <c r="I163" s="200"/>
      <c r="J163" s="211">
        <f>BK163</f>
        <v>0</v>
      </c>
      <c r="K163" s="197"/>
      <c r="L163" s="202"/>
      <c r="M163" s="203"/>
      <c r="N163" s="204"/>
      <c r="O163" s="204"/>
      <c r="P163" s="205">
        <f>SUM(P164:P170)</f>
        <v>0</v>
      </c>
      <c r="Q163" s="204"/>
      <c r="R163" s="205">
        <f>SUM(R164:R170)</f>
        <v>0.0023999999999999998</v>
      </c>
      <c r="S163" s="204"/>
      <c r="T163" s="206">
        <f>SUM(T164:T170)</f>
        <v>0</v>
      </c>
      <c r="U163" s="12"/>
      <c r="V163" s="12"/>
      <c r="W163" s="12"/>
      <c r="X163" s="12"/>
      <c r="Y163" s="12"/>
      <c r="Z163" s="12"/>
      <c r="AA163" s="12"/>
      <c r="AB163" s="12"/>
      <c r="AC163" s="12"/>
      <c r="AD163" s="12"/>
      <c r="AE163" s="12"/>
      <c r="AR163" s="207" t="s">
        <v>84</v>
      </c>
      <c r="AT163" s="208" t="s">
        <v>73</v>
      </c>
      <c r="AU163" s="208" t="s">
        <v>82</v>
      </c>
      <c r="AY163" s="207" t="s">
        <v>137</v>
      </c>
      <c r="BK163" s="209">
        <f>SUM(BK164:BK170)</f>
        <v>0</v>
      </c>
    </row>
    <row r="164" s="2" customFormat="1" ht="24.15" customHeight="1">
      <c r="A164" s="38"/>
      <c r="B164" s="39"/>
      <c r="C164" s="212" t="s">
        <v>264</v>
      </c>
      <c r="D164" s="212" t="s">
        <v>140</v>
      </c>
      <c r="E164" s="213" t="s">
        <v>416</v>
      </c>
      <c r="F164" s="214" t="s">
        <v>417</v>
      </c>
      <c r="G164" s="215" t="s">
        <v>229</v>
      </c>
      <c r="H164" s="216">
        <v>2</v>
      </c>
      <c r="I164" s="217"/>
      <c r="J164" s="218">
        <f>ROUND(I164*H164,2)</f>
        <v>0</v>
      </c>
      <c r="K164" s="214" t="s">
        <v>144</v>
      </c>
      <c r="L164" s="44"/>
      <c r="M164" s="219" t="s">
        <v>19</v>
      </c>
      <c r="N164" s="220" t="s">
        <v>45</v>
      </c>
      <c r="O164" s="84"/>
      <c r="P164" s="221">
        <f>O164*H164</f>
        <v>0</v>
      </c>
      <c r="Q164" s="221">
        <v>0</v>
      </c>
      <c r="R164" s="221">
        <f>Q164*H164</f>
        <v>0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197</v>
      </c>
      <c r="AT164" s="223" t="s">
        <v>140</v>
      </c>
      <c r="AU164" s="223" t="s">
        <v>84</v>
      </c>
      <c r="AY164" s="17" t="s">
        <v>137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82</v>
      </c>
      <c r="BK164" s="224">
        <f>ROUND(I164*H164,2)</f>
        <v>0</v>
      </c>
      <c r="BL164" s="17" t="s">
        <v>197</v>
      </c>
      <c r="BM164" s="223" t="s">
        <v>418</v>
      </c>
    </row>
    <row r="165" s="2" customFormat="1">
      <c r="A165" s="38"/>
      <c r="B165" s="39"/>
      <c r="C165" s="40"/>
      <c r="D165" s="225" t="s">
        <v>147</v>
      </c>
      <c r="E165" s="40"/>
      <c r="F165" s="226" t="s">
        <v>419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84</v>
      </c>
    </row>
    <row r="166" s="13" customFormat="1">
      <c r="A166" s="13"/>
      <c r="B166" s="230"/>
      <c r="C166" s="231"/>
      <c r="D166" s="232" t="s">
        <v>149</v>
      </c>
      <c r="E166" s="233" t="s">
        <v>19</v>
      </c>
      <c r="F166" s="234" t="s">
        <v>361</v>
      </c>
      <c r="G166" s="231"/>
      <c r="H166" s="233" t="s">
        <v>19</v>
      </c>
      <c r="I166" s="235"/>
      <c r="J166" s="231"/>
      <c r="K166" s="231"/>
      <c r="L166" s="236"/>
      <c r="M166" s="237"/>
      <c r="N166" s="238"/>
      <c r="O166" s="238"/>
      <c r="P166" s="238"/>
      <c r="Q166" s="238"/>
      <c r="R166" s="238"/>
      <c r="S166" s="238"/>
      <c r="T166" s="239"/>
      <c r="U166" s="13"/>
      <c r="V166" s="13"/>
      <c r="W166" s="13"/>
      <c r="X166" s="13"/>
      <c r="Y166" s="13"/>
      <c r="Z166" s="13"/>
      <c r="AA166" s="13"/>
      <c r="AB166" s="13"/>
      <c r="AC166" s="13"/>
      <c r="AD166" s="13"/>
      <c r="AE166" s="13"/>
      <c r="AT166" s="240" t="s">
        <v>149</v>
      </c>
      <c r="AU166" s="240" t="s">
        <v>84</v>
      </c>
      <c r="AV166" s="13" t="s">
        <v>82</v>
      </c>
      <c r="AW166" s="13" t="s">
        <v>35</v>
      </c>
      <c r="AX166" s="13" t="s">
        <v>74</v>
      </c>
      <c r="AY166" s="240" t="s">
        <v>137</v>
      </c>
    </row>
    <row r="167" s="14" customFormat="1">
      <c r="A167" s="14"/>
      <c r="B167" s="241"/>
      <c r="C167" s="242"/>
      <c r="D167" s="232" t="s">
        <v>149</v>
      </c>
      <c r="E167" s="243" t="s">
        <v>19</v>
      </c>
      <c r="F167" s="244" t="s">
        <v>84</v>
      </c>
      <c r="G167" s="242"/>
      <c r="H167" s="245">
        <v>2</v>
      </c>
      <c r="I167" s="246"/>
      <c r="J167" s="242"/>
      <c r="K167" s="242"/>
      <c r="L167" s="247"/>
      <c r="M167" s="248"/>
      <c r="N167" s="249"/>
      <c r="O167" s="249"/>
      <c r="P167" s="249"/>
      <c r="Q167" s="249"/>
      <c r="R167" s="249"/>
      <c r="S167" s="249"/>
      <c r="T167" s="250"/>
      <c r="U167" s="14"/>
      <c r="V167" s="14"/>
      <c r="W167" s="14"/>
      <c r="X167" s="14"/>
      <c r="Y167" s="14"/>
      <c r="Z167" s="14"/>
      <c r="AA167" s="14"/>
      <c r="AB167" s="14"/>
      <c r="AC167" s="14"/>
      <c r="AD167" s="14"/>
      <c r="AE167" s="14"/>
      <c r="AT167" s="251" t="s">
        <v>149</v>
      </c>
      <c r="AU167" s="251" t="s">
        <v>84</v>
      </c>
      <c r="AV167" s="14" t="s">
        <v>84</v>
      </c>
      <c r="AW167" s="14" t="s">
        <v>35</v>
      </c>
      <c r="AX167" s="14" t="s">
        <v>82</v>
      </c>
      <c r="AY167" s="251" t="s">
        <v>137</v>
      </c>
    </row>
    <row r="168" s="2" customFormat="1" ht="16.5" customHeight="1">
      <c r="A168" s="38"/>
      <c r="B168" s="39"/>
      <c r="C168" s="266" t="s">
        <v>270</v>
      </c>
      <c r="D168" s="266" t="s">
        <v>365</v>
      </c>
      <c r="E168" s="267" t="s">
        <v>420</v>
      </c>
      <c r="F168" s="268" t="s">
        <v>421</v>
      </c>
      <c r="G168" s="269" t="s">
        <v>229</v>
      </c>
      <c r="H168" s="270">
        <v>2</v>
      </c>
      <c r="I168" s="271"/>
      <c r="J168" s="272">
        <f>ROUND(I168*H168,2)</f>
        <v>0</v>
      </c>
      <c r="K168" s="268" t="s">
        <v>144</v>
      </c>
      <c r="L168" s="273"/>
      <c r="M168" s="274" t="s">
        <v>19</v>
      </c>
      <c r="N168" s="275" t="s">
        <v>45</v>
      </c>
      <c r="O168" s="84"/>
      <c r="P168" s="221">
        <f>O168*H168</f>
        <v>0</v>
      </c>
      <c r="Q168" s="221">
        <v>0.0011999999999999999</v>
      </c>
      <c r="R168" s="221">
        <f>Q168*H168</f>
        <v>0.0023999999999999998</v>
      </c>
      <c r="S168" s="221">
        <v>0</v>
      </c>
      <c r="T168" s="222">
        <f>S168*H168</f>
        <v>0</v>
      </c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R168" s="223" t="s">
        <v>409</v>
      </c>
      <c r="AT168" s="223" t="s">
        <v>365</v>
      </c>
      <c r="AU168" s="223" t="s">
        <v>84</v>
      </c>
      <c r="AY168" s="17" t="s">
        <v>137</v>
      </c>
      <c r="BE168" s="224">
        <f>IF(N168="základní",J168,0)</f>
        <v>0</v>
      </c>
      <c r="BF168" s="224">
        <f>IF(N168="snížená",J168,0)</f>
        <v>0</v>
      </c>
      <c r="BG168" s="224">
        <f>IF(N168="zákl. přenesená",J168,0)</f>
        <v>0</v>
      </c>
      <c r="BH168" s="224">
        <f>IF(N168="sníž. přenesená",J168,0)</f>
        <v>0</v>
      </c>
      <c r="BI168" s="224">
        <f>IF(N168="nulová",J168,0)</f>
        <v>0</v>
      </c>
      <c r="BJ168" s="17" t="s">
        <v>82</v>
      </c>
      <c r="BK168" s="224">
        <f>ROUND(I168*H168,2)</f>
        <v>0</v>
      </c>
      <c r="BL168" s="17" t="s">
        <v>197</v>
      </c>
      <c r="BM168" s="223" t="s">
        <v>422</v>
      </c>
    </row>
    <row r="169" s="2" customFormat="1" ht="55.5" customHeight="1">
      <c r="A169" s="38"/>
      <c r="B169" s="39"/>
      <c r="C169" s="212" t="s">
        <v>286</v>
      </c>
      <c r="D169" s="212" t="s">
        <v>140</v>
      </c>
      <c r="E169" s="213" t="s">
        <v>423</v>
      </c>
      <c r="F169" s="214" t="s">
        <v>424</v>
      </c>
      <c r="G169" s="215" t="s">
        <v>172</v>
      </c>
      <c r="H169" s="216">
        <v>0.002</v>
      </c>
      <c r="I169" s="217"/>
      <c r="J169" s="218">
        <f>ROUND(I169*H169,2)</f>
        <v>0</v>
      </c>
      <c r="K169" s="214" t="s">
        <v>144</v>
      </c>
      <c r="L169" s="44"/>
      <c r="M169" s="219" t="s">
        <v>19</v>
      </c>
      <c r="N169" s="220" t="s">
        <v>45</v>
      </c>
      <c r="O169" s="84"/>
      <c r="P169" s="221">
        <f>O169*H169</f>
        <v>0</v>
      </c>
      <c r="Q169" s="221">
        <v>0</v>
      </c>
      <c r="R169" s="221">
        <f>Q169*H169</f>
        <v>0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197</v>
      </c>
      <c r="AT169" s="223" t="s">
        <v>140</v>
      </c>
      <c r="AU169" s="223" t="s">
        <v>84</v>
      </c>
      <c r="AY169" s="17" t="s">
        <v>137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82</v>
      </c>
      <c r="BK169" s="224">
        <f>ROUND(I169*H169,2)</f>
        <v>0</v>
      </c>
      <c r="BL169" s="17" t="s">
        <v>197</v>
      </c>
      <c r="BM169" s="223" t="s">
        <v>425</v>
      </c>
    </row>
    <row r="170" s="2" customFormat="1">
      <c r="A170" s="38"/>
      <c r="B170" s="39"/>
      <c r="C170" s="40"/>
      <c r="D170" s="225" t="s">
        <v>147</v>
      </c>
      <c r="E170" s="40"/>
      <c r="F170" s="226" t="s">
        <v>426</v>
      </c>
      <c r="G170" s="40"/>
      <c r="H170" s="40"/>
      <c r="I170" s="227"/>
      <c r="J170" s="40"/>
      <c r="K170" s="40"/>
      <c r="L170" s="44"/>
      <c r="M170" s="228"/>
      <c r="N170" s="229"/>
      <c r="O170" s="84"/>
      <c r="P170" s="84"/>
      <c r="Q170" s="84"/>
      <c r="R170" s="84"/>
      <c r="S170" s="84"/>
      <c r="T170" s="85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147</v>
      </c>
      <c r="AU170" s="17" t="s">
        <v>84</v>
      </c>
    </row>
    <row r="171" s="12" customFormat="1" ht="22.8" customHeight="1">
      <c r="A171" s="12"/>
      <c r="B171" s="196"/>
      <c r="C171" s="197"/>
      <c r="D171" s="198" t="s">
        <v>73</v>
      </c>
      <c r="E171" s="210" t="s">
        <v>232</v>
      </c>
      <c r="F171" s="210" t="s">
        <v>233</v>
      </c>
      <c r="G171" s="197"/>
      <c r="H171" s="197"/>
      <c r="I171" s="200"/>
      <c r="J171" s="211">
        <f>BK171</f>
        <v>0</v>
      </c>
      <c r="K171" s="197"/>
      <c r="L171" s="202"/>
      <c r="M171" s="203"/>
      <c r="N171" s="204"/>
      <c r="O171" s="204"/>
      <c r="P171" s="205">
        <f>SUM(P172:P193)</f>
        <v>0</v>
      </c>
      <c r="Q171" s="204"/>
      <c r="R171" s="205">
        <f>SUM(R172:R193)</f>
        <v>7.0072701600000009</v>
      </c>
      <c r="S171" s="204"/>
      <c r="T171" s="206">
        <f>SUM(T172:T193)</f>
        <v>0</v>
      </c>
      <c r="U171" s="12"/>
      <c r="V171" s="12"/>
      <c r="W171" s="12"/>
      <c r="X171" s="12"/>
      <c r="Y171" s="12"/>
      <c r="Z171" s="12"/>
      <c r="AA171" s="12"/>
      <c r="AB171" s="12"/>
      <c r="AC171" s="12"/>
      <c r="AD171" s="12"/>
      <c r="AE171" s="12"/>
      <c r="AR171" s="207" t="s">
        <v>84</v>
      </c>
      <c r="AT171" s="208" t="s">
        <v>73</v>
      </c>
      <c r="AU171" s="208" t="s">
        <v>82</v>
      </c>
      <c r="AY171" s="207" t="s">
        <v>137</v>
      </c>
      <c r="BK171" s="209">
        <f>SUM(BK172:BK193)</f>
        <v>0</v>
      </c>
    </row>
    <row r="172" s="2" customFormat="1" ht="55.5" customHeight="1">
      <c r="A172" s="38"/>
      <c r="B172" s="39"/>
      <c r="C172" s="212" t="s">
        <v>7</v>
      </c>
      <c r="D172" s="212" t="s">
        <v>140</v>
      </c>
      <c r="E172" s="213" t="s">
        <v>427</v>
      </c>
      <c r="F172" s="214" t="s">
        <v>428</v>
      </c>
      <c r="G172" s="215" t="s">
        <v>161</v>
      </c>
      <c r="H172" s="216">
        <v>3.7599999999999998</v>
      </c>
      <c r="I172" s="217"/>
      <c r="J172" s="218">
        <f>ROUND(I172*H172,2)</f>
        <v>0</v>
      </c>
      <c r="K172" s="214" t="s">
        <v>144</v>
      </c>
      <c r="L172" s="44"/>
      <c r="M172" s="219" t="s">
        <v>19</v>
      </c>
      <c r="N172" s="220" t="s">
        <v>45</v>
      </c>
      <c r="O172" s="84"/>
      <c r="P172" s="221">
        <f>O172*H172</f>
        <v>0</v>
      </c>
      <c r="Q172" s="221">
        <v>0.031809999999999998</v>
      </c>
      <c r="R172" s="221">
        <f>Q172*H172</f>
        <v>0.11960559999999999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197</v>
      </c>
      <c r="AT172" s="223" t="s">
        <v>140</v>
      </c>
      <c r="AU172" s="223" t="s">
        <v>84</v>
      </c>
      <c r="AY172" s="17" t="s">
        <v>137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82</v>
      </c>
      <c r="BK172" s="224">
        <f>ROUND(I172*H172,2)</f>
        <v>0</v>
      </c>
      <c r="BL172" s="17" t="s">
        <v>197</v>
      </c>
      <c r="BM172" s="223" t="s">
        <v>429</v>
      </c>
    </row>
    <row r="173" s="2" customFormat="1">
      <c r="A173" s="38"/>
      <c r="B173" s="39"/>
      <c r="C173" s="40"/>
      <c r="D173" s="225" t="s">
        <v>147</v>
      </c>
      <c r="E173" s="40"/>
      <c r="F173" s="226" t="s">
        <v>430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147</v>
      </c>
      <c r="AU173" s="17" t="s">
        <v>84</v>
      </c>
    </row>
    <row r="174" s="13" customFormat="1">
      <c r="A174" s="13"/>
      <c r="B174" s="230"/>
      <c r="C174" s="231"/>
      <c r="D174" s="232" t="s">
        <v>149</v>
      </c>
      <c r="E174" s="233" t="s">
        <v>19</v>
      </c>
      <c r="F174" s="234" t="s">
        <v>431</v>
      </c>
      <c r="G174" s="231"/>
      <c r="H174" s="233" t="s">
        <v>19</v>
      </c>
      <c r="I174" s="235"/>
      <c r="J174" s="231"/>
      <c r="K174" s="231"/>
      <c r="L174" s="236"/>
      <c r="M174" s="237"/>
      <c r="N174" s="238"/>
      <c r="O174" s="238"/>
      <c r="P174" s="238"/>
      <c r="Q174" s="238"/>
      <c r="R174" s="238"/>
      <c r="S174" s="238"/>
      <c r="T174" s="239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0" t="s">
        <v>149</v>
      </c>
      <c r="AU174" s="240" t="s">
        <v>84</v>
      </c>
      <c r="AV174" s="13" t="s">
        <v>82</v>
      </c>
      <c r="AW174" s="13" t="s">
        <v>35</v>
      </c>
      <c r="AX174" s="13" t="s">
        <v>74</v>
      </c>
      <c r="AY174" s="240" t="s">
        <v>137</v>
      </c>
    </row>
    <row r="175" s="14" customFormat="1">
      <c r="A175" s="14"/>
      <c r="B175" s="241"/>
      <c r="C175" s="242"/>
      <c r="D175" s="232" t="s">
        <v>149</v>
      </c>
      <c r="E175" s="243" t="s">
        <v>19</v>
      </c>
      <c r="F175" s="244" t="s">
        <v>432</v>
      </c>
      <c r="G175" s="242"/>
      <c r="H175" s="245">
        <v>3.7599999999999998</v>
      </c>
      <c r="I175" s="246"/>
      <c r="J175" s="242"/>
      <c r="K175" s="242"/>
      <c r="L175" s="247"/>
      <c r="M175" s="248"/>
      <c r="N175" s="249"/>
      <c r="O175" s="249"/>
      <c r="P175" s="249"/>
      <c r="Q175" s="249"/>
      <c r="R175" s="249"/>
      <c r="S175" s="249"/>
      <c r="T175" s="250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1" t="s">
        <v>149</v>
      </c>
      <c r="AU175" s="251" t="s">
        <v>84</v>
      </c>
      <c r="AV175" s="14" t="s">
        <v>84</v>
      </c>
      <c r="AW175" s="14" t="s">
        <v>35</v>
      </c>
      <c r="AX175" s="14" t="s">
        <v>82</v>
      </c>
      <c r="AY175" s="251" t="s">
        <v>137</v>
      </c>
    </row>
    <row r="176" s="2" customFormat="1" ht="55.5" customHeight="1">
      <c r="A176" s="38"/>
      <c r="B176" s="39"/>
      <c r="C176" s="212" t="s">
        <v>313</v>
      </c>
      <c r="D176" s="212" t="s">
        <v>140</v>
      </c>
      <c r="E176" s="213" t="s">
        <v>433</v>
      </c>
      <c r="F176" s="214" t="s">
        <v>434</v>
      </c>
      <c r="G176" s="215" t="s">
        <v>161</v>
      </c>
      <c r="H176" s="216">
        <v>22.263000000000002</v>
      </c>
      <c r="I176" s="217"/>
      <c r="J176" s="218">
        <f>ROUND(I176*H176,2)</f>
        <v>0</v>
      </c>
      <c r="K176" s="214" t="s">
        <v>144</v>
      </c>
      <c r="L176" s="44"/>
      <c r="M176" s="219" t="s">
        <v>19</v>
      </c>
      <c r="N176" s="220" t="s">
        <v>45</v>
      </c>
      <c r="O176" s="84"/>
      <c r="P176" s="221">
        <f>O176*H176</f>
        <v>0</v>
      </c>
      <c r="Q176" s="221">
        <v>0.057639999999999997</v>
      </c>
      <c r="R176" s="221">
        <f>Q176*H176</f>
        <v>1.2832393200000001</v>
      </c>
      <c r="S176" s="221">
        <v>0</v>
      </c>
      <c r="T176" s="222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3" t="s">
        <v>197</v>
      </c>
      <c r="AT176" s="223" t="s">
        <v>140</v>
      </c>
      <c r="AU176" s="223" t="s">
        <v>84</v>
      </c>
      <c r="AY176" s="17" t="s">
        <v>137</v>
      </c>
      <c r="BE176" s="224">
        <f>IF(N176="základní",J176,0)</f>
        <v>0</v>
      </c>
      <c r="BF176" s="224">
        <f>IF(N176="snížená",J176,0)</f>
        <v>0</v>
      </c>
      <c r="BG176" s="224">
        <f>IF(N176="zákl. přenesená",J176,0)</f>
        <v>0</v>
      </c>
      <c r="BH176" s="224">
        <f>IF(N176="sníž. přenesená",J176,0)</f>
        <v>0</v>
      </c>
      <c r="BI176" s="224">
        <f>IF(N176="nulová",J176,0)</f>
        <v>0</v>
      </c>
      <c r="BJ176" s="17" t="s">
        <v>82</v>
      </c>
      <c r="BK176" s="224">
        <f>ROUND(I176*H176,2)</f>
        <v>0</v>
      </c>
      <c r="BL176" s="17" t="s">
        <v>197</v>
      </c>
      <c r="BM176" s="223" t="s">
        <v>435</v>
      </c>
    </row>
    <row r="177" s="2" customFormat="1">
      <c r="A177" s="38"/>
      <c r="B177" s="39"/>
      <c r="C177" s="40"/>
      <c r="D177" s="225" t="s">
        <v>147</v>
      </c>
      <c r="E177" s="40"/>
      <c r="F177" s="226" t="s">
        <v>436</v>
      </c>
      <c r="G177" s="40"/>
      <c r="H177" s="40"/>
      <c r="I177" s="227"/>
      <c r="J177" s="40"/>
      <c r="K177" s="40"/>
      <c r="L177" s="44"/>
      <c r="M177" s="228"/>
      <c r="N177" s="229"/>
      <c r="O177" s="84"/>
      <c r="P177" s="84"/>
      <c r="Q177" s="84"/>
      <c r="R177" s="84"/>
      <c r="S177" s="84"/>
      <c r="T177" s="85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147</v>
      </c>
      <c r="AU177" s="17" t="s">
        <v>84</v>
      </c>
    </row>
    <row r="178" s="14" customFormat="1">
      <c r="A178" s="14"/>
      <c r="B178" s="241"/>
      <c r="C178" s="242"/>
      <c r="D178" s="232" t="s">
        <v>149</v>
      </c>
      <c r="E178" s="243" t="s">
        <v>19</v>
      </c>
      <c r="F178" s="244" t="s">
        <v>437</v>
      </c>
      <c r="G178" s="242"/>
      <c r="H178" s="245">
        <v>22.263000000000002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149</v>
      </c>
      <c r="AU178" s="251" t="s">
        <v>84</v>
      </c>
      <c r="AV178" s="14" t="s">
        <v>84</v>
      </c>
      <c r="AW178" s="14" t="s">
        <v>35</v>
      </c>
      <c r="AX178" s="14" t="s">
        <v>82</v>
      </c>
      <c r="AY178" s="251" t="s">
        <v>137</v>
      </c>
    </row>
    <row r="179" s="2" customFormat="1" ht="44.25" customHeight="1">
      <c r="A179" s="38"/>
      <c r="B179" s="39"/>
      <c r="C179" s="212" t="s">
        <v>438</v>
      </c>
      <c r="D179" s="212" t="s">
        <v>140</v>
      </c>
      <c r="E179" s="213" t="s">
        <v>439</v>
      </c>
      <c r="F179" s="214" t="s">
        <v>440</v>
      </c>
      <c r="G179" s="215" t="s">
        <v>161</v>
      </c>
      <c r="H179" s="216">
        <v>26.023</v>
      </c>
      <c r="I179" s="217"/>
      <c r="J179" s="218">
        <f>ROUND(I179*H179,2)</f>
        <v>0</v>
      </c>
      <c r="K179" s="214" t="s">
        <v>144</v>
      </c>
      <c r="L179" s="44"/>
      <c r="M179" s="219" t="s">
        <v>19</v>
      </c>
      <c r="N179" s="220" t="s">
        <v>45</v>
      </c>
      <c r="O179" s="84"/>
      <c r="P179" s="221">
        <f>O179*H179</f>
        <v>0</v>
      </c>
      <c r="Q179" s="221">
        <v>0.00020000000000000001</v>
      </c>
      <c r="R179" s="221">
        <f>Q179*H179</f>
        <v>0.0052046000000000002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197</v>
      </c>
      <c r="AT179" s="223" t="s">
        <v>140</v>
      </c>
      <c r="AU179" s="223" t="s">
        <v>84</v>
      </c>
      <c r="AY179" s="17" t="s">
        <v>137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82</v>
      </c>
      <c r="BK179" s="224">
        <f>ROUND(I179*H179,2)</f>
        <v>0</v>
      </c>
      <c r="BL179" s="17" t="s">
        <v>197</v>
      </c>
      <c r="BM179" s="223" t="s">
        <v>441</v>
      </c>
    </row>
    <row r="180" s="2" customFormat="1">
      <c r="A180" s="38"/>
      <c r="B180" s="39"/>
      <c r="C180" s="40"/>
      <c r="D180" s="225" t="s">
        <v>147</v>
      </c>
      <c r="E180" s="40"/>
      <c r="F180" s="226" t="s">
        <v>442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84</v>
      </c>
    </row>
    <row r="181" s="14" customFormat="1">
      <c r="A181" s="14"/>
      <c r="B181" s="241"/>
      <c r="C181" s="242"/>
      <c r="D181" s="232" t="s">
        <v>149</v>
      </c>
      <c r="E181" s="243" t="s">
        <v>19</v>
      </c>
      <c r="F181" s="244" t="s">
        <v>443</v>
      </c>
      <c r="G181" s="242"/>
      <c r="H181" s="245">
        <v>26.023</v>
      </c>
      <c r="I181" s="246"/>
      <c r="J181" s="242"/>
      <c r="K181" s="242"/>
      <c r="L181" s="247"/>
      <c r="M181" s="248"/>
      <c r="N181" s="249"/>
      <c r="O181" s="249"/>
      <c r="P181" s="249"/>
      <c r="Q181" s="249"/>
      <c r="R181" s="249"/>
      <c r="S181" s="249"/>
      <c r="T181" s="250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1" t="s">
        <v>149</v>
      </c>
      <c r="AU181" s="251" t="s">
        <v>84</v>
      </c>
      <c r="AV181" s="14" t="s">
        <v>84</v>
      </c>
      <c r="AW181" s="14" t="s">
        <v>35</v>
      </c>
      <c r="AX181" s="14" t="s">
        <v>82</v>
      </c>
      <c r="AY181" s="251" t="s">
        <v>137</v>
      </c>
    </row>
    <row r="182" s="2" customFormat="1" ht="37.8" customHeight="1">
      <c r="A182" s="38"/>
      <c r="B182" s="39"/>
      <c r="C182" s="212" t="s">
        <v>444</v>
      </c>
      <c r="D182" s="212" t="s">
        <v>140</v>
      </c>
      <c r="E182" s="213" t="s">
        <v>445</v>
      </c>
      <c r="F182" s="214" t="s">
        <v>446</v>
      </c>
      <c r="G182" s="215" t="s">
        <v>161</v>
      </c>
      <c r="H182" s="216">
        <v>303.69</v>
      </c>
      <c r="I182" s="217"/>
      <c r="J182" s="218">
        <f>ROUND(I182*H182,2)</f>
        <v>0</v>
      </c>
      <c r="K182" s="214" t="s">
        <v>144</v>
      </c>
      <c r="L182" s="44"/>
      <c r="M182" s="219" t="s">
        <v>19</v>
      </c>
      <c r="N182" s="220" t="s">
        <v>45</v>
      </c>
      <c r="O182" s="84"/>
      <c r="P182" s="221">
        <f>O182*H182</f>
        <v>0</v>
      </c>
      <c r="Q182" s="221">
        <v>0.00010000000000000001</v>
      </c>
      <c r="R182" s="221">
        <f>Q182*H182</f>
        <v>0.030369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197</v>
      </c>
      <c r="AT182" s="223" t="s">
        <v>140</v>
      </c>
      <c r="AU182" s="223" t="s">
        <v>84</v>
      </c>
      <c r="AY182" s="17" t="s">
        <v>137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82</v>
      </c>
      <c r="BK182" s="224">
        <f>ROUND(I182*H182,2)</f>
        <v>0</v>
      </c>
      <c r="BL182" s="17" t="s">
        <v>197</v>
      </c>
      <c r="BM182" s="223" t="s">
        <v>447</v>
      </c>
    </row>
    <row r="183" s="2" customFormat="1">
      <c r="A183" s="38"/>
      <c r="B183" s="39"/>
      <c r="C183" s="40"/>
      <c r="D183" s="225" t="s">
        <v>147</v>
      </c>
      <c r="E183" s="40"/>
      <c r="F183" s="226" t="s">
        <v>448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147</v>
      </c>
      <c r="AU183" s="17" t="s">
        <v>84</v>
      </c>
    </row>
    <row r="184" s="2" customFormat="1" ht="44.25" customHeight="1">
      <c r="A184" s="38"/>
      <c r="B184" s="39"/>
      <c r="C184" s="212" t="s">
        <v>449</v>
      </c>
      <c r="D184" s="212" t="s">
        <v>140</v>
      </c>
      <c r="E184" s="213" t="s">
        <v>450</v>
      </c>
      <c r="F184" s="214" t="s">
        <v>451</v>
      </c>
      <c r="G184" s="215" t="s">
        <v>161</v>
      </c>
      <c r="H184" s="216">
        <v>303.69</v>
      </c>
      <c r="I184" s="217"/>
      <c r="J184" s="218">
        <f>ROUND(I184*H184,2)</f>
        <v>0</v>
      </c>
      <c r="K184" s="214" t="s">
        <v>144</v>
      </c>
      <c r="L184" s="44"/>
      <c r="M184" s="219" t="s">
        <v>19</v>
      </c>
      <c r="N184" s="220" t="s">
        <v>45</v>
      </c>
      <c r="O184" s="84"/>
      <c r="P184" s="221">
        <f>O184*H184</f>
        <v>0</v>
      </c>
      <c r="Q184" s="221">
        <v>0</v>
      </c>
      <c r="R184" s="221">
        <f>Q184*H184</f>
        <v>0</v>
      </c>
      <c r="S184" s="221">
        <v>0</v>
      </c>
      <c r="T184" s="222">
        <f>S184*H184</f>
        <v>0</v>
      </c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R184" s="223" t="s">
        <v>197</v>
      </c>
      <c r="AT184" s="223" t="s">
        <v>140</v>
      </c>
      <c r="AU184" s="223" t="s">
        <v>84</v>
      </c>
      <c r="AY184" s="17" t="s">
        <v>137</v>
      </c>
      <c r="BE184" s="224">
        <f>IF(N184="základní",J184,0)</f>
        <v>0</v>
      </c>
      <c r="BF184" s="224">
        <f>IF(N184="snížená",J184,0)</f>
        <v>0</v>
      </c>
      <c r="BG184" s="224">
        <f>IF(N184="zákl. přenesená",J184,0)</f>
        <v>0</v>
      </c>
      <c r="BH184" s="224">
        <f>IF(N184="sníž. přenesená",J184,0)</f>
        <v>0</v>
      </c>
      <c r="BI184" s="224">
        <f>IF(N184="nulová",J184,0)</f>
        <v>0</v>
      </c>
      <c r="BJ184" s="17" t="s">
        <v>82</v>
      </c>
      <c r="BK184" s="224">
        <f>ROUND(I184*H184,2)</f>
        <v>0</v>
      </c>
      <c r="BL184" s="17" t="s">
        <v>197</v>
      </c>
      <c r="BM184" s="223" t="s">
        <v>452</v>
      </c>
    </row>
    <row r="185" s="2" customFormat="1">
      <c r="A185" s="38"/>
      <c r="B185" s="39"/>
      <c r="C185" s="40"/>
      <c r="D185" s="225" t="s">
        <v>147</v>
      </c>
      <c r="E185" s="40"/>
      <c r="F185" s="226" t="s">
        <v>453</v>
      </c>
      <c r="G185" s="40"/>
      <c r="H185" s="40"/>
      <c r="I185" s="227"/>
      <c r="J185" s="40"/>
      <c r="K185" s="40"/>
      <c r="L185" s="44"/>
      <c r="M185" s="228"/>
      <c r="N185" s="229"/>
      <c r="O185" s="84"/>
      <c r="P185" s="84"/>
      <c r="Q185" s="84"/>
      <c r="R185" s="84"/>
      <c r="S185" s="84"/>
      <c r="T185" s="85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147</v>
      </c>
      <c r="AU185" s="17" t="s">
        <v>84</v>
      </c>
    </row>
    <row r="186" s="2" customFormat="1" ht="24.15" customHeight="1">
      <c r="A186" s="38"/>
      <c r="B186" s="39"/>
      <c r="C186" s="266" t="s">
        <v>454</v>
      </c>
      <c r="D186" s="266" t="s">
        <v>365</v>
      </c>
      <c r="E186" s="267" t="s">
        <v>455</v>
      </c>
      <c r="F186" s="268" t="s">
        <v>456</v>
      </c>
      <c r="G186" s="269" t="s">
        <v>161</v>
      </c>
      <c r="H186" s="270">
        <v>341.19600000000003</v>
      </c>
      <c r="I186" s="271"/>
      <c r="J186" s="272">
        <f>ROUND(I186*H186,2)</f>
        <v>0</v>
      </c>
      <c r="K186" s="268" t="s">
        <v>144</v>
      </c>
      <c r="L186" s="273"/>
      <c r="M186" s="274" t="s">
        <v>19</v>
      </c>
      <c r="N186" s="275" t="s">
        <v>45</v>
      </c>
      <c r="O186" s="84"/>
      <c r="P186" s="221">
        <f>O186*H186</f>
        <v>0</v>
      </c>
      <c r="Q186" s="221">
        <v>0.00013999999999999999</v>
      </c>
      <c r="R186" s="221">
        <f>Q186*H186</f>
        <v>0.047767440000000001</v>
      </c>
      <c r="S186" s="221">
        <v>0</v>
      </c>
      <c r="T186" s="222">
        <f>S186*H186</f>
        <v>0</v>
      </c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R186" s="223" t="s">
        <v>409</v>
      </c>
      <c r="AT186" s="223" t="s">
        <v>365</v>
      </c>
      <c r="AU186" s="223" t="s">
        <v>84</v>
      </c>
      <c r="AY186" s="17" t="s">
        <v>137</v>
      </c>
      <c r="BE186" s="224">
        <f>IF(N186="základní",J186,0)</f>
        <v>0</v>
      </c>
      <c r="BF186" s="224">
        <f>IF(N186="snížená",J186,0)</f>
        <v>0</v>
      </c>
      <c r="BG186" s="224">
        <f>IF(N186="zákl. přenesená",J186,0)</f>
        <v>0</v>
      </c>
      <c r="BH186" s="224">
        <f>IF(N186="sníž. přenesená",J186,0)</f>
        <v>0</v>
      </c>
      <c r="BI186" s="224">
        <f>IF(N186="nulová",J186,0)</f>
        <v>0</v>
      </c>
      <c r="BJ186" s="17" t="s">
        <v>82</v>
      </c>
      <c r="BK186" s="224">
        <f>ROUND(I186*H186,2)</f>
        <v>0</v>
      </c>
      <c r="BL186" s="17" t="s">
        <v>197</v>
      </c>
      <c r="BM186" s="223" t="s">
        <v>457</v>
      </c>
    </row>
    <row r="187" s="14" customFormat="1">
      <c r="A187" s="14"/>
      <c r="B187" s="241"/>
      <c r="C187" s="242"/>
      <c r="D187" s="232" t="s">
        <v>149</v>
      </c>
      <c r="E187" s="242"/>
      <c r="F187" s="244" t="s">
        <v>458</v>
      </c>
      <c r="G187" s="242"/>
      <c r="H187" s="245">
        <v>341.19600000000003</v>
      </c>
      <c r="I187" s="246"/>
      <c r="J187" s="242"/>
      <c r="K187" s="242"/>
      <c r="L187" s="247"/>
      <c r="M187" s="248"/>
      <c r="N187" s="249"/>
      <c r="O187" s="249"/>
      <c r="P187" s="249"/>
      <c r="Q187" s="249"/>
      <c r="R187" s="249"/>
      <c r="S187" s="249"/>
      <c r="T187" s="250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1" t="s">
        <v>149</v>
      </c>
      <c r="AU187" s="251" t="s">
        <v>84</v>
      </c>
      <c r="AV187" s="14" t="s">
        <v>84</v>
      </c>
      <c r="AW187" s="14" t="s">
        <v>4</v>
      </c>
      <c r="AX187" s="14" t="s">
        <v>82</v>
      </c>
      <c r="AY187" s="251" t="s">
        <v>137</v>
      </c>
    </row>
    <row r="188" s="2" customFormat="1" ht="62.7" customHeight="1">
      <c r="A188" s="38"/>
      <c r="B188" s="39"/>
      <c r="C188" s="212" t="s">
        <v>459</v>
      </c>
      <c r="D188" s="212" t="s">
        <v>140</v>
      </c>
      <c r="E188" s="213" t="s">
        <v>460</v>
      </c>
      <c r="F188" s="214" t="s">
        <v>461</v>
      </c>
      <c r="G188" s="215" t="s">
        <v>161</v>
      </c>
      <c r="H188" s="216">
        <v>303.69</v>
      </c>
      <c r="I188" s="217"/>
      <c r="J188" s="218">
        <f>ROUND(I188*H188,2)</f>
        <v>0</v>
      </c>
      <c r="K188" s="214" t="s">
        <v>144</v>
      </c>
      <c r="L188" s="44"/>
      <c r="M188" s="219" t="s">
        <v>19</v>
      </c>
      <c r="N188" s="220" t="s">
        <v>45</v>
      </c>
      <c r="O188" s="84"/>
      <c r="P188" s="221">
        <f>O188*H188</f>
        <v>0</v>
      </c>
      <c r="Q188" s="221">
        <v>0.018180000000000002</v>
      </c>
      <c r="R188" s="221">
        <f>Q188*H188</f>
        <v>5.5210842000000007</v>
      </c>
      <c r="S188" s="221">
        <v>0</v>
      </c>
      <c r="T188" s="222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3" t="s">
        <v>197</v>
      </c>
      <c r="AT188" s="223" t="s">
        <v>140</v>
      </c>
      <c r="AU188" s="223" t="s">
        <v>84</v>
      </c>
      <c r="AY188" s="17" t="s">
        <v>137</v>
      </c>
      <c r="BE188" s="224">
        <f>IF(N188="základní",J188,0)</f>
        <v>0</v>
      </c>
      <c r="BF188" s="224">
        <f>IF(N188="snížená",J188,0)</f>
        <v>0</v>
      </c>
      <c r="BG188" s="224">
        <f>IF(N188="zákl. přenesená",J188,0)</f>
        <v>0</v>
      </c>
      <c r="BH188" s="224">
        <f>IF(N188="sníž. přenesená",J188,0)</f>
        <v>0</v>
      </c>
      <c r="BI188" s="224">
        <f>IF(N188="nulová",J188,0)</f>
        <v>0</v>
      </c>
      <c r="BJ188" s="17" t="s">
        <v>82</v>
      </c>
      <c r="BK188" s="224">
        <f>ROUND(I188*H188,2)</f>
        <v>0</v>
      </c>
      <c r="BL188" s="17" t="s">
        <v>197</v>
      </c>
      <c r="BM188" s="223" t="s">
        <v>462</v>
      </c>
    </row>
    <row r="189" s="2" customFormat="1">
      <c r="A189" s="38"/>
      <c r="B189" s="39"/>
      <c r="C189" s="40"/>
      <c r="D189" s="225" t="s">
        <v>147</v>
      </c>
      <c r="E189" s="40"/>
      <c r="F189" s="226" t="s">
        <v>463</v>
      </c>
      <c r="G189" s="40"/>
      <c r="H189" s="40"/>
      <c r="I189" s="227"/>
      <c r="J189" s="40"/>
      <c r="K189" s="40"/>
      <c r="L189" s="44"/>
      <c r="M189" s="228"/>
      <c r="N189" s="229"/>
      <c r="O189" s="84"/>
      <c r="P189" s="84"/>
      <c r="Q189" s="84"/>
      <c r="R189" s="84"/>
      <c r="S189" s="84"/>
      <c r="T189" s="85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147</v>
      </c>
      <c r="AU189" s="17" t="s">
        <v>84</v>
      </c>
    </row>
    <row r="190" s="14" customFormat="1">
      <c r="A190" s="14"/>
      <c r="B190" s="241"/>
      <c r="C190" s="242"/>
      <c r="D190" s="232" t="s">
        <v>149</v>
      </c>
      <c r="E190" s="243" t="s">
        <v>19</v>
      </c>
      <c r="F190" s="244" t="s">
        <v>246</v>
      </c>
      <c r="G190" s="242"/>
      <c r="H190" s="245">
        <v>202.46000000000001</v>
      </c>
      <c r="I190" s="246"/>
      <c r="J190" s="242"/>
      <c r="K190" s="242"/>
      <c r="L190" s="247"/>
      <c r="M190" s="248"/>
      <c r="N190" s="249"/>
      <c r="O190" s="249"/>
      <c r="P190" s="249"/>
      <c r="Q190" s="249"/>
      <c r="R190" s="249"/>
      <c r="S190" s="249"/>
      <c r="T190" s="250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1" t="s">
        <v>149</v>
      </c>
      <c r="AU190" s="251" t="s">
        <v>84</v>
      </c>
      <c r="AV190" s="14" t="s">
        <v>84</v>
      </c>
      <c r="AW190" s="14" t="s">
        <v>35</v>
      </c>
      <c r="AX190" s="14" t="s">
        <v>82</v>
      </c>
      <c r="AY190" s="251" t="s">
        <v>137</v>
      </c>
    </row>
    <row r="191" s="14" customFormat="1">
      <c r="A191" s="14"/>
      <c r="B191" s="241"/>
      <c r="C191" s="242"/>
      <c r="D191" s="232" t="s">
        <v>149</v>
      </c>
      <c r="E191" s="242"/>
      <c r="F191" s="244" t="s">
        <v>247</v>
      </c>
      <c r="G191" s="242"/>
      <c r="H191" s="245">
        <v>303.69</v>
      </c>
      <c r="I191" s="246"/>
      <c r="J191" s="242"/>
      <c r="K191" s="242"/>
      <c r="L191" s="247"/>
      <c r="M191" s="248"/>
      <c r="N191" s="249"/>
      <c r="O191" s="249"/>
      <c r="P191" s="249"/>
      <c r="Q191" s="249"/>
      <c r="R191" s="249"/>
      <c r="S191" s="249"/>
      <c r="T191" s="250"/>
      <c r="U191" s="14"/>
      <c r="V191" s="14"/>
      <c r="W191" s="14"/>
      <c r="X191" s="14"/>
      <c r="Y191" s="14"/>
      <c r="Z191" s="14"/>
      <c r="AA191" s="14"/>
      <c r="AB191" s="14"/>
      <c r="AC191" s="14"/>
      <c r="AD191" s="14"/>
      <c r="AE191" s="14"/>
      <c r="AT191" s="251" t="s">
        <v>149</v>
      </c>
      <c r="AU191" s="251" t="s">
        <v>84</v>
      </c>
      <c r="AV191" s="14" t="s">
        <v>84</v>
      </c>
      <c r="AW191" s="14" t="s">
        <v>4</v>
      </c>
      <c r="AX191" s="14" t="s">
        <v>82</v>
      </c>
      <c r="AY191" s="251" t="s">
        <v>137</v>
      </c>
    </row>
    <row r="192" s="2" customFormat="1" ht="78" customHeight="1">
      <c r="A192" s="38"/>
      <c r="B192" s="39"/>
      <c r="C192" s="212" t="s">
        <v>464</v>
      </c>
      <c r="D192" s="212" t="s">
        <v>140</v>
      </c>
      <c r="E192" s="213" t="s">
        <v>465</v>
      </c>
      <c r="F192" s="214" t="s">
        <v>466</v>
      </c>
      <c r="G192" s="215" t="s">
        <v>172</v>
      </c>
      <c r="H192" s="216">
        <v>7.0069999999999997</v>
      </c>
      <c r="I192" s="217"/>
      <c r="J192" s="218">
        <f>ROUND(I192*H192,2)</f>
        <v>0</v>
      </c>
      <c r="K192" s="214" t="s">
        <v>144</v>
      </c>
      <c r="L192" s="44"/>
      <c r="M192" s="219" t="s">
        <v>19</v>
      </c>
      <c r="N192" s="220" t="s">
        <v>45</v>
      </c>
      <c r="O192" s="84"/>
      <c r="P192" s="221">
        <f>O192*H192</f>
        <v>0</v>
      </c>
      <c r="Q192" s="221">
        <v>0</v>
      </c>
      <c r="R192" s="221">
        <f>Q192*H192</f>
        <v>0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197</v>
      </c>
      <c r="AT192" s="223" t="s">
        <v>140</v>
      </c>
      <c r="AU192" s="223" t="s">
        <v>84</v>
      </c>
      <c r="AY192" s="17" t="s">
        <v>137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82</v>
      </c>
      <c r="BK192" s="224">
        <f>ROUND(I192*H192,2)</f>
        <v>0</v>
      </c>
      <c r="BL192" s="17" t="s">
        <v>197</v>
      </c>
      <c r="BM192" s="223" t="s">
        <v>467</v>
      </c>
    </row>
    <row r="193" s="2" customFormat="1">
      <c r="A193" s="38"/>
      <c r="B193" s="39"/>
      <c r="C193" s="40"/>
      <c r="D193" s="225" t="s">
        <v>147</v>
      </c>
      <c r="E193" s="40"/>
      <c r="F193" s="226" t="s">
        <v>468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84</v>
      </c>
    </row>
    <row r="194" s="12" customFormat="1" ht="22.8" customHeight="1">
      <c r="A194" s="12"/>
      <c r="B194" s="196"/>
      <c r="C194" s="197"/>
      <c r="D194" s="198" t="s">
        <v>73</v>
      </c>
      <c r="E194" s="210" t="s">
        <v>248</v>
      </c>
      <c r="F194" s="210" t="s">
        <v>249</v>
      </c>
      <c r="G194" s="197"/>
      <c r="H194" s="197"/>
      <c r="I194" s="200"/>
      <c r="J194" s="211">
        <f>BK194</f>
        <v>0</v>
      </c>
      <c r="K194" s="197"/>
      <c r="L194" s="202"/>
      <c r="M194" s="203"/>
      <c r="N194" s="204"/>
      <c r="O194" s="204"/>
      <c r="P194" s="205">
        <f>SUM(P195:P237)</f>
        <v>0</v>
      </c>
      <c r="Q194" s="204"/>
      <c r="R194" s="205">
        <f>SUM(R195:R237)</f>
        <v>0.53085919999999998</v>
      </c>
      <c r="S194" s="204"/>
      <c r="T194" s="206">
        <f>SUM(T195:T237)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07" t="s">
        <v>84</v>
      </c>
      <c r="AT194" s="208" t="s">
        <v>73</v>
      </c>
      <c r="AU194" s="208" t="s">
        <v>82</v>
      </c>
      <c r="AY194" s="207" t="s">
        <v>137</v>
      </c>
      <c r="BK194" s="209">
        <f>SUM(BK195:BK237)</f>
        <v>0</v>
      </c>
    </row>
    <row r="195" s="2" customFormat="1" ht="37.8" customHeight="1">
      <c r="A195" s="38"/>
      <c r="B195" s="39"/>
      <c r="C195" s="212" t="s">
        <v>469</v>
      </c>
      <c r="D195" s="212" t="s">
        <v>140</v>
      </c>
      <c r="E195" s="213" t="s">
        <v>470</v>
      </c>
      <c r="F195" s="214" t="s">
        <v>471</v>
      </c>
      <c r="G195" s="215" t="s">
        <v>229</v>
      </c>
      <c r="H195" s="216">
        <v>4</v>
      </c>
      <c r="I195" s="217"/>
      <c r="J195" s="218">
        <f>ROUND(I195*H195,2)</f>
        <v>0</v>
      </c>
      <c r="K195" s="214" t="s">
        <v>144</v>
      </c>
      <c r="L195" s="44"/>
      <c r="M195" s="219" t="s">
        <v>19</v>
      </c>
      <c r="N195" s="220" t="s">
        <v>45</v>
      </c>
      <c r="O195" s="84"/>
      <c r="P195" s="221">
        <f>O195*H195</f>
        <v>0</v>
      </c>
      <c r="Q195" s="221">
        <v>0</v>
      </c>
      <c r="R195" s="221">
        <f>Q195*H195</f>
        <v>0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197</v>
      </c>
      <c r="AT195" s="223" t="s">
        <v>140</v>
      </c>
      <c r="AU195" s="223" t="s">
        <v>84</v>
      </c>
      <c r="AY195" s="17" t="s">
        <v>137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82</v>
      </c>
      <c r="BK195" s="224">
        <f>ROUND(I195*H195,2)</f>
        <v>0</v>
      </c>
      <c r="BL195" s="17" t="s">
        <v>197</v>
      </c>
      <c r="BM195" s="223" t="s">
        <v>472</v>
      </c>
    </row>
    <row r="196" s="2" customFormat="1">
      <c r="A196" s="38"/>
      <c r="B196" s="39"/>
      <c r="C196" s="40"/>
      <c r="D196" s="225" t="s">
        <v>147</v>
      </c>
      <c r="E196" s="40"/>
      <c r="F196" s="226" t="s">
        <v>473</v>
      </c>
      <c r="G196" s="40"/>
      <c r="H196" s="40"/>
      <c r="I196" s="227"/>
      <c r="J196" s="40"/>
      <c r="K196" s="40"/>
      <c r="L196" s="44"/>
      <c r="M196" s="228"/>
      <c r="N196" s="229"/>
      <c r="O196" s="84"/>
      <c r="P196" s="84"/>
      <c r="Q196" s="84"/>
      <c r="R196" s="84"/>
      <c r="S196" s="84"/>
      <c r="T196" s="85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147</v>
      </c>
      <c r="AU196" s="17" t="s">
        <v>84</v>
      </c>
    </row>
    <row r="197" s="13" customFormat="1">
      <c r="A197" s="13"/>
      <c r="B197" s="230"/>
      <c r="C197" s="231"/>
      <c r="D197" s="232" t="s">
        <v>149</v>
      </c>
      <c r="E197" s="233" t="s">
        <v>19</v>
      </c>
      <c r="F197" s="234" t="s">
        <v>362</v>
      </c>
      <c r="G197" s="231"/>
      <c r="H197" s="233" t="s">
        <v>19</v>
      </c>
      <c r="I197" s="235"/>
      <c r="J197" s="231"/>
      <c r="K197" s="231"/>
      <c r="L197" s="236"/>
      <c r="M197" s="237"/>
      <c r="N197" s="238"/>
      <c r="O197" s="238"/>
      <c r="P197" s="238"/>
      <c r="Q197" s="238"/>
      <c r="R197" s="238"/>
      <c r="S197" s="238"/>
      <c r="T197" s="239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0" t="s">
        <v>149</v>
      </c>
      <c r="AU197" s="240" t="s">
        <v>84</v>
      </c>
      <c r="AV197" s="13" t="s">
        <v>82</v>
      </c>
      <c r="AW197" s="13" t="s">
        <v>35</v>
      </c>
      <c r="AX197" s="13" t="s">
        <v>74</v>
      </c>
      <c r="AY197" s="240" t="s">
        <v>137</v>
      </c>
    </row>
    <row r="198" s="14" customFormat="1">
      <c r="A198" s="14"/>
      <c r="B198" s="241"/>
      <c r="C198" s="242"/>
      <c r="D198" s="232" t="s">
        <v>149</v>
      </c>
      <c r="E198" s="243" t="s">
        <v>19</v>
      </c>
      <c r="F198" s="244" t="s">
        <v>84</v>
      </c>
      <c r="G198" s="242"/>
      <c r="H198" s="245">
        <v>2</v>
      </c>
      <c r="I198" s="246"/>
      <c r="J198" s="242"/>
      <c r="K198" s="242"/>
      <c r="L198" s="247"/>
      <c r="M198" s="248"/>
      <c r="N198" s="249"/>
      <c r="O198" s="249"/>
      <c r="P198" s="249"/>
      <c r="Q198" s="249"/>
      <c r="R198" s="249"/>
      <c r="S198" s="249"/>
      <c r="T198" s="250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1" t="s">
        <v>149</v>
      </c>
      <c r="AU198" s="251" t="s">
        <v>84</v>
      </c>
      <c r="AV198" s="14" t="s">
        <v>84</v>
      </c>
      <c r="AW198" s="14" t="s">
        <v>35</v>
      </c>
      <c r="AX198" s="14" t="s">
        <v>74</v>
      </c>
      <c r="AY198" s="251" t="s">
        <v>137</v>
      </c>
    </row>
    <row r="199" s="13" customFormat="1">
      <c r="A199" s="13"/>
      <c r="B199" s="230"/>
      <c r="C199" s="231"/>
      <c r="D199" s="232" t="s">
        <v>149</v>
      </c>
      <c r="E199" s="233" t="s">
        <v>19</v>
      </c>
      <c r="F199" s="234" t="s">
        <v>363</v>
      </c>
      <c r="G199" s="231"/>
      <c r="H199" s="233" t="s">
        <v>19</v>
      </c>
      <c r="I199" s="235"/>
      <c r="J199" s="231"/>
      <c r="K199" s="231"/>
      <c r="L199" s="236"/>
      <c r="M199" s="237"/>
      <c r="N199" s="238"/>
      <c r="O199" s="238"/>
      <c r="P199" s="238"/>
      <c r="Q199" s="238"/>
      <c r="R199" s="238"/>
      <c r="S199" s="238"/>
      <c r="T199" s="239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0" t="s">
        <v>149</v>
      </c>
      <c r="AU199" s="240" t="s">
        <v>84</v>
      </c>
      <c r="AV199" s="13" t="s">
        <v>82</v>
      </c>
      <c r="AW199" s="13" t="s">
        <v>35</v>
      </c>
      <c r="AX199" s="13" t="s">
        <v>74</v>
      </c>
      <c r="AY199" s="240" t="s">
        <v>137</v>
      </c>
    </row>
    <row r="200" s="14" customFormat="1">
      <c r="A200" s="14"/>
      <c r="B200" s="241"/>
      <c r="C200" s="242"/>
      <c r="D200" s="232" t="s">
        <v>149</v>
      </c>
      <c r="E200" s="243" t="s">
        <v>19</v>
      </c>
      <c r="F200" s="244" t="s">
        <v>84</v>
      </c>
      <c r="G200" s="242"/>
      <c r="H200" s="245">
        <v>2</v>
      </c>
      <c r="I200" s="246"/>
      <c r="J200" s="242"/>
      <c r="K200" s="242"/>
      <c r="L200" s="247"/>
      <c r="M200" s="248"/>
      <c r="N200" s="249"/>
      <c r="O200" s="249"/>
      <c r="P200" s="249"/>
      <c r="Q200" s="249"/>
      <c r="R200" s="249"/>
      <c r="S200" s="249"/>
      <c r="T200" s="250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1" t="s">
        <v>149</v>
      </c>
      <c r="AU200" s="251" t="s">
        <v>84</v>
      </c>
      <c r="AV200" s="14" t="s">
        <v>84</v>
      </c>
      <c r="AW200" s="14" t="s">
        <v>35</v>
      </c>
      <c r="AX200" s="14" t="s">
        <v>74</v>
      </c>
      <c r="AY200" s="251" t="s">
        <v>137</v>
      </c>
    </row>
    <row r="201" s="15" customFormat="1">
      <c r="A201" s="15"/>
      <c r="B201" s="252"/>
      <c r="C201" s="253"/>
      <c r="D201" s="232" t="s">
        <v>149</v>
      </c>
      <c r="E201" s="254" t="s">
        <v>19</v>
      </c>
      <c r="F201" s="255" t="s">
        <v>158</v>
      </c>
      <c r="G201" s="253"/>
      <c r="H201" s="256">
        <v>4</v>
      </c>
      <c r="I201" s="257"/>
      <c r="J201" s="253"/>
      <c r="K201" s="253"/>
      <c r="L201" s="258"/>
      <c r="M201" s="259"/>
      <c r="N201" s="260"/>
      <c r="O201" s="260"/>
      <c r="P201" s="260"/>
      <c r="Q201" s="260"/>
      <c r="R201" s="260"/>
      <c r="S201" s="260"/>
      <c r="T201" s="261"/>
      <c r="U201" s="15"/>
      <c r="V201" s="15"/>
      <c r="W201" s="15"/>
      <c r="X201" s="15"/>
      <c r="Y201" s="15"/>
      <c r="Z201" s="15"/>
      <c r="AA201" s="15"/>
      <c r="AB201" s="15"/>
      <c r="AC201" s="15"/>
      <c r="AD201" s="15"/>
      <c r="AE201" s="15"/>
      <c r="AT201" s="262" t="s">
        <v>149</v>
      </c>
      <c r="AU201" s="262" t="s">
        <v>84</v>
      </c>
      <c r="AV201" s="15" t="s">
        <v>145</v>
      </c>
      <c r="AW201" s="15" t="s">
        <v>35</v>
      </c>
      <c r="AX201" s="15" t="s">
        <v>82</v>
      </c>
      <c r="AY201" s="262" t="s">
        <v>137</v>
      </c>
    </row>
    <row r="202" s="2" customFormat="1" ht="24.15" customHeight="1">
      <c r="A202" s="38"/>
      <c r="B202" s="39"/>
      <c r="C202" s="266" t="s">
        <v>474</v>
      </c>
      <c r="D202" s="266" t="s">
        <v>365</v>
      </c>
      <c r="E202" s="267" t="s">
        <v>475</v>
      </c>
      <c r="F202" s="268" t="s">
        <v>476</v>
      </c>
      <c r="G202" s="269" t="s">
        <v>229</v>
      </c>
      <c r="H202" s="270">
        <v>2</v>
      </c>
      <c r="I202" s="271"/>
      <c r="J202" s="272">
        <f>ROUND(I202*H202,2)</f>
        <v>0</v>
      </c>
      <c r="K202" s="268" t="s">
        <v>144</v>
      </c>
      <c r="L202" s="273"/>
      <c r="M202" s="274" t="s">
        <v>19</v>
      </c>
      <c r="N202" s="275" t="s">
        <v>45</v>
      </c>
      <c r="O202" s="84"/>
      <c r="P202" s="221">
        <f>O202*H202</f>
        <v>0</v>
      </c>
      <c r="Q202" s="221">
        <v>0.0195</v>
      </c>
      <c r="R202" s="221">
        <f>Q202*H202</f>
        <v>0.039</v>
      </c>
      <c r="S202" s="221">
        <v>0</v>
      </c>
      <c r="T202" s="222">
        <f>S202*H202</f>
        <v>0</v>
      </c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R202" s="223" t="s">
        <v>409</v>
      </c>
      <c r="AT202" s="223" t="s">
        <v>365</v>
      </c>
      <c r="AU202" s="223" t="s">
        <v>84</v>
      </c>
      <c r="AY202" s="17" t="s">
        <v>137</v>
      </c>
      <c r="BE202" s="224">
        <f>IF(N202="základní",J202,0)</f>
        <v>0</v>
      </c>
      <c r="BF202" s="224">
        <f>IF(N202="snížená",J202,0)</f>
        <v>0</v>
      </c>
      <c r="BG202" s="224">
        <f>IF(N202="zákl. přenesená",J202,0)</f>
        <v>0</v>
      </c>
      <c r="BH202" s="224">
        <f>IF(N202="sníž. přenesená",J202,0)</f>
        <v>0</v>
      </c>
      <c r="BI202" s="224">
        <f>IF(N202="nulová",J202,0)</f>
        <v>0</v>
      </c>
      <c r="BJ202" s="17" t="s">
        <v>82</v>
      </c>
      <c r="BK202" s="224">
        <f>ROUND(I202*H202,2)</f>
        <v>0</v>
      </c>
      <c r="BL202" s="17" t="s">
        <v>197</v>
      </c>
      <c r="BM202" s="223" t="s">
        <v>477</v>
      </c>
    </row>
    <row r="203" s="2" customFormat="1" ht="24.15" customHeight="1">
      <c r="A203" s="38"/>
      <c r="B203" s="39"/>
      <c r="C203" s="266" t="s">
        <v>478</v>
      </c>
      <c r="D203" s="266" t="s">
        <v>365</v>
      </c>
      <c r="E203" s="267" t="s">
        <v>479</v>
      </c>
      <c r="F203" s="268" t="s">
        <v>480</v>
      </c>
      <c r="G203" s="269" t="s">
        <v>229</v>
      </c>
      <c r="H203" s="270">
        <v>2</v>
      </c>
      <c r="I203" s="271"/>
      <c r="J203" s="272">
        <f>ROUND(I203*H203,2)</f>
        <v>0</v>
      </c>
      <c r="K203" s="268" t="s">
        <v>144</v>
      </c>
      <c r="L203" s="273"/>
      <c r="M203" s="274" t="s">
        <v>19</v>
      </c>
      <c r="N203" s="275" t="s">
        <v>45</v>
      </c>
      <c r="O203" s="84"/>
      <c r="P203" s="221">
        <f>O203*H203</f>
        <v>0</v>
      </c>
      <c r="Q203" s="221">
        <v>0.016</v>
      </c>
      <c r="R203" s="221">
        <f>Q203*H203</f>
        <v>0.032000000000000001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409</v>
      </c>
      <c r="AT203" s="223" t="s">
        <v>365</v>
      </c>
      <c r="AU203" s="223" t="s">
        <v>84</v>
      </c>
      <c r="AY203" s="17" t="s">
        <v>137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82</v>
      </c>
      <c r="BK203" s="224">
        <f>ROUND(I203*H203,2)</f>
        <v>0</v>
      </c>
      <c r="BL203" s="17" t="s">
        <v>197</v>
      </c>
      <c r="BM203" s="223" t="s">
        <v>481</v>
      </c>
    </row>
    <row r="204" s="2" customFormat="1" ht="37.8" customHeight="1">
      <c r="A204" s="38"/>
      <c r="B204" s="39"/>
      <c r="C204" s="212" t="s">
        <v>409</v>
      </c>
      <c r="D204" s="212" t="s">
        <v>140</v>
      </c>
      <c r="E204" s="213" t="s">
        <v>482</v>
      </c>
      <c r="F204" s="214" t="s">
        <v>483</v>
      </c>
      <c r="G204" s="215" t="s">
        <v>229</v>
      </c>
      <c r="H204" s="216">
        <v>2</v>
      </c>
      <c r="I204" s="217"/>
      <c r="J204" s="218">
        <f>ROUND(I204*H204,2)</f>
        <v>0</v>
      </c>
      <c r="K204" s="214" t="s">
        <v>144</v>
      </c>
      <c r="L204" s="44"/>
      <c r="M204" s="219" t="s">
        <v>19</v>
      </c>
      <c r="N204" s="220" t="s">
        <v>45</v>
      </c>
      <c r="O204" s="84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197</v>
      </c>
      <c r="AT204" s="223" t="s">
        <v>140</v>
      </c>
      <c r="AU204" s="223" t="s">
        <v>84</v>
      </c>
      <c r="AY204" s="17" t="s">
        <v>137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82</v>
      </c>
      <c r="BK204" s="224">
        <f>ROUND(I204*H204,2)</f>
        <v>0</v>
      </c>
      <c r="BL204" s="17" t="s">
        <v>197</v>
      </c>
      <c r="BM204" s="223" t="s">
        <v>484</v>
      </c>
    </row>
    <row r="205" s="2" customFormat="1">
      <c r="A205" s="38"/>
      <c r="B205" s="39"/>
      <c r="C205" s="40"/>
      <c r="D205" s="225" t="s">
        <v>147</v>
      </c>
      <c r="E205" s="40"/>
      <c r="F205" s="226" t="s">
        <v>485</v>
      </c>
      <c r="G205" s="40"/>
      <c r="H205" s="40"/>
      <c r="I205" s="227"/>
      <c r="J205" s="40"/>
      <c r="K205" s="40"/>
      <c r="L205" s="44"/>
      <c r="M205" s="228"/>
      <c r="N205" s="229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147</v>
      </c>
      <c r="AU205" s="17" t="s">
        <v>84</v>
      </c>
    </row>
    <row r="206" s="13" customFormat="1">
      <c r="A206" s="13"/>
      <c r="B206" s="230"/>
      <c r="C206" s="231"/>
      <c r="D206" s="232" t="s">
        <v>149</v>
      </c>
      <c r="E206" s="233" t="s">
        <v>19</v>
      </c>
      <c r="F206" s="234" t="s">
        <v>361</v>
      </c>
      <c r="G206" s="231"/>
      <c r="H206" s="233" t="s">
        <v>19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149</v>
      </c>
      <c r="AU206" s="240" t="s">
        <v>84</v>
      </c>
      <c r="AV206" s="13" t="s">
        <v>82</v>
      </c>
      <c r="AW206" s="13" t="s">
        <v>35</v>
      </c>
      <c r="AX206" s="13" t="s">
        <v>74</v>
      </c>
      <c r="AY206" s="240" t="s">
        <v>137</v>
      </c>
    </row>
    <row r="207" s="14" customFormat="1">
      <c r="A207" s="14"/>
      <c r="B207" s="241"/>
      <c r="C207" s="242"/>
      <c r="D207" s="232" t="s">
        <v>149</v>
      </c>
      <c r="E207" s="243" t="s">
        <v>19</v>
      </c>
      <c r="F207" s="244" t="s">
        <v>84</v>
      </c>
      <c r="G207" s="242"/>
      <c r="H207" s="245">
        <v>2</v>
      </c>
      <c r="I207" s="246"/>
      <c r="J207" s="242"/>
      <c r="K207" s="242"/>
      <c r="L207" s="247"/>
      <c r="M207" s="248"/>
      <c r="N207" s="249"/>
      <c r="O207" s="249"/>
      <c r="P207" s="249"/>
      <c r="Q207" s="249"/>
      <c r="R207" s="249"/>
      <c r="S207" s="249"/>
      <c r="T207" s="250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149</v>
      </c>
      <c r="AU207" s="251" t="s">
        <v>84</v>
      </c>
      <c r="AV207" s="14" t="s">
        <v>84</v>
      </c>
      <c r="AW207" s="14" t="s">
        <v>35</v>
      </c>
      <c r="AX207" s="14" t="s">
        <v>82</v>
      </c>
      <c r="AY207" s="251" t="s">
        <v>137</v>
      </c>
    </row>
    <row r="208" s="2" customFormat="1" ht="24.15" customHeight="1">
      <c r="A208" s="38"/>
      <c r="B208" s="39"/>
      <c r="C208" s="266" t="s">
        <v>486</v>
      </c>
      <c r="D208" s="266" t="s">
        <v>365</v>
      </c>
      <c r="E208" s="267" t="s">
        <v>487</v>
      </c>
      <c r="F208" s="268" t="s">
        <v>488</v>
      </c>
      <c r="G208" s="269" t="s">
        <v>229</v>
      </c>
      <c r="H208" s="270">
        <v>2</v>
      </c>
      <c r="I208" s="271"/>
      <c r="J208" s="272">
        <f>ROUND(I208*H208,2)</f>
        <v>0</v>
      </c>
      <c r="K208" s="268" t="s">
        <v>144</v>
      </c>
      <c r="L208" s="273"/>
      <c r="M208" s="274" t="s">
        <v>19</v>
      </c>
      <c r="N208" s="275" t="s">
        <v>45</v>
      </c>
      <c r="O208" s="84"/>
      <c r="P208" s="221">
        <f>O208*H208</f>
        <v>0</v>
      </c>
      <c r="Q208" s="221">
        <v>0.020500000000000001</v>
      </c>
      <c r="R208" s="221">
        <f>Q208*H208</f>
        <v>0.041000000000000002</v>
      </c>
      <c r="S208" s="221">
        <v>0</v>
      </c>
      <c r="T208" s="222">
        <f>S208*H208</f>
        <v>0</v>
      </c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R208" s="223" t="s">
        <v>409</v>
      </c>
      <c r="AT208" s="223" t="s">
        <v>365</v>
      </c>
      <c r="AU208" s="223" t="s">
        <v>84</v>
      </c>
      <c r="AY208" s="17" t="s">
        <v>137</v>
      </c>
      <c r="BE208" s="224">
        <f>IF(N208="základní",J208,0)</f>
        <v>0</v>
      </c>
      <c r="BF208" s="224">
        <f>IF(N208="snížená",J208,0)</f>
        <v>0</v>
      </c>
      <c r="BG208" s="224">
        <f>IF(N208="zákl. přenesená",J208,0)</f>
        <v>0</v>
      </c>
      <c r="BH208" s="224">
        <f>IF(N208="sníž. přenesená",J208,0)</f>
        <v>0</v>
      </c>
      <c r="BI208" s="224">
        <f>IF(N208="nulová",J208,0)</f>
        <v>0</v>
      </c>
      <c r="BJ208" s="17" t="s">
        <v>82</v>
      </c>
      <c r="BK208" s="224">
        <f>ROUND(I208*H208,2)</f>
        <v>0</v>
      </c>
      <c r="BL208" s="17" t="s">
        <v>197</v>
      </c>
      <c r="BM208" s="223" t="s">
        <v>489</v>
      </c>
    </row>
    <row r="209" s="2" customFormat="1" ht="37.8" customHeight="1">
      <c r="A209" s="38"/>
      <c r="B209" s="39"/>
      <c r="C209" s="212" t="s">
        <v>490</v>
      </c>
      <c r="D209" s="212" t="s">
        <v>140</v>
      </c>
      <c r="E209" s="213" t="s">
        <v>491</v>
      </c>
      <c r="F209" s="214" t="s">
        <v>492</v>
      </c>
      <c r="G209" s="215" t="s">
        <v>229</v>
      </c>
      <c r="H209" s="216">
        <v>2</v>
      </c>
      <c r="I209" s="217"/>
      <c r="J209" s="218">
        <f>ROUND(I209*H209,2)</f>
        <v>0</v>
      </c>
      <c r="K209" s="214" t="s">
        <v>144</v>
      </c>
      <c r="L209" s="44"/>
      <c r="M209" s="219" t="s">
        <v>19</v>
      </c>
      <c r="N209" s="220" t="s">
        <v>45</v>
      </c>
      <c r="O209" s="84"/>
      <c r="P209" s="221">
        <f>O209*H209</f>
        <v>0</v>
      </c>
      <c r="Q209" s="221">
        <v>0</v>
      </c>
      <c r="R209" s="221">
        <f>Q209*H209</f>
        <v>0</v>
      </c>
      <c r="S209" s="221">
        <v>0</v>
      </c>
      <c r="T209" s="222">
        <f>S209*H209</f>
        <v>0</v>
      </c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R209" s="223" t="s">
        <v>197</v>
      </c>
      <c r="AT209" s="223" t="s">
        <v>140</v>
      </c>
      <c r="AU209" s="223" t="s">
        <v>84</v>
      </c>
      <c r="AY209" s="17" t="s">
        <v>137</v>
      </c>
      <c r="BE209" s="224">
        <f>IF(N209="základní",J209,0)</f>
        <v>0</v>
      </c>
      <c r="BF209" s="224">
        <f>IF(N209="snížená",J209,0)</f>
        <v>0</v>
      </c>
      <c r="BG209" s="224">
        <f>IF(N209="zákl. přenesená",J209,0)</f>
        <v>0</v>
      </c>
      <c r="BH209" s="224">
        <f>IF(N209="sníž. přenesená",J209,0)</f>
        <v>0</v>
      </c>
      <c r="BI209" s="224">
        <f>IF(N209="nulová",J209,0)</f>
        <v>0</v>
      </c>
      <c r="BJ209" s="17" t="s">
        <v>82</v>
      </c>
      <c r="BK209" s="224">
        <f>ROUND(I209*H209,2)</f>
        <v>0</v>
      </c>
      <c r="BL209" s="17" t="s">
        <v>197</v>
      </c>
      <c r="BM209" s="223" t="s">
        <v>493</v>
      </c>
    </row>
    <row r="210" s="2" customFormat="1">
      <c r="A210" s="38"/>
      <c r="B210" s="39"/>
      <c r="C210" s="40"/>
      <c r="D210" s="225" t="s">
        <v>147</v>
      </c>
      <c r="E210" s="40"/>
      <c r="F210" s="226" t="s">
        <v>494</v>
      </c>
      <c r="G210" s="40"/>
      <c r="H210" s="40"/>
      <c r="I210" s="227"/>
      <c r="J210" s="40"/>
      <c r="K210" s="40"/>
      <c r="L210" s="44"/>
      <c r="M210" s="228"/>
      <c r="N210" s="229"/>
      <c r="O210" s="84"/>
      <c r="P210" s="84"/>
      <c r="Q210" s="84"/>
      <c r="R210" s="84"/>
      <c r="S210" s="84"/>
      <c r="T210" s="85"/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T210" s="17" t="s">
        <v>147</v>
      </c>
      <c r="AU210" s="17" t="s">
        <v>84</v>
      </c>
    </row>
    <row r="211" s="13" customFormat="1">
      <c r="A211" s="13"/>
      <c r="B211" s="230"/>
      <c r="C211" s="231"/>
      <c r="D211" s="232" t="s">
        <v>149</v>
      </c>
      <c r="E211" s="233" t="s">
        <v>19</v>
      </c>
      <c r="F211" s="234" t="s">
        <v>364</v>
      </c>
      <c r="G211" s="231"/>
      <c r="H211" s="233" t="s">
        <v>19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149</v>
      </c>
      <c r="AU211" s="240" t="s">
        <v>84</v>
      </c>
      <c r="AV211" s="13" t="s">
        <v>82</v>
      </c>
      <c r="AW211" s="13" t="s">
        <v>35</v>
      </c>
      <c r="AX211" s="13" t="s">
        <v>74</v>
      </c>
      <c r="AY211" s="240" t="s">
        <v>137</v>
      </c>
    </row>
    <row r="212" s="14" customFormat="1">
      <c r="A212" s="14"/>
      <c r="B212" s="241"/>
      <c r="C212" s="242"/>
      <c r="D212" s="232" t="s">
        <v>149</v>
      </c>
      <c r="E212" s="243" t="s">
        <v>19</v>
      </c>
      <c r="F212" s="244" t="s">
        <v>84</v>
      </c>
      <c r="G212" s="242"/>
      <c r="H212" s="245">
        <v>2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149</v>
      </c>
      <c r="AU212" s="251" t="s">
        <v>84</v>
      </c>
      <c r="AV212" s="14" t="s">
        <v>84</v>
      </c>
      <c r="AW212" s="14" t="s">
        <v>35</v>
      </c>
      <c r="AX212" s="14" t="s">
        <v>82</v>
      </c>
      <c r="AY212" s="251" t="s">
        <v>137</v>
      </c>
    </row>
    <row r="213" s="2" customFormat="1" ht="33" customHeight="1">
      <c r="A213" s="38"/>
      <c r="B213" s="39"/>
      <c r="C213" s="266" t="s">
        <v>495</v>
      </c>
      <c r="D213" s="266" t="s">
        <v>365</v>
      </c>
      <c r="E213" s="267" t="s">
        <v>496</v>
      </c>
      <c r="F213" s="268" t="s">
        <v>497</v>
      </c>
      <c r="G213" s="269" t="s">
        <v>229</v>
      </c>
      <c r="H213" s="270">
        <v>2</v>
      </c>
      <c r="I213" s="271"/>
      <c r="J213" s="272">
        <f>ROUND(I213*H213,2)</f>
        <v>0</v>
      </c>
      <c r="K213" s="268" t="s">
        <v>144</v>
      </c>
      <c r="L213" s="273"/>
      <c r="M213" s="274" t="s">
        <v>19</v>
      </c>
      <c r="N213" s="275" t="s">
        <v>45</v>
      </c>
      <c r="O213" s="84"/>
      <c r="P213" s="221">
        <f>O213*H213</f>
        <v>0</v>
      </c>
      <c r="Q213" s="221">
        <v>0.021600000000000001</v>
      </c>
      <c r="R213" s="221">
        <f>Q213*H213</f>
        <v>0.043200000000000002</v>
      </c>
      <c r="S213" s="221">
        <v>0</v>
      </c>
      <c r="T213" s="222">
        <f>S213*H213</f>
        <v>0</v>
      </c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R213" s="223" t="s">
        <v>409</v>
      </c>
      <c r="AT213" s="223" t="s">
        <v>365</v>
      </c>
      <c r="AU213" s="223" t="s">
        <v>84</v>
      </c>
      <c r="AY213" s="17" t="s">
        <v>137</v>
      </c>
      <c r="BE213" s="224">
        <f>IF(N213="základní",J213,0)</f>
        <v>0</v>
      </c>
      <c r="BF213" s="224">
        <f>IF(N213="snížená",J213,0)</f>
        <v>0</v>
      </c>
      <c r="BG213" s="224">
        <f>IF(N213="zákl. přenesená",J213,0)</f>
        <v>0</v>
      </c>
      <c r="BH213" s="224">
        <f>IF(N213="sníž. přenesená",J213,0)</f>
        <v>0</v>
      </c>
      <c r="BI213" s="224">
        <f>IF(N213="nulová",J213,0)</f>
        <v>0</v>
      </c>
      <c r="BJ213" s="17" t="s">
        <v>82</v>
      </c>
      <c r="BK213" s="224">
        <f>ROUND(I213*H213,2)</f>
        <v>0</v>
      </c>
      <c r="BL213" s="17" t="s">
        <v>197</v>
      </c>
      <c r="BM213" s="223" t="s">
        <v>498</v>
      </c>
    </row>
    <row r="214" s="2" customFormat="1" ht="37.8" customHeight="1">
      <c r="A214" s="38"/>
      <c r="B214" s="39"/>
      <c r="C214" s="212" t="s">
        <v>499</v>
      </c>
      <c r="D214" s="212" t="s">
        <v>140</v>
      </c>
      <c r="E214" s="213" t="s">
        <v>500</v>
      </c>
      <c r="F214" s="214" t="s">
        <v>501</v>
      </c>
      <c r="G214" s="215" t="s">
        <v>229</v>
      </c>
      <c r="H214" s="216">
        <v>4</v>
      </c>
      <c r="I214" s="217"/>
      <c r="J214" s="218">
        <f>ROUND(I214*H214,2)</f>
        <v>0</v>
      </c>
      <c r="K214" s="214" t="s">
        <v>144</v>
      </c>
      <c r="L214" s="44"/>
      <c r="M214" s="219" t="s">
        <v>19</v>
      </c>
      <c r="N214" s="220" t="s">
        <v>45</v>
      </c>
      <c r="O214" s="84"/>
      <c r="P214" s="221">
        <f>O214*H214</f>
        <v>0</v>
      </c>
      <c r="Q214" s="221">
        <v>0</v>
      </c>
      <c r="R214" s="221">
        <f>Q214*H214</f>
        <v>0</v>
      </c>
      <c r="S214" s="221">
        <v>0</v>
      </c>
      <c r="T214" s="222">
        <f>S214*H214</f>
        <v>0</v>
      </c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R214" s="223" t="s">
        <v>197</v>
      </c>
      <c r="AT214" s="223" t="s">
        <v>140</v>
      </c>
      <c r="AU214" s="223" t="s">
        <v>84</v>
      </c>
      <c r="AY214" s="17" t="s">
        <v>137</v>
      </c>
      <c r="BE214" s="224">
        <f>IF(N214="základní",J214,0)</f>
        <v>0</v>
      </c>
      <c r="BF214" s="224">
        <f>IF(N214="snížená",J214,0)</f>
        <v>0</v>
      </c>
      <c r="BG214" s="224">
        <f>IF(N214="zákl. přenesená",J214,0)</f>
        <v>0</v>
      </c>
      <c r="BH214" s="224">
        <f>IF(N214="sníž. přenesená",J214,0)</f>
        <v>0</v>
      </c>
      <c r="BI214" s="224">
        <f>IF(N214="nulová",J214,0)</f>
        <v>0</v>
      </c>
      <c r="BJ214" s="17" t="s">
        <v>82</v>
      </c>
      <c r="BK214" s="224">
        <f>ROUND(I214*H214,2)</f>
        <v>0</v>
      </c>
      <c r="BL214" s="17" t="s">
        <v>197</v>
      </c>
      <c r="BM214" s="223" t="s">
        <v>502</v>
      </c>
    </row>
    <row r="215" s="2" customFormat="1">
      <c r="A215" s="38"/>
      <c r="B215" s="39"/>
      <c r="C215" s="40"/>
      <c r="D215" s="225" t="s">
        <v>147</v>
      </c>
      <c r="E215" s="40"/>
      <c r="F215" s="226" t="s">
        <v>503</v>
      </c>
      <c r="G215" s="40"/>
      <c r="H215" s="40"/>
      <c r="I215" s="227"/>
      <c r="J215" s="40"/>
      <c r="K215" s="40"/>
      <c r="L215" s="44"/>
      <c r="M215" s="228"/>
      <c r="N215" s="229"/>
      <c r="O215" s="84"/>
      <c r="P215" s="84"/>
      <c r="Q215" s="84"/>
      <c r="R215" s="84"/>
      <c r="S215" s="84"/>
      <c r="T215" s="85"/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T215" s="17" t="s">
        <v>147</v>
      </c>
      <c r="AU215" s="17" t="s">
        <v>84</v>
      </c>
    </row>
    <row r="216" s="13" customFormat="1">
      <c r="A216" s="13"/>
      <c r="B216" s="230"/>
      <c r="C216" s="231"/>
      <c r="D216" s="232" t="s">
        <v>149</v>
      </c>
      <c r="E216" s="233" t="s">
        <v>19</v>
      </c>
      <c r="F216" s="234" t="s">
        <v>379</v>
      </c>
      <c r="G216" s="231"/>
      <c r="H216" s="233" t="s">
        <v>19</v>
      </c>
      <c r="I216" s="235"/>
      <c r="J216" s="231"/>
      <c r="K216" s="231"/>
      <c r="L216" s="236"/>
      <c r="M216" s="237"/>
      <c r="N216" s="238"/>
      <c r="O216" s="238"/>
      <c r="P216" s="238"/>
      <c r="Q216" s="238"/>
      <c r="R216" s="238"/>
      <c r="S216" s="238"/>
      <c r="T216" s="239"/>
      <c r="U216" s="13"/>
      <c r="V216" s="13"/>
      <c r="W216" s="13"/>
      <c r="X216" s="13"/>
      <c r="Y216" s="13"/>
      <c r="Z216" s="13"/>
      <c r="AA216" s="13"/>
      <c r="AB216" s="13"/>
      <c r="AC216" s="13"/>
      <c r="AD216" s="13"/>
      <c r="AE216" s="13"/>
      <c r="AT216" s="240" t="s">
        <v>149</v>
      </c>
      <c r="AU216" s="240" t="s">
        <v>84</v>
      </c>
      <c r="AV216" s="13" t="s">
        <v>82</v>
      </c>
      <c r="AW216" s="13" t="s">
        <v>35</v>
      </c>
      <c r="AX216" s="13" t="s">
        <v>74</v>
      </c>
      <c r="AY216" s="240" t="s">
        <v>137</v>
      </c>
    </row>
    <row r="217" s="14" customFormat="1">
      <c r="A217" s="14"/>
      <c r="B217" s="241"/>
      <c r="C217" s="242"/>
      <c r="D217" s="232" t="s">
        <v>149</v>
      </c>
      <c r="E217" s="243" t="s">
        <v>19</v>
      </c>
      <c r="F217" s="244" t="s">
        <v>145</v>
      </c>
      <c r="G217" s="242"/>
      <c r="H217" s="245">
        <v>4</v>
      </c>
      <c r="I217" s="246"/>
      <c r="J217" s="242"/>
      <c r="K217" s="242"/>
      <c r="L217" s="247"/>
      <c r="M217" s="248"/>
      <c r="N217" s="249"/>
      <c r="O217" s="249"/>
      <c r="P217" s="249"/>
      <c r="Q217" s="249"/>
      <c r="R217" s="249"/>
      <c r="S217" s="249"/>
      <c r="T217" s="250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1" t="s">
        <v>149</v>
      </c>
      <c r="AU217" s="251" t="s">
        <v>84</v>
      </c>
      <c r="AV217" s="14" t="s">
        <v>84</v>
      </c>
      <c r="AW217" s="14" t="s">
        <v>35</v>
      </c>
      <c r="AX217" s="14" t="s">
        <v>82</v>
      </c>
      <c r="AY217" s="251" t="s">
        <v>137</v>
      </c>
    </row>
    <row r="218" s="2" customFormat="1" ht="33" customHeight="1">
      <c r="A218" s="38"/>
      <c r="B218" s="39"/>
      <c r="C218" s="266" t="s">
        <v>504</v>
      </c>
      <c r="D218" s="266" t="s">
        <v>365</v>
      </c>
      <c r="E218" s="267" t="s">
        <v>505</v>
      </c>
      <c r="F218" s="268" t="s">
        <v>506</v>
      </c>
      <c r="G218" s="269" t="s">
        <v>229</v>
      </c>
      <c r="H218" s="270">
        <v>4</v>
      </c>
      <c r="I218" s="271"/>
      <c r="J218" s="272">
        <f>ROUND(I218*H218,2)</f>
        <v>0</v>
      </c>
      <c r="K218" s="268" t="s">
        <v>144</v>
      </c>
      <c r="L218" s="273"/>
      <c r="M218" s="274" t="s">
        <v>19</v>
      </c>
      <c r="N218" s="275" t="s">
        <v>45</v>
      </c>
      <c r="O218" s="84"/>
      <c r="P218" s="221">
        <f>O218*H218</f>
        <v>0</v>
      </c>
      <c r="Q218" s="221">
        <v>0.024299999999999999</v>
      </c>
      <c r="R218" s="221">
        <f>Q218*H218</f>
        <v>0.097199999999999995</v>
      </c>
      <c r="S218" s="221">
        <v>0</v>
      </c>
      <c r="T218" s="222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3" t="s">
        <v>409</v>
      </c>
      <c r="AT218" s="223" t="s">
        <v>365</v>
      </c>
      <c r="AU218" s="223" t="s">
        <v>84</v>
      </c>
      <c r="AY218" s="17" t="s">
        <v>137</v>
      </c>
      <c r="BE218" s="224">
        <f>IF(N218="základní",J218,0)</f>
        <v>0</v>
      </c>
      <c r="BF218" s="224">
        <f>IF(N218="snížená",J218,0)</f>
        <v>0</v>
      </c>
      <c r="BG218" s="224">
        <f>IF(N218="zákl. přenesená",J218,0)</f>
        <v>0</v>
      </c>
      <c r="BH218" s="224">
        <f>IF(N218="sníž. přenesená",J218,0)</f>
        <v>0</v>
      </c>
      <c r="BI218" s="224">
        <f>IF(N218="nulová",J218,0)</f>
        <v>0</v>
      </c>
      <c r="BJ218" s="17" t="s">
        <v>82</v>
      </c>
      <c r="BK218" s="224">
        <f>ROUND(I218*H218,2)</f>
        <v>0</v>
      </c>
      <c r="BL218" s="17" t="s">
        <v>197</v>
      </c>
      <c r="BM218" s="223" t="s">
        <v>507</v>
      </c>
    </row>
    <row r="219" s="2" customFormat="1" ht="24.15" customHeight="1">
      <c r="A219" s="38"/>
      <c r="B219" s="39"/>
      <c r="C219" s="212" t="s">
        <v>508</v>
      </c>
      <c r="D219" s="212" t="s">
        <v>140</v>
      </c>
      <c r="E219" s="213" t="s">
        <v>509</v>
      </c>
      <c r="F219" s="214" t="s">
        <v>510</v>
      </c>
      <c r="G219" s="215" t="s">
        <v>229</v>
      </c>
      <c r="H219" s="216">
        <v>1</v>
      </c>
      <c r="I219" s="217"/>
      <c r="J219" s="218">
        <f>ROUND(I219*H219,2)</f>
        <v>0</v>
      </c>
      <c r="K219" s="214" t="s">
        <v>144</v>
      </c>
      <c r="L219" s="44"/>
      <c r="M219" s="219" t="s">
        <v>19</v>
      </c>
      <c r="N219" s="220" t="s">
        <v>45</v>
      </c>
      <c r="O219" s="84"/>
      <c r="P219" s="221">
        <f>O219*H219</f>
        <v>0</v>
      </c>
      <c r="Q219" s="221">
        <v>0.00087000000000000001</v>
      </c>
      <c r="R219" s="221">
        <f>Q219*H219</f>
        <v>0.00087000000000000001</v>
      </c>
      <c r="S219" s="221">
        <v>0</v>
      </c>
      <c r="T219" s="222">
        <f>S219*H219</f>
        <v>0</v>
      </c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R219" s="223" t="s">
        <v>197</v>
      </c>
      <c r="AT219" s="223" t="s">
        <v>140</v>
      </c>
      <c r="AU219" s="223" t="s">
        <v>84</v>
      </c>
      <c r="AY219" s="17" t="s">
        <v>137</v>
      </c>
      <c r="BE219" s="224">
        <f>IF(N219="základní",J219,0)</f>
        <v>0</v>
      </c>
      <c r="BF219" s="224">
        <f>IF(N219="snížená",J219,0)</f>
        <v>0</v>
      </c>
      <c r="BG219" s="224">
        <f>IF(N219="zákl. přenesená",J219,0)</f>
        <v>0</v>
      </c>
      <c r="BH219" s="224">
        <f>IF(N219="sníž. přenesená",J219,0)</f>
        <v>0</v>
      </c>
      <c r="BI219" s="224">
        <f>IF(N219="nulová",J219,0)</f>
        <v>0</v>
      </c>
      <c r="BJ219" s="17" t="s">
        <v>82</v>
      </c>
      <c r="BK219" s="224">
        <f>ROUND(I219*H219,2)</f>
        <v>0</v>
      </c>
      <c r="BL219" s="17" t="s">
        <v>197</v>
      </c>
      <c r="BM219" s="223" t="s">
        <v>511</v>
      </c>
    </row>
    <row r="220" s="2" customFormat="1">
      <c r="A220" s="38"/>
      <c r="B220" s="39"/>
      <c r="C220" s="40"/>
      <c r="D220" s="225" t="s">
        <v>147</v>
      </c>
      <c r="E220" s="40"/>
      <c r="F220" s="226" t="s">
        <v>512</v>
      </c>
      <c r="G220" s="40"/>
      <c r="H220" s="40"/>
      <c r="I220" s="227"/>
      <c r="J220" s="40"/>
      <c r="K220" s="40"/>
      <c r="L220" s="44"/>
      <c r="M220" s="228"/>
      <c r="N220" s="229"/>
      <c r="O220" s="84"/>
      <c r="P220" s="84"/>
      <c r="Q220" s="84"/>
      <c r="R220" s="84"/>
      <c r="S220" s="84"/>
      <c r="T220" s="85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147</v>
      </c>
      <c r="AU220" s="17" t="s">
        <v>84</v>
      </c>
    </row>
    <row r="221" s="13" customFormat="1">
      <c r="A221" s="13"/>
      <c r="B221" s="230"/>
      <c r="C221" s="231"/>
      <c r="D221" s="232" t="s">
        <v>149</v>
      </c>
      <c r="E221" s="233" t="s">
        <v>19</v>
      </c>
      <c r="F221" s="234" t="s">
        <v>513</v>
      </c>
      <c r="G221" s="231"/>
      <c r="H221" s="233" t="s">
        <v>19</v>
      </c>
      <c r="I221" s="235"/>
      <c r="J221" s="231"/>
      <c r="K221" s="231"/>
      <c r="L221" s="236"/>
      <c r="M221" s="237"/>
      <c r="N221" s="238"/>
      <c r="O221" s="238"/>
      <c r="P221" s="238"/>
      <c r="Q221" s="238"/>
      <c r="R221" s="238"/>
      <c r="S221" s="238"/>
      <c r="T221" s="239"/>
      <c r="U221" s="13"/>
      <c r="V221" s="13"/>
      <c r="W221" s="13"/>
      <c r="X221" s="13"/>
      <c r="Y221" s="13"/>
      <c r="Z221" s="13"/>
      <c r="AA221" s="13"/>
      <c r="AB221" s="13"/>
      <c r="AC221" s="13"/>
      <c r="AD221" s="13"/>
      <c r="AE221" s="13"/>
      <c r="AT221" s="240" t="s">
        <v>149</v>
      </c>
      <c r="AU221" s="240" t="s">
        <v>84</v>
      </c>
      <c r="AV221" s="13" t="s">
        <v>82</v>
      </c>
      <c r="AW221" s="13" t="s">
        <v>35</v>
      </c>
      <c r="AX221" s="13" t="s">
        <v>74</v>
      </c>
      <c r="AY221" s="240" t="s">
        <v>137</v>
      </c>
    </row>
    <row r="222" s="14" customFormat="1">
      <c r="A222" s="14"/>
      <c r="B222" s="241"/>
      <c r="C222" s="242"/>
      <c r="D222" s="232" t="s">
        <v>149</v>
      </c>
      <c r="E222" s="243" t="s">
        <v>19</v>
      </c>
      <c r="F222" s="244" t="s">
        <v>82</v>
      </c>
      <c r="G222" s="242"/>
      <c r="H222" s="245">
        <v>1</v>
      </c>
      <c r="I222" s="246"/>
      <c r="J222" s="242"/>
      <c r="K222" s="242"/>
      <c r="L222" s="247"/>
      <c r="M222" s="248"/>
      <c r="N222" s="249"/>
      <c r="O222" s="249"/>
      <c r="P222" s="249"/>
      <c r="Q222" s="249"/>
      <c r="R222" s="249"/>
      <c r="S222" s="249"/>
      <c r="T222" s="250"/>
      <c r="U222" s="14"/>
      <c r="V222" s="14"/>
      <c r="W222" s="14"/>
      <c r="X222" s="14"/>
      <c r="Y222" s="14"/>
      <c r="Z222" s="14"/>
      <c r="AA222" s="14"/>
      <c r="AB222" s="14"/>
      <c r="AC222" s="14"/>
      <c r="AD222" s="14"/>
      <c r="AE222" s="14"/>
      <c r="AT222" s="251" t="s">
        <v>149</v>
      </c>
      <c r="AU222" s="251" t="s">
        <v>84</v>
      </c>
      <c r="AV222" s="14" t="s">
        <v>84</v>
      </c>
      <c r="AW222" s="14" t="s">
        <v>35</v>
      </c>
      <c r="AX222" s="14" t="s">
        <v>82</v>
      </c>
      <c r="AY222" s="251" t="s">
        <v>137</v>
      </c>
    </row>
    <row r="223" s="2" customFormat="1" ht="24.15" customHeight="1">
      <c r="A223" s="38"/>
      <c r="B223" s="39"/>
      <c r="C223" s="266" t="s">
        <v>514</v>
      </c>
      <c r="D223" s="266" t="s">
        <v>365</v>
      </c>
      <c r="E223" s="267" t="s">
        <v>515</v>
      </c>
      <c r="F223" s="268" t="s">
        <v>516</v>
      </c>
      <c r="G223" s="269" t="s">
        <v>161</v>
      </c>
      <c r="H223" s="270">
        <v>1.6799999999999999</v>
      </c>
      <c r="I223" s="271"/>
      <c r="J223" s="272">
        <f>ROUND(I223*H223,2)</f>
        <v>0</v>
      </c>
      <c r="K223" s="268" t="s">
        <v>144</v>
      </c>
      <c r="L223" s="273"/>
      <c r="M223" s="274" t="s">
        <v>19</v>
      </c>
      <c r="N223" s="275" t="s">
        <v>45</v>
      </c>
      <c r="O223" s="84"/>
      <c r="P223" s="221">
        <f>O223*H223</f>
        <v>0</v>
      </c>
      <c r="Q223" s="221">
        <v>0.025440000000000001</v>
      </c>
      <c r="R223" s="221">
        <f>Q223*H223</f>
        <v>0.042739199999999998</v>
      </c>
      <c r="S223" s="221">
        <v>0</v>
      </c>
      <c r="T223" s="222">
        <f>S223*H223</f>
        <v>0</v>
      </c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R223" s="223" t="s">
        <v>409</v>
      </c>
      <c r="AT223" s="223" t="s">
        <v>365</v>
      </c>
      <c r="AU223" s="223" t="s">
        <v>84</v>
      </c>
      <c r="AY223" s="17" t="s">
        <v>137</v>
      </c>
      <c r="BE223" s="224">
        <f>IF(N223="základní",J223,0)</f>
        <v>0</v>
      </c>
      <c r="BF223" s="224">
        <f>IF(N223="snížená",J223,0)</f>
        <v>0</v>
      </c>
      <c r="BG223" s="224">
        <f>IF(N223="zákl. přenesená",J223,0)</f>
        <v>0</v>
      </c>
      <c r="BH223" s="224">
        <f>IF(N223="sníž. přenesená",J223,0)</f>
        <v>0</v>
      </c>
      <c r="BI223" s="224">
        <f>IF(N223="nulová",J223,0)</f>
        <v>0</v>
      </c>
      <c r="BJ223" s="17" t="s">
        <v>82</v>
      </c>
      <c r="BK223" s="224">
        <f>ROUND(I223*H223,2)</f>
        <v>0</v>
      </c>
      <c r="BL223" s="17" t="s">
        <v>197</v>
      </c>
      <c r="BM223" s="223" t="s">
        <v>517</v>
      </c>
    </row>
    <row r="224" s="14" customFormat="1">
      <c r="A224" s="14"/>
      <c r="B224" s="241"/>
      <c r="C224" s="242"/>
      <c r="D224" s="232" t="s">
        <v>149</v>
      </c>
      <c r="E224" s="243" t="s">
        <v>19</v>
      </c>
      <c r="F224" s="244" t="s">
        <v>518</v>
      </c>
      <c r="G224" s="242"/>
      <c r="H224" s="245">
        <v>1.6799999999999999</v>
      </c>
      <c r="I224" s="246"/>
      <c r="J224" s="242"/>
      <c r="K224" s="242"/>
      <c r="L224" s="247"/>
      <c r="M224" s="248"/>
      <c r="N224" s="249"/>
      <c r="O224" s="249"/>
      <c r="P224" s="249"/>
      <c r="Q224" s="249"/>
      <c r="R224" s="249"/>
      <c r="S224" s="249"/>
      <c r="T224" s="250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1" t="s">
        <v>149</v>
      </c>
      <c r="AU224" s="251" t="s">
        <v>84</v>
      </c>
      <c r="AV224" s="14" t="s">
        <v>84</v>
      </c>
      <c r="AW224" s="14" t="s">
        <v>35</v>
      </c>
      <c r="AX224" s="14" t="s">
        <v>82</v>
      </c>
      <c r="AY224" s="251" t="s">
        <v>137</v>
      </c>
    </row>
    <row r="225" s="2" customFormat="1" ht="24.15" customHeight="1">
      <c r="A225" s="38"/>
      <c r="B225" s="39"/>
      <c r="C225" s="212" t="s">
        <v>519</v>
      </c>
      <c r="D225" s="212" t="s">
        <v>140</v>
      </c>
      <c r="E225" s="213" t="s">
        <v>520</v>
      </c>
      <c r="F225" s="214" t="s">
        <v>521</v>
      </c>
      <c r="G225" s="215" t="s">
        <v>229</v>
      </c>
      <c r="H225" s="216">
        <v>12</v>
      </c>
      <c r="I225" s="217"/>
      <c r="J225" s="218">
        <f>ROUND(I225*H225,2)</f>
        <v>0</v>
      </c>
      <c r="K225" s="214" t="s">
        <v>144</v>
      </c>
      <c r="L225" s="44"/>
      <c r="M225" s="219" t="s">
        <v>19</v>
      </c>
      <c r="N225" s="220" t="s">
        <v>45</v>
      </c>
      <c r="O225" s="84"/>
      <c r="P225" s="221">
        <f>O225*H225</f>
        <v>0</v>
      </c>
      <c r="Q225" s="221">
        <v>0</v>
      </c>
      <c r="R225" s="221">
        <f>Q225*H225</f>
        <v>0</v>
      </c>
      <c r="S225" s="221">
        <v>0</v>
      </c>
      <c r="T225" s="222">
        <f>S225*H225</f>
        <v>0</v>
      </c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R225" s="223" t="s">
        <v>197</v>
      </c>
      <c r="AT225" s="223" t="s">
        <v>140</v>
      </c>
      <c r="AU225" s="223" t="s">
        <v>84</v>
      </c>
      <c r="AY225" s="17" t="s">
        <v>137</v>
      </c>
      <c r="BE225" s="224">
        <f>IF(N225="základní",J225,0)</f>
        <v>0</v>
      </c>
      <c r="BF225" s="224">
        <f>IF(N225="snížená",J225,0)</f>
        <v>0</v>
      </c>
      <c r="BG225" s="224">
        <f>IF(N225="zákl. přenesená",J225,0)</f>
        <v>0</v>
      </c>
      <c r="BH225" s="224">
        <f>IF(N225="sníž. přenesená",J225,0)</f>
        <v>0</v>
      </c>
      <c r="BI225" s="224">
        <f>IF(N225="nulová",J225,0)</f>
        <v>0</v>
      </c>
      <c r="BJ225" s="17" t="s">
        <v>82</v>
      </c>
      <c r="BK225" s="224">
        <f>ROUND(I225*H225,2)</f>
        <v>0</v>
      </c>
      <c r="BL225" s="17" t="s">
        <v>197</v>
      </c>
      <c r="BM225" s="223" t="s">
        <v>522</v>
      </c>
    </row>
    <row r="226" s="2" customFormat="1">
      <c r="A226" s="38"/>
      <c r="B226" s="39"/>
      <c r="C226" s="40"/>
      <c r="D226" s="225" t="s">
        <v>147</v>
      </c>
      <c r="E226" s="40"/>
      <c r="F226" s="226" t="s">
        <v>523</v>
      </c>
      <c r="G226" s="40"/>
      <c r="H226" s="40"/>
      <c r="I226" s="227"/>
      <c r="J226" s="40"/>
      <c r="K226" s="40"/>
      <c r="L226" s="44"/>
      <c r="M226" s="228"/>
      <c r="N226" s="229"/>
      <c r="O226" s="84"/>
      <c r="P226" s="84"/>
      <c r="Q226" s="84"/>
      <c r="R226" s="84"/>
      <c r="S226" s="84"/>
      <c r="T226" s="85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147</v>
      </c>
      <c r="AU226" s="17" t="s">
        <v>84</v>
      </c>
    </row>
    <row r="227" s="2" customFormat="1" ht="16.5" customHeight="1">
      <c r="A227" s="38"/>
      <c r="B227" s="39"/>
      <c r="C227" s="266" t="s">
        <v>524</v>
      </c>
      <c r="D227" s="266" t="s">
        <v>365</v>
      </c>
      <c r="E227" s="267" t="s">
        <v>525</v>
      </c>
      <c r="F227" s="268" t="s">
        <v>526</v>
      </c>
      <c r="G227" s="269" t="s">
        <v>229</v>
      </c>
      <c r="H227" s="270">
        <v>12</v>
      </c>
      <c r="I227" s="271"/>
      <c r="J227" s="272">
        <f>ROUND(I227*H227,2)</f>
        <v>0</v>
      </c>
      <c r="K227" s="268" t="s">
        <v>144</v>
      </c>
      <c r="L227" s="273"/>
      <c r="M227" s="274" t="s">
        <v>19</v>
      </c>
      <c r="N227" s="275" t="s">
        <v>45</v>
      </c>
      <c r="O227" s="84"/>
      <c r="P227" s="221">
        <f>O227*H227</f>
        <v>0</v>
      </c>
      <c r="Q227" s="221">
        <v>0.0022000000000000001</v>
      </c>
      <c r="R227" s="221">
        <f>Q227*H227</f>
        <v>0.0264</v>
      </c>
      <c r="S227" s="221">
        <v>0</v>
      </c>
      <c r="T227" s="222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3" t="s">
        <v>409</v>
      </c>
      <c r="AT227" s="223" t="s">
        <v>365</v>
      </c>
      <c r="AU227" s="223" t="s">
        <v>84</v>
      </c>
      <c r="AY227" s="17" t="s">
        <v>137</v>
      </c>
      <c r="BE227" s="224">
        <f>IF(N227="základní",J227,0)</f>
        <v>0</v>
      </c>
      <c r="BF227" s="224">
        <f>IF(N227="snížená",J227,0)</f>
        <v>0</v>
      </c>
      <c r="BG227" s="224">
        <f>IF(N227="zákl. přenesená",J227,0)</f>
        <v>0</v>
      </c>
      <c r="BH227" s="224">
        <f>IF(N227="sníž. přenesená",J227,0)</f>
        <v>0</v>
      </c>
      <c r="BI227" s="224">
        <f>IF(N227="nulová",J227,0)</f>
        <v>0</v>
      </c>
      <c r="BJ227" s="17" t="s">
        <v>82</v>
      </c>
      <c r="BK227" s="224">
        <f>ROUND(I227*H227,2)</f>
        <v>0</v>
      </c>
      <c r="BL227" s="17" t="s">
        <v>197</v>
      </c>
      <c r="BM227" s="223" t="s">
        <v>527</v>
      </c>
    </row>
    <row r="228" s="2" customFormat="1" ht="24.15" customHeight="1">
      <c r="A228" s="38"/>
      <c r="B228" s="39"/>
      <c r="C228" s="212" t="s">
        <v>528</v>
      </c>
      <c r="D228" s="212" t="s">
        <v>140</v>
      </c>
      <c r="E228" s="213" t="s">
        <v>529</v>
      </c>
      <c r="F228" s="214" t="s">
        <v>530</v>
      </c>
      <c r="G228" s="215" t="s">
        <v>229</v>
      </c>
      <c r="H228" s="216">
        <v>1</v>
      </c>
      <c r="I228" s="217"/>
      <c r="J228" s="218">
        <f>ROUND(I228*H228,2)</f>
        <v>0</v>
      </c>
      <c r="K228" s="214" t="s">
        <v>144</v>
      </c>
      <c r="L228" s="44"/>
      <c r="M228" s="219" t="s">
        <v>19</v>
      </c>
      <c r="N228" s="220" t="s">
        <v>45</v>
      </c>
      <c r="O228" s="84"/>
      <c r="P228" s="221">
        <f>O228*H228</f>
        <v>0</v>
      </c>
      <c r="Q228" s="221">
        <v>0</v>
      </c>
      <c r="R228" s="221">
        <f>Q228*H228</f>
        <v>0</v>
      </c>
      <c r="S228" s="221">
        <v>0</v>
      </c>
      <c r="T228" s="222">
        <f>S228*H228</f>
        <v>0</v>
      </c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R228" s="223" t="s">
        <v>197</v>
      </c>
      <c r="AT228" s="223" t="s">
        <v>140</v>
      </c>
      <c r="AU228" s="223" t="s">
        <v>84</v>
      </c>
      <c r="AY228" s="17" t="s">
        <v>137</v>
      </c>
      <c r="BE228" s="224">
        <f>IF(N228="základní",J228,0)</f>
        <v>0</v>
      </c>
      <c r="BF228" s="224">
        <f>IF(N228="snížená",J228,0)</f>
        <v>0</v>
      </c>
      <c r="BG228" s="224">
        <f>IF(N228="zákl. přenesená",J228,0)</f>
        <v>0</v>
      </c>
      <c r="BH228" s="224">
        <f>IF(N228="sníž. přenesená",J228,0)</f>
        <v>0</v>
      </c>
      <c r="BI228" s="224">
        <f>IF(N228="nulová",J228,0)</f>
        <v>0</v>
      </c>
      <c r="BJ228" s="17" t="s">
        <v>82</v>
      </c>
      <c r="BK228" s="224">
        <f>ROUND(I228*H228,2)</f>
        <v>0</v>
      </c>
      <c r="BL228" s="17" t="s">
        <v>197</v>
      </c>
      <c r="BM228" s="223" t="s">
        <v>531</v>
      </c>
    </row>
    <row r="229" s="2" customFormat="1">
      <c r="A229" s="38"/>
      <c r="B229" s="39"/>
      <c r="C229" s="40"/>
      <c r="D229" s="225" t="s">
        <v>147</v>
      </c>
      <c r="E229" s="40"/>
      <c r="F229" s="226" t="s">
        <v>532</v>
      </c>
      <c r="G229" s="40"/>
      <c r="H229" s="40"/>
      <c r="I229" s="227"/>
      <c r="J229" s="40"/>
      <c r="K229" s="40"/>
      <c r="L229" s="44"/>
      <c r="M229" s="228"/>
      <c r="N229" s="229"/>
      <c r="O229" s="84"/>
      <c r="P229" s="84"/>
      <c r="Q229" s="84"/>
      <c r="R229" s="84"/>
      <c r="S229" s="84"/>
      <c r="T229" s="85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147</v>
      </c>
      <c r="AU229" s="17" t="s">
        <v>84</v>
      </c>
    </row>
    <row r="230" s="2" customFormat="1" ht="24.15" customHeight="1">
      <c r="A230" s="38"/>
      <c r="B230" s="39"/>
      <c r="C230" s="266" t="s">
        <v>533</v>
      </c>
      <c r="D230" s="266" t="s">
        <v>365</v>
      </c>
      <c r="E230" s="267" t="s">
        <v>534</v>
      </c>
      <c r="F230" s="268" t="s">
        <v>535</v>
      </c>
      <c r="G230" s="269" t="s">
        <v>229</v>
      </c>
      <c r="H230" s="270">
        <v>1</v>
      </c>
      <c r="I230" s="271"/>
      <c r="J230" s="272">
        <f>ROUND(I230*H230,2)</f>
        <v>0</v>
      </c>
      <c r="K230" s="268" t="s">
        <v>144</v>
      </c>
      <c r="L230" s="273"/>
      <c r="M230" s="274" t="s">
        <v>19</v>
      </c>
      <c r="N230" s="275" t="s">
        <v>45</v>
      </c>
      <c r="O230" s="84"/>
      <c r="P230" s="221">
        <f>O230*H230</f>
        <v>0</v>
      </c>
      <c r="Q230" s="221">
        <v>0.0022000000000000001</v>
      </c>
      <c r="R230" s="221">
        <f>Q230*H230</f>
        <v>0.0022000000000000001</v>
      </c>
      <c r="S230" s="221">
        <v>0</v>
      </c>
      <c r="T230" s="222">
        <f>S230*H230</f>
        <v>0</v>
      </c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R230" s="223" t="s">
        <v>409</v>
      </c>
      <c r="AT230" s="223" t="s">
        <v>365</v>
      </c>
      <c r="AU230" s="223" t="s">
        <v>84</v>
      </c>
      <c r="AY230" s="17" t="s">
        <v>137</v>
      </c>
      <c r="BE230" s="224">
        <f>IF(N230="základní",J230,0)</f>
        <v>0</v>
      </c>
      <c r="BF230" s="224">
        <f>IF(N230="snížená",J230,0)</f>
        <v>0</v>
      </c>
      <c r="BG230" s="224">
        <f>IF(N230="zákl. přenesená",J230,0)</f>
        <v>0</v>
      </c>
      <c r="BH230" s="224">
        <f>IF(N230="sníž. přenesená",J230,0)</f>
        <v>0</v>
      </c>
      <c r="BI230" s="224">
        <f>IF(N230="nulová",J230,0)</f>
        <v>0</v>
      </c>
      <c r="BJ230" s="17" t="s">
        <v>82</v>
      </c>
      <c r="BK230" s="224">
        <f>ROUND(I230*H230,2)</f>
        <v>0</v>
      </c>
      <c r="BL230" s="17" t="s">
        <v>197</v>
      </c>
      <c r="BM230" s="223" t="s">
        <v>536</v>
      </c>
    </row>
    <row r="231" s="2" customFormat="1" ht="55.5" customHeight="1">
      <c r="A231" s="38"/>
      <c r="B231" s="39"/>
      <c r="C231" s="212" t="s">
        <v>537</v>
      </c>
      <c r="D231" s="212" t="s">
        <v>140</v>
      </c>
      <c r="E231" s="213" t="s">
        <v>538</v>
      </c>
      <c r="F231" s="214" t="s">
        <v>539</v>
      </c>
      <c r="G231" s="215" t="s">
        <v>229</v>
      </c>
      <c r="H231" s="216">
        <v>5</v>
      </c>
      <c r="I231" s="217"/>
      <c r="J231" s="218">
        <f>ROUND(I231*H231,2)</f>
        <v>0</v>
      </c>
      <c r="K231" s="214" t="s">
        <v>144</v>
      </c>
      <c r="L231" s="44"/>
      <c r="M231" s="219" t="s">
        <v>19</v>
      </c>
      <c r="N231" s="220" t="s">
        <v>45</v>
      </c>
      <c r="O231" s="84"/>
      <c r="P231" s="221">
        <f>O231*H231</f>
        <v>0</v>
      </c>
      <c r="Q231" s="221">
        <v>0.00025000000000000001</v>
      </c>
      <c r="R231" s="221">
        <f>Q231*H231</f>
        <v>0.00125</v>
      </c>
      <c r="S231" s="221">
        <v>0</v>
      </c>
      <c r="T231" s="222">
        <f>S231*H231</f>
        <v>0</v>
      </c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R231" s="223" t="s">
        <v>197</v>
      </c>
      <c r="AT231" s="223" t="s">
        <v>140</v>
      </c>
      <c r="AU231" s="223" t="s">
        <v>84</v>
      </c>
      <c r="AY231" s="17" t="s">
        <v>137</v>
      </c>
      <c r="BE231" s="224">
        <f>IF(N231="základní",J231,0)</f>
        <v>0</v>
      </c>
      <c r="BF231" s="224">
        <f>IF(N231="snížená",J231,0)</f>
        <v>0</v>
      </c>
      <c r="BG231" s="224">
        <f>IF(N231="zákl. přenesená",J231,0)</f>
        <v>0</v>
      </c>
      <c r="BH231" s="224">
        <f>IF(N231="sníž. přenesená",J231,0)</f>
        <v>0</v>
      </c>
      <c r="BI231" s="224">
        <f>IF(N231="nulová",J231,0)</f>
        <v>0</v>
      </c>
      <c r="BJ231" s="17" t="s">
        <v>82</v>
      </c>
      <c r="BK231" s="224">
        <f>ROUND(I231*H231,2)</f>
        <v>0</v>
      </c>
      <c r="BL231" s="17" t="s">
        <v>197</v>
      </c>
      <c r="BM231" s="223" t="s">
        <v>540</v>
      </c>
    </row>
    <row r="232" s="2" customFormat="1">
      <c r="A232" s="38"/>
      <c r="B232" s="39"/>
      <c r="C232" s="40"/>
      <c r="D232" s="225" t="s">
        <v>147</v>
      </c>
      <c r="E232" s="40"/>
      <c r="F232" s="226" t="s">
        <v>541</v>
      </c>
      <c r="G232" s="40"/>
      <c r="H232" s="40"/>
      <c r="I232" s="227"/>
      <c r="J232" s="40"/>
      <c r="K232" s="40"/>
      <c r="L232" s="44"/>
      <c r="M232" s="228"/>
      <c r="N232" s="229"/>
      <c r="O232" s="84"/>
      <c r="P232" s="84"/>
      <c r="Q232" s="84"/>
      <c r="R232" s="84"/>
      <c r="S232" s="84"/>
      <c r="T232" s="85"/>
      <c r="U232" s="38"/>
      <c r="V232" s="38"/>
      <c r="W232" s="38"/>
      <c r="X232" s="38"/>
      <c r="Y232" s="38"/>
      <c r="Z232" s="38"/>
      <c r="AA232" s="38"/>
      <c r="AB232" s="38"/>
      <c r="AC232" s="38"/>
      <c r="AD232" s="38"/>
      <c r="AE232" s="38"/>
      <c r="AT232" s="17" t="s">
        <v>147</v>
      </c>
      <c r="AU232" s="17" t="s">
        <v>84</v>
      </c>
    </row>
    <row r="233" s="13" customFormat="1">
      <c r="A233" s="13"/>
      <c r="B233" s="230"/>
      <c r="C233" s="231"/>
      <c r="D233" s="232" t="s">
        <v>149</v>
      </c>
      <c r="E233" s="233" t="s">
        <v>19</v>
      </c>
      <c r="F233" s="234" t="s">
        <v>542</v>
      </c>
      <c r="G233" s="231"/>
      <c r="H233" s="233" t="s">
        <v>19</v>
      </c>
      <c r="I233" s="235"/>
      <c r="J233" s="231"/>
      <c r="K233" s="231"/>
      <c r="L233" s="236"/>
      <c r="M233" s="237"/>
      <c r="N233" s="238"/>
      <c r="O233" s="238"/>
      <c r="P233" s="238"/>
      <c r="Q233" s="238"/>
      <c r="R233" s="238"/>
      <c r="S233" s="238"/>
      <c r="T233" s="239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0" t="s">
        <v>149</v>
      </c>
      <c r="AU233" s="240" t="s">
        <v>84</v>
      </c>
      <c r="AV233" s="13" t="s">
        <v>82</v>
      </c>
      <c r="AW233" s="13" t="s">
        <v>35</v>
      </c>
      <c r="AX233" s="13" t="s">
        <v>74</v>
      </c>
      <c r="AY233" s="240" t="s">
        <v>137</v>
      </c>
    </row>
    <row r="234" s="14" customFormat="1">
      <c r="A234" s="14"/>
      <c r="B234" s="241"/>
      <c r="C234" s="242"/>
      <c r="D234" s="232" t="s">
        <v>149</v>
      </c>
      <c r="E234" s="243" t="s">
        <v>19</v>
      </c>
      <c r="F234" s="244" t="s">
        <v>180</v>
      </c>
      <c r="G234" s="242"/>
      <c r="H234" s="245">
        <v>5</v>
      </c>
      <c r="I234" s="246"/>
      <c r="J234" s="242"/>
      <c r="K234" s="242"/>
      <c r="L234" s="247"/>
      <c r="M234" s="248"/>
      <c r="N234" s="249"/>
      <c r="O234" s="249"/>
      <c r="P234" s="249"/>
      <c r="Q234" s="249"/>
      <c r="R234" s="249"/>
      <c r="S234" s="249"/>
      <c r="T234" s="250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1" t="s">
        <v>149</v>
      </c>
      <c r="AU234" s="251" t="s">
        <v>84</v>
      </c>
      <c r="AV234" s="14" t="s">
        <v>84</v>
      </c>
      <c r="AW234" s="14" t="s">
        <v>35</v>
      </c>
      <c r="AX234" s="14" t="s">
        <v>82</v>
      </c>
      <c r="AY234" s="251" t="s">
        <v>137</v>
      </c>
    </row>
    <row r="235" s="2" customFormat="1" ht="24.15" customHeight="1">
      <c r="A235" s="38"/>
      <c r="B235" s="39"/>
      <c r="C235" s="266" t="s">
        <v>543</v>
      </c>
      <c r="D235" s="266" t="s">
        <v>365</v>
      </c>
      <c r="E235" s="267" t="s">
        <v>544</v>
      </c>
      <c r="F235" s="268" t="s">
        <v>545</v>
      </c>
      <c r="G235" s="269" t="s">
        <v>229</v>
      </c>
      <c r="H235" s="270">
        <v>5</v>
      </c>
      <c r="I235" s="271"/>
      <c r="J235" s="272">
        <f>ROUND(I235*H235,2)</f>
        <v>0</v>
      </c>
      <c r="K235" s="268" t="s">
        <v>144</v>
      </c>
      <c r="L235" s="273"/>
      <c r="M235" s="274" t="s">
        <v>19</v>
      </c>
      <c r="N235" s="275" t="s">
        <v>45</v>
      </c>
      <c r="O235" s="84"/>
      <c r="P235" s="221">
        <f>O235*H235</f>
        <v>0</v>
      </c>
      <c r="Q235" s="221">
        <v>0.041000000000000002</v>
      </c>
      <c r="R235" s="221">
        <f>Q235*H235</f>
        <v>0.20500000000000002</v>
      </c>
      <c r="S235" s="221">
        <v>0</v>
      </c>
      <c r="T235" s="222">
        <f>S235*H235</f>
        <v>0</v>
      </c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R235" s="223" t="s">
        <v>409</v>
      </c>
      <c r="AT235" s="223" t="s">
        <v>365</v>
      </c>
      <c r="AU235" s="223" t="s">
        <v>84</v>
      </c>
      <c r="AY235" s="17" t="s">
        <v>137</v>
      </c>
      <c r="BE235" s="224">
        <f>IF(N235="základní",J235,0)</f>
        <v>0</v>
      </c>
      <c r="BF235" s="224">
        <f>IF(N235="snížená",J235,0)</f>
        <v>0</v>
      </c>
      <c r="BG235" s="224">
        <f>IF(N235="zákl. přenesená",J235,0)</f>
        <v>0</v>
      </c>
      <c r="BH235" s="224">
        <f>IF(N235="sníž. přenesená",J235,0)</f>
        <v>0</v>
      </c>
      <c r="BI235" s="224">
        <f>IF(N235="nulová",J235,0)</f>
        <v>0</v>
      </c>
      <c r="BJ235" s="17" t="s">
        <v>82</v>
      </c>
      <c r="BK235" s="224">
        <f>ROUND(I235*H235,2)</f>
        <v>0</v>
      </c>
      <c r="BL235" s="17" t="s">
        <v>197</v>
      </c>
      <c r="BM235" s="223" t="s">
        <v>546</v>
      </c>
    </row>
    <row r="236" s="2" customFormat="1" ht="55.5" customHeight="1">
      <c r="A236" s="38"/>
      <c r="B236" s="39"/>
      <c r="C236" s="212" t="s">
        <v>547</v>
      </c>
      <c r="D236" s="212" t="s">
        <v>140</v>
      </c>
      <c r="E236" s="213" t="s">
        <v>548</v>
      </c>
      <c r="F236" s="214" t="s">
        <v>549</v>
      </c>
      <c r="G236" s="215" t="s">
        <v>172</v>
      </c>
      <c r="H236" s="216">
        <v>0.53100000000000003</v>
      </c>
      <c r="I236" s="217"/>
      <c r="J236" s="218">
        <f>ROUND(I236*H236,2)</f>
        <v>0</v>
      </c>
      <c r="K236" s="214" t="s">
        <v>144</v>
      </c>
      <c r="L236" s="44"/>
      <c r="M236" s="219" t="s">
        <v>19</v>
      </c>
      <c r="N236" s="220" t="s">
        <v>45</v>
      </c>
      <c r="O236" s="84"/>
      <c r="P236" s="221">
        <f>O236*H236</f>
        <v>0</v>
      </c>
      <c r="Q236" s="221">
        <v>0</v>
      </c>
      <c r="R236" s="221">
        <f>Q236*H236</f>
        <v>0</v>
      </c>
      <c r="S236" s="221">
        <v>0</v>
      </c>
      <c r="T236" s="222">
        <f>S236*H236</f>
        <v>0</v>
      </c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R236" s="223" t="s">
        <v>197</v>
      </c>
      <c r="AT236" s="223" t="s">
        <v>140</v>
      </c>
      <c r="AU236" s="223" t="s">
        <v>84</v>
      </c>
      <c r="AY236" s="17" t="s">
        <v>137</v>
      </c>
      <c r="BE236" s="224">
        <f>IF(N236="základní",J236,0)</f>
        <v>0</v>
      </c>
      <c r="BF236" s="224">
        <f>IF(N236="snížená",J236,0)</f>
        <v>0</v>
      </c>
      <c r="BG236" s="224">
        <f>IF(N236="zákl. přenesená",J236,0)</f>
        <v>0</v>
      </c>
      <c r="BH236" s="224">
        <f>IF(N236="sníž. přenesená",J236,0)</f>
        <v>0</v>
      </c>
      <c r="BI236" s="224">
        <f>IF(N236="nulová",J236,0)</f>
        <v>0</v>
      </c>
      <c r="BJ236" s="17" t="s">
        <v>82</v>
      </c>
      <c r="BK236" s="224">
        <f>ROUND(I236*H236,2)</f>
        <v>0</v>
      </c>
      <c r="BL236" s="17" t="s">
        <v>197</v>
      </c>
      <c r="BM236" s="223" t="s">
        <v>550</v>
      </c>
    </row>
    <row r="237" s="2" customFormat="1">
      <c r="A237" s="38"/>
      <c r="B237" s="39"/>
      <c r="C237" s="40"/>
      <c r="D237" s="225" t="s">
        <v>147</v>
      </c>
      <c r="E237" s="40"/>
      <c r="F237" s="226" t="s">
        <v>551</v>
      </c>
      <c r="G237" s="40"/>
      <c r="H237" s="40"/>
      <c r="I237" s="227"/>
      <c r="J237" s="40"/>
      <c r="K237" s="40"/>
      <c r="L237" s="44"/>
      <c r="M237" s="228"/>
      <c r="N237" s="229"/>
      <c r="O237" s="84"/>
      <c r="P237" s="84"/>
      <c r="Q237" s="84"/>
      <c r="R237" s="84"/>
      <c r="S237" s="84"/>
      <c r="T237" s="85"/>
      <c r="U237" s="38"/>
      <c r="V237" s="38"/>
      <c r="W237" s="38"/>
      <c r="X237" s="38"/>
      <c r="Y237" s="38"/>
      <c r="Z237" s="38"/>
      <c r="AA237" s="38"/>
      <c r="AB237" s="38"/>
      <c r="AC237" s="38"/>
      <c r="AD237" s="38"/>
      <c r="AE237" s="38"/>
      <c r="AT237" s="17" t="s">
        <v>147</v>
      </c>
      <c r="AU237" s="17" t="s">
        <v>84</v>
      </c>
    </row>
    <row r="238" s="12" customFormat="1" ht="22.8" customHeight="1">
      <c r="A238" s="12"/>
      <c r="B238" s="196"/>
      <c r="C238" s="197"/>
      <c r="D238" s="198" t="s">
        <v>73</v>
      </c>
      <c r="E238" s="210" t="s">
        <v>262</v>
      </c>
      <c r="F238" s="210" t="s">
        <v>263</v>
      </c>
      <c r="G238" s="197"/>
      <c r="H238" s="197"/>
      <c r="I238" s="200"/>
      <c r="J238" s="211">
        <f>BK238</f>
        <v>0</v>
      </c>
      <c r="K238" s="197"/>
      <c r="L238" s="202"/>
      <c r="M238" s="203"/>
      <c r="N238" s="204"/>
      <c r="O238" s="204"/>
      <c r="P238" s="205">
        <f>SUM(P239:P259)</f>
        <v>0</v>
      </c>
      <c r="Q238" s="204"/>
      <c r="R238" s="205">
        <f>SUM(R239:R259)</f>
        <v>0.60871795999999989</v>
      </c>
      <c r="S238" s="204"/>
      <c r="T238" s="206">
        <f>SUM(T239:T259)</f>
        <v>0</v>
      </c>
      <c r="U238" s="12"/>
      <c r="V238" s="12"/>
      <c r="W238" s="12"/>
      <c r="X238" s="12"/>
      <c r="Y238" s="12"/>
      <c r="Z238" s="12"/>
      <c r="AA238" s="12"/>
      <c r="AB238" s="12"/>
      <c r="AC238" s="12"/>
      <c r="AD238" s="12"/>
      <c r="AE238" s="12"/>
      <c r="AR238" s="207" t="s">
        <v>84</v>
      </c>
      <c r="AT238" s="208" t="s">
        <v>73</v>
      </c>
      <c r="AU238" s="208" t="s">
        <v>82</v>
      </c>
      <c r="AY238" s="207" t="s">
        <v>137</v>
      </c>
      <c r="BK238" s="209">
        <f>SUM(BK239:BK259)</f>
        <v>0</v>
      </c>
    </row>
    <row r="239" s="2" customFormat="1" ht="24.15" customHeight="1">
      <c r="A239" s="38"/>
      <c r="B239" s="39"/>
      <c r="C239" s="212" t="s">
        <v>552</v>
      </c>
      <c r="D239" s="212" t="s">
        <v>140</v>
      </c>
      <c r="E239" s="213" t="s">
        <v>553</v>
      </c>
      <c r="F239" s="214" t="s">
        <v>554</v>
      </c>
      <c r="G239" s="215" t="s">
        <v>161</v>
      </c>
      <c r="H239" s="216">
        <v>14.99</v>
      </c>
      <c r="I239" s="217"/>
      <c r="J239" s="218">
        <f>ROUND(I239*H239,2)</f>
        <v>0</v>
      </c>
      <c r="K239" s="214" t="s">
        <v>144</v>
      </c>
      <c r="L239" s="44"/>
      <c r="M239" s="219" t="s">
        <v>19</v>
      </c>
      <c r="N239" s="220" t="s">
        <v>45</v>
      </c>
      <c r="O239" s="84"/>
      <c r="P239" s="221">
        <f>O239*H239</f>
        <v>0</v>
      </c>
      <c r="Q239" s="221">
        <v>0.00029999999999999997</v>
      </c>
      <c r="R239" s="221">
        <f>Q239*H239</f>
        <v>0.0044969999999999993</v>
      </c>
      <c r="S239" s="221">
        <v>0</v>
      </c>
      <c r="T239" s="222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3" t="s">
        <v>197</v>
      </c>
      <c r="AT239" s="223" t="s">
        <v>140</v>
      </c>
      <c r="AU239" s="223" t="s">
        <v>84</v>
      </c>
      <c r="AY239" s="17" t="s">
        <v>137</v>
      </c>
      <c r="BE239" s="224">
        <f>IF(N239="základní",J239,0)</f>
        <v>0</v>
      </c>
      <c r="BF239" s="224">
        <f>IF(N239="snížená",J239,0)</f>
        <v>0</v>
      </c>
      <c r="BG239" s="224">
        <f>IF(N239="zákl. přenesená",J239,0)</f>
        <v>0</v>
      </c>
      <c r="BH239" s="224">
        <f>IF(N239="sníž. přenesená",J239,0)</f>
        <v>0</v>
      </c>
      <c r="BI239" s="224">
        <f>IF(N239="nulová",J239,0)</f>
        <v>0</v>
      </c>
      <c r="BJ239" s="17" t="s">
        <v>82</v>
      </c>
      <c r="BK239" s="224">
        <f>ROUND(I239*H239,2)</f>
        <v>0</v>
      </c>
      <c r="BL239" s="17" t="s">
        <v>197</v>
      </c>
      <c r="BM239" s="223" t="s">
        <v>555</v>
      </c>
    </row>
    <row r="240" s="2" customFormat="1">
      <c r="A240" s="38"/>
      <c r="B240" s="39"/>
      <c r="C240" s="40"/>
      <c r="D240" s="225" t="s">
        <v>147</v>
      </c>
      <c r="E240" s="40"/>
      <c r="F240" s="226" t="s">
        <v>556</v>
      </c>
      <c r="G240" s="40"/>
      <c r="H240" s="40"/>
      <c r="I240" s="227"/>
      <c r="J240" s="40"/>
      <c r="K240" s="40"/>
      <c r="L240" s="44"/>
      <c r="M240" s="228"/>
      <c r="N240" s="229"/>
      <c r="O240" s="84"/>
      <c r="P240" s="84"/>
      <c r="Q240" s="84"/>
      <c r="R240" s="84"/>
      <c r="S240" s="84"/>
      <c r="T240" s="85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147</v>
      </c>
      <c r="AU240" s="17" t="s">
        <v>84</v>
      </c>
    </row>
    <row r="241" s="14" customFormat="1">
      <c r="A241" s="14"/>
      <c r="B241" s="241"/>
      <c r="C241" s="242"/>
      <c r="D241" s="232" t="s">
        <v>149</v>
      </c>
      <c r="E241" s="243" t="s">
        <v>19</v>
      </c>
      <c r="F241" s="244" t="s">
        <v>557</v>
      </c>
      <c r="G241" s="242"/>
      <c r="H241" s="245">
        <v>14.99</v>
      </c>
      <c r="I241" s="246"/>
      <c r="J241" s="242"/>
      <c r="K241" s="242"/>
      <c r="L241" s="247"/>
      <c r="M241" s="248"/>
      <c r="N241" s="249"/>
      <c r="O241" s="249"/>
      <c r="P241" s="249"/>
      <c r="Q241" s="249"/>
      <c r="R241" s="249"/>
      <c r="S241" s="249"/>
      <c r="T241" s="250"/>
      <c r="U241" s="14"/>
      <c r="V241" s="14"/>
      <c r="W241" s="14"/>
      <c r="X241" s="14"/>
      <c r="Y241" s="14"/>
      <c r="Z241" s="14"/>
      <c r="AA241" s="14"/>
      <c r="AB241" s="14"/>
      <c r="AC241" s="14"/>
      <c r="AD241" s="14"/>
      <c r="AE241" s="14"/>
      <c r="AT241" s="251" t="s">
        <v>149</v>
      </c>
      <c r="AU241" s="251" t="s">
        <v>84</v>
      </c>
      <c r="AV241" s="14" t="s">
        <v>84</v>
      </c>
      <c r="AW241" s="14" t="s">
        <v>35</v>
      </c>
      <c r="AX241" s="14" t="s">
        <v>82</v>
      </c>
      <c r="AY241" s="251" t="s">
        <v>137</v>
      </c>
    </row>
    <row r="242" s="2" customFormat="1" ht="37.8" customHeight="1">
      <c r="A242" s="38"/>
      <c r="B242" s="39"/>
      <c r="C242" s="212" t="s">
        <v>558</v>
      </c>
      <c r="D242" s="212" t="s">
        <v>140</v>
      </c>
      <c r="E242" s="213" t="s">
        <v>559</v>
      </c>
      <c r="F242" s="214" t="s">
        <v>560</v>
      </c>
      <c r="G242" s="215" t="s">
        <v>161</v>
      </c>
      <c r="H242" s="216">
        <v>14.99</v>
      </c>
      <c r="I242" s="217"/>
      <c r="J242" s="218">
        <f>ROUND(I242*H242,2)</f>
        <v>0</v>
      </c>
      <c r="K242" s="214" t="s">
        <v>144</v>
      </c>
      <c r="L242" s="44"/>
      <c r="M242" s="219" t="s">
        <v>19</v>
      </c>
      <c r="N242" s="220" t="s">
        <v>45</v>
      </c>
      <c r="O242" s="84"/>
      <c r="P242" s="221">
        <f>O242*H242</f>
        <v>0</v>
      </c>
      <c r="Q242" s="221">
        <v>0.0074999999999999997</v>
      </c>
      <c r="R242" s="221">
        <f>Q242*H242</f>
        <v>0.112425</v>
      </c>
      <c r="S242" s="221">
        <v>0</v>
      </c>
      <c r="T242" s="222">
        <f>S242*H242</f>
        <v>0</v>
      </c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R242" s="223" t="s">
        <v>197</v>
      </c>
      <c r="AT242" s="223" t="s">
        <v>140</v>
      </c>
      <c r="AU242" s="223" t="s">
        <v>84</v>
      </c>
      <c r="AY242" s="17" t="s">
        <v>137</v>
      </c>
      <c r="BE242" s="224">
        <f>IF(N242="základní",J242,0)</f>
        <v>0</v>
      </c>
      <c r="BF242" s="224">
        <f>IF(N242="snížená",J242,0)</f>
        <v>0</v>
      </c>
      <c r="BG242" s="224">
        <f>IF(N242="zákl. přenesená",J242,0)</f>
        <v>0</v>
      </c>
      <c r="BH242" s="224">
        <f>IF(N242="sníž. přenesená",J242,0)</f>
        <v>0</v>
      </c>
      <c r="BI242" s="224">
        <f>IF(N242="nulová",J242,0)</f>
        <v>0</v>
      </c>
      <c r="BJ242" s="17" t="s">
        <v>82</v>
      </c>
      <c r="BK242" s="224">
        <f>ROUND(I242*H242,2)</f>
        <v>0</v>
      </c>
      <c r="BL242" s="17" t="s">
        <v>197</v>
      </c>
      <c r="BM242" s="223" t="s">
        <v>561</v>
      </c>
    </row>
    <row r="243" s="2" customFormat="1">
      <c r="A243" s="38"/>
      <c r="B243" s="39"/>
      <c r="C243" s="40"/>
      <c r="D243" s="225" t="s">
        <v>147</v>
      </c>
      <c r="E243" s="40"/>
      <c r="F243" s="226" t="s">
        <v>562</v>
      </c>
      <c r="G243" s="40"/>
      <c r="H243" s="40"/>
      <c r="I243" s="227"/>
      <c r="J243" s="40"/>
      <c r="K243" s="40"/>
      <c r="L243" s="44"/>
      <c r="M243" s="228"/>
      <c r="N243" s="229"/>
      <c r="O243" s="84"/>
      <c r="P243" s="84"/>
      <c r="Q243" s="84"/>
      <c r="R243" s="84"/>
      <c r="S243" s="84"/>
      <c r="T243" s="85"/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T243" s="17" t="s">
        <v>147</v>
      </c>
      <c r="AU243" s="17" t="s">
        <v>84</v>
      </c>
    </row>
    <row r="244" s="2" customFormat="1" ht="37.8" customHeight="1">
      <c r="A244" s="38"/>
      <c r="B244" s="39"/>
      <c r="C244" s="212" t="s">
        <v>563</v>
      </c>
      <c r="D244" s="212" t="s">
        <v>140</v>
      </c>
      <c r="E244" s="213" t="s">
        <v>564</v>
      </c>
      <c r="F244" s="214" t="s">
        <v>565</v>
      </c>
      <c r="G244" s="215" t="s">
        <v>252</v>
      </c>
      <c r="H244" s="216">
        <v>6.3700000000000001</v>
      </c>
      <c r="I244" s="217"/>
      <c r="J244" s="218">
        <f>ROUND(I244*H244,2)</f>
        <v>0</v>
      </c>
      <c r="K244" s="214" t="s">
        <v>144</v>
      </c>
      <c r="L244" s="44"/>
      <c r="M244" s="219" t="s">
        <v>19</v>
      </c>
      <c r="N244" s="220" t="s">
        <v>45</v>
      </c>
      <c r="O244" s="84"/>
      <c r="P244" s="221">
        <f>O244*H244</f>
        <v>0</v>
      </c>
      <c r="Q244" s="221">
        <v>0.00042999999999999999</v>
      </c>
      <c r="R244" s="221">
        <f>Q244*H244</f>
        <v>0.0027391</v>
      </c>
      <c r="S244" s="221">
        <v>0</v>
      </c>
      <c r="T244" s="222">
        <f>S244*H244</f>
        <v>0</v>
      </c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R244" s="223" t="s">
        <v>197</v>
      </c>
      <c r="AT244" s="223" t="s">
        <v>140</v>
      </c>
      <c r="AU244" s="223" t="s">
        <v>84</v>
      </c>
      <c r="AY244" s="17" t="s">
        <v>137</v>
      </c>
      <c r="BE244" s="224">
        <f>IF(N244="základní",J244,0)</f>
        <v>0</v>
      </c>
      <c r="BF244" s="224">
        <f>IF(N244="snížená",J244,0)</f>
        <v>0</v>
      </c>
      <c r="BG244" s="224">
        <f>IF(N244="zákl. přenesená",J244,0)</f>
        <v>0</v>
      </c>
      <c r="BH244" s="224">
        <f>IF(N244="sníž. přenesená",J244,0)</f>
        <v>0</v>
      </c>
      <c r="BI244" s="224">
        <f>IF(N244="nulová",J244,0)</f>
        <v>0</v>
      </c>
      <c r="BJ244" s="17" t="s">
        <v>82</v>
      </c>
      <c r="BK244" s="224">
        <f>ROUND(I244*H244,2)</f>
        <v>0</v>
      </c>
      <c r="BL244" s="17" t="s">
        <v>197</v>
      </c>
      <c r="BM244" s="223" t="s">
        <v>566</v>
      </c>
    </row>
    <row r="245" s="2" customFormat="1">
      <c r="A245" s="38"/>
      <c r="B245" s="39"/>
      <c r="C245" s="40"/>
      <c r="D245" s="225" t="s">
        <v>147</v>
      </c>
      <c r="E245" s="40"/>
      <c r="F245" s="226" t="s">
        <v>567</v>
      </c>
      <c r="G245" s="40"/>
      <c r="H245" s="40"/>
      <c r="I245" s="227"/>
      <c r="J245" s="40"/>
      <c r="K245" s="40"/>
      <c r="L245" s="44"/>
      <c r="M245" s="228"/>
      <c r="N245" s="229"/>
      <c r="O245" s="84"/>
      <c r="P245" s="84"/>
      <c r="Q245" s="84"/>
      <c r="R245" s="84"/>
      <c r="S245" s="84"/>
      <c r="T245" s="85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147</v>
      </c>
      <c r="AU245" s="17" t="s">
        <v>84</v>
      </c>
    </row>
    <row r="246" s="14" customFormat="1">
      <c r="A246" s="14"/>
      <c r="B246" s="241"/>
      <c r="C246" s="242"/>
      <c r="D246" s="232" t="s">
        <v>149</v>
      </c>
      <c r="E246" s="243" t="s">
        <v>19</v>
      </c>
      <c r="F246" s="244" t="s">
        <v>568</v>
      </c>
      <c r="G246" s="242"/>
      <c r="H246" s="245">
        <v>6.3700000000000001</v>
      </c>
      <c r="I246" s="246"/>
      <c r="J246" s="242"/>
      <c r="K246" s="242"/>
      <c r="L246" s="247"/>
      <c r="M246" s="248"/>
      <c r="N246" s="249"/>
      <c r="O246" s="249"/>
      <c r="P246" s="249"/>
      <c r="Q246" s="249"/>
      <c r="R246" s="249"/>
      <c r="S246" s="249"/>
      <c r="T246" s="250"/>
      <c r="U246" s="14"/>
      <c r="V246" s="14"/>
      <c r="W246" s="14"/>
      <c r="X246" s="14"/>
      <c r="Y246" s="14"/>
      <c r="Z246" s="14"/>
      <c r="AA246" s="14"/>
      <c r="AB246" s="14"/>
      <c r="AC246" s="14"/>
      <c r="AD246" s="14"/>
      <c r="AE246" s="14"/>
      <c r="AT246" s="251" t="s">
        <v>149</v>
      </c>
      <c r="AU246" s="251" t="s">
        <v>84</v>
      </c>
      <c r="AV246" s="14" t="s">
        <v>84</v>
      </c>
      <c r="AW246" s="14" t="s">
        <v>35</v>
      </c>
      <c r="AX246" s="14" t="s">
        <v>82</v>
      </c>
      <c r="AY246" s="251" t="s">
        <v>137</v>
      </c>
    </row>
    <row r="247" s="2" customFormat="1" ht="24.15" customHeight="1">
      <c r="A247" s="38"/>
      <c r="B247" s="39"/>
      <c r="C247" s="266" t="s">
        <v>569</v>
      </c>
      <c r="D247" s="266" t="s">
        <v>365</v>
      </c>
      <c r="E247" s="267" t="s">
        <v>570</v>
      </c>
      <c r="F247" s="268" t="s">
        <v>571</v>
      </c>
      <c r="G247" s="269" t="s">
        <v>252</v>
      </c>
      <c r="H247" s="270">
        <v>7.0069999999999997</v>
      </c>
      <c r="I247" s="271"/>
      <c r="J247" s="272">
        <f>ROUND(I247*H247,2)</f>
        <v>0</v>
      </c>
      <c r="K247" s="268" t="s">
        <v>144</v>
      </c>
      <c r="L247" s="273"/>
      <c r="M247" s="274" t="s">
        <v>19</v>
      </c>
      <c r="N247" s="275" t="s">
        <v>45</v>
      </c>
      <c r="O247" s="84"/>
      <c r="P247" s="221">
        <f>O247*H247</f>
        <v>0</v>
      </c>
      <c r="Q247" s="221">
        <v>0.00198</v>
      </c>
      <c r="R247" s="221">
        <f>Q247*H247</f>
        <v>0.01387386</v>
      </c>
      <c r="S247" s="221">
        <v>0</v>
      </c>
      <c r="T247" s="222">
        <f>S247*H247</f>
        <v>0</v>
      </c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R247" s="223" t="s">
        <v>409</v>
      </c>
      <c r="AT247" s="223" t="s">
        <v>365</v>
      </c>
      <c r="AU247" s="223" t="s">
        <v>84</v>
      </c>
      <c r="AY247" s="17" t="s">
        <v>137</v>
      </c>
      <c r="BE247" s="224">
        <f>IF(N247="základní",J247,0)</f>
        <v>0</v>
      </c>
      <c r="BF247" s="224">
        <f>IF(N247="snížená",J247,0)</f>
        <v>0</v>
      </c>
      <c r="BG247" s="224">
        <f>IF(N247="zákl. přenesená",J247,0)</f>
        <v>0</v>
      </c>
      <c r="BH247" s="224">
        <f>IF(N247="sníž. přenesená",J247,0)</f>
        <v>0</v>
      </c>
      <c r="BI247" s="224">
        <f>IF(N247="nulová",J247,0)</f>
        <v>0</v>
      </c>
      <c r="BJ247" s="17" t="s">
        <v>82</v>
      </c>
      <c r="BK247" s="224">
        <f>ROUND(I247*H247,2)</f>
        <v>0</v>
      </c>
      <c r="BL247" s="17" t="s">
        <v>197</v>
      </c>
      <c r="BM247" s="223" t="s">
        <v>572</v>
      </c>
    </row>
    <row r="248" s="14" customFormat="1">
      <c r="A248" s="14"/>
      <c r="B248" s="241"/>
      <c r="C248" s="242"/>
      <c r="D248" s="232" t="s">
        <v>149</v>
      </c>
      <c r="E248" s="242"/>
      <c r="F248" s="244" t="s">
        <v>573</v>
      </c>
      <c r="G248" s="242"/>
      <c r="H248" s="245">
        <v>7.0069999999999997</v>
      </c>
      <c r="I248" s="246"/>
      <c r="J248" s="242"/>
      <c r="K248" s="242"/>
      <c r="L248" s="247"/>
      <c r="M248" s="248"/>
      <c r="N248" s="249"/>
      <c r="O248" s="249"/>
      <c r="P248" s="249"/>
      <c r="Q248" s="249"/>
      <c r="R248" s="249"/>
      <c r="S248" s="249"/>
      <c r="T248" s="250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1" t="s">
        <v>149</v>
      </c>
      <c r="AU248" s="251" t="s">
        <v>84</v>
      </c>
      <c r="AV248" s="14" t="s">
        <v>84</v>
      </c>
      <c r="AW248" s="14" t="s">
        <v>4</v>
      </c>
      <c r="AX248" s="14" t="s">
        <v>82</v>
      </c>
      <c r="AY248" s="251" t="s">
        <v>137</v>
      </c>
    </row>
    <row r="249" s="2" customFormat="1" ht="37.8" customHeight="1">
      <c r="A249" s="38"/>
      <c r="B249" s="39"/>
      <c r="C249" s="212" t="s">
        <v>574</v>
      </c>
      <c r="D249" s="212" t="s">
        <v>140</v>
      </c>
      <c r="E249" s="213" t="s">
        <v>575</v>
      </c>
      <c r="F249" s="214" t="s">
        <v>576</v>
      </c>
      <c r="G249" s="215" t="s">
        <v>161</v>
      </c>
      <c r="H249" s="216">
        <v>14.99</v>
      </c>
      <c r="I249" s="217"/>
      <c r="J249" s="218">
        <f>ROUND(I249*H249,2)</f>
        <v>0</v>
      </c>
      <c r="K249" s="214" t="s">
        <v>144</v>
      </c>
      <c r="L249" s="44"/>
      <c r="M249" s="219" t="s">
        <v>19</v>
      </c>
      <c r="N249" s="220" t="s">
        <v>45</v>
      </c>
      <c r="O249" s="84"/>
      <c r="P249" s="221">
        <f>O249*H249</f>
        <v>0</v>
      </c>
      <c r="Q249" s="221">
        <v>0.0060000000000000001</v>
      </c>
      <c r="R249" s="221">
        <f>Q249*H249</f>
        <v>0.089940000000000006</v>
      </c>
      <c r="S249" s="221">
        <v>0</v>
      </c>
      <c r="T249" s="222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3" t="s">
        <v>197</v>
      </c>
      <c r="AT249" s="223" t="s">
        <v>140</v>
      </c>
      <c r="AU249" s="223" t="s">
        <v>84</v>
      </c>
      <c r="AY249" s="17" t="s">
        <v>137</v>
      </c>
      <c r="BE249" s="224">
        <f>IF(N249="základní",J249,0)</f>
        <v>0</v>
      </c>
      <c r="BF249" s="224">
        <f>IF(N249="snížená",J249,0)</f>
        <v>0</v>
      </c>
      <c r="BG249" s="224">
        <f>IF(N249="zákl. přenesená",J249,0)</f>
        <v>0</v>
      </c>
      <c r="BH249" s="224">
        <f>IF(N249="sníž. přenesená",J249,0)</f>
        <v>0</v>
      </c>
      <c r="BI249" s="224">
        <f>IF(N249="nulová",J249,0)</f>
        <v>0</v>
      </c>
      <c r="BJ249" s="17" t="s">
        <v>82</v>
      </c>
      <c r="BK249" s="224">
        <f>ROUND(I249*H249,2)</f>
        <v>0</v>
      </c>
      <c r="BL249" s="17" t="s">
        <v>197</v>
      </c>
      <c r="BM249" s="223" t="s">
        <v>577</v>
      </c>
    </row>
    <row r="250" s="2" customFormat="1">
      <c r="A250" s="38"/>
      <c r="B250" s="39"/>
      <c r="C250" s="40"/>
      <c r="D250" s="225" t="s">
        <v>147</v>
      </c>
      <c r="E250" s="40"/>
      <c r="F250" s="226" t="s">
        <v>578</v>
      </c>
      <c r="G250" s="40"/>
      <c r="H250" s="40"/>
      <c r="I250" s="227"/>
      <c r="J250" s="40"/>
      <c r="K250" s="40"/>
      <c r="L250" s="44"/>
      <c r="M250" s="228"/>
      <c r="N250" s="229"/>
      <c r="O250" s="84"/>
      <c r="P250" s="84"/>
      <c r="Q250" s="84"/>
      <c r="R250" s="84"/>
      <c r="S250" s="84"/>
      <c r="T250" s="85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147</v>
      </c>
      <c r="AU250" s="17" t="s">
        <v>84</v>
      </c>
    </row>
    <row r="251" s="2" customFormat="1" ht="24.15" customHeight="1">
      <c r="A251" s="38"/>
      <c r="B251" s="39"/>
      <c r="C251" s="266" t="s">
        <v>579</v>
      </c>
      <c r="D251" s="266" t="s">
        <v>365</v>
      </c>
      <c r="E251" s="267" t="s">
        <v>580</v>
      </c>
      <c r="F251" s="268" t="s">
        <v>581</v>
      </c>
      <c r="G251" s="269" t="s">
        <v>161</v>
      </c>
      <c r="H251" s="270">
        <v>16.489000000000001</v>
      </c>
      <c r="I251" s="271"/>
      <c r="J251" s="272">
        <f>ROUND(I251*H251,2)</f>
        <v>0</v>
      </c>
      <c r="K251" s="268" t="s">
        <v>144</v>
      </c>
      <c r="L251" s="273"/>
      <c r="M251" s="274" t="s">
        <v>19</v>
      </c>
      <c r="N251" s="275" t="s">
        <v>45</v>
      </c>
      <c r="O251" s="84"/>
      <c r="P251" s="221">
        <f>O251*H251</f>
        <v>0</v>
      </c>
      <c r="Q251" s="221">
        <v>0.021999999999999999</v>
      </c>
      <c r="R251" s="221">
        <f>Q251*H251</f>
        <v>0.36275799999999997</v>
      </c>
      <c r="S251" s="221">
        <v>0</v>
      </c>
      <c r="T251" s="222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3" t="s">
        <v>409</v>
      </c>
      <c r="AT251" s="223" t="s">
        <v>365</v>
      </c>
      <c r="AU251" s="223" t="s">
        <v>84</v>
      </c>
      <c r="AY251" s="17" t="s">
        <v>137</v>
      </c>
      <c r="BE251" s="224">
        <f>IF(N251="základní",J251,0)</f>
        <v>0</v>
      </c>
      <c r="BF251" s="224">
        <f>IF(N251="snížená",J251,0)</f>
        <v>0</v>
      </c>
      <c r="BG251" s="224">
        <f>IF(N251="zákl. přenesená",J251,0)</f>
        <v>0</v>
      </c>
      <c r="BH251" s="224">
        <f>IF(N251="sníž. přenesená",J251,0)</f>
        <v>0</v>
      </c>
      <c r="BI251" s="224">
        <f>IF(N251="nulová",J251,0)</f>
        <v>0</v>
      </c>
      <c r="BJ251" s="17" t="s">
        <v>82</v>
      </c>
      <c r="BK251" s="224">
        <f>ROUND(I251*H251,2)</f>
        <v>0</v>
      </c>
      <c r="BL251" s="17" t="s">
        <v>197</v>
      </c>
      <c r="BM251" s="223" t="s">
        <v>582</v>
      </c>
    </row>
    <row r="252" s="14" customFormat="1">
      <c r="A252" s="14"/>
      <c r="B252" s="241"/>
      <c r="C252" s="242"/>
      <c r="D252" s="232" t="s">
        <v>149</v>
      </c>
      <c r="E252" s="242"/>
      <c r="F252" s="244" t="s">
        <v>583</v>
      </c>
      <c r="G252" s="242"/>
      <c r="H252" s="245">
        <v>16.489000000000001</v>
      </c>
      <c r="I252" s="246"/>
      <c r="J252" s="242"/>
      <c r="K252" s="242"/>
      <c r="L252" s="247"/>
      <c r="M252" s="248"/>
      <c r="N252" s="249"/>
      <c r="O252" s="249"/>
      <c r="P252" s="249"/>
      <c r="Q252" s="249"/>
      <c r="R252" s="249"/>
      <c r="S252" s="249"/>
      <c r="T252" s="250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1" t="s">
        <v>149</v>
      </c>
      <c r="AU252" s="251" t="s">
        <v>84</v>
      </c>
      <c r="AV252" s="14" t="s">
        <v>84</v>
      </c>
      <c r="AW252" s="14" t="s">
        <v>4</v>
      </c>
      <c r="AX252" s="14" t="s">
        <v>82</v>
      </c>
      <c r="AY252" s="251" t="s">
        <v>137</v>
      </c>
    </row>
    <row r="253" s="2" customFormat="1" ht="37.8" customHeight="1">
      <c r="A253" s="38"/>
      <c r="B253" s="39"/>
      <c r="C253" s="212" t="s">
        <v>584</v>
      </c>
      <c r="D253" s="212" t="s">
        <v>140</v>
      </c>
      <c r="E253" s="213" t="s">
        <v>585</v>
      </c>
      <c r="F253" s="214" t="s">
        <v>586</v>
      </c>
      <c r="G253" s="215" t="s">
        <v>161</v>
      </c>
      <c r="H253" s="216">
        <v>9.0099999999999998</v>
      </c>
      <c r="I253" s="217"/>
      <c r="J253" s="218">
        <f>ROUND(I253*H253,2)</f>
        <v>0</v>
      </c>
      <c r="K253" s="214" t="s">
        <v>144</v>
      </c>
      <c r="L253" s="44"/>
      <c r="M253" s="219" t="s">
        <v>19</v>
      </c>
      <c r="N253" s="220" t="s">
        <v>45</v>
      </c>
      <c r="O253" s="84"/>
      <c r="P253" s="221">
        <f>O253*H253</f>
        <v>0</v>
      </c>
      <c r="Q253" s="221">
        <v>0</v>
      </c>
      <c r="R253" s="221">
        <f>Q253*H253</f>
        <v>0</v>
      </c>
      <c r="S253" s="221">
        <v>0</v>
      </c>
      <c r="T253" s="222">
        <f>S253*H253</f>
        <v>0</v>
      </c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R253" s="223" t="s">
        <v>197</v>
      </c>
      <c r="AT253" s="223" t="s">
        <v>140</v>
      </c>
      <c r="AU253" s="223" t="s">
        <v>84</v>
      </c>
      <c r="AY253" s="17" t="s">
        <v>137</v>
      </c>
      <c r="BE253" s="224">
        <f>IF(N253="základní",J253,0)</f>
        <v>0</v>
      </c>
      <c r="BF253" s="224">
        <f>IF(N253="snížená",J253,0)</f>
        <v>0</v>
      </c>
      <c r="BG253" s="224">
        <f>IF(N253="zákl. přenesená",J253,0)</f>
        <v>0</v>
      </c>
      <c r="BH253" s="224">
        <f>IF(N253="sníž. přenesená",J253,0)</f>
        <v>0</v>
      </c>
      <c r="BI253" s="224">
        <f>IF(N253="nulová",J253,0)</f>
        <v>0</v>
      </c>
      <c r="BJ253" s="17" t="s">
        <v>82</v>
      </c>
      <c r="BK253" s="224">
        <f>ROUND(I253*H253,2)</f>
        <v>0</v>
      </c>
      <c r="BL253" s="17" t="s">
        <v>197</v>
      </c>
      <c r="BM253" s="223" t="s">
        <v>587</v>
      </c>
    </row>
    <row r="254" s="2" customFormat="1">
      <c r="A254" s="38"/>
      <c r="B254" s="39"/>
      <c r="C254" s="40"/>
      <c r="D254" s="225" t="s">
        <v>147</v>
      </c>
      <c r="E254" s="40"/>
      <c r="F254" s="226" t="s">
        <v>588</v>
      </c>
      <c r="G254" s="40"/>
      <c r="H254" s="40"/>
      <c r="I254" s="227"/>
      <c r="J254" s="40"/>
      <c r="K254" s="40"/>
      <c r="L254" s="44"/>
      <c r="M254" s="228"/>
      <c r="N254" s="229"/>
      <c r="O254" s="84"/>
      <c r="P254" s="84"/>
      <c r="Q254" s="84"/>
      <c r="R254" s="84"/>
      <c r="S254" s="84"/>
      <c r="T254" s="85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147</v>
      </c>
      <c r="AU254" s="17" t="s">
        <v>84</v>
      </c>
    </row>
    <row r="255" s="14" customFormat="1">
      <c r="A255" s="14"/>
      <c r="B255" s="241"/>
      <c r="C255" s="242"/>
      <c r="D255" s="232" t="s">
        <v>149</v>
      </c>
      <c r="E255" s="243" t="s">
        <v>19</v>
      </c>
      <c r="F255" s="244" t="s">
        <v>589</v>
      </c>
      <c r="G255" s="242"/>
      <c r="H255" s="245">
        <v>9.0099999999999998</v>
      </c>
      <c r="I255" s="246"/>
      <c r="J255" s="242"/>
      <c r="K255" s="242"/>
      <c r="L255" s="247"/>
      <c r="M255" s="248"/>
      <c r="N255" s="249"/>
      <c r="O255" s="249"/>
      <c r="P255" s="249"/>
      <c r="Q255" s="249"/>
      <c r="R255" s="249"/>
      <c r="S255" s="249"/>
      <c r="T255" s="250"/>
      <c r="U255" s="14"/>
      <c r="V255" s="14"/>
      <c r="W255" s="14"/>
      <c r="X255" s="14"/>
      <c r="Y255" s="14"/>
      <c r="Z255" s="14"/>
      <c r="AA255" s="14"/>
      <c r="AB255" s="14"/>
      <c r="AC255" s="14"/>
      <c r="AD255" s="14"/>
      <c r="AE255" s="14"/>
      <c r="AT255" s="251" t="s">
        <v>149</v>
      </c>
      <c r="AU255" s="251" t="s">
        <v>84</v>
      </c>
      <c r="AV255" s="14" t="s">
        <v>84</v>
      </c>
      <c r="AW255" s="14" t="s">
        <v>35</v>
      </c>
      <c r="AX255" s="14" t="s">
        <v>82</v>
      </c>
      <c r="AY255" s="251" t="s">
        <v>137</v>
      </c>
    </row>
    <row r="256" s="2" customFormat="1" ht="24.15" customHeight="1">
      <c r="A256" s="38"/>
      <c r="B256" s="39"/>
      <c r="C256" s="212" t="s">
        <v>590</v>
      </c>
      <c r="D256" s="212" t="s">
        <v>140</v>
      </c>
      <c r="E256" s="213" t="s">
        <v>591</v>
      </c>
      <c r="F256" s="214" t="s">
        <v>592</v>
      </c>
      <c r="G256" s="215" t="s">
        <v>161</v>
      </c>
      <c r="H256" s="216">
        <v>14.99</v>
      </c>
      <c r="I256" s="217"/>
      <c r="J256" s="218">
        <f>ROUND(I256*H256,2)</f>
        <v>0</v>
      </c>
      <c r="K256" s="214" t="s">
        <v>144</v>
      </c>
      <c r="L256" s="44"/>
      <c r="M256" s="219" t="s">
        <v>19</v>
      </c>
      <c r="N256" s="220" t="s">
        <v>45</v>
      </c>
      <c r="O256" s="84"/>
      <c r="P256" s="221">
        <f>O256*H256</f>
        <v>0</v>
      </c>
      <c r="Q256" s="221">
        <v>0.0015</v>
      </c>
      <c r="R256" s="221">
        <f>Q256*H256</f>
        <v>0.022485000000000002</v>
      </c>
      <c r="S256" s="221">
        <v>0</v>
      </c>
      <c r="T256" s="222">
        <f>S256*H256</f>
        <v>0</v>
      </c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R256" s="223" t="s">
        <v>197</v>
      </c>
      <c r="AT256" s="223" t="s">
        <v>140</v>
      </c>
      <c r="AU256" s="223" t="s">
        <v>84</v>
      </c>
      <c r="AY256" s="17" t="s">
        <v>137</v>
      </c>
      <c r="BE256" s="224">
        <f>IF(N256="základní",J256,0)</f>
        <v>0</v>
      </c>
      <c r="BF256" s="224">
        <f>IF(N256="snížená",J256,0)</f>
        <v>0</v>
      </c>
      <c r="BG256" s="224">
        <f>IF(N256="zákl. přenesená",J256,0)</f>
        <v>0</v>
      </c>
      <c r="BH256" s="224">
        <f>IF(N256="sníž. přenesená",J256,0)</f>
        <v>0</v>
      </c>
      <c r="BI256" s="224">
        <f>IF(N256="nulová",J256,0)</f>
        <v>0</v>
      </c>
      <c r="BJ256" s="17" t="s">
        <v>82</v>
      </c>
      <c r="BK256" s="224">
        <f>ROUND(I256*H256,2)</f>
        <v>0</v>
      </c>
      <c r="BL256" s="17" t="s">
        <v>197</v>
      </c>
      <c r="BM256" s="223" t="s">
        <v>593</v>
      </c>
    </row>
    <row r="257" s="2" customFormat="1">
      <c r="A257" s="38"/>
      <c r="B257" s="39"/>
      <c r="C257" s="40"/>
      <c r="D257" s="225" t="s">
        <v>147</v>
      </c>
      <c r="E257" s="40"/>
      <c r="F257" s="226" t="s">
        <v>594</v>
      </c>
      <c r="G257" s="40"/>
      <c r="H257" s="40"/>
      <c r="I257" s="227"/>
      <c r="J257" s="40"/>
      <c r="K257" s="40"/>
      <c r="L257" s="44"/>
      <c r="M257" s="228"/>
      <c r="N257" s="229"/>
      <c r="O257" s="84"/>
      <c r="P257" s="84"/>
      <c r="Q257" s="84"/>
      <c r="R257" s="84"/>
      <c r="S257" s="84"/>
      <c r="T257" s="85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147</v>
      </c>
      <c r="AU257" s="17" t="s">
        <v>84</v>
      </c>
    </row>
    <row r="258" s="2" customFormat="1" ht="55.5" customHeight="1">
      <c r="A258" s="38"/>
      <c r="B258" s="39"/>
      <c r="C258" s="212" t="s">
        <v>595</v>
      </c>
      <c r="D258" s="212" t="s">
        <v>140</v>
      </c>
      <c r="E258" s="213" t="s">
        <v>596</v>
      </c>
      <c r="F258" s="214" t="s">
        <v>597</v>
      </c>
      <c r="G258" s="215" t="s">
        <v>172</v>
      </c>
      <c r="H258" s="216">
        <v>0.60899999999999999</v>
      </c>
      <c r="I258" s="217"/>
      <c r="J258" s="218">
        <f>ROUND(I258*H258,2)</f>
        <v>0</v>
      </c>
      <c r="K258" s="214" t="s">
        <v>144</v>
      </c>
      <c r="L258" s="44"/>
      <c r="M258" s="219" t="s">
        <v>19</v>
      </c>
      <c r="N258" s="220" t="s">
        <v>45</v>
      </c>
      <c r="O258" s="84"/>
      <c r="P258" s="221">
        <f>O258*H258</f>
        <v>0</v>
      </c>
      <c r="Q258" s="221">
        <v>0</v>
      </c>
      <c r="R258" s="221">
        <f>Q258*H258</f>
        <v>0</v>
      </c>
      <c r="S258" s="221">
        <v>0</v>
      </c>
      <c r="T258" s="222">
        <f>S258*H258</f>
        <v>0</v>
      </c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R258" s="223" t="s">
        <v>197</v>
      </c>
      <c r="AT258" s="223" t="s">
        <v>140</v>
      </c>
      <c r="AU258" s="223" t="s">
        <v>84</v>
      </c>
      <c r="AY258" s="17" t="s">
        <v>137</v>
      </c>
      <c r="BE258" s="224">
        <f>IF(N258="základní",J258,0)</f>
        <v>0</v>
      </c>
      <c r="BF258" s="224">
        <f>IF(N258="snížená",J258,0)</f>
        <v>0</v>
      </c>
      <c r="BG258" s="224">
        <f>IF(N258="zákl. přenesená",J258,0)</f>
        <v>0</v>
      </c>
      <c r="BH258" s="224">
        <f>IF(N258="sníž. přenesená",J258,0)</f>
        <v>0</v>
      </c>
      <c r="BI258" s="224">
        <f>IF(N258="nulová",J258,0)</f>
        <v>0</v>
      </c>
      <c r="BJ258" s="17" t="s">
        <v>82</v>
      </c>
      <c r="BK258" s="224">
        <f>ROUND(I258*H258,2)</f>
        <v>0</v>
      </c>
      <c r="BL258" s="17" t="s">
        <v>197</v>
      </c>
      <c r="BM258" s="223" t="s">
        <v>598</v>
      </c>
    </row>
    <row r="259" s="2" customFormat="1">
      <c r="A259" s="38"/>
      <c r="B259" s="39"/>
      <c r="C259" s="40"/>
      <c r="D259" s="225" t="s">
        <v>147</v>
      </c>
      <c r="E259" s="40"/>
      <c r="F259" s="226" t="s">
        <v>599</v>
      </c>
      <c r="G259" s="40"/>
      <c r="H259" s="40"/>
      <c r="I259" s="227"/>
      <c r="J259" s="40"/>
      <c r="K259" s="40"/>
      <c r="L259" s="44"/>
      <c r="M259" s="228"/>
      <c r="N259" s="229"/>
      <c r="O259" s="84"/>
      <c r="P259" s="84"/>
      <c r="Q259" s="84"/>
      <c r="R259" s="84"/>
      <c r="S259" s="84"/>
      <c r="T259" s="85"/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T259" s="17" t="s">
        <v>147</v>
      </c>
      <c r="AU259" s="17" t="s">
        <v>84</v>
      </c>
    </row>
    <row r="260" s="12" customFormat="1" ht="22.8" customHeight="1">
      <c r="A260" s="12"/>
      <c r="B260" s="196"/>
      <c r="C260" s="197"/>
      <c r="D260" s="198" t="s">
        <v>73</v>
      </c>
      <c r="E260" s="210" t="s">
        <v>284</v>
      </c>
      <c r="F260" s="210" t="s">
        <v>285</v>
      </c>
      <c r="G260" s="197"/>
      <c r="H260" s="197"/>
      <c r="I260" s="200"/>
      <c r="J260" s="211">
        <f>BK260</f>
        <v>0</v>
      </c>
      <c r="K260" s="197"/>
      <c r="L260" s="202"/>
      <c r="M260" s="203"/>
      <c r="N260" s="204"/>
      <c r="O260" s="204"/>
      <c r="P260" s="205">
        <f>SUM(P261:P280)</f>
        <v>0</v>
      </c>
      <c r="Q260" s="204"/>
      <c r="R260" s="205">
        <f>SUM(R261:R280)</f>
        <v>2.1276019499999999</v>
      </c>
      <c r="S260" s="204"/>
      <c r="T260" s="206">
        <f>SUM(T261:T280)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07" t="s">
        <v>84</v>
      </c>
      <c r="AT260" s="208" t="s">
        <v>73</v>
      </c>
      <c r="AU260" s="208" t="s">
        <v>82</v>
      </c>
      <c r="AY260" s="207" t="s">
        <v>137</v>
      </c>
      <c r="BK260" s="209">
        <f>SUM(BK261:BK280)</f>
        <v>0</v>
      </c>
    </row>
    <row r="261" s="2" customFormat="1" ht="37.8" customHeight="1">
      <c r="A261" s="38"/>
      <c r="B261" s="39"/>
      <c r="C261" s="212" t="s">
        <v>600</v>
      </c>
      <c r="D261" s="212" t="s">
        <v>140</v>
      </c>
      <c r="E261" s="213" t="s">
        <v>601</v>
      </c>
      <c r="F261" s="214" t="s">
        <v>602</v>
      </c>
      <c r="G261" s="215" t="s">
        <v>161</v>
      </c>
      <c r="H261" s="216">
        <v>187.75</v>
      </c>
      <c r="I261" s="217"/>
      <c r="J261" s="218">
        <f>ROUND(I261*H261,2)</f>
        <v>0</v>
      </c>
      <c r="K261" s="214" t="s">
        <v>144</v>
      </c>
      <c r="L261" s="44"/>
      <c r="M261" s="219" t="s">
        <v>19</v>
      </c>
      <c r="N261" s="220" t="s">
        <v>45</v>
      </c>
      <c r="O261" s="84"/>
      <c r="P261" s="221">
        <f>O261*H261</f>
        <v>0</v>
      </c>
      <c r="Q261" s="221">
        <v>0</v>
      </c>
      <c r="R261" s="221">
        <f>Q261*H261</f>
        <v>0</v>
      </c>
      <c r="S261" s="221">
        <v>0</v>
      </c>
      <c r="T261" s="222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3" t="s">
        <v>197</v>
      </c>
      <c r="AT261" s="223" t="s">
        <v>140</v>
      </c>
      <c r="AU261" s="223" t="s">
        <v>84</v>
      </c>
      <c r="AY261" s="17" t="s">
        <v>137</v>
      </c>
      <c r="BE261" s="224">
        <f>IF(N261="základní",J261,0)</f>
        <v>0</v>
      </c>
      <c r="BF261" s="224">
        <f>IF(N261="snížená",J261,0)</f>
        <v>0</v>
      </c>
      <c r="BG261" s="224">
        <f>IF(N261="zákl. přenesená",J261,0)</f>
        <v>0</v>
      </c>
      <c r="BH261" s="224">
        <f>IF(N261="sníž. přenesená",J261,0)</f>
        <v>0</v>
      </c>
      <c r="BI261" s="224">
        <f>IF(N261="nulová",J261,0)</f>
        <v>0</v>
      </c>
      <c r="BJ261" s="17" t="s">
        <v>82</v>
      </c>
      <c r="BK261" s="224">
        <f>ROUND(I261*H261,2)</f>
        <v>0</v>
      </c>
      <c r="BL261" s="17" t="s">
        <v>197</v>
      </c>
      <c r="BM261" s="223" t="s">
        <v>603</v>
      </c>
    </row>
    <row r="262" s="2" customFormat="1">
      <c r="A262" s="38"/>
      <c r="B262" s="39"/>
      <c r="C262" s="40"/>
      <c r="D262" s="225" t="s">
        <v>147</v>
      </c>
      <c r="E262" s="40"/>
      <c r="F262" s="226" t="s">
        <v>604</v>
      </c>
      <c r="G262" s="40"/>
      <c r="H262" s="40"/>
      <c r="I262" s="227"/>
      <c r="J262" s="40"/>
      <c r="K262" s="40"/>
      <c r="L262" s="44"/>
      <c r="M262" s="228"/>
      <c r="N262" s="229"/>
      <c r="O262" s="84"/>
      <c r="P262" s="84"/>
      <c r="Q262" s="84"/>
      <c r="R262" s="84"/>
      <c r="S262" s="84"/>
      <c r="T262" s="85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147</v>
      </c>
      <c r="AU262" s="17" t="s">
        <v>84</v>
      </c>
    </row>
    <row r="263" s="14" customFormat="1">
      <c r="A263" s="14"/>
      <c r="B263" s="241"/>
      <c r="C263" s="242"/>
      <c r="D263" s="232" t="s">
        <v>149</v>
      </c>
      <c r="E263" s="243" t="s">
        <v>19</v>
      </c>
      <c r="F263" s="244" t="s">
        <v>605</v>
      </c>
      <c r="G263" s="242"/>
      <c r="H263" s="245">
        <v>187.75</v>
      </c>
      <c r="I263" s="246"/>
      <c r="J263" s="242"/>
      <c r="K263" s="242"/>
      <c r="L263" s="247"/>
      <c r="M263" s="248"/>
      <c r="N263" s="249"/>
      <c r="O263" s="249"/>
      <c r="P263" s="249"/>
      <c r="Q263" s="249"/>
      <c r="R263" s="249"/>
      <c r="S263" s="249"/>
      <c r="T263" s="250"/>
      <c r="U263" s="14"/>
      <c r="V263" s="14"/>
      <c r="W263" s="14"/>
      <c r="X263" s="14"/>
      <c r="Y263" s="14"/>
      <c r="Z263" s="14"/>
      <c r="AA263" s="14"/>
      <c r="AB263" s="14"/>
      <c r="AC263" s="14"/>
      <c r="AD263" s="14"/>
      <c r="AE263" s="14"/>
      <c r="AT263" s="251" t="s">
        <v>149</v>
      </c>
      <c r="AU263" s="251" t="s">
        <v>84</v>
      </c>
      <c r="AV263" s="14" t="s">
        <v>84</v>
      </c>
      <c r="AW263" s="14" t="s">
        <v>35</v>
      </c>
      <c r="AX263" s="14" t="s">
        <v>82</v>
      </c>
      <c r="AY263" s="251" t="s">
        <v>137</v>
      </c>
    </row>
    <row r="264" s="2" customFormat="1" ht="24.15" customHeight="1">
      <c r="A264" s="38"/>
      <c r="B264" s="39"/>
      <c r="C264" s="212" t="s">
        <v>606</v>
      </c>
      <c r="D264" s="212" t="s">
        <v>140</v>
      </c>
      <c r="E264" s="213" t="s">
        <v>607</v>
      </c>
      <c r="F264" s="214" t="s">
        <v>608</v>
      </c>
      <c r="G264" s="215" t="s">
        <v>161</v>
      </c>
      <c r="H264" s="216">
        <v>187.75</v>
      </c>
      <c r="I264" s="217"/>
      <c r="J264" s="218">
        <f>ROUND(I264*H264,2)</f>
        <v>0</v>
      </c>
      <c r="K264" s="214" t="s">
        <v>144</v>
      </c>
      <c r="L264" s="44"/>
      <c r="M264" s="219" t="s">
        <v>19</v>
      </c>
      <c r="N264" s="220" t="s">
        <v>45</v>
      </c>
      <c r="O264" s="84"/>
      <c r="P264" s="221">
        <f>O264*H264</f>
        <v>0</v>
      </c>
      <c r="Q264" s="221">
        <v>0</v>
      </c>
      <c r="R264" s="221">
        <f>Q264*H264</f>
        <v>0</v>
      </c>
      <c r="S264" s="221">
        <v>0</v>
      </c>
      <c r="T264" s="222">
        <f>S264*H264</f>
        <v>0</v>
      </c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R264" s="223" t="s">
        <v>197</v>
      </c>
      <c r="AT264" s="223" t="s">
        <v>140</v>
      </c>
      <c r="AU264" s="223" t="s">
        <v>84</v>
      </c>
      <c r="AY264" s="17" t="s">
        <v>137</v>
      </c>
      <c r="BE264" s="224">
        <f>IF(N264="základní",J264,0)</f>
        <v>0</v>
      </c>
      <c r="BF264" s="224">
        <f>IF(N264="snížená",J264,0)</f>
        <v>0</v>
      </c>
      <c r="BG264" s="224">
        <f>IF(N264="zákl. přenesená",J264,0)</f>
        <v>0</v>
      </c>
      <c r="BH264" s="224">
        <f>IF(N264="sníž. přenesená",J264,0)</f>
        <v>0</v>
      </c>
      <c r="BI264" s="224">
        <f>IF(N264="nulová",J264,0)</f>
        <v>0</v>
      </c>
      <c r="BJ264" s="17" t="s">
        <v>82</v>
      </c>
      <c r="BK264" s="224">
        <f>ROUND(I264*H264,2)</f>
        <v>0</v>
      </c>
      <c r="BL264" s="17" t="s">
        <v>197</v>
      </c>
      <c r="BM264" s="223" t="s">
        <v>609</v>
      </c>
    </row>
    <row r="265" s="2" customFormat="1">
      <c r="A265" s="38"/>
      <c r="B265" s="39"/>
      <c r="C265" s="40"/>
      <c r="D265" s="225" t="s">
        <v>147</v>
      </c>
      <c r="E265" s="40"/>
      <c r="F265" s="226" t="s">
        <v>610</v>
      </c>
      <c r="G265" s="40"/>
      <c r="H265" s="40"/>
      <c r="I265" s="227"/>
      <c r="J265" s="40"/>
      <c r="K265" s="40"/>
      <c r="L265" s="44"/>
      <c r="M265" s="228"/>
      <c r="N265" s="229"/>
      <c r="O265" s="84"/>
      <c r="P265" s="84"/>
      <c r="Q265" s="84"/>
      <c r="R265" s="84"/>
      <c r="S265" s="84"/>
      <c r="T265" s="85"/>
      <c r="U265" s="38"/>
      <c r="V265" s="38"/>
      <c r="W265" s="38"/>
      <c r="X265" s="38"/>
      <c r="Y265" s="38"/>
      <c r="Z265" s="38"/>
      <c r="AA265" s="38"/>
      <c r="AB265" s="38"/>
      <c r="AC265" s="38"/>
      <c r="AD265" s="38"/>
      <c r="AE265" s="38"/>
      <c r="AT265" s="17" t="s">
        <v>147</v>
      </c>
      <c r="AU265" s="17" t="s">
        <v>84</v>
      </c>
    </row>
    <row r="266" s="2" customFormat="1" ht="24.15" customHeight="1">
      <c r="A266" s="38"/>
      <c r="B266" s="39"/>
      <c r="C266" s="212" t="s">
        <v>611</v>
      </c>
      <c r="D266" s="212" t="s">
        <v>140</v>
      </c>
      <c r="E266" s="213" t="s">
        <v>612</v>
      </c>
      <c r="F266" s="214" t="s">
        <v>613</v>
      </c>
      <c r="G266" s="215" t="s">
        <v>161</v>
      </c>
      <c r="H266" s="216">
        <v>187.75</v>
      </c>
      <c r="I266" s="217"/>
      <c r="J266" s="218">
        <f>ROUND(I266*H266,2)</f>
        <v>0</v>
      </c>
      <c r="K266" s="214" t="s">
        <v>144</v>
      </c>
      <c r="L266" s="44"/>
      <c r="M266" s="219" t="s">
        <v>19</v>
      </c>
      <c r="N266" s="220" t="s">
        <v>45</v>
      </c>
      <c r="O266" s="84"/>
      <c r="P266" s="221">
        <f>O266*H266</f>
        <v>0</v>
      </c>
      <c r="Q266" s="221">
        <v>3.0000000000000001E-05</v>
      </c>
      <c r="R266" s="221">
        <f>Q266*H266</f>
        <v>0.0056325000000000004</v>
      </c>
      <c r="S266" s="221">
        <v>0</v>
      </c>
      <c r="T266" s="222">
        <f>S266*H266</f>
        <v>0</v>
      </c>
      <c r="U266" s="38"/>
      <c r="V266" s="38"/>
      <c r="W266" s="38"/>
      <c r="X266" s="38"/>
      <c r="Y266" s="38"/>
      <c r="Z266" s="38"/>
      <c r="AA266" s="38"/>
      <c r="AB266" s="38"/>
      <c r="AC266" s="38"/>
      <c r="AD266" s="38"/>
      <c r="AE266" s="38"/>
      <c r="AR266" s="223" t="s">
        <v>197</v>
      </c>
      <c r="AT266" s="223" t="s">
        <v>140</v>
      </c>
      <c r="AU266" s="223" t="s">
        <v>84</v>
      </c>
      <c r="AY266" s="17" t="s">
        <v>137</v>
      </c>
      <c r="BE266" s="224">
        <f>IF(N266="základní",J266,0)</f>
        <v>0</v>
      </c>
      <c r="BF266" s="224">
        <f>IF(N266="snížená",J266,0)</f>
        <v>0</v>
      </c>
      <c r="BG266" s="224">
        <f>IF(N266="zákl. přenesená",J266,0)</f>
        <v>0</v>
      </c>
      <c r="BH266" s="224">
        <f>IF(N266="sníž. přenesená",J266,0)</f>
        <v>0</v>
      </c>
      <c r="BI266" s="224">
        <f>IF(N266="nulová",J266,0)</f>
        <v>0</v>
      </c>
      <c r="BJ266" s="17" t="s">
        <v>82</v>
      </c>
      <c r="BK266" s="224">
        <f>ROUND(I266*H266,2)</f>
        <v>0</v>
      </c>
      <c r="BL266" s="17" t="s">
        <v>197</v>
      </c>
      <c r="BM266" s="223" t="s">
        <v>614</v>
      </c>
    </row>
    <row r="267" s="2" customFormat="1">
      <c r="A267" s="38"/>
      <c r="B267" s="39"/>
      <c r="C267" s="40"/>
      <c r="D267" s="225" t="s">
        <v>147</v>
      </c>
      <c r="E267" s="40"/>
      <c r="F267" s="226" t="s">
        <v>615</v>
      </c>
      <c r="G267" s="40"/>
      <c r="H267" s="40"/>
      <c r="I267" s="227"/>
      <c r="J267" s="40"/>
      <c r="K267" s="40"/>
      <c r="L267" s="44"/>
      <c r="M267" s="228"/>
      <c r="N267" s="229"/>
      <c r="O267" s="84"/>
      <c r="P267" s="84"/>
      <c r="Q267" s="84"/>
      <c r="R267" s="84"/>
      <c r="S267" s="84"/>
      <c r="T267" s="85"/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T267" s="17" t="s">
        <v>147</v>
      </c>
      <c r="AU267" s="17" t="s">
        <v>84</v>
      </c>
    </row>
    <row r="268" s="2" customFormat="1" ht="37.8" customHeight="1">
      <c r="A268" s="38"/>
      <c r="B268" s="39"/>
      <c r="C268" s="212" t="s">
        <v>616</v>
      </c>
      <c r="D268" s="212" t="s">
        <v>140</v>
      </c>
      <c r="E268" s="213" t="s">
        <v>617</v>
      </c>
      <c r="F268" s="214" t="s">
        <v>618</v>
      </c>
      <c r="G268" s="215" t="s">
        <v>161</v>
      </c>
      <c r="H268" s="216">
        <v>187.75</v>
      </c>
      <c r="I268" s="217"/>
      <c r="J268" s="218">
        <f>ROUND(I268*H268,2)</f>
        <v>0</v>
      </c>
      <c r="K268" s="214" t="s">
        <v>144</v>
      </c>
      <c r="L268" s="44"/>
      <c r="M268" s="219" t="s">
        <v>19</v>
      </c>
      <c r="N268" s="220" t="s">
        <v>45</v>
      </c>
      <c r="O268" s="84"/>
      <c r="P268" s="221">
        <f>O268*H268</f>
        <v>0</v>
      </c>
      <c r="Q268" s="221">
        <v>0.0074999999999999997</v>
      </c>
      <c r="R268" s="221">
        <f>Q268*H268</f>
        <v>1.4081249999999999</v>
      </c>
      <c r="S268" s="221">
        <v>0</v>
      </c>
      <c r="T268" s="222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3" t="s">
        <v>197</v>
      </c>
      <c r="AT268" s="223" t="s">
        <v>140</v>
      </c>
      <c r="AU268" s="223" t="s">
        <v>84</v>
      </c>
      <c r="AY268" s="17" t="s">
        <v>137</v>
      </c>
      <c r="BE268" s="224">
        <f>IF(N268="základní",J268,0)</f>
        <v>0</v>
      </c>
      <c r="BF268" s="224">
        <f>IF(N268="snížená",J268,0)</f>
        <v>0</v>
      </c>
      <c r="BG268" s="224">
        <f>IF(N268="zákl. přenesená",J268,0)</f>
        <v>0</v>
      </c>
      <c r="BH268" s="224">
        <f>IF(N268="sníž. přenesená",J268,0)</f>
        <v>0</v>
      </c>
      <c r="BI268" s="224">
        <f>IF(N268="nulová",J268,0)</f>
        <v>0</v>
      </c>
      <c r="BJ268" s="17" t="s">
        <v>82</v>
      </c>
      <c r="BK268" s="224">
        <f>ROUND(I268*H268,2)</f>
        <v>0</v>
      </c>
      <c r="BL268" s="17" t="s">
        <v>197</v>
      </c>
      <c r="BM268" s="223" t="s">
        <v>619</v>
      </c>
    </row>
    <row r="269" s="2" customFormat="1">
      <c r="A269" s="38"/>
      <c r="B269" s="39"/>
      <c r="C269" s="40"/>
      <c r="D269" s="225" t="s">
        <v>147</v>
      </c>
      <c r="E269" s="40"/>
      <c r="F269" s="226" t="s">
        <v>620</v>
      </c>
      <c r="G269" s="40"/>
      <c r="H269" s="40"/>
      <c r="I269" s="227"/>
      <c r="J269" s="40"/>
      <c r="K269" s="40"/>
      <c r="L269" s="44"/>
      <c r="M269" s="228"/>
      <c r="N269" s="229"/>
      <c r="O269" s="84"/>
      <c r="P269" s="84"/>
      <c r="Q269" s="84"/>
      <c r="R269" s="84"/>
      <c r="S269" s="84"/>
      <c r="T269" s="85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147</v>
      </c>
      <c r="AU269" s="17" t="s">
        <v>84</v>
      </c>
    </row>
    <row r="270" s="2" customFormat="1" ht="24.15" customHeight="1">
      <c r="A270" s="38"/>
      <c r="B270" s="39"/>
      <c r="C270" s="212" t="s">
        <v>621</v>
      </c>
      <c r="D270" s="212" t="s">
        <v>140</v>
      </c>
      <c r="E270" s="213" t="s">
        <v>622</v>
      </c>
      <c r="F270" s="214" t="s">
        <v>623</v>
      </c>
      <c r="G270" s="215" t="s">
        <v>161</v>
      </c>
      <c r="H270" s="216">
        <v>187.75</v>
      </c>
      <c r="I270" s="217"/>
      <c r="J270" s="218">
        <f>ROUND(I270*H270,2)</f>
        <v>0</v>
      </c>
      <c r="K270" s="214" t="s">
        <v>144</v>
      </c>
      <c r="L270" s="44"/>
      <c r="M270" s="219" t="s">
        <v>19</v>
      </c>
      <c r="N270" s="220" t="s">
        <v>45</v>
      </c>
      <c r="O270" s="84"/>
      <c r="P270" s="221">
        <f>O270*H270</f>
        <v>0</v>
      </c>
      <c r="Q270" s="221">
        <v>0.00029999999999999997</v>
      </c>
      <c r="R270" s="221">
        <f>Q270*H270</f>
        <v>0.056324999999999993</v>
      </c>
      <c r="S270" s="221">
        <v>0</v>
      </c>
      <c r="T270" s="222">
        <f>S270*H270</f>
        <v>0</v>
      </c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R270" s="223" t="s">
        <v>197</v>
      </c>
      <c r="AT270" s="223" t="s">
        <v>140</v>
      </c>
      <c r="AU270" s="223" t="s">
        <v>84</v>
      </c>
      <c r="AY270" s="17" t="s">
        <v>137</v>
      </c>
      <c r="BE270" s="224">
        <f>IF(N270="základní",J270,0)</f>
        <v>0</v>
      </c>
      <c r="BF270" s="224">
        <f>IF(N270="snížená",J270,0)</f>
        <v>0</v>
      </c>
      <c r="BG270" s="224">
        <f>IF(N270="zákl. přenesená",J270,0)</f>
        <v>0</v>
      </c>
      <c r="BH270" s="224">
        <f>IF(N270="sníž. přenesená",J270,0)</f>
        <v>0</v>
      </c>
      <c r="BI270" s="224">
        <f>IF(N270="nulová",J270,0)</f>
        <v>0</v>
      </c>
      <c r="BJ270" s="17" t="s">
        <v>82</v>
      </c>
      <c r="BK270" s="224">
        <f>ROUND(I270*H270,2)</f>
        <v>0</v>
      </c>
      <c r="BL270" s="17" t="s">
        <v>197</v>
      </c>
      <c r="BM270" s="223" t="s">
        <v>624</v>
      </c>
    </row>
    <row r="271" s="2" customFormat="1">
      <c r="A271" s="38"/>
      <c r="B271" s="39"/>
      <c r="C271" s="40"/>
      <c r="D271" s="225" t="s">
        <v>147</v>
      </c>
      <c r="E271" s="40"/>
      <c r="F271" s="226" t="s">
        <v>625</v>
      </c>
      <c r="G271" s="40"/>
      <c r="H271" s="40"/>
      <c r="I271" s="227"/>
      <c r="J271" s="40"/>
      <c r="K271" s="40"/>
      <c r="L271" s="44"/>
      <c r="M271" s="228"/>
      <c r="N271" s="229"/>
      <c r="O271" s="84"/>
      <c r="P271" s="84"/>
      <c r="Q271" s="84"/>
      <c r="R271" s="84"/>
      <c r="S271" s="84"/>
      <c r="T271" s="85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147</v>
      </c>
      <c r="AU271" s="17" t="s">
        <v>84</v>
      </c>
    </row>
    <row r="272" s="2" customFormat="1" ht="37.8" customHeight="1">
      <c r="A272" s="38"/>
      <c r="B272" s="39"/>
      <c r="C272" s="266" t="s">
        <v>626</v>
      </c>
      <c r="D272" s="266" t="s">
        <v>365</v>
      </c>
      <c r="E272" s="267" t="s">
        <v>627</v>
      </c>
      <c r="F272" s="268" t="s">
        <v>628</v>
      </c>
      <c r="G272" s="269" t="s">
        <v>161</v>
      </c>
      <c r="H272" s="270">
        <v>206.52500000000001</v>
      </c>
      <c r="I272" s="271"/>
      <c r="J272" s="272">
        <f>ROUND(I272*H272,2)</f>
        <v>0</v>
      </c>
      <c r="K272" s="268" t="s">
        <v>144</v>
      </c>
      <c r="L272" s="273"/>
      <c r="M272" s="274" t="s">
        <v>19</v>
      </c>
      <c r="N272" s="275" t="s">
        <v>45</v>
      </c>
      <c r="O272" s="84"/>
      <c r="P272" s="221">
        <f>O272*H272</f>
        <v>0</v>
      </c>
      <c r="Q272" s="221">
        <v>0.0027499999999999998</v>
      </c>
      <c r="R272" s="221">
        <f>Q272*H272</f>
        <v>0.56794374999999997</v>
      </c>
      <c r="S272" s="221">
        <v>0</v>
      </c>
      <c r="T272" s="222">
        <f>S272*H272</f>
        <v>0</v>
      </c>
      <c r="U272" s="38"/>
      <c r="V272" s="38"/>
      <c r="W272" s="38"/>
      <c r="X272" s="38"/>
      <c r="Y272" s="38"/>
      <c r="Z272" s="38"/>
      <c r="AA272" s="38"/>
      <c r="AB272" s="38"/>
      <c r="AC272" s="38"/>
      <c r="AD272" s="38"/>
      <c r="AE272" s="38"/>
      <c r="AR272" s="223" t="s">
        <v>409</v>
      </c>
      <c r="AT272" s="223" t="s">
        <v>365</v>
      </c>
      <c r="AU272" s="223" t="s">
        <v>84</v>
      </c>
      <c r="AY272" s="17" t="s">
        <v>137</v>
      </c>
      <c r="BE272" s="224">
        <f>IF(N272="základní",J272,0)</f>
        <v>0</v>
      </c>
      <c r="BF272" s="224">
        <f>IF(N272="snížená",J272,0)</f>
        <v>0</v>
      </c>
      <c r="BG272" s="224">
        <f>IF(N272="zákl. přenesená",J272,0)</f>
        <v>0</v>
      </c>
      <c r="BH272" s="224">
        <f>IF(N272="sníž. přenesená",J272,0)</f>
        <v>0</v>
      </c>
      <c r="BI272" s="224">
        <f>IF(N272="nulová",J272,0)</f>
        <v>0</v>
      </c>
      <c r="BJ272" s="17" t="s">
        <v>82</v>
      </c>
      <c r="BK272" s="224">
        <f>ROUND(I272*H272,2)</f>
        <v>0</v>
      </c>
      <c r="BL272" s="17" t="s">
        <v>197</v>
      </c>
      <c r="BM272" s="223" t="s">
        <v>629</v>
      </c>
    </row>
    <row r="273" s="14" customFormat="1">
      <c r="A273" s="14"/>
      <c r="B273" s="241"/>
      <c r="C273" s="242"/>
      <c r="D273" s="232" t="s">
        <v>149</v>
      </c>
      <c r="E273" s="242"/>
      <c r="F273" s="244" t="s">
        <v>630</v>
      </c>
      <c r="G273" s="242"/>
      <c r="H273" s="245">
        <v>206.52500000000001</v>
      </c>
      <c r="I273" s="246"/>
      <c r="J273" s="242"/>
      <c r="K273" s="242"/>
      <c r="L273" s="247"/>
      <c r="M273" s="248"/>
      <c r="N273" s="249"/>
      <c r="O273" s="249"/>
      <c r="P273" s="249"/>
      <c r="Q273" s="249"/>
      <c r="R273" s="249"/>
      <c r="S273" s="249"/>
      <c r="T273" s="250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1" t="s">
        <v>149</v>
      </c>
      <c r="AU273" s="251" t="s">
        <v>84</v>
      </c>
      <c r="AV273" s="14" t="s">
        <v>84</v>
      </c>
      <c r="AW273" s="14" t="s">
        <v>4</v>
      </c>
      <c r="AX273" s="14" t="s">
        <v>82</v>
      </c>
      <c r="AY273" s="251" t="s">
        <v>137</v>
      </c>
    </row>
    <row r="274" s="2" customFormat="1" ht="21.75" customHeight="1">
      <c r="A274" s="38"/>
      <c r="B274" s="39"/>
      <c r="C274" s="212" t="s">
        <v>631</v>
      </c>
      <c r="D274" s="212" t="s">
        <v>140</v>
      </c>
      <c r="E274" s="213" t="s">
        <v>632</v>
      </c>
      <c r="F274" s="214" t="s">
        <v>633</v>
      </c>
      <c r="G274" s="215" t="s">
        <v>252</v>
      </c>
      <c r="H274" s="216">
        <v>244.07499999999999</v>
      </c>
      <c r="I274" s="217"/>
      <c r="J274" s="218">
        <f>ROUND(I274*H274,2)</f>
        <v>0</v>
      </c>
      <c r="K274" s="214" t="s">
        <v>144</v>
      </c>
      <c r="L274" s="44"/>
      <c r="M274" s="219" t="s">
        <v>19</v>
      </c>
      <c r="N274" s="220" t="s">
        <v>45</v>
      </c>
      <c r="O274" s="84"/>
      <c r="P274" s="221">
        <f>O274*H274</f>
        <v>0</v>
      </c>
      <c r="Q274" s="221">
        <v>1.0000000000000001E-05</v>
      </c>
      <c r="R274" s="221">
        <f>Q274*H274</f>
        <v>0.0024407500000000002</v>
      </c>
      <c r="S274" s="221">
        <v>0</v>
      </c>
      <c r="T274" s="222">
        <f>S274*H274</f>
        <v>0</v>
      </c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R274" s="223" t="s">
        <v>197</v>
      </c>
      <c r="AT274" s="223" t="s">
        <v>140</v>
      </c>
      <c r="AU274" s="223" t="s">
        <v>84</v>
      </c>
      <c r="AY274" s="17" t="s">
        <v>137</v>
      </c>
      <c r="BE274" s="224">
        <f>IF(N274="základní",J274,0)</f>
        <v>0</v>
      </c>
      <c r="BF274" s="224">
        <f>IF(N274="snížená",J274,0)</f>
        <v>0</v>
      </c>
      <c r="BG274" s="224">
        <f>IF(N274="zákl. přenesená",J274,0)</f>
        <v>0</v>
      </c>
      <c r="BH274" s="224">
        <f>IF(N274="sníž. přenesená",J274,0)</f>
        <v>0</v>
      </c>
      <c r="BI274" s="224">
        <f>IF(N274="nulová",J274,0)</f>
        <v>0</v>
      </c>
      <c r="BJ274" s="17" t="s">
        <v>82</v>
      </c>
      <c r="BK274" s="224">
        <f>ROUND(I274*H274,2)</f>
        <v>0</v>
      </c>
      <c r="BL274" s="17" t="s">
        <v>197</v>
      </c>
      <c r="BM274" s="223" t="s">
        <v>634</v>
      </c>
    </row>
    <row r="275" s="2" customFormat="1">
      <c r="A275" s="38"/>
      <c r="B275" s="39"/>
      <c r="C275" s="40"/>
      <c r="D275" s="225" t="s">
        <v>147</v>
      </c>
      <c r="E275" s="40"/>
      <c r="F275" s="226" t="s">
        <v>635</v>
      </c>
      <c r="G275" s="40"/>
      <c r="H275" s="40"/>
      <c r="I275" s="227"/>
      <c r="J275" s="40"/>
      <c r="K275" s="40"/>
      <c r="L275" s="44"/>
      <c r="M275" s="228"/>
      <c r="N275" s="229"/>
      <c r="O275" s="84"/>
      <c r="P275" s="84"/>
      <c r="Q275" s="84"/>
      <c r="R275" s="84"/>
      <c r="S275" s="84"/>
      <c r="T275" s="85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147</v>
      </c>
      <c r="AU275" s="17" t="s">
        <v>84</v>
      </c>
    </row>
    <row r="276" s="14" customFormat="1">
      <c r="A276" s="14"/>
      <c r="B276" s="241"/>
      <c r="C276" s="242"/>
      <c r="D276" s="232" t="s">
        <v>149</v>
      </c>
      <c r="E276" s="242"/>
      <c r="F276" s="244" t="s">
        <v>636</v>
      </c>
      <c r="G276" s="242"/>
      <c r="H276" s="245">
        <v>244.07499999999999</v>
      </c>
      <c r="I276" s="246"/>
      <c r="J276" s="242"/>
      <c r="K276" s="242"/>
      <c r="L276" s="247"/>
      <c r="M276" s="248"/>
      <c r="N276" s="249"/>
      <c r="O276" s="249"/>
      <c r="P276" s="249"/>
      <c r="Q276" s="249"/>
      <c r="R276" s="249"/>
      <c r="S276" s="249"/>
      <c r="T276" s="250"/>
      <c r="U276" s="14"/>
      <c r="V276" s="14"/>
      <c r="W276" s="14"/>
      <c r="X276" s="14"/>
      <c r="Y276" s="14"/>
      <c r="Z276" s="14"/>
      <c r="AA276" s="14"/>
      <c r="AB276" s="14"/>
      <c r="AC276" s="14"/>
      <c r="AD276" s="14"/>
      <c r="AE276" s="14"/>
      <c r="AT276" s="251" t="s">
        <v>149</v>
      </c>
      <c r="AU276" s="251" t="s">
        <v>84</v>
      </c>
      <c r="AV276" s="14" t="s">
        <v>84</v>
      </c>
      <c r="AW276" s="14" t="s">
        <v>4</v>
      </c>
      <c r="AX276" s="14" t="s">
        <v>82</v>
      </c>
      <c r="AY276" s="251" t="s">
        <v>137</v>
      </c>
    </row>
    <row r="277" s="2" customFormat="1" ht="16.5" customHeight="1">
      <c r="A277" s="38"/>
      <c r="B277" s="39"/>
      <c r="C277" s="266" t="s">
        <v>637</v>
      </c>
      <c r="D277" s="266" t="s">
        <v>365</v>
      </c>
      <c r="E277" s="267" t="s">
        <v>638</v>
      </c>
      <c r="F277" s="268" t="s">
        <v>639</v>
      </c>
      <c r="G277" s="269" t="s">
        <v>252</v>
      </c>
      <c r="H277" s="270">
        <v>248.95699999999999</v>
      </c>
      <c r="I277" s="271"/>
      <c r="J277" s="272">
        <f>ROUND(I277*H277,2)</f>
        <v>0</v>
      </c>
      <c r="K277" s="268" t="s">
        <v>144</v>
      </c>
      <c r="L277" s="273"/>
      <c r="M277" s="274" t="s">
        <v>19</v>
      </c>
      <c r="N277" s="275" t="s">
        <v>45</v>
      </c>
      <c r="O277" s="84"/>
      <c r="P277" s="221">
        <f>O277*H277</f>
        <v>0</v>
      </c>
      <c r="Q277" s="221">
        <v>0.00035</v>
      </c>
      <c r="R277" s="221">
        <f>Q277*H277</f>
        <v>0.087134950000000003</v>
      </c>
      <c r="S277" s="221">
        <v>0</v>
      </c>
      <c r="T277" s="222">
        <f>S277*H277</f>
        <v>0</v>
      </c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R277" s="223" t="s">
        <v>409</v>
      </c>
      <c r="AT277" s="223" t="s">
        <v>365</v>
      </c>
      <c r="AU277" s="223" t="s">
        <v>84</v>
      </c>
      <c r="AY277" s="17" t="s">
        <v>137</v>
      </c>
      <c r="BE277" s="224">
        <f>IF(N277="základní",J277,0)</f>
        <v>0</v>
      </c>
      <c r="BF277" s="224">
        <f>IF(N277="snížená",J277,0)</f>
        <v>0</v>
      </c>
      <c r="BG277" s="224">
        <f>IF(N277="zákl. přenesená",J277,0)</f>
        <v>0</v>
      </c>
      <c r="BH277" s="224">
        <f>IF(N277="sníž. přenesená",J277,0)</f>
        <v>0</v>
      </c>
      <c r="BI277" s="224">
        <f>IF(N277="nulová",J277,0)</f>
        <v>0</v>
      </c>
      <c r="BJ277" s="17" t="s">
        <v>82</v>
      </c>
      <c r="BK277" s="224">
        <f>ROUND(I277*H277,2)</f>
        <v>0</v>
      </c>
      <c r="BL277" s="17" t="s">
        <v>197</v>
      </c>
      <c r="BM277" s="223" t="s">
        <v>640</v>
      </c>
    </row>
    <row r="278" s="14" customFormat="1">
      <c r="A278" s="14"/>
      <c r="B278" s="241"/>
      <c r="C278" s="242"/>
      <c r="D278" s="232" t="s">
        <v>149</v>
      </c>
      <c r="E278" s="242"/>
      <c r="F278" s="244" t="s">
        <v>641</v>
      </c>
      <c r="G278" s="242"/>
      <c r="H278" s="245">
        <v>248.95699999999999</v>
      </c>
      <c r="I278" s="246"/>
      <c r="J278" s="242"/>
      <c r="K278" s="242"/>
      <c r="L278" s="247"/>
      <c r="M278" s="248"/>
      <c r="N278" s="249"/>
      <c r="O278" s="249"/>
      <c r="P278" s="249"/>
      <c r="Q278" s="249"/>
      <c r="R278" s="249"/>
      <c r="S278" s="249"/>
      <c r="T278" s="250"/>
      <c r="U278" s="14"/>
      <c r="V278" s="14"/>
      <c r="W278" s="14"/>
      <c r="X278" s="14"/>
      <c r="Y278" s="14"/>
      <c r="Z278" s="14"/>
      <c r="AA278" s="14"/>
      <c r="AB278" s="14"/>
      <c r="AC278" s="14"/>
      <c r="AD278" s="14"/>
      <c r="AE278" s="14"/>
      <c r="AT278" s="251" t="s">
        <v>149</v>
      </c>
      <c r="AU278" s="251" t="s">
        <v>84</v>
      </c>
      <c r="AV278" s="14" t="s">
        <v>84</v>
      </c>
      <c r="AW278" s="14" t="s">
        <v>4</v>
      </c>
      <c r="AX278" s="14" t="s">
        <v>82</v>
      </c>
      <c r="AY278" s="251" t="s">
        <v>137</v>
      </c>
    </row>
    <row r="279" s="2" customFormat="1" ht="55.5" customHeight="1">
      <c r="A279" s="38"/>
      <c r="B279" s="39"/>
      <c r="C279" s="212" t="s">
        <v>642</v>
      </c>
      <c r="D279" s="212" t="s">
        <v>140</v>
      </c>
      <c r="E279" s="213" t="s">
        <v>643</v>
      </c>
      <c r="F279" s="214" t="s">
        <v>644</v>
      </c>
      <c r="G279" s="215" t="s">
        <v>172</v>
      </c>
      <c r="H279" s="216">
        <v>2.1280000000000001</v>
      </c>
      <c r="I279" s="217"/>
      <c r="J279" s="218">
        <f>ROUND(I279*H279,2)</f>
        <v>0</v>
      </c>
      <c r="K279" s="214" t="s">
        <v>144</v>
      </c>
      <c r="L279" s="44"/>
      <c r="M279" s="219" t="s">
        <v>19</v>
      </c>
      <c r="N279" s="220" t="s">
        <v>45</v>
      </c>
      <c r="O279" s="84"/>
      <c r="P279" s="221">
        <f>O279*H279</f>
        <v>0</v>
      </c>
      <c r="Q279" s="221">
        <v>0</v>
      </c>
      <c r="R279" s="221">
        <f>Q279*H279</f>
        <v>0</v>
      </c>
      <c r="S279" s="221">
        <v>0</v>
      </c>
      <c r="T279" s="222">
        <f>S279*H279</f>
        <v>0</v>
      </c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R279" s="223" t="s">
        <v>197</v>
      </c>
      <c r="AT279" s="223" t="s">
        <v>140</v>
      </c>
      <c r="AU279" s="223" t="s">
        <v>84</v>
      </c>
      <c r="AY279" s="17" t="s">
        <v>137</v>
      </c>
      <c r="BE279" s="224">
        <f>IF(N279="základní",J279,0)</f>
        <v>0</v>
      </c>
      <c r="BF279" s="224">
        <f>IF(N279="snížená",J279,0)</f>
        <v>0</v>
      </c>
      <c r="BG279" s="224">
        <f>IF(N279="zákl. přenesená",J279,0)</f>
        <v>0</v>
      </c>
      <c r="BH279" s="224">
        <f>IF(N279="sníž. přenesená",J279,0)</f>
        <v>0</v>
      </c>
      <c r="BI279" s="224">
        <f>IF(N279="nulová",J279,0)</f>
        <v>0</v>
      </c>
      <c r="BJ279" s="17" t="s">
        <v>82</v>
      </c>
      <c r="BK279" s="224">
        <f>ROUND(I279*H279,2)</f>
        <v>0</v>
      </c>
      <c r="BL279" s="17" t="s">
        <v>197</v>
      </c>
      <c r="BM279" s="223" t="s">
        <v>645</v>
      </c>
    </row>
    <row r="280" s="2" customFormat="1">
      <c r="A280" s="38"/>
      <c r="B280" s="39"/>
      <c r="C280" s="40"/>
      <c r="D280" s="225" t="s">
        <v>147</v>
      </c>
      <c r="E280" s="40"/>
      <c r="F280" s="226" t="s">
        <v>646</v>
      </c>
      <c r="G280" s="40"/>
      <c r="H280" s="40"/>
      <c r="I280" s="227"/>
      <c r="J280" s="40"/>
      <c r="K280" s="40"/>
      <c r="L280" s="44"/>
      <c r="M280" s="228"/>
      <c r="N280" s="229"/>
      <c r="O280" s="84"/>
      <c r="P280" s="84"/>
      <c r="Q280" s="84"/>
      <c r="R280" s="84"/>
      <c r="S280" s="84"/>
      <c r="T280" s="85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147</v>
      </c>
      <c r="AU280" s="17" t="s">
        <v>84</v>
      </c>
    </row>
    <row r="281" s="12" customFormat="1" ht="22.8" customHeight="1">
      <c r="A281" s="12"/>
      <c r="B281" s="196"/>
      <c r="C281" s="197"/>
      <c r="D281" s="198" t="s">
        <v>73</v>
      </c>
      <c r="E281" s="210" t="s">
        <v>311</v>
      </c>
      <c r="F281" s="210" t="s">
        <v>312</v>
      </c>
      <c r="G281" s="197"/>
      <c r="H281" s="197"/>
      <c r="I281" s="200"/>
      <c r="J281" s="211">
        <f>BK281</f>
        <v>0</v>
      </c>
      <c r="K281" s="197"/>
      <c r="L281" s="202"/>
      <c r="M281" s="203"/>
      <c r="N281" s="204"/>
      <c r="O281" s="204"/>
      <c r="P281" s="205">
        <f>SUM(P282:P309)</f>
        <v>0</v>
      </c>
      <c r="Q281" s="204"/>
      <c r="R281" s="205">
        <f>SUM(R282:R309)</f>
        <v>1.9301231800000001</v>
      </c>
      <c r="S281" s="204"/>
      <c r="T281" s="206">
        <f>SUM(T282:T309)</f>
        <v>0</v>
      </c>
      <c r="U281" s="12"/>
      <c r="V281" s="12"/>
      <c r="W281" s="12"/>
      <c r="X281" s="12"/>
      <c r="Y281" s="12"/>
      <c r="Z281" s="12"/>
      <c r="AA281" s="12"/>
      <c r="AB281" s="12"/>
      <c r="AC281" s="12"/>
      <c r="AD281" s="12"/>
      <c r="AE281" s="12"/>
      <c r="AR281" s="207" t="s">
        <v>84</v>
      </c>
      <c r="AT281" s="208" t="s">
        <v>73</v>
      </c>
      <c r="AU281" s="208" t="s">
        <v>82</v>
      </c>
      <c r="AY281" s="207" t="s">
        <v>137</v>
      </c>
      <c r="BK281" s="209">
        <f>SUM(BK282:BK309)</f>
        <v>0</v>
      </c>
    </row>
    <row r="282" s="2" customFormat="1" ht="24.15" customHeight="1">
      <c r="A282" s="38"/>
      <c r="B282" s="39"/>
      <c r="C282" s="212" t="s">
        <v>647</v>
      </c>
      <c r="D282" s="212" t="s">
        <v>140</v>
      </c>
      <c r="E282" s="213" t="s">
        <v>648</v>
      </c>
      <c r="F282" s="214" t="s">
        <v>649</v>
      </c>
      <c r="G282" s="215" t="s">
        <v>161</v>
      </c>
      <c r="H282" s="216">
        <v>54.520000000000003</v>
      </c>
      <c r="I282" s="217"/>
      <c r="J282" s="218">
        <f>ROUND(I282*H282,2)</f>
        <v>0</v>
      </c>
      <c r="K282" s="214" t="s">
        <v>144</v>
      </c>
      <c r="L282" s="44"/>
      <c r="M282" s="219" t="s">
        <v>19</v>
      </c>
      <c r="N282" s="220" t="s">
        <v>45</v>
      </c>
      <c r="O282" s="84"/>
      <c r="P282" s="221">
        <f>O282*H282</f>
        <v>0</v>
      </c>
      <c r="Q282" s="221">
        <v>0</v>
      </c>
      <c r="R282" s="221">
        <f>Q282*H282</f>
        <v>0</v>
      </c>
      <c r="S282" s="221">
        <v>0</v>
      </c>
      <c r="T282" s="222">
        <f>S282*H282</f>
        <v>0</v>
      </c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R282" s="223" t="s">
        <v>197</v>
      </c>
      <c r="AT282" s="223" t="s">
        <v>140</v>
      </c>
      <c r="AU282" s="223" t="s">
        <v>84</v>
      </c>
      <c r="AY282" s="17" t="s">
        <v>137</v>
      </c>
      <c r="BE282" s="224">
        <f>IF(N282="základní",J282,0)</f>
        <v>0</v>
      </c>
      <c r="BF282" s="224">
        <f>IF(N282="snížená",J282,0)</f>
        <v>0</v>
      </c>
      <c r="BG282" s="224">
        <f>IF(N282="zákl. přenesená",J282,0)</f>
        <v>0</v>
      </c>
      <c r="BH282" s="224">
        <f>IF(N282="sníž. přenesená",J282,0)</f>
        <v>0</v>
      </c>
      <c r="BI282" s="224">
        <f>IF(N282="nulová",J282,0)</f>
        <v>0</v>
      </c>
      <c r="BJ282" s="17" t="s">
        <v>82</v>
      </c>
      <c r="BK282" s="224">
        <f>ROUND(I282*H282,2)</f>
        <v>0</v>
      </c>
      <c r="BL282" s="17" t="s">
        <v>197</v>
      </c>
      <c r="BM282" s="223" t="s">
        <v>650</v>
      </c>
    </row>
    <row r="283" s="2" customFormat="1">
      <c r="A283" s="38"/>
      <c r="B283" s="39"/>
      <c r="C283" s="40"/>
      <c r="D283" s="225" t="s">
        <v>147</v>
      </c>
      <c r="E283" s="40"/>
      <c r="F283" s="226" t="s">
        <v>651</v>
      </c>
      <c r="G283" s="40"/>
      <c r="H283" s="40"/>
      <c r="I283" s="227"/>
      <c r="J283" s="40"/>
      <c r="K283" s="40"/>
      <c r="L283" s="44"/>
      <c r="M283" s="228"/>
      <c r="N283" s="229"/>
      <c r="O283" s="84"/>
      <c r="P283" s="84"/>
      <c r="Q283" s="84"/>
      <c r="R283" s="84"/>
      <c r="S283" s="84"/>
      <c r="T283" s="85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147</v>
      </c>
      <c r="AU283" s="17" t="s">
        <v>84</v>
      </c>
    </row>
    <row r="284" s="2" customFormat="1" ht="24.15" customHeight="1">
      <c r="A284" s="38"/>
      <c r="B284" s="39"/>
      <c r="C284" s="212" t="s">
        <v>652</v>
      </c>
      <c r="D284" s="212" t="s">
        <v>140</v>
      </c>
      <c r="E284" s="213" t="s">
        <v>653</v>
      </c>
      <c r="F284" s="214" t="s">
        <v>654</v>
      </c>
      <c r="G284" s="215" t="s">
        <v>161</v>
      </c>
      <c r="H284" s="216">
        <v>54.520000000000003</v>
      </c>
      <c r="I284" s="217"/>
      <c r="J284" s="218">
        <f>ROUND(I284*H284,2)</f>
        <v>0</v>
      </c>
      <c r="K284" s="214" t="s">
        <v>144</v>
      </c>
      <c r="L284" s="44"/>
      <c r="M284" s="219" t="s">
        <v>19</v>
      </c>
      <c r="N284" s="220" t="s">
        <v>45</v>
      </c>
      <c r="O284" s="84"/>
      <c r="P284" s="221">
        <f>O284*H284</f>
        <v>0</v>
      </c>
      <c r="Q284" s="221">
        <v>0.00029999999999999997</v>
      </c>
      <c r="R284" s="221">
        <f>Q284*H284</f>
        <v>0.016355999999999999</v>
      </c>
      <c r="S284" s="221">
        <v>0</v>
      </c>
      <c r="T284" s="222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3" t="s">
        <v>197</v>
      </c>
      <c r="AT284" s="223" t="s">
        <v>140</v>
      </c>
      <c r="AU284" s="223" t="s">
        <v>84</v>
      </c>
      <c r="AY284" s="17" t="s">
        <v>137</v>
      </c>
      <c r="BE284" s="224">
        <f>IF(N284="základní",J284,0)</f>
        <v>0</v>
      </c>
      <c r="BF284" s="224">
        <f>IF(N284="snížená",J284,0)</f>
        <v>0</v>
      </c>
      <c r="BG284" s="224">
        <f>IF(N284="zákl. přenesená",J284,0)</f>
        <v>0</v>
      </c>
      <c r="BH284" s="224">
        <f>IF(N284="sníž. přenesená",J284,0)</f>
        <v>0</v>
      </c>
      <c r="BI284" s="224">
        <f>IF(N284="nulová",J284,0)</f>
        <v>0</v>
      </c>
      <c r="BJ284" s="17" t="s">
        <v>82</v>
      </c>
      <c r="BK284" s="224">
        <f>ROUND(I284*H284,2)</f>
        <v>0</v>
      </c>
      <c r="BL284" s="17" t="s">
        <v>197</v>
      </c>
      <c r="BM284" s="223" t="s">
        <v>655</v>
      </c>
    </row>
    <row r="285" s="2" customFormat="1">
      <c r="A285" s="38"/>
      <c r="B285" s="39"/>
      <c r="C285" s="40"/>
      <c r="D285" s="225" t="s">
        <v>147</v>
      </c>
      <c r="E285" s="40"/>
      <c r="F285" s="226" t="s">
        <v>656</v>
      </c>
      <c r="G285" s="40"/>
      <c r="H285" s="40"/>
      <c r="I285" s="227"/>
      <c r="J285" s="40"/>
      <c r="K285" s="40"/>
      <c r="L285" s="44"/>
      <c r="M285" s="228"/>
      <c r="N285" s="229"/>
      <c r="O285" s="84"/>
      <c r="P285" s="84"/>
      <c r="Q285" s="84"/>
      <c r="R285" s="84"/>
      <c r="S285" s="84"/>
      <c r="T285" s="85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147</v>
      </c>
      <c r="AU285" s="17" t="s">
        <v>84</v>
      </c>
    </row>
    <row r="286" s="13" customFormat="1">
      <c r="A286" s="13"/>
      <c r="B286" s="230"/>
      <c r="C286" s="231"/>
      <c r="D286" s="232" t="s">
        <v>149</v>
      </c>
      <c r="E286" s="233" t="s">
        <v>19</v>
      </c>
      <c r="F286" s="234" t="s">
        <v>318</v>
      </c>
      <c r="G286" s="231"/>
      <c r="H286" s="233" t="s">
        <v>19</v>
      </c>
      <c r="I286" s="235"/>
      <c r="J286" s="231"/>
      <c r="K286" s="231"/>
      <c r="L286" s="236"/>
      <c r="M286" s="237"/>
      <c r="N286" s="238"/>
      <c r="O286" s="238"/>
      <c r="P286" s="238"/>
      <c r="Q286" s="238"/>
      <c r="R286" s="238"/>
      <c r="S286" s="238"/>
      <c r="T286" s="239"/>
      <c r="U286" s="13"/>
      <c r="V286" s="13"/>
      <c r="W286" s="13"/>
      <c r="X286" s="13"/>
      <c r="Y286" s="13"/>
      <c r="Z286" s="13"/>
      <c r="AA286" s="13"/>
      <c r="AB286" s="13"/>
      <c r="AC286" s="13"/>
      <c r="AD286" s="13"/>
      <c r="AE286" s="13"/>
      <c r="AT286" s="240" t="s">
        <v>149</v>
      </c>
      <c r="AU286" s="240" t="s">
        <v>84</v>
      </c>
      <c r="AV286" s="13" t="s">
        <v>82</v>
      </c>
      <c r="AW286" s="13" t="s">
        <v>35</v>
      </c>
      <c r="AX286" s="13" t="s">
        <v>74</v>
      </c>
      <c r="AY286" s="240" t="s">
        <v>137</v>
      </c>
    </row>
    <row r="287" s="14" customFormat="1">
      <c r="A287" s="14"/>
      <c r="B287" s="241"/>
      <c r="C287" s="242"/>
      <c r="D287" s="232" t="s">
        <v>149</v>
      </c>
      <c r="E287" s="243" t="s">
        <v>19</v>
      </c>
      <c r="F287" s="244" t="s">
        <v>319</v>
      </c>
      <c r="G287" s="242"/>
      <c r="H287" s="245">
        <v>14.76</v>
      </c>
      <c r="I287" s="246"/>
      <c r="J287" s="242"/>
      <c r="K287" s="242"/>
      <c r="L287" s="247"/>
      <c r="M287" s="248"/>
      <c r="N287" s="249"/>
      <c r="O287" s="249"/>
      <c r="P287" s="249"/>
      <c r="Q287" s="249"/>
      <c r="R287" s="249"/>
      <c r="S287" s="249"/>
      <c r="T287" s="250"/>
      <c r="U287" s="14"/>
      <c r="V287" s="14"/>
      <c r="W287" s="14"/>
      <c r="X287" s="14"/>
      <c r="Y287" s="14"/>
      <c r="Z287" s="14"/>
      <c r="AA287" s="14"/>
      <c r="AB287" s="14"/>
      <c r="AC287" s="14"/>
      <c r="AD287" s="14"/>
      <c r="AE287" s="14"/>
      <c r="AT287" s="251" t="s">
        <v>149</v>
      </c>
      <c r="AU287" s="251" t="s">
        <v>84</v>
      </c>
      <c r="AV287" s="14" t="s">
        <v>84</v>
      </c>
      <c r="AW287" s="14" t="s">
        <v>35</v>
      </c>
      <c r="AX287" s="14" t="s">
        <v>74</v>
      </c>
      <c r="AY287" s="251" t="s">
        <v>137</v>
      </c>
    </row>
    <row r="288" s="13" customFormat="1">
      <c r="A288" s="13"/>
      <c r="B288" s="230"/>
      <c r="C288" s="231"/>
      <c r="D288" s="232" t="s">
        <v>149</v>
      </c>
      <c r="E288" s="233" t="s">
        <v>19</v>
      </c>
      <c r="F288" s="234" t="s">
        <v>280</v>
      </c>
      <c r="G288" s="231"/>
      <c r="H288" s="233" t="s">
        <v>19</v>
      </c>
      <c r="I288" s="235"/>
      <c r="J288" s="231"/>
      <c r="K288" s="231"/>
      <c r="L288" s="236"/>
      <c r="M288" s="237"/>
      <c r="N288" s="238"/>
      <c r="O288" s="238"/>
      <c r="P288" s="238"/>
      <c r="Q288" s="238"/>
      <c r="R288" s="238"/>
      <c r="S288" s="238"/>
      <c r="T288" s="239"/>
      <c r="U288" s="13"/>
      <c r="V288" s="13"/>
      <c r="W288" s="13"/>
      <c r="X288" s="13"/>
      <c r="Y288" s="13"/>
      <c r="Z288" s="13"/>
      <c r="AA288" s="13"/>
      <c r="AB288" s="13"/>
      <c r="AC288" s="13"/>
      <c r="AD288" s="13"/>
      <c r="AE288" s="13"/>
      <c r="AT288" s="240" t="s">
        <v>149</v>
      </c>
      <c r="AU288" s="240" t="s">
        <v>84</v>
      </c>
      <c r="AV288" s="13" t="s">
        <v>82</v>
      </c>
      <c r="AW288" s="13" t="s">
        <v>35</v>
      </c>
      <c r="AX288" s="13" t="s">
        <v>74</v>
      </c>
      <c r="AY288" s="240" t="s">
        <v>137</v>
      </c>
    </row>
    <row r="289" s="14" customFormat="1">
      <c r="A289" s="14"/>
      <c r="B289" s="241"/>
      <c r="C289" s="242"/>
      <c r="D289" s="232" t="s">
        <v>149</v>
      </c>
      <c r="E289" s="243" t="s">
        <v>19</v>
      </c>
      <c r="F289" s="244" t="s">
        <v>657</v>
      </c>
      <c r="G289" s="242"/>
      <c r="H289" s="245">
        <v>19.600000000000001</v>
      </c>
      <c r="I289" s="246"/>
      <c r="J289" s="242"/>
      <c r="K289" s="242"/>
      <c r="L289" s="247"/>
      <c r="M289" s="248"/>
      <c r="N289" s="249"/>
      <c r="O289" s="249"/>
      <c r="P289" s="249"/>
      <c r="Q289" s="249"/>
      <c r="R289" s="249"/>
      <c r="S289" s="249"/>
      <c r="T289" s="250"/>
      <c r="U289" s="14"/>
      <c r="V289" s="14"/>
      <c r="W289" s="14"/>
      <c r="X289" s="14"/>
      <c r="Y289" s="14"/>
      <c r="Z289" s="14"/>
      <c r="AA289" s="14"/>
      <c r="AB289" s="14"/>
      <c r="AC289" s="14"/>
      <c r="AD289" s="14"/>
      <c r="AE289" s="14"/>
      <c r="AT289" s="251" t="s">
        <v>149</v>
      </c>
      <c r="AU289" s="251" t="s">
        <v>84</v>
      </c>
      <c r="AV289" s="14" t="s">
        <v>84</v>
      </c>
      <c r="AW289" s="14" t="s">
        <v>35</v>
      </c>
      <c r="AX289" s="14" t="s">
        <v>74</v>
      </c>
      <c r="AY289" s="251" t="s">
        <v>137</v>
      </c>
    </row>
    <row r="290" s="13" customFormat="1">
      <c r="A290" s="13"/>
      <c r="B290" s="230"/>
      <c r="C290" s="231"/>
      <c r="D290" s="232" t="s">
        <v>149</v>
      </c>
      <c r="E290" s="233" t="s">
        <v>19</v>
      </c>
      <c r="F290" s="234" t="s">
        <v>299</v>
      </c>
      <c r="G290" s="231"/>
      <c r="H290" s="233" t="s">
        <v>19</v>
      </c>
      <c r="I290" s="235"/>
      <c r="J290" s="231"/>
      <c r="K290" s="231"/>
      <c r="L290" s="236"/>
      <c r="M290" s="237"/>
      <c r="N290" s="238"/>
      <c r="O290" s="238"/>
      <c r="P290" s="238"/>
      <c r="Q290" s="238"/>
      <c r="R290" s="238"/>
      <c r="S290" s="238"/>
      <c r="T290" s="239"/>
      <c r="U290" s="13"/>
      <c r="V290" s="13"/>
      <c r="W290" s="13"/>
      <c r="X290" s="13"/>
      <c r="Y290" s="13"/>
      <c r="Z290" s="13"/>
      <c r="AA290" s="13"/>
      <c r="AB290" s="13"/>
      <c r="AC290" s="13"/>
      <c r="AD290" s="13"/>
      <c r="AE290" s="13"/>
      <c r="AT290" s="240" t="s">
        <v>149</v>
      </c>
      <c r="AU290" s="240" t="s">
        <v>84</v>
      </c>
      <c r="AV290" s="13" t="s">
        <v>82</v>
      </c>
      <c r="AW290" s="13" t="s">
        <v>35</v>
      </c>
      <c r="AX290" s="13" t="s">
        <v>74</v>
      </c>
      <c r="AY290" s="240" t="s">
        <v>137</v>
      </c>
    </row>
    <row r="291" s="14" customFormat="1">
      <c r="A291" s="14"/>
      <c r="B291" s="241"/>
      <c r="C291" s="242"/>
      <c r="D291" s="232" t="s">
        <v>149</v>
      </c>
      <c r="E291" s="243" t="s">
        <v>19</v>
      </c>
      <c r="F291" s="244" t="s">
        <v>658</v>
      </c>
      <c r="G291" s="242"/>
      <c r="H291" s="245">
        <v>11.448</v>
      </c>
      <c r="I291" s="246"/>
      <c r="J291" s="242"/>
      <c r="K291" s="242"/>
      <c r="L291" s="247"/>
      <c r="M291" s="248"/>
      <c r="N291" s="249"/>
      <c r="O291" s="249"/>
      <c r="P291" s="249"/>
      <c r="Q291" s="249"/>
      <c r="R291" s="249"/>
      <c r="S291" s="249"/>
      <c r="T291" s="250"/>
      <c r="U291" s="14"/>
      <c r="V291" s="14"/>
      <c r="W291" s="14"/>
      <c r="X291" s="14"/>
      <c r="Y291" s="14"/>
      <c r="Z291" s="14"/>
      <c r="AA291" s="14"/>
      <c r="AB291" s="14"/>
      <c r="AC291" s="14"/>
      <c r="AD291" s="14"/>
      <c r="AE291" s="14"/>
      <c r="AT291" s="251" t="s">
        <v>149</v>
      </c>
      <c r="AU291" s="251" t="s">
        <v>84</v>
      </c>
      <c r="AV291" s="14" t="s">
        <v>84</v>
      </c>
      <c r="AW291" s="14" t="s">
        <v>35</v>
      </c>
      <c r="AX291" s="14" t="s">
        <v>74</v>
      </c>
      <c r="AY291" s="251" t="s">
        <v>137</v>
      </c>
    </row>
    <row r="292" s="14" customFormat="1">
      <c r="A292" s="14"/>
      <c r="B292" s="241"/>
      <c r="C292" s="242"/>
      <c r="D292" s="232" t="s">
        <v>149</v>
      </c>
      <c r="E292" s="243" t="s">
        <v>19</v>
      </c>
      <c r="F292" s="244" t="s">
        <v>659</v>
      </c>
      <c r="G292" s="242"/>
      <c r="H292" s="245">
        <v>8.7119999999999997</v>
      </c>
      <c r="I292" s="246"/>
      <c r="J292" s="242"/>
      <c r="K292" s="242"/>
      <c r="L292" s="247"/>
      <c r="M292" s="248"/>
      <c r="N292" s="249"/>
      <c r="O292" s="249"/>
      <c r="P292" s="249"/>
      <c r="Q292" s="249"/>
      <c r="R292" s="249"/>
      <c r="S292" s="249"/>
      <c r="T292" s="250"/>
      <c r="U292" s="14"/>
      <c r="V292" s="14"/>
      <c r="W292" s="14"/>
      <c r="X292" s="14"/>
      <c r="Y292" s="14"/>
      <c r="Z292" s="14"/>
      <c r="AA292" s="14"/>
      <c r="AB292" s="14"/>
      <c r="AC292" s="14"/>
      <c r="AD292" s="14"/>
      <c r="AE292" s="14"/>
      <c r="AT292" s="251" t="s">
        <v>149</v>
      </c>
      <c r="AU292" s="251" t="s">
        <v>84</v>
      </c>
      <c r="AV292" s="14" t="s">
        <v>84</v>
      </c>
      <c r="AW292" s="14" t="s">
        <v>35</v>
      </c>
      <c r="AX292" s="14" t="s">
        <v>74</v>
      </c>
      <c r="AY292" s="251" t="s">
        <v>137</v>
      </c>
    </row>
    <row r="293" s="15" customFormat="1">
      <c r="A293" s="15"/>
      <c r="B293" s="252"/>
      <c r="C293" s="253"/>
      <c r="D293" s="232" t="s">
        <v>149</v>
      </c>
      <c r="E293" s="254" t="s">
        <v>19</v>
      </c>
      <c r="F293" s="255" t="s">
        <v>158</v>
      </c>
      <c r="G293" s="253"/>
      <c r="H293" s="256">
        <v>54.519999999999996</v>
      </c>
      <c r="I293" s="257"/>
      <c r="J293" s="253"/>
      <c r="K293" s="253"/>
      <c r="L293" s="258"/>
      <c r="M293" s="259"/>
      <c r="N293" s="260"/>
      <c r="O293" s="260"/>
      <c r="P293" s="260"/>
      <c r="Q293" s="260"/>
      <c r="R293" s="260"/>
      <c r="S293" s="260"/>
      <c r="T293" s="261"/>
      <c r="U293" s="15"/>
      <c r="V293" s="15"/>
      <c r="W293" s="15"/>
      <c r="X293" s="15"/>
      <c r="Y293" s="15"/>
      <c r="Z293" s="15"/>
      <c r="AA293" s="15"/>
      <c r="AB293" s="15"/>
      <c r="AC293" s="15"/>
      <c r="AD293" s="15"/>
      <c r="AE293" s="15"/>
      <c r="AT293" s="262" t="s">
        <v>149</v>
      </c>
      <c r="AU293" s="262" t="s">
        <v>84</v>
      </c>
      <c r="AV293" s="15" t="s">
        <v>145</v>
      </c>
      <c r="AW293" s="15" t="s">
        <v>35</v>
      </c>
      <c r="AX293" s="15" t="s">
        <v>82</v>
      </c>
      <c r="AY293" s="262" t="s">
        <v>137</v>
      </c>
    </row>
    <row r="294" s="2" customFormat="1" ht="24.15" customHeight="1">
      <c r="A294" s="38"/>
      <c r="B294" s="39"/>
      <c r="C294" s="212" t="s">
        <v>660</v>
      </c>
      <c r="D294" s="212" t="s">
        <v>140</v>
      </c>
      <c r="E294" s="213" t="s">
        <v>661</v>
      </c>
      <c r="F294" s="214" t="s">
        <v>662</v>
      </c>
      <c r="G294" s="215" t="s">
        <v>161</v>
      </c>
      <c r="H294" s="216">
        <v>54.520000000000003</v>
      </c>
      <c r="I294" s="217"/>
      <c r="J294" s="218">
        <f>ROUND(I294*H294,2)</f>
        <v>0</v>
      </c>
      <c r="K294" s="214" t="s">
        <v>144</v>
      </c>
      <c r="L294" s="44"/>
      <c r="M294" s="219" t="s">
        <v>19</v>
      </c>
      <c r="N294" s="220" t="s">
        <v>45</v>
      </c>
      <c r="O294" s="84"/>
      <c r="P294" s="221">
        <f>O294*H294</f>
        <v>0</v>
      </c>
      <c r="Q294" s="221">
        <v>0.0015</v>
      </c>
      <c r="R294" s="221">
        <f>Q294*H294</f>
        <v>0.081780000000000005</v>
      </c>
      <c r="S294" s="221">
        <v>0</v>
      </c>
      <c r="T294" s="222">
        <f>S294*H294</f>
        <v>0</v>
      </c>
      <c r="U294" s="38"/>
      <c r="V294" s="38"/>
      <c r="W294" s="38"/>
      <c r="X294" s="38"/>
      <c r="Y294" s="38"/>
      <c r="Z294" s="38"/>
      <c r="AA294" s="38"/>
      <c r="AB294" s="38"/>
      <c r="AC294" s="38"/>
      <c r="AD294" s="38"/>
      <c r="AE294" s="38"/>
      <c r="AR294" s="223" t="s">
        <v>197</v>
      </c>
      <c r="AT294" s="223" t="s">
        <v>140</v>
      </c>
      <c r="AU294" s="223" t="s">
        <v>84</v>
      </c>
      <c r="AY294" s="17" t="s">
        <v>137</v>
      </c>
      <c r="BE294" s="224">
        <f>IF(N294="základní",J294,0)</f>
        <v>0</v>
      </c>
      <c r="BF294" s="224">
        <f>IF(N294="snížená",J294,0)</f>
        <v>0</v>
      </c>
      <c r="BG294" s="224">
        <f>IF(N294="zákl. přenesená",J294,0)</f>
        <v>0</v>
      </c>
      <c r="BH294" s="224">
        <f>IF(N294="sníž. přenesená",J294,0)</f>
        <v>0</v>
      </c>
      <c r="BI294" s="224">
        <f>IF(N294="nulová",J294,0)</f>
        <v>0</v>
      </c>
      <c r="BJ294" s="17" t="s">
        <v>82</v>
      </c>
      <c r="BK294" s="224">
        <f>ROUND(I294*H294,2)</f>
        <v>0</v>
      </c>
      <c r="BL294" s="17" t="s">
        <v>197</v>
      </c>
      <c r="BM294" s="223" t="s">
        <v>663</v>
      </c>
    </row>
    <row r="295" s="2" customFormat="1">
      <c r="A295" s="38"/>
      <c r="B295" s="39"/>
      <c r="C295" s="40"/>
      <c r="D295" s="225" t="s">
        <v>147</v>
      </c>
      <c r="E295" s="40"/>
      <c r="F295" s="226" t="s">
        <v>664</v>
      </c>
      <c r="G295" s="40"/>
      <c r="H295" s="40"/>
      <c r="I295" s="227"/>
      <c r="J295" s="40"/>
      <c r="K295" s="40"/>
      <c r="L295" s="44"/>
      <c r="M295" s="228"/>
      <c r="N295" s="229"/>
      <c r="O295" s="84"/>
      <c r="P295" s="84"/>
      <c r="Q295" s="84"/>
      <c r="R295" s="84"/>
      <c r="S295" s="84"/>
      <c r="T295" s="85"/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T295" s="17" t="s">
        <v>147</v>
      </c>
      <c r="AU295" s="17" t="s">
        <v>84</v>
      </c>
    </row>
    <row r="296" s="2" customFormat="1" ht="33" customHeight="1">
      <c r="A296" s="38"/>
      <c r="B296" s="39"/>
      <c r="C296" s="212" t="s">
        <v>665</v>
      </c>
      <c r="D296" s="212" t="s">
        <v>140</v>
      </c>
      <c r="E296" s="213" t="s">
        <v>666</v>
      </c>
      <c r="F296" s="214" t="s">
        <v>667</v>
      </c>
      <c r="G296" s="215" t="s">
        <v>161</v>
      </c>
      <c r="H296" s="216">
        <v>54.520000000000003</v>
      </c>
      <c r="I296" s="217"/>
      <c r="J296" s="218">
        <f>ROUND(I296*H296,2)</f>
        <v>0</v>
      </c>
      <c r="K296" s="214" t="s">
        <v>144</v>
      </c>
      <c r="L296" s="44"/>
      <c r="M296" s="219" t="s">
        <v>19</v>
      </c>
      <c r="N296" s="220" t="s">
        <v>45</v>
      </c>
      <c r="O296" s="84"/>
      <c r="P296" s="221">
        <f>O296*H296</f>
        <v>0</v>
      </c>
      <c r="Q296" s="221">
        <v>0.0044999999999999997</v>
      </c>
      <c r="R296" s="221">
        <f>Q296*H296</f>
        <v>0.24534</v>
      </c>
      <c r="S296" s="221">
        <v>0</v>
      </c>
      <c r="T296" s="222">
        <f>S296*H296</f>
        <v>0</v>
      </c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R296" s="223" t="s">
        <v>197</v>
      </c>
      <c r="AT296" s="223" t="s">
        <v>140</v>
      </c>
      <c r="AU296" s="223" t="s">
        <v>84</v>
      </c>
      <c r="AY296" s="17" t="s">
        <v>137</v>
      </c>
      <c r="BE296" s="224">
        <f>IF(N296="základní",J296,0)</f>
        <v>0</v>
      </c>
      <c r="BF296" s="224">
        <f>IF(N296="snížená",J296,0)</f>
        <v>0</v>
      </c>
      <c r="BG296" s="224">
        <f>IF(N296="zákl. přenesená",J296,0)</f>
        <v>0</v>
      </c>
      <c r="BH296" s="224">
        <f>IF(N296="sníž. přenesená",J296,0)</f>
        <v>0</v>
      </c>
      <c r="BI296" s="224">
        <f>IF(N296="nulová",J296,0)</f>
        <v>0</v>
      </c>
      <c r="BJ296" s="17" t="s">
        <v>82</v>
      </c>
      <c r="BK296" s="224">
        <f>ROUND(I296*H296,2)</f>
        <v>0</v>
      </c>
      <c r="BL296" s="17" t="s">
        <v>197</v>
      </c>
      <c r="BM296" s="223" t="s">
        <v>668</v>
      </c>
    </row>
    <row r="297" s="2" customFormat="1">
      <c r="A297" s="38"/>
      <c r="B297" s="39"/>
      <c r="C297" s="40"/>
      <c r="D297" s="225" t="s">
        <v>147</v>
      </c>
      <c r="E297" s="40"/>
      <c r="F297" s="226" t="s">
        <v>669</v>
      </c>
      <c r="G297" s="40"/>
      <c r="H297" s="40"/>
      <c r="I297" s="227"/>
      <c r="J297" s="40"/>
      <c r="K297" s="40"/>
      <c r="L297" s="44"/>
      <c r="M297" s="228"/>
      <c r="N297" s="229"/>
      <c r="O297" s="84"/>
      <c r="P297" s="84"/>
      <c r="Q297" s="84"/>
      <c r="R297" s="84"/>
      <c r="S297" s="84"/>
      <c r="T297" s="85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147</v>
      </c>
      <c r="AU297" s="17" t="s">
        <v>84</v>
      </c>
    </row>
    <row r="298" s="2" customFormat="1" ht="37.8" customHeight="1">
      <c r="A298" s="38"/>
      <c r="B298" s="39"/>
      <c r="C298" s="212" t="s">
        <v>670</v>
      </c>
      <c r="D298" s="212" t="s">
        <v>140</v>
      </c>
      <c r="E298" s="213" t="s">
        <v>671</v>
      </c>
      <c r="F298" s="214" t="s">
        <v>672</v>
      </c>
      <c r="G298" s="215" t="s">
        <v>161</v>
      </c>
      <c r="H298" s="216">
        <v>54.520000000000003</v>
      </c>
      <c r="I298" s="217"/>
      <c r="J298" s="218">
        <f>ROUND(I298*H298,2)</f>
        <v>0</v>
      </c>
      <c r="K298" s="214" t="s">
        <v>144</v>
      </c>
      <c r="L298" s="44"/>
      <c r="M298" s="219" t="s">
        <v>19</v>
      </c>
      <c r="N298" s="220" t="s">
        <v>45</v>
      </c>
      <c r="O298" s="84"/>
      <c r="P298" s="221">
        <f>O298*H298</f>
        <v>0</v>
      </c>
      <c r="Q298" s="221">
        <v>0.0075500000000000003</v>
      </c>
      <c r="R298" s="221">
        <f>Q298*H298</f>
        <v>0.41162600000000005</v>
      </c>
      <c r="S298" s="221">
        <v>0</v>
      </c>
      <c r="T298" s="222">
        <f>S298*H298</f>
        <v>0</v>
      </c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R298" s="223" t="s">
        <v>197</v>
      </c>
      <c r="AT298" s="223" t="s">
        <v>140</v>
      </c>
      <c r="AU298" s="223" t="s">
        <v>84</v>
      </c>
      <c r="AY298" s="17" t="s">
        <v>137</v>
      </c>
      <c r="BE298" s="224">
        <f>IF(N298="základní",J298,0)</f>
        <v>0</v>
      </c>
      <c r="BF298" s="224">
        <f>IF(N298="snížená",J298,0)</f>
        <v>0</v>
      </c>
      <c r="BG298" s="224">
        <f>IF(N298="zákl. přenesená",J298,0)</f>
        <v>0</v>
      </c>
      <c r="BH298" s="224">
        <f>IF(N298="sníž. přenesená",J298,0)</f>
        <v>0</v>
      </c>
      <c r="BI298" s="224">
        <f>IF(N298="nulová",J298,0)</f>
        <v>0</v>
      </c>
      <c r="BJ298" s="17" t="s">
        <v>82</v>
      </c>
      <c r="BK298" s="224">
        <f>ROUND(I298*H298,2)</f>
        <v>0</v>
      </c>
      <c r="BL298" s="17" t="s">
        <v>197</v>
      </c>
      <c r="BM298" s="223" t="s">
        <v>673</v>
      </c>
    </row>
    <row r="299" s="2" customFormat="1">
      <c r="A299" s="38"/>
      <c r="B299" s="39"/>
      <c r="C299" s="40"/>
      <c r="D299" s="225" t="s">
        <v>147</v>
      </c>
      <c r="E299" s="40"/>
      <c r="F299" s="226" t="s">
        <v>674</v>
      </c>
      <c r="G299" s="40"/>
      <c r="H299" s="40"/>
      <c r="I299" s="227"/>
      <c r="J299" s="40"/>
      <c r="K299" s="40"/>
      <c r="L299" s="44"/>
      <c r="M299" s="228"/>
      <c r="N299" s="229"/>
      <c r="O299" s="84"/>
      <c r="P299" s="84"/>
      <c r="Q299" s="84"/>
      <c r="R299" s="84"/>
      <c r="S299" s="84"/>
      <c r="T299" s="85"/>
      <c r="U299" s="38"/>
      <c r="V299" s="38"/>
      <c r="W299" s="38"/>
      <c r="X299" s="38"/>
      <c r="Y299" s="38"/>
      <c r="Z299" s="38"/>
      <c r="AA299" s="38"/>
      <c r="AB299" s="38"/>
      <c r="AC299" s="38"/>
      <c r="AD299" s="38"/>
      <c r="AE299" s="38"/>
      <c r="AT299" s="17" t="s">
        <v>147</v>
      </c>
      <c r="AU299" s="17" t="s">
        <v>84</v>
      </c>
    </row>
    <row r="300" s="2" customFormat="1" ht="24.15" customHeight="1">
      <c r="A300" s="38"/>
      <c r="B300" s="39"/>
      <c r="C300" s="266" t="s">
        <v>675</v>
      </c>
      <c r="D300" s="266" t="s">
        <v>365</v>
      </c>
      <c r="E300" s="267" t="s">
        <v>676</v>
      </c>
      <c r="F300" s="268" t="s">
        <v>677</v>
      </c>
      <c r="G300" s="269" t="s">
        <v>161</v>
      </c>
      <c r="H300" s="270">
        <v>62.698</v>
      </c>
      <c r="I300" s="271"/>
      <c r="J300" s="272">
        <f>ROUND(I300*H300,2)</f>
        <v>0</v>
      </c>
      <c r="K300" s="268" t="s">
        <v>144</v>
      </c>
      <c r="L300" s="273"/>
      <c r="M300" s="274" t="s">
        <v>19</v>
      </c>
      <c r="N300" s="275" t="s">
        <v>45</v>
      </c>
      <c r="O300" s="84"/>
      <c r="P300" s="221">
        <f>O300*H300</f>
        <v>0</v>
      </c>
      <c r="Q300" s="221">
        <v>0.018409999999999999</v>
      </c>
      <c r="R300" s="221">
        <f>Q300*H300</f>
        <v>1.1542701799999999</v>
      </c>
      <c r="S300" s="221">
        <v>0</v>
      </c>
      <c r="T300" s="222">
        <f>S300*H300</f>
        <v>0</v>
      </c>
      <c r="U300" s="38"/>
      <c r="V300" s="38"/>
      <c r="W300" s="38"/>
      <c r="X300" s="38"/>
      <c r="Y300" s="38"/>
      <c r="Z300" s="38"/>
      <c r="AA300" s="38"/>
      <c r="AB300" s="38"/>
      <c r="AC300" s="38"/>
      <c r="AD300" s="38"/>
      <c r="AE300" s="38"/>
      <c r="AR300" s="223" t="s">
        <v>409</v>
      </c>
      <c r="AT300" s="223" t="s">
        <v>365</v>
      </c>
      <c r="AU300" s="223" t="s">
        <v>84</v>
      </c>
      <c r="AY300" s="17" t="s">
        <v>137</v>
      </c>
      <c r="BE300" s="224">
        <f>IF(N300="základní",J300,0)</f>
        <v>0</v>
      </c>
      <c r="BF300" s="224">
        <f>IF(N300="snížená",J300,0)</f>
        <v>0</v>
      </c>
      <c r="BG300" s="224">
        <f>IF(N300="zákl. přenesená",J300,0)</f>
        <v>0</v>
      </c>
      <c r="BH300" s="224">
        <f>IF(N300="sníž. přenesená",J300,0)</f>
        <v>0</v>
      </c>
      <c r="BI300" s="224">
        <f>IF(N300="nulová",J300,0)</f>
        <v>0</v>
      </c>
      <c r="BJ300" s="17" t="s">
        <v>82</v>
      </c>
      <c r="BK300" s="224">
        <f>ROUND(I300*H300,2)</f>
        <v>0</v>
      </c>
      <c r="BL300" s="17" t="s">
        <v>197</v>
      </c>
      <c r="BM300" s="223" t="s">
        <v>678</v>
      </c>
    </row>
    <row r="301" s="14" customFormat="1">
      <c r="A301" s="14"/>
      <c r="B301" s="241"/>
      <c r="C301" s="242"/>
      <c r="D301" s="232" t="s">
        <v>149</v>
      </c>
      <c r="E301" s="242"/>
      <c r="F301" s="244" t="s">
        <v>679</v>
      </c>
      <c r="G301" s="242"/>
      <c r="H301" s="245">
        <v>62.698</v>
      </c>
      <c r="I301" s="246"/>
      <c r="J301" s="242"/>
      <c r="K301" s="242"/>
      <c r="L301" s="247"/>
      <c r="M301" s="248"/>
      <c r="N301" s="249"/>
      <c r="O301" s="249"/>
      <c r="P301" s="249"/>
      <c r="Q301" s="249"/>
      <c r="R301" s="249"/>
      <c r="S301" s="249"/>
      <c r="T301" s="250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1" t="s">
        <v>149</v>
      </c>
      <c r="AU301" s="251" t="s">
        <v>84</v>
      </c>
      <c r="AV301" s="14" t="s">
        <v>84</v>
      </c>
      <c r="AW301" s="14" t="s">
        <v>4</v>
      </c>
      <c r="AX301" s="14" t="s">
        <v>82</v>
      </c>
      <c r="AY301" s="251" t="s">
        <v>137</v>
      </c>
    </row>
    <row r="302" s="2" customFormat="1" ht="33" customHeight="1">
      <c r="A302" s="38"/>
      <c r="B302" s="39"/>
      <c r="C302" s="212" t="s">
        <v>680</v>
      </c>
      <c r="D302" s="212" t="s">
        <v>140</v>
      </c>
      <c r="E302" s="213" t="s">
        <v>681</v>
      </c>
      <c r="F302" s="214" t="s">
        <v>682</v>
      </c>
      <c r="G302" s="215" t="s">
        <v>252</v>
      </c>
      <c r="H302" s="216">
        <v>35</v>
      </c>
      <c r="I302" s="217"/>
      <c r="J302" s="218">
        <f>ROUND(I302*H302,2)</f>
        <v>0</v>
      </c>
      <c r="K302" s="214" t="s">
        <v>144</v>
      </c>
      <c r="L302" s="44"/>
      <c r="M302" s="219" t="s">
        <v>19</v>
      </c>
      <c r="N302" s="220" t="s">
        <v>45</v>
      </c>
      <c r="O302" s="84"/>
      <c r="P302" s="221">
        <f>O302*H302</f>
        <v>0</v>
      </c>
      <c r="Q302" s="221">
        <v>0.00020000000000000001</v>
      </c>
      <c r="R302" s="221">
        <f>Q302*H302</f>
        <v>0.0070000000000000001</v>
      </c>
      <c r="S302" s="221">
        <v>0</v>
      </c>
      <c r="T302" s="222">
        <f>S302*H302</f>
        <v>0</v>
      </c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R302" s="223" t="s">
        <v>197</v>
      </c>
      <c r="AT302" s="223" t="s">
        <v>140</v>
      </c>
      <c r="AU302" s="223" t="s">
        <v>84</v>
      </c>
      <c r="AY302" s="17" t="s">
        <v>137</v>
      </c>
      <c r="BE302" s="224">
        <f>IF(N302="základní",J302,0)</f>
        <v>0</v>
      </c>
      <c r="BF302" s="224">
        <f>IF(N302="snížená",J302,0)</f>
        <v>0</v>
      </c>
      <c r="BG302" s="224">
        <f>IF(N302="zákl. přenesená",J302,0)</f>
        <v>0</v>
      </c>
      <c r="BH302" s="224">
        <f>IF(N302="sníž. přenesená",J302,0)</f>
        <v>0</v>
      </c>
      <c r="BI302" s="224">
        <f>IF(N302="nulová",J302,0)</f>
        <v>0</v>
      </c>
      <c r="BJ302" s="17" t="s">
        <v>82</v>
      </c>
      <c r="BK302" s="224">
        <f>ROUND(I302*H302,2)</f>
        <v>0</v>
      </c>
      <c r="BL302" s="17" t="s">
        <v>197</v>
      </c>
      <c r="BM302" s="223" t="s">
        <v>683</v>
      </c>
    </row>
    <row r="303" s="2" customFormat="1">
      <c r="A303" s="38"/>
      <c r="B303" s="39"/>
      <c r="C303" s="40"/>
      <c r="D303" s="225" t="s">
        <v>147</v>
      </c>
      <c r="E303" s="40"/>
      <c r="F303" s="226" t="s">
        <v>684</v>
      </c>
      <c r="G303" s="40"/>
      <c r="H303" s="40"/>
      <c r="I303" s="227"/>
      <c r="J303" s="40"/>
      <c r="K303" s="40"/>
      <c r="L303" s="44"/>
      <c r="M303" s="228"/>
      <c r="N303" s="229"/>
      <c r="O303" s="84"/>
      <c r="P303" s="84"/>
      <c r="Q303" s="84"/>
      <c r="R303" s="84"/>
      <c r="S303" s="84"/>
      <c r="T303" s="85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147</v>
      </c>
      <c r="AU303" s="17" t="s">
        <v>84</v>
      </c>
    </row>
    <row r="304" s="2" customFormat="1" ht="16.5" customHeight="1">
      <c r="A304" s="38"/>
      <c r="B304" s="39"/>
      <c r="C304" s="266" t="s">
        <v>685</v>
      </c>
      <c r="D304" s="266" t="s">
        <v>365</v>
      </c>
      <c r="E304" s="267" t="s">
        <v>686</v>
      </c>
      <c r="F304" s="268" t="s">
        <v>687</v>
      </c>
      <c r="G304" s="269" t="s">
        <v>252</v>
      </c>
      <c r="H304" s="270">
        <v>36.75</v>
      </c>
      <c r="I304" s="271"/>
      <c r="J304" s="272">
        <f>ROUND(I304*H304,2)</f>
        <v>0</v>
      </c>
      <c r="K304" s="268" t="s">
        <v>144</v>
      </c>
      <c r="L304" s="273"/>
      <c r="M304" s="274" t="s">
        <v>19</v>
      </c>
      <c r="N304" s="275" t="s">
        <v>45</v>
      </c>
      <c r="O304" s="84"/>
      <c r="P304" s="221">
        <f>O304*H304</f>
        <v>0</v>
      </c>
      <c r="Q304" s="221">
        <v>0.00029999999999999997</v>
      </c>
      <c r="R304" s="221">
        <f>Q304*H304</f>
        <v>0.011024999999999998</v>
      </c>
      <c r="S304" s="221">
        <v>0</v>
      </c>
      <c r="T304" s="222">
        <f>S304*H304</f>
        <v>0</v>
      </c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R304" s="223" t="s">
        <v>409</v>
      </c>
      <c r="AT304" s="223" t="s">
        <v>365</v>
      </c>
      <c r="AU304" s="223" t="s">
        <v>84</v>
      </c>
      <c r="AY304" s="17" t="s">
        <v>137</v>
      </c>
      <c r="BE304" s="224">
        <f>IF(N304="základní",J304,0)</f>
        <v>0</v>
      </c>
      <c r="BF304" s="224">
        <f>IF(N304="snížená",J304,0)</f>
        <v>0</v>
      </c>
      <c r="BG304" s="224">
        <f>IF(N304="zákl. přenesená",J304,0)</f>
        <v>0</v>
      </c>
      <c r="BH304" s="224">
        <f>IF(N304="sníž. přenesená",J304,0)</f>
        <v>0</v>
      </c>
      <c r="BI304" s="224">
        <f>IF(N304="nulová",J304,0)</f>
        <v>0</v>
      </c>
      <c r="BJ304" s="17" t="s">
        <v>82</v>
      </c>
      <c r="BK304" s="224">
        <f>ROUND(I304*H304,2)</f>
        <v>0</v>
      </c>
      <c r="BL304" s="17" t="s">
        <v>197</v>
      </c>
      <c r="BM304" s="223" t="s">
        <v>688</v>
      </c>
    </row>
    <row r="305" s="14" customFormat="1">
      <c r="A305" s="14"/>
      <c r="B305" s="241"/>
      <c r="C305" s="242"/>
      <c r="D305" s="232" t="s">
        <v>149</v>
      </c>
      <c r="E305" s="242"/>
      <c r="F305" s="244" t="s">
        <v>689</v>
      </c>
      <c r="G305" s="242"/>
      <c r="H305" s="245">
        <v>36.75</v>
      </c>
      <c r="I305" s="246"/>
      <c r="J305" s="242"/>
      <c r="K305" s="242"/>
      <c r="L305" s="247"/>
      <c r="M305" s="248"/>
      <c r="N305" s="249"/>
      <c r="O305" s="249"/>
      <c r="P305" s="249"/>
      <c r="Q305" s="249"/>
      <c r="R305" s="249"/>
      <c r="S305" s="249"/>
      <c r="T305" s="250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1" t="s">
        <v>149</v>
      </c>
      <c r="AU305" s="251" t="s">
        <v>84</v>
      </c>
      <c r="AV305" s="14" t="s">
        <v>84</v>
      </c>
      <c r="AW305" s="14" t="s">
        <v>4</v>
      </c>
      <c r="AX305" s="14" t="s">
        <v>82</v>
      </c>
      <c r="AY305" s="251" t="s">
        <v>137</v>
      </c>
    </row>
    <row r="306" s="2" customFormat="1" ht="24.15" customHeight="1">
      <c r="A306" s="38"/>
      <c r="B306" s="39"/>
      <c r="C306" s="212" t="s">
        <v>690</v>
      </c>
      <c r="D306" s="212" t="s">
        <v>140</v>
      </c>
      <c r="E306" s="213" t="s">
        <v>691</v>
      </c>
      <c r="F306" s="214" t="s">
        <v>692</v>
      </c>
      <c r="G306" s="215" t="s">
        <v>161</v>
      </c>
      <c r="H306" s="216">
        <v>54.520000000000003</v>
      </c>
      <c r="I306" s="217"/>
      <c r="J306" s="218">
        <f>ROUND(I306*H306,2)</f>
        <v>0</v>
      </c>
      <c r="K306" s="214" t="s">
        <v>144</v>
      </c>
      <c r="L306" s="44"/>
      <c r="M306" s="219" t="s">
        <v>19</v>
      </c>
      <c r="N306" s="220" t="s">
        <v>45</v>
      </c>
      <c r="O306" s="84"/>
      <c r="P306" s="221">
        <f>O306*H306</f>
        <v>0</v>
      </c>
      <c r="Q306" s="221">
        <v>5.0000000000000002E-05</v>
      </c>
      <c r="R306" s="221">
        <f>Q306*H306</f>
        <v>0.0027260000000000001</v>
      </c>
      <c r="S306" s="221">
        <v>0</v>
      </c>
      <c r="T306" s="222">
        <f>S306*H306</f>
        <v>0</v>
      </c>
      <c r="U306" s="38"/>
      <c r="V306" s="38"/>
      <c r="W306" s="38"/>
      <c r="X306" s="38"/>
      <c r="Y306" s="38"/>
      <c r="Z306" s="38"/>
      <c r="AA306" s="38"/>
      <c r="AB306" s="38"/>
      <c r="AC306" s="38"/>
      <c r="AD306" s="38"/>
      <c r="AE306" s="38"/>
      <c r="AR306" s="223" t="s">
        <v>197</v>
      </c>
      <c r="AT306" s="223" t="s">
        <v>140</v>
      </c>
      <c r="AU306" s="223" t="s">
        <v>84</v>
      </c>
      <c r="AY306" s="17" t="s">
        <v>137</v>
      </c>
      <c r="BE306" s="224">
        <f>IF(N306="základní",J306,0)</f>
        <v>0</v>
      </c>
      <c r="BF306" s="224">
        <f>IF(N306="snížená",J306,0)</f>
        <v>0</v>
      </c>
      <c r="BG306" s="224">
        <f>IF(N306="zákl. přenesená",J306,0)</f>
        <v>0</v>
      </c>
      <c r="BH306" s="224">
        <f>IF(N306="sníž. přenesená",J306,0)</f>
        <v>0</v>
      </c>
      <c r="BI306" s="224">
        <f>IF(N306="nulová",J306,0)</f>
        <v>0</v>
      </c>
      <c r="BJ306" s="17" t="s">
        <v>82</v>
      </c>
      <c r="BK306" s="224">
        <f>ROUND(I306*H306,2)</f>
        <v>0</v>
      </c>
      <c r="BL306" s="17" t="s">
        <v>197</v>
      </c>
      <c r="BM306" s="223" t="s">
        <v>693</v>
      </c>
    </row>
    <row r="307" s="2" customFormat="1">
      <c r="A307" s="38"/>
      <c r="B307" s="39"/>
      <c r="C307" s="40"/>
      <c r="D307" s="225" t="s">
        <v>147</v>
      </c>
      <c r="E307" s="40"/>
      <c r="F307" s="226" t="s">
        <v>694</v>
      </c>
      <c r="G307" s="40"/>
      <c r="H307" s="40"/>
      <c r="I307" s="227"/>
      <c r="J307" s="40"/>
      <c r="K307" s="40"/>
      <c r="L307" s="44"/>
      <c r="M307" s="228"/>
      <c r="N307" s="229"/>
      <c r="O307" s="84"/>
      <c r="P307" s="84"/>
      <c r="Q307" s="84"/>
      <c r="R307" s="84"/>
      <c r="S307" s="84"/>
      <c r="T307" s="85"/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T307" s="17" t="s">
        <v>147</v>
      </c>
      <c r="AU307" s="17" t="s">
        <v>84</v>
      </c>
    </row>
    <row r="308" s="2" customFormat="1" ht="55.5" customHeight="1">
      <c r="A308" s="38"/>
      <c r="B308" s="39"/>
      <c r="C308" s="212" t="s">
        <v>695</v>
      </c>
      <c r="D308" s="212" t="s">
        <v>140</v>
      </c>
      <c r="E308" s="213" t="s">
        <v>696</v>
      </c>
      <c r="F308" s="214" t="s">
        <v>697</v>
      </c>
      <c r="G308" s="215" t="s">
        <v>172</v>
      </c>
      <c r="H308" s="216">
        <v>1.9299999999999999</v>
      </c>
      <c r="I308" s="217"/>
      <c r="J308" s="218">
        <f>ROUND(I308*H308,2)</f>
        <v>0</v>
      </c>
      <c r="K308" s="214" t="s">
        <v>144</v>
      </c>
      <c r="L308" s="44"/>
      <c r="M308" s="219" t="s">
        <v>19</v>
      </c>
      <c r="N308" s="220" t="s">
        <v>45</v>
      </c>
      <c r="O308" s="84"/>
      <c r="P308" s="221">
        <f>O308*H308</f>
        <v>0</v>
      </c>
      <c r="Q308" s="221">
        <v>0</v>
      </c>
      <c r="R308" s="221">
        <f>Q308*H308</f>
        <v>0</v>
      </c>
      <c r="S308" s="221">
        <v>0</v>
      </c>
      <c r="T308" s="222">
        <f>S308*H308</f>
        <v>0</v>
      </c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R308" s="223" t="s">
        <v>197</v>
      </c>
      <c r="AT308" s="223" t="s">
        <v>140</v>
      </c>
      <c r="AU308" s="223" t="s">
        <v>84</v>
      </c>
      <c r="AY308" s="17" t="s">
        <v>137</v>
      </c>
      <c r="BE308" s="224">
        <f>IF(N308="základní",J308,0)</f>
        <v>0</v>
      </c>
      <c r="BF308" s="224">
        <f>IF(N308="snížená",J308,0)</f>
        <v>0</v>
      </c>
      <c r="BG308" s="224">
        <f>IF(N308="zákl. přenesená",J308,0)</f>
        <v>0</v>
      </c>
      <c r="BH308" s="224">
        <f>IF(N308="sníž. přenesená",J308,0)</f>
        <v>0</v>
      </c>
      <c r="BI308" s="224">
        <f>IF(N308="nulová",J308,0)</f>
        <v>0</v>
      </c>
      <c r="BJ308" s="17" t="s">
        <v>82</v>
      </c>
      <c r="BK308" s="224">
        <f>ROUND(I308*H308,2)</f>
        <v>0</v>
      </c>
      <c r="BL308" s="17" t="s">
        <v>197</v>
      </c>
      <c r="BM308" s="223" t="s">
        <v>698</v>
      </c>
    </row>
    <row r="309" s="2" customFormat="1">
      <c r="A309" s="38"/>
      <c r="B309" s="39"/>
      <c r="C309" s="40"/>
      <c r="D309" s="225" t="s">
        <v>147</v>
      </c>
      <c r="E309" s="40"/>
      <c r="F309" s="226" t="s">
        <v>699</v>
      </c>
      <c r="G309" s="40"/>
      <c r="H309" s="40"/>
      <c r="I309" s="227"/>
      <c r="J309" s="40"/>
      <c r="K309" s="40"/>
      <c r="L309" s="44"/>
      <c r="M309" s="228"/>
      <c r="N309" s="229"/>
      <c r="O309" s="84"/>
      <c r="P309" s="84"/>
      <c r="Q309" s="84"/>
      <c r="R309" s="84"/>
      <c r="S309" s="84"/>
      <c r="T309" s="85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147</v>
      </c>
      <c r="AU309" s="17" t="s">
        <v>84</v>
      </c>
    </row>
    <row r="310" s="12" customFormat="1" ht="22.8" customHeight="1">
      <c r="A310" s="12"/>
      <c r="B310" s="196"/>
      <c r="C310" s="197"/>
      <c r="D310" s="198" t="s">
        <v>73</v>
      </c>
      <c r="E310" s="210" t="s">
        <v>700</v>
      </c>
      <c r="F310" s="210" t="s">
        <v>701</v>
      </c>
      <c r="G310" s="197"/>
      <c r="H310" s="197"/>
      <c r="I310" s="200"/>
      <c r="J310" s="211">
        <f>BK310</f>
        <v>0</v>
      </c>
      <c r="K310" s="197"/>
      <c r="L310" s="202"/>
      <c r="M310" s="203"/>
      <c r="N310" s="204"/>
      <c r="O310" s="204"/>
      <c r="P310" s="205">
        <f>SUM(P311:P328)</f>
        <v>0</v>
      </c>
      <c r="Q310" s="204"/>
      <c r="R310" s="205">
        <f>SUM(R311:R328)</f>
        <v>0.38739299999999993</v>
      </c>
      <c r="S310" s="204"/>
      <c r="T310" s="206">
        <f>SUM(T311:T328)</f>
        <v>0.0079500000000000005</v>
      </c>
      <c r="U310" s="12"/>
      <c r="V310" s="12"/>
      <c r="W310" s="12"/>
      <c r="X310" s="12"/>
      <c r="Y310" s="12"/>
      <c r="Z310" s="12"/>
      <c r="AA310" s="12"/>
      <c r="AB310" s="12"/>
      <c r="AC310" s="12"/>
      <c r="AD310" s="12"/>
      <c r="AE310" s="12"/>
      <c r="AR310" s="207" t="s">
        <v>84</v>
      </c>
      <c r="AT310" s="208" t="s">
        <v>73</v>
      </c>
      <c r="AU310" s="208" t="s">
        <v>82</v>
      </c>
      <c r="AY310" s="207" t="s">
        <v>137</v>
      </c>
      <c r="BK310" s="209">
        <f>SUM(BK311:BK328)</f>
        <v>0</v>
      </c>
    </row>
    <row r="311" s="2" customFormat="1" ht="24.15" customHeight="1">
      <c r="A311" s="38"/>
      <c r="B311" s="39"/>
      <c r="C311" s="212" t="s">
        <v>702</v>
      </c>
      <c r="D311" s="212" t="s">
        <v>140</v>
      </c>
      <c r="E311" s="213" t="s">
        <v>703</v>
      </c>
      <c r="F311" s="214" t="s">
        <v>704</v>
      </c>
      <c r="G311" s="215" t="s">
        <v>161</v>
      </c>
      <c r="H311" s="216">
        <v>763.65599999999995</v>
      </c>
      <c r="I311" s="217"/>
      <c r="J311" s="218">
        <f>ROUND(I311*H311,2)</f>
        <v>0</v>
      </c>
      <c r="K311" s="214" t="s">
        <v>144</v>
      </c>
      <c r="L311" s="44"/>
      <c r="M311" s="219" t="s">
        <v>19</v>
      </c>
      <c r="N311" s="220" t="s">
        <v>45</v>
      </c>
      <c r="O311" s="84"/>
      <c r="P311" s="221">
        <f>O311*H311</f>
        <v>0</v>
      </c>
      <c r="Q311" s="221">
        <v>0</v>
      </c>
      <c r="R311" s="221">
        <f>Q311*H311</f>
        <v>0</v>
      </c>
      <c r="S311" s="221">
        <v>0</v>
      </c>
      <c r="T311" s="222">
        <f>S311*H311</f>
        <v>0</v>
      </c>
      <c r="U311" s="38"/>
      <c r="V311" s="38"/>
      <c r="W311" s="38"/>
      <c r="X311" s="38"/>
      <c r="Y311" s="38"/>
      <c r="Z311" s="38"/>
      <c r="AA311" s="38"/>
      <c r="AB311" s="38"/>
      <c r="AC311" s="38"/>
      <c r="AD311" s="38"/>
      <c r="AE311" s="38"/>
      <c r="AR311" s="223" t="s">
        <v>197</v>
      </c>
      <c r="AT311" s="223" t="s">
        <v>140</v>
      </c>
      <c r="AU311" s="223" t="s">
        <v>84</v>
      </c>
      <c r="AY311" s="17" t="s">
        <v>137</v>
      </c>
      <c r="BE311" s="224">
        <f>IF(N311="základní",J311,0)</f>
        <v>0</v>
      </c>
      <c r="BF311" s="224">
        <f>IF(N311="snížená",J311,0)</f>
        <v>0</v>
      </c>
      <c r="BG311" s="224">
        <f>IF(N311="zákl. přenesená",J311,0)</f>
        <v>0</v>
      </c>
      <c r="BH311" s="224">
        <f>IF(N311="sníž. přenesená",J311,0)</f>
        <v>0</v>
      </c>
      <c r="BI311" s="224">
        <f>IF(N311="nulová",J311,0)</f>
        <v>0</v>
      </c>
      <c r="BJ311" s="17" t="s">
        <v>82</v>
      </c>
      <c r="BK311" s="224">
        <f>ROUND(I311*H311,2)</f>
        <v>0</v>
      </c>
      <c r="BL311" s="17" t="s">
        <v>197</v>
      </c>
      <c r="BM311" s="223" t="s">
        <v>705</v>
      </c>
    </row>
    <row r="312" s="2" customFormat="1">
      <c r="A312" s="38"/>
      <c r="B312" s="39"/>
      <c r="C312" s="40"/>
      <c r="D312" s="225" t="s">
        <v>147</v>
      </c>
      <c r="E312" s="40"/>
      <c r="F312" s="226" t="s">
        <v>706</v>
      </c>
      <c r="G312" s="40"/>
      <c r="H312" s="40"/>
      <c r="I312" s="227"/>
      <c r="J312" s="40"/>
      <c r="K312" s="40"/>
      <c r="L312" s="44"/>
      <c r="M312" s="228"/>
      <c r="N312" s="229"/>
      <c r="O312" s="84"/>
      <c r="P312" s="84"/>
      <c r="Q312" s="84"/>
      <c r="R312" s="84"/>
      <c r="S312" s="84"/>
      <c r="T312" s="85"/>
      <c r="U312" s="38"/>
      <c r="V312" s="38"/>
      <c r="W312" s="38"/>
      <c r="X312" s="38"/>
      <c r="Y312" s="38"/>
      <c r="Z312" s="38"/>
      <c r="AA312" s="38"/>
      <c r="AB312" s="38"/>
      <c r="AC312" s="38"/>
      <c r="AD312" s="38"/>
      <c r="AE312" s="38"/>
      <c r="AT312" s="17" t="s">
        <v>147</v>
      </c>
      <c r="AU312" s="17" t="s">
        <v>84</v>
      </c>
    </row>
    <row r="313" s="2" customFormat="1" ht="24.15" customHeight="1">
      <c r="A313" s="38"/>
      <c r="B313" s="39"/>
      <c r="C313" s="212" t="s">
        <v>707</v>
      </c>
      <c r="D313" s="212" t="s">
        <v>140</v>
      </c>
      <c r="E313" s="213" t="s">
        <v>708</v>
      </c>
      <c r="F313" s="214" t="s">
        <v>709</v>
      </c>
      <c r="G313" s="215" t="s">
        <v>161</v>
      </c>
      <c r="H313" s="216">
        <v>230</v>
      </c>
      <c r="I313" s="217"/>
      <c r="J313" s="218">
        <f>ROUND(I313*H313,2)</f>
        <v>0</v>
      </c>
      <c r="K313" s="214" t="s">
        <v>144</v>
      </c>
      <c r="L313" s="44"/>
      <c r="M313" s="219" t="s">
        <v>19</v>
      </c>
      <c r="N313" s="220" t="s">
        <v>45</v>
      </c>
      <c r="O313" s="84"/>
      <c r="P313" s="221">
        <f>O313*H313</f>
        <v>0</v>
      </c>
      <c r="Q313" s="221">
        <v>0</v>
      </c>
      <c r="R313" s="221">
        <f>Q313*H313</f>
        <v>0</v>
      </c>
      <c r="S313" s="221">
        <v>3.0000000000000001E-05</v>
      </c>
      <c r="T313" s="222">
        <f>S313*H313</f>
        <v>0.0068999999999999999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3" t="s">
        <v>197</v>
      </c>
      <c r="AT313" s="223" t="s">
        <v>140</v>
      </c>
      <c r="AU313" s="223" t="s">
        <v>84</v>
      </c>
      <c r="AY313" s="17" t="s">
        <v>137</v>
      </c>
      <c r="BE313" s="224">
        <f>IF(N313="základní",J313,0)</f>
        <v>0</v>
      </c>
      <c r="BF313" s="224">
        <f>IF(N313="snížená",J313,0)</f>
        <v>0</v>
      </c>
      <c r="BG313" s="224">
        <f>IF(N313="zákl. přenesená",J313,0)</f>
        <v>0</v>
      </c>
      <c r="BH313" s="224">
        <f>IF(N313="sníž. přenesená",J313,0)</f>
        <v>0</v>
      </c>
      <c r="BI313" s="224">
        <f>IF(N313="nulová",J313,0)</f>
        <v>0</v>
      </c>
      <c r="BJ313" s="17" t="s">
        <v>82</v>
      </c>
      <c r="BK313" s="224">
        <f>ROUND(I313*H313,2)</f>
        <v>0</v>
      </c>
      <c r="BL313" s="17" t="s">
        <v>197</v>
      </c>
      <c r="BM313" s="223" t="s">
        <v>710</v>
      </c>
    </row>
    <row r="314" s="2" customFormat="1">
      <c r="A314" s="38"/>
      <c r="B314" s="39"/>
      <c r="C314" s="40"/>
      <c r="D314" s="225" t="s">
        <v>147</v>
      </c>
      <c r="E314" s="40"/>
      <c r="F314" s="226" t="s">
        <v>711</v>
      </c>
      <c r="G314" s="40"/>
      <c r="H314" s="40"/>
      <c r="I314" s="227"/>
      <c r="J314" s="40"/>
      <c r="K314" s="40"/>
      <c r="L314" s="44"/>
      <c r="M314" s="228"/>
      <c r="N314" s="229"/>
      <c r="O314" s="84"/>
      <c r="P314" s="84"/>
      <c r="Q314" s="84"/>
      <c r="R314" s="84"/>
      <c r="S314" s="84"/>
      <c r="T314" s="85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147</v>
      </c>
      <c r="AU314" s="17" t="s">
        <v>84</v>
      </c>
    </row>
    <row r="315" s="2" customFormat="1" ht="16.5" customHeight="1">
      <c r="A315" s="38"/>
      <c r="B315" s="39"/>
      <c r="C315" s="266" t="s">
        <v>712</v>
      </c>
      <c r="D315" s="266" t="s">
        <v>365</v>
      </c>
      <c r="E315" s="267" t="s">
        <v>713</v>
      </c>
      <c r="F315" s="268" t="s">
        <v>714</v>
      </c>
      <c r="G315" s="269" t="s">
        <v>161</v>
      </c>
      <c r="H315" s="270">
        <v>241.5</v>
      </c>
      <c r="I315" s="271"/>
      <c r="J315" s="272">
        <f>ROUND(I315*H315,2)</f>
        <v>0</v>
      </c>
      <c r="K315" s="268" t="s">
        <v>144</v>
      </c>
      <c r="L315" s="273"/>
      <c r="M315" s="274" t="s">
        <v>19</v>
      </c>
      <c r="N315" s="275" t="s">
        <v>45</v>
      </c>
      <c r="O315" s="84"/>
      <c r="P315" s="221">
        <f>O315*H315</f>
        <v>0</v>
      </c>
      <c r="Q315" s="221">
        <v>2.0000000000000002E-05</v>
      </c>
      <c r="R315" s="221">
        <f>Q315*H315</f>
        <v>0.0048300000000000001</v>
      </c>
      <c r="S315" s="221">
        <v>0</v>
      </c>
      <c r="T315" s="222">
        <f>S315*H315</f>
        <v>0</v>
      </c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R315" s="223" t="s">
        <v>409</v>
      </c>
      <c r="AT315" s="223" t="s">
        <v>365</v>
      </c>
      <c r="AU315" s="223" t="s">
        <v>84</v>
      </c>
      <c r="AY315" s="17" t="s">
        <v>137</v>
      </c>
      <c r="BE315" s="224">
        <f>IF(N315="základní",J315,0)</f>
        <v>0</v>
      </c>
      <c r="BF315" s="224">
        <f>IF(N315="snížená",J315,0)</f>
        <v>0</v>
      </c>
      <c r="BG315" s="224">
        <f>IF(N315="zákl. přenesená",J315,0)</f>
        <v>0</v>
      </c>
      <c r="BH315" s="224">
        <f>IF(N315="sníž. přenesená",J315,0)</f>
        <v>0</v>
      </c>
      <c r="BI315" s="224">
        <f>IF(N315="nulová",J315,0)</f>
        <v>0</v>
      </c>
      <c r="BJ315" s="17" t="s">
        <v>82</v>
      </c>
      <c r="BK315" s="224">
        <f>ROUND(I315*H315,2)</f>
        <v>0</v>
      </c>
      <c r="BL315" s="17" t="s">
        <v>197</v>
      </c>
      <c r="BM315" s="223" t="s">
        <v>715</v>
      </c>
    </row>
    <row r="316" s="14" customFormat="1">
      <c r="A316" s="14"/>
      <c r="B316" s="241"/>
      <c r="C316" s="242"/>
      <c r="D316" s="232" t="s">
        <v>149</v>
      </c>
      <c r="E316" s="242"/>
      <c r="F316" s="244" t="s">
        <v>716</v>
      </c>
      <c r="G316" s="242"/>
      <c r="H316" s="245">
        <v>241.5</v>
      </c>
      <c r="I316" s="246"/>
      <c r="J316" s="242"/>
      <c r="K316" s="242"/>
      <c r="L316" s="247"/>
      <c r="M316" s="248"/>
      <c r="N316" s="249"/>
      <c r="O316" s="249"/>
      <c r="P316" s="249"/>
      <c r="Q316" s="249"/>
      <c r="R316" s="249"/>
      <c r="S316" s="249"/>
      <c r="T316" s="250"/>
      <c r="U316" s="14"/>
      <c r="V316" s="14"/>
      <c r="W316" s="14"/>
      <c r="X316" s="14"/>
      <c r="Y316" s="14"/>
      <c r="Z316" s="14"/>
      <c r="AA316" s="14"/>
      <c r="AB316" s="14"/>
      <c r="AC316" s="14"/>
      <c r="AD316" s="14"/>
      <c r="AE316" s="14"/>
      <c r="AT316" s="251" t="s">
        <v>149</v>
      </c>
      <c r="AU316" s="251" t="s">
        <v>84</v>
      </c>
      <c r="AV316" s="14" t="s">
        <v>84</v>
      </c>
      <c r="AW316" s="14" t="s">
        <v>4</v>
      </c>
      <c r="AX316" s="14" t="s">
        <v>82</v>
      </c>
      <c r="AY316" s="251" t="s">
        <v>137</v>
      </c>
    </row>
    <row r="317" s="2" customFormat="1" ht="44.25" customHeight="1">
      <c r="A317" s="38"/>
      <c r="B317" s="39"/>
      <c r="C317" s="212" t="s">
        <v>717</v>
      </c>
      <c r="D317" s="212" t="s">
        <v>140</v>
      </c>
      <c r="E317" s="213" t="s">
        <v>718</v>
      </c>
      <c r="F317" s="214" t="s">
        <v>719</v>
      </c>
      <c r="G317" s="215" t="s">
        <v>161</v>
      </c>
      <c r="H317" s="216">
        <v>35</v>
      </c>
      <c r="I317" s="217"/>
      <c r="J317" s="218">
        <f>ROUND(I317*H317,2)</f>
        <v>0</v>
      </c>
      <c r="K317" s="214" t="s">
        <v>144</v>
      </c>
      <c r="L317" s="44"/>
      <c r="M317" s="219" t="s">
        <v>19</v>
      </c>
      <c r="N317" s="220" t="s">
        <v>45</v>
      </c>
      <c r="O317" s="84"/>
      <c r="P317" s="221">
        <f>O317*H317</f>
        <v>0</v>
      </c>
      <c r="Q317" s="221">
        <v>0</v>
      </c>
      <c r="R317" s="221">
        <f>Q317*H317</f>
        <v>0</v>
      </c>
      <c r="S317" s="221">
        <v>3.0000000000000001E-05</v>
      </c>
      <c r="T317" s="222">
        <f>S317*H317</f>
        <v>0.0010499999999999999</v>
      </c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R317" s="223" t="s">
        <v>197</v>
      </c>
      <c r="AT317" s="223" t="s">
        <v>140</v>
      </c>
      <c r="AU317" s="223" t="s">
        <v>84</v>
      </c>
      <c r="AY317" s="17" t="s">
        <v>137</v>
      </c>
      <c r="BE317" s="224">
        <f>IF(N317="základní",J317,0)</f>
        <v>0</v>
      </c>
      <c r="BF317" s="224">
        <f>IF(N317="snížená",J317,0)</f>
        <v>0</v>
      </c>
      <c r="BG317" s="224">
        <f>IF(N317="zákl. přenesená",J317,0)</f>
        <v>0</v>
      </c>
      <c r="BH317" s="224">
        <f>IF(N317="sníž. přenesená",J317,0)</f>
        <v>0</v>
      </c>
      <c r="BI317" s="224">
        <f>IF(N317="nulová",J317,0)</f>
        <v>0</v>
      </c>
      <c r="BJ317" s="17" t="s">
        <v>82</v>
      </c>
      <c r="BK317" s="224">
        <f>ROUND(I317*H317,2)</f>
        <v>0</v>
      </c>
      <c r="BL317" s="17" t="s">
        <v>197</v>
      </c>
      <c r="BM317" s="223" t="s">
        <v>720</v>
      </c>
    </row>
    <row r="318" s="2" customFormat="1">
      <c r="A318" s="38"/>
      <c r="B318" s="39"/>
      <c r="C318" s="40"/>
      <c r="D318" s="225" t="s">
        <v>147</v>
      </c>
      <c r="E318" s="40"/>
      <c r="F318" s="226" t="s">
        <v>721</v>
      </c>
      <c r="G318" s="40"/>
      <c r="H318" s="40"/>
      <c r="I318" s="227"/>
      <c r="J318" s="40"/>
      <c r="K318" s="40"/>
      <c r="L318" s="44"/>
      <c r="M318" s="228"/>
      <c r="N318" s="229"/>
      <c r="O318" s="84"/>
      <c r="P318" s="84"/>
      <c r="Q318" s="84"/>
      <c r="R318" s="84"/>
      <c r="S318" s="84"/>
      <c r="T318" s="85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147</v>
      </c>
      <c r="AU318" s="17" t="s">
        <v>84</v>
      </c>
    </row>
    <row r="319" s="2" customFormat="1" ht="16.5" customHeight="1">
      <c r="A319" s="38"/>
      <c r="B319" s="39"/>
      <c r="C319" s="266" t="s">
        <v>722</v>
      </c>
      <c r="D319" s="266" t="s">
        <v>365</v>
      </c>
      <c r="E319" s="267" t="s">
        <v>713</v>
      </c>
      <c r="F319" s="268" t="s">
        <v>714</v>
      </c>
      <c r="G319" s="269" t="s">
        <v>161</v>
      </c>
      <c r="H319" s="270">
        <v>36.75</v>
      </c>
      <c r="I319" s="271"/>
      <c r="J319" s="272">
        <f>ROUND(I319*H319,2)</f>
        <v>0</v>
      </c>
      <c r="K319" s="268" t="s">
        <v>144</v>
      </c>
      <c r="L319" s="273"/>
      <c r="M319" s="274" t="s">
        <v>19</v>
      </c>
      <c r="N319" s="275" t="s">
        <v>45</v>
      </c>
      <c r="O319" s="84"/>
      <c r="P319" s="221">
        <f>O319*H319</f>
        <v>0</v>
      </c>
      <c r="Q319" s="221">
        <v>2.0000000000000002E-05</v>
      </c>
      <c r="R319" s="221">
        <f>Q319*H319</f>
        <v>0.00073500000000000008</v>
      </c>
      <c r="S319" s="221">
        <v>0</v>
      </c>
      <c r="T319" s="222">
        <f>S319*H319</f>
        <v>0</v>
      </c>
      <c r="U319" s="38"/>
      <c r="V319" s="38"/>
      <c r="W319" s="38"/>
      <c r="X319" s="38"/>
      <c r="Y319" s="38"/>
      <c r="Z319" s="38"/>
      <c r="AA319" s="38"/>
      <c r="AB319" s="38"/>
      <c r="AC319" s="38"/>
      <c r="AD319" s="38"/>
      <c r="AE319" s="38"/>
      <c r="AR319" s="223" t="s">
        <v>409</v>
      </c>
      <c r="AT319" s="223" t="s">
        <v>365</v>
      </c>
      <c r="AU319" s="223" t="s">
        <v>84</v>
      </c>
      <c r="AY319" s="17" t="s">
        <v>137</v>
      </c>
      <c r="BE319" s="224">
        <f>IF(N319="základní",J319,0)</f>
        <v>0</v>
      </c>
      <c r="BF319" s="224">
        <f>IF(N319="snížená",J319,0)</f>
        <v>0</v>
      </c>
      <c r="BG319" s="224">
        <f>IF(N319="zákl. přenesená",J319,0)</f>
        <v>0</v>
      </c>
      <c r="BH319" s="224">
        <f>IF(N319="sníž. přenesená",J319,0)</f>
        <v>0</v>
      </c>
      <c r="BI319" s="224">
        <f>IF(N319="nulová",J319,0)</f>
        <v>0</v>
      </c>
      <c r="BJ319" s="17" t="s">
        <v>82</v>
      </c>
      <c r="BK319" s="224">
        <f>ROUND(I319*H319,2)</f>
        <v>0</v>
      </c>
      <c r="BL319" s="17" t="s">
        <v>197</v>
      </c>
      <c r="BM319" s="223" t="s">
        <v>723</v>
      </c>
    </row>
    <row r="320" s="14" customFormat="1">
      <c r="A320" s="14"/>
      <c r="B320" s="241"/>
      <c r="C320" s="242"/>
      <c r="D320" s="232" t="s">
        <v>149</v>
      </c>
      <c r="E320" s="242"/>
      <c r="F320" s="244" t="s">
        <v>689</v>
      </c>
      <c r="G320" s="242"/>
      <c r="H320" s="245">
        <v>36.75</v>
      </c>
      <c r="I320" s="246"/>
      <c r="J320" s="242"/>
      <c r="K320" s="242"/>
      <c r="L320" s="247"/>
      <c r="M320" s="248"/>
      <c r="N320" s="249"/>
      <c r="O320" s="249"/>
      <c r="P320" s="249"/>
      <c r="Q320" s="249"/>
      <c r="R320" s="249"/>
      <c r="S320" s="249"/>
      <c r="T320" s="250"/>
      <c r="U320" s="14"/>
      <c r="V320" s="14"/>
      <c r="W320" s="14"/>
      <c r="X320" s="14"/>
      <c r="Y320" s="14"/>
      <c r="Z320" s="14"/>
      <c r="AA320" s="14"/>
      <c r="AB320" s="14"/>
      <c r="AC320" s="14"/>
      <c r="AD320" s="14"/>
      <c r="AE320" s="14"/>
      <c r="AT320" s="251" t="s">
        <v>149</v>
      </c>
      <c r="AU320" s="251" t="s">
        <v>84</v>
      </c>
      <c r="AV320" s="14" t="s">
        <v>84</v>
      </c>
      <c r="AW320" s="14" t="s">
        <v>4</v>
      </c>
      <c r="AX320" s="14" t="s">
        <v>82</v>
      </c>
      <c r="AY320" s="251" t="s">
        <v>137</v>
      </c>
    </row>
    <row r="321" s="2" customFormat="1" ht="33" customHeight="1">
      <c r="A321" s="38"/>
      <c r="B321" s="39"/>
      <c r="C321" s="212" t="s">
        <v>724</v>
      </c>
      <c r="D321" s="212" t="s">
        <v>140</v>
      </c>
      <c r="E321" s="213" t="s">
        <v>725</v>
      </c>
      <c r="F321" s="214" t="s">
        <v>726</v>
      </c>
      <c r="G321" s="215" t="s">
        <v>161</v>
      </c>
      <c r="H321" s="216">
        <v>763.65599999999995</v>
      </c>
      <c r="I321" s="217"/>
      <c r="J321" s="218">
        <f>ROUND(I321*H321,2)</f>
        <v>0</v>
      </c>
      <c r="K321" s="214" t="s">
        <v>144</v>
      </c>
      <c r="L321" s="44"/>
      <c r="M321" s="219" t="s">
        <v>19</v>
      </c>
      <c r="N321" s="220" t="s">
        <v>45</v>
      </c>
      <c r="O321" s="84"/>
      <c r="P321" s="221">
        <f>O321*H321</f>
        <v>0</v>
      </c>
      <c r="Q321" s="221">
        <v>0.00021000000000000001</v>
      </c>
      <c r="R321" s="221">
        <f>Q321*H321</f>
        <v>0.16036776</v>
      </c>
      <c r="S321" s="221">
        <v>0</v>
      </c>
      <c r="T321" s="222">
        <f>S321*H321</f>
        <v>0</v>
      </c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R321" s="223" t="s">
        <v>197</v>
      </c>
      <c r="AT321" s="223" t="s">
        <v>140</v>
      </c>
      <c r="AU321" s="223" t="s">
        <v>84</v>
      </c>
      <c r="AY321" s="17" t="s">
        <v>137</v>
      </c>
      <c r="BE321" s="224">
        <f>IF(N321="základní",J321,0)</f>
        <v>0</v>
      </c>
      <c r="BF321" s="224">
        <f>IF(N321="snížená",J321,0)</f>
        <v>0</v>
      </c>
      <c r="BG321" s="224">
        <f>IF(N321="zákl. přenesená",J321,0)</f>
        <v>0</v>
      </c>
      <c r="BH321" s="224">
        <f>IF(N321="sníž. přenesená",J321,0)</f>
        <v>0</v>
      </c>
      <c r="BI321" s="224">
        <f>IF(N321="nulová",J321,0)</f>
        <v>0</v>
      </c>
      <c r="BJ321" s="17" t="s">
        <v>82</v>
      </c>
      <c r="BK321" s="224">
        <f>ROUND(I321*H321,2)</f>
        <v>0</v>
      </c>
      <c r="BL321" s="17" t="s">
        <v>197</v>
      </c>
      <c r="BM321" s="223" t="s">
        <v>727</v>
      </c>
    </row>
    <row r="322" s="2" customFormat="1">
      <c r="A322" s="38"/>
      <c r="B322" s="39"/>
      <c r="C322" s="40"/>
      <c r="D322" s="225" t="s">
        <v>147</v>
      </c>
      <c r="E322" s="40"/>
      <c r="F322" s="226" t="s">
        <v>728</v>
      </c>
      <c r="G322" s="40"/>
      <c r="H322" s="40"/>
      <c r="I322" s="227"/>
      <c r="J322" s="40"/>
      <c r="K322" s="40"/>
      <c r="L322" s="44"/>
      <c r="M322" s="228"/>
      <c r="N322" s="229"/>
      <c r="O322" s="84"/>
      <c r="P322" s="84"/>
      <c r="Q322" s="84"/>
      <c r="R322" s="84"/>
      <c r="S322" s="84"/>
      <c r="T322" s="85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147</v>
      </c>
      <c r="AU322" s="17" t="s">
        <v>84</v>
      </c>
    </row>
    <row r="323" s="14" customFormat="1">
      <c r="A323" s="14"/>
      <c r="B323" s="241"/>
      <c r="C323" s="242"/>
      <c r="D323" s="232" t="s">
        <v>149</v>
      </c>
      <c r="E323" s="243" t="s">
        <v>19</v>
      </c>
      <c r="F323" s="244" t="s">
        <v>729</v>
      </c>
      <c r="G323" s="242"/>
      <c r="H323" s="245">
        <v>818.17600000000004</v>
      </c>
      <c r="I323" s="246"/>
      <c r="J323" s="242"/>
      <c r="K323" s="242"/>
      <c r="L323" s="247"/>
      <c r="M323" s="248"/>
      <c r="N323" s="249"/>
      <c r="O323" s="249"/>
      <c r="P323" s="249"/>
      <c r="Q323" s="249"/>
      <c r="R323" s="249"/>
      <c r="S323" s="249"/>
      <c r="T323" s="250"/>
      <c r="U323" s="14"/>
      <c r="V323" s="14"/>
      <c r="W323" s="14"/>
      <c r="X323" s="14"/>
      <c r="Y323" s="14"/>
      <c r="Z323" s="14"/>
      <c r="AA323" s="14"/>
      <c r="AB323" s="14"/>
      <c r="AC323" s="14"/>
      <c r="AD323" s="14"/>
      <c r="AE323" s="14"/>
      <c r="AT323" s="251" t="s">
        <v>149</v>
      </c>
      <c r="AU323" s="251" t="s">
        <v>84</v>
      </c>
      <c r="AV323" s="14" t="s">
        <v>84</v>
      </c>
      <c r="AW323" s="14" t="s">
        <v>35</v>
      </c>
      <c r="AX323" s="14" t="s">
        <v>74</v>
      </c>
      <c r="AY323" s="251" t="s">
        <v>137</v>
      </c>
    </row>
    <row r="324" s="13" customFormat="1">
      <c r="A324" s="13"/>
      <c r="B324" s="230"/>
      <c r="C324" s="231"/>
      <c r="D324" s="232" t="s">
        <v>149</v>
      </c>
      <c r="E324" s="233" t="s">
        <v>19</v>
      </c>
      <c r="F324" s="234" t="s">
        <v>730</v>
      </c>
      <c r="G324" s="231"/>
      <c r="H324" s="233" t="s">
        <v>19</v>
      </c>
      <c r="I324" s="235"/>
      <c r="J324" s="231"/>
      <c r="K324" s="231"/>
      <c r="L324" s="236"/>
      <c r="M324" s="237"/>
      <c r="N324" s="238"/>
      <c r="O324" s="238"/>
      <c r="P324" s="238"/>
      <c r="Q324" s="238"/>
      <c r="R324" s="238"/>
      <c r="S324" s="238"/>
      <c r="T324" s="239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0" t="s">
        <v>149</v>
      </c>
      <c r="AU324" s="240" t="s">
        <v>84</v>
      </c>
      <c r="AV324" s="13" t="s">
        <v>82</v>
      </c>
      <c r="AW324" s="13" t="s">
        <v>35</v>
      </c>
      <c r="AX324" s="13" t="s">
        <v>74</v>
      </c>
      <c r="AY324" s="240" t="s">
        <v>137</v>
      </c>
    </row>
    <row r="325" s="14" customFormat="1">
      <c r="A325" s="14"/>
      <c r="B325" s="241"/>
      <c r="C325" s="242"/>
      <c r="D325" s="232" t="s">
        <v>149</v>
      </c>
      <c r="E325" s="243" t="s">
        <v>19</v>
      </c>
      <c r="F325" s="244" t="s">
        <v>731</v>
      </c>
      <c r="G325" s="242"/>
      <c r="H325" s="245">
        <v>-54.520000000000003</v>
      </c>
      <c r="I325" s="246"/>
      <c r="J325" s="242"/>
      <c r="K325" s="242"/>
      <c r="L325" s="247"/>
      <c r="M325" s="248"/>
      <c r="N325" s="249"/>
      <c r="O325" s="249"/>
      <c r="P325" s="249"/>
      <c r="Q325" s="249"/>
      <c r="R325" s="249"/>
      <c r="S325" s="249"/>
      <c r="T325" s="250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1" t="s">
        <v>149</v>
      </c>
      <c r="AU325" s="251" t="s">
        <v>84</v>
      </c>
      <c r="AV325" s="14" t="s">
        <v>84</v>
      </c>
      <c r="AW325" s="14" t="s">
        <v>35</v>
      </c>
      <c r="AX325" s="14" t="s">
        <v>74</v>
      </c>
      <c r="AY325" s="251" t="s">
        <v>137</v>
      </c>
    </row>
    <row r="326" s="15" customFormat="1">
      <c r="A326" s="15"/>
      <c r="B326" s="252"/>
      <c r="C326" s="253"/>
      <c r="D326" s="232" t="s">
        <v>149</v>
      </c>
      <c r="E326" s="254" t="s">
        <v>19</v>
      </c>
      <c r="F326" s="255" t="s">
        <v>158</v>
      </c>
      <c r="G326" s="253"/>
      <c r="H326" s="256">
        <v>763.65600000000006</v>
      </c>
      <c r="I326" s="257"/>
      <c r="J326" s="253"/>
      <c r="K326" s="253"/>
      <c r="L326" s="258"/>
      <c r="M326" s="259"/>
      <c r="N326" s="260"/>
      <c r="O326" s="260"/>
      <c r="P326" s="260"/>
      <c r="Q326" s="260"/>
      <c r="R326" s="260"/>
      <c r="S326" s="260"/>
      <c r="T326" s="261"/>
      <c r="U326" s="15"/>
      <c r="V326" s="15"/>
      <c r="W326" s="15"/>
      <c r="X326" s="15"/>
      <c r="Y326" s="15"/>
      <c r="Z326" s="15"/>
      <c r="AA326" s="15"/>
      <c r="AB326" s="15"/>
      <c r="AC326" s="15"/>
      <c r="AD326" s="15"/>
      <c r="AE326" s="15"/>
      <c r="AT326" s="262" t="s">
        <v>149</v>
      </c>
      <c r="AU326" s="262" t="s">
        <v>84</v>
      </c>
      <c r="AV326" s="15" t="s">
        <v>145</v>
      </c>
      <c r="AW326" s="15" t="s">
        <v>35</v>
      </c>
      <c r="AX326" s="15" t="s">
        <v>82</v>
      </c>
      <c r="AY326" s="262" t="s">
        <v>137</v>
      </c>
    </row>
    <row r="327" s="2" customFormat="1" ht="37.8" customHeight="1">
      <c r="A327" s="38"/>
      <c r="B327" s="39"/>
      <c r="C327" s="212" t="s">
        <v>732</v>
      </c>
      <c r="D327" s="212" t="s">
        <v>140</v>
      </c>
      <c r="E327" s="213" t="s">
        <v>733</v>
      </c>
      <c r="F327" s="214" t="s">
        <v>734</v>
      </c>
      <c r="G327" s="215" t="s">
        <v>161</v>
      </c>
      <c r="H327" s="216">
        <v>763.65599999999995</v>
      </c>
      <c r="I327" s="217"/>
      <c r="J327" s="218">
        <f>ROUND(I327*H327,2)</f>
        <v>0</v>
      </c>
      <c r="K327" s="214" t="s">
        <v>144</v>
      </c>
      <c r="L327" s="44"/>
      <c r="M327" s="219" t="s">
        <v>19</v>
      </c>
      <c r="N327" s="220" t="s">
        <v>45</v>
      </c>
      <c r="O327" s="84"/>
      <c r="P327" s="221">
        <f>O327*H327</f>
        <v>0</v>
      </c>
      <c r="Q327" s="221">
        <v>0.00029</v>
      </c>
      <c r="R327" s="221">
        <f>Q327*H327</f>
        <v>0.22146023999999998</v>
      </c>
      <c r="S327" s="221">
        <v>0</v>
      </c>
      <c r="T327" s="222">
        <f>S327*H327</f>
        <v>0</v>
      </c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R327" s="223" t="s">
        <v>197</v>
      </c>
      <c r="AT327" s="223" t="s">
        <v>140</v>
      </c>
      <c r="AU327" s="223" t="s">
        <v>84</v>
      </c>
      <c r="AY327" s="17" t="s">
        <v>137</v>
      </c>
      <c r="BE327" s="224">
        <f>IF(N327="základní",J327,0)</f>
        <v>0</v>
      </c>
      <c r="BF327" s="224">
        <f>IF(N327="snížená",J327,0)</f>
        <v>0</v>
      </c>
      <c r="BG327" s="224">
        <f>IF(N327="zákl. přenesená",J327,0)</f>
        <v>0</v>
      </c>
      <c r="BH327" s="224">
        <f>IF(N327="sníž. přenesená",J327,0)</f>
        <v>0</v>
      </c>
      <c r="BI327" s="224">
        <f>IF(N327="nulová",J327,0)</f>
        <v>0</v>
      </c>
      <c r="BJ327" s="17" t="s">
        <v>82</v>
      </c>
      <c r="BK327" s="224">
        <f>ROUND(I327*H327,2)</f>
        <v>0</v>
      </c>
      <c r="BL327" s="17" t="s">
        <v>197</v>
      </c>
      <c r="BM327" s="223" t="s">
        <v>735</v>
      </c>
    </row>
    <row r="328" s="2" customFormat="1">
      <c r="A328" s="38"/>
      <c r="B328" s="39"/>
      <c r="C328" s="40"/>
      <c r="D328" s="225" t="s">
        <v>147</v>
      </c>
      <c r="E328" s="40"/>
      <c r="F328" s="226" t="s">
        <v>736</v>
      </c>
      <c r="G328" s="40"/>
      <c r="H328" s="40"/>
      <c r="I328" s="227"/>
      <c r="J328" s="40"/>
      <c r="K328" s="40"/>
      <c r="L328" s="44"/>
      <c r="M328" s="228"/>
      <c r="N328" s="229"/>
      <c r="O328" s="84"/>
      <c r="P328" s="84"/>
      <c r="Q328" s="84"/>
      <c r="R328" s="84"/>
      <c r="S328" s="84"/>
      <c r="T328" s="85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147</v>
      </c>
      <c r="AU328" s="17" t="s">
        <v>84</v>
      </c>
    </row>
    <row r="329" s="12" customFormat="1" ht="25.92" customHeight="1">
      <c r="A329" s="12"/>
      <c r="B329" s="196"/>
      <c r="C329" s="197"/>
      <c r="D329" s="198" t="s">
        <v>73</v>
      </c>
      <c r="E329" s="199" t="s">
        <v>737</v>
      </c>
      <c r="F329" s="199" t="s">
        <v>738</v>
      </c>
      <c r="G329" s="197"/>
      <c r="H329" s="197"/>
      <c r="I329" s="200"/>
      <c r="J329" s="201">
        <f>BK329</f>
        <v>0</v>
      </c>
      <c r="K329" s="197"/>
      <c r="L329" s="202"/>
      <c r="M329" s="203"/>
      <c r="N329" s="204"/>
      <c r="O329" s="204"/>
      <c r="P329" s="205">
        <f>SUM(P330:P333)</f>
        <v>0</v>
      </c>
      <c r="Q329" s="204"/>
      <c r="R329" s="205">
        <f>SUM(R330:R333)</f>
        <v>0</v>
      </c>
      <c r="S329" s="204"/>
      <c r="T329" s="206">
        <f>SUM(T330:T333)</f>
        <v>0</v>
      </c>
      <c r="U329" s="12"/>
      <c r="V329" s="12"/>
      <c r="W329" s="12"/>
      <c r="X329" s="12"/>
      <c r="Y329" s="12"/>
      <c r="Z329" s="12"/>
      <c r="AA329" s="12"/>
      <c r="AB329" s="12"/>
      <c r="AC329" s="12"/>
      <c r="AD329" s="12"/>
      <c r="AE329" s="12"/>
      <c r="AR329" s="207" t="s">
        <v>145</v>
      </c>
      <c r="AT329" s="208" t="s">
        <v>73</v>
      </c>
      <c r="AU329" s="208" t="s">
        <v>74</v>
      </c>
      <c r="AY329" s="207" t="s">
        <v>137</v>
      </c>
      <c r="BK329" s="209">
        <f>SUM(BK330:BK333)</f>
        <v>0</v>
      </c>
    </row>
    <row r="330" s="2" customFormat="1" ht="24.15" customHeight="1">
      <c r="A330" s="38"/>
      <c r="B330" s="39"/>
      <c r="C330" s="212" t="s">
        <v>739</v>
      </c>
      <c r="D330" s="212" t="s">
        <v>140</v>
      </c>
      <c r="E330" s="213" t="s">
        <v>740</v>
      </c>
      <c r="F330" s="214" t="s">
        <v>741</v>
      </c>
      <c r="G330" s="215" t="s">
        <v>742</v>
      </c>
      <c r="H330" s="216">
        <v>150</v>
      </c>
      <c r="I330" s="217"/>
      <c r="J330" s="218">
        <f>ROUND(I330*H330,2)</f>
        <v>0</v>
      </c>
      <c r="K330" s="214" t="s">
        <v>144</v>
      </c>
      <c r="L330" s="44"/>
      <c r="M330" s="219" t="s">
        <v>19</v>
      </c>
      <c r="N330" s="220" t="s">
        <v>45</v>
      </c>
      <c r="O330" s="84"/>
      <c r="P330" s="221">
        <f>O330*H330</f>
        <v>0</v>
      </c>
      <c r="Q330" s="221">
        <v>0</v>
      </c>
      <c r="R330" s="221">
        <f>Q330*H330</f>
        <v>0</v>
      </c>
      <c r="S330" s="221">
        <v>0</v>
      </c>
      <c r="T330" s="222">
        <f>S330*H330</f>
        <v>0</v>
      </c>
      <c r="U330" s="38"/>
      <c r="V330" s="38"/>
      <c r="W330" s="38"/>
      <c r="X330" s="38"/>
      <c r="Y330" s="38"/>
      <c r="Z330" s="38"/>
      <c r="AA330" s="38"/>
      <c r="AB330" s="38"/>
      <c r="AC330" s="38"/>
      <c r="AD330" s="38"/>
      <c r="AE330" s="38"/>
      <c r="AR330" s="223" t="s">
        <v>743</v>
      </c>
      <c r="AT330" s="223" t="s">
        <v>140</v>
      </c>
      <c r="AU330" s="223" t="s">
        <v>82</v>
      </c>
      <c r="AY330" s="17" t="s">
        <v>137</v>
      </c>
      <c r="BE330" s="224">
        <f>IF(N330="základní",J330,0)</f>
        <v>0</v>
      </c>
      <c r="BF330" s="224">
        <f>IF(N330="snížená",J330,0)</f>
        <v>0</v>
      </c>
      <c r="BG330" s="224">
        <f>IF(N330="zákl. přenesená",J330,0)</f>
        <v>0</v>
      </c>
      <c r="BH330" s="224">
        <f>IF(N330="sníž. přenesená",J330,0)</f>
        <v>0</v>
      </c>
      <c r="BI330" s="224">
        <f>IF(N330="nulová",J330,0)</f>
        <v>0</v>
      </c>
      <c r="BJ330" s="17" t="s">
        <v>82</v>
      </c>
      <c r="BK330" s="224">
        <f>ROUND(I330*H330,2)</f>
        <v>0</v>
      </c>
      <c r="BL330" s="17" t="s">
        <v>743</v>
      </c>
      <c r="BM330" s="223" t="s">
        <v>744</v>
      </c>
    </row>
    <row r="331" s="2" customFormat="1">
      <c r="A331" s="38"/>
      <c r="B331" s="39"/>
      <c r="C331" s="40"/>
      <c r="D331" s="225" t="s">
        <v>147</v>
      </c>
      <c r="E331" s="40"/>
      <c r="F331" s="226" t="s">
        <v>745</v>
      </c>
      <c r="G331" s="40"/>
      <c r="H331" s="40"/>
      <c r="I331" s="227"/>
      <c r="J331" s="40"/>
      <c r="K331" s="40"/>
      <c r="L331" s="44"/>
      <c r="M331" s="228"/>
      <c r="N331" s="229"/>
      <c r="O331" s="84"/>
      <c r="P331" s="84"/>
      <c r="Q331" s="84"/>
      <c r="R331" s="84"/>
      <c r="S331" s="84"/>
      <c r="T331" s="85"/>
      <c r="U331" s="38"/>
      <c r="V331" s="38"/>
      <c r="W331" s="38"/>
      <c r="X331" s="38"/>
      <c r="Y331" s="38"/>
      <c r="Z331" s="38"/>
      <c r="AA331" s="38"/>
      <c r="AB331" s="38"/>
      <c r="AC331" s="38"/>
      <c r="AD331" s="38"/>
      <c r="AE331" s="38"/>
      <c r="AT331" s="17" t="s">
        <v>147</v>
      </c>
      <c r="AU331" s="17" t="s">
        <v>82</v>
      </c>
    </row>
    <row r="332" s="13" customFormat="1">
      <c r="A332" s="13"/>
      <c r="B332" s="230"/>
      <c r="C332" s="231"/>
      <c r="D332" s="232" t="s">
        <v>149</v>
      </c>
      <c r="E332" s="233" t="s">
        <v>19</v>
      </c>
      <c r="F332" s="234" t="s">
        <v>746</v>
      </c>
      <c r="G332" s="231"/>
      <c r="H332" s="233" t="s">
        <v>19</v>
      </c>
      <c r="I332" s="235"/>
      <c r="J332" s="231"/>
      <c r="K332" s="231"/>
      <c r="L332" s="236"/>
      <c r="M332" s="237"/>
      <c r="N332" s="238"/>
      <c r="O332" s="238"/>
      <c r="P332" s="238"/>
      <c r="Q332" s="238"/>
      <c r="R332" s="238"/>
      <c r="S332" s="238"/>
      <c r="T332" s="239"/>
      <c r="U332" s="13"/>
      <c r="V332" s="13"/>
      <c r="W332" s="13"/>
      <c r="X332" s="13"/>
      <c r="Y332" s="13"/>
      <c r="Z332" s="13"/>
      <c r="AA332" s="13"/>
      <c r="AB332" s="13"/>
      <c r="AC332" s="13"/>
      <c r="AD332" s="13"/>
      <c r="AE332" s="13"/>
      <c r="AT332" s="240" t="s">
        <v>149</v>
      </c>
      <c r="AU332" s="240" t="s">
        <v>82</v>
      </c>
      <c r="AV332" s="13" t="s">
        <v>82</v>
      </c>
      <c r="AW332" s="13" t="s">
        <v>35</v>
      </c>
      <c r="AX332" s="13" t="s">
        <v>74</v>
      </c>
      <c r="AY332" s="240" t="s">
        <v>137</v>
      </c>
    </row>
    <row r="333" s="14" customFormat="1">
      <c r="A333" s="14"/>
      <c r="B333" s="241"/>
      <c r="C333" s="242"/>
      <c r="D333" s="232" t="s">
        <v>149</v>
      </c>
      <c r="E333" s="243" t="s">
        <v>19</v>
      </c>
      <c r="F333" s="244" t="s">
        <v>747</v>
      </c>
      <c r="G333" s="242"/>
      <c r="H333" s="245">
        <v>150</v>
      </c>
      <c r="I333" s="246"/>
      <c r="J333" s="242"/>
      <c r="K333" s="242"/>
      <c r="L333" s="247"/>
      <c r="M333" s="276"/>
      <c r="N333" s="277"/>
      <c r="O333" s="277"/>
      <c r="P333" s="277"/>
      <c r="Q333" s="277"/>
      <c r="R333" s="277"/>
      <c r="S333" s="277"/>
      <c r="T333" s="278"/>
      <c r="U333" s="14"/>
      <c r="V333" s="14"/>
      <c r="W333" s="14"/>
      <c r="X333" s="14"/>
      <c r="Y333" s="14"/>
      <c r="Z333" s="14"/>
      <c r="AA333" s="14"/>
      <c r="AB333" s="14"/>
      <c r="AC333" s="14"/>
      <c r="AD333" s="14"/>
      <c r="AE333" s="14"/>
      <c r="AT333" s="251" t="s">
        <v>149</v>
      </c>
      <c r="AU333" s="251" t="s">
        <v>82</v>
      </c>
      <c r="AV333" s="14" t="s">
        <v>84</v>
      </c>
      <c r="AW333" s="14" t="s">
        <v>35</v>
      </c>
      <c r="AX333" s="14" t="s">
        <v>82</v>
      </c>
      <c r="AY333" s="251" t="s">
        <v>137</v>
      </c>
    </row>
    <row r="334" s="2" customFormat="1" ht="6.96" customHeight="1">
      <c r="A334" s="38"/>
      <c r="B334" s="59"/>
      <c r="C334" s="60"/>
      <c r="D334" s="60"/>
      <c r="E334" s="60"/>
      <c r="F334" s="60"/>
      <c r="G334" s="60"/>
      <c r="H334" s="60"/>
      <c r="I334" s="60"/>
      <c r="J334" s="60"/>
      <c r="K334" s="60"/>
      <c r="L334" s="44"/>
      <c r="M334" s="38"/>
      <c r="O334" s="38"/>
      <c r="P334" s="38"/>
      <c r="Q334" s="38"/>
      <c r="R334" s="38"/>
      <c r="S334" s="38"/>
      <c r="T334" s="38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</row>
  </sheetData>
  <sheetProtection sheet="1" autoFilter="0" formatColumns="0" formatRows="0" objects="1" scenarios="1" spinCount="100000" saltValue="zadEwuG4WrKKTqsDxItRU2qYFG2k75Y42Fd7eJZ0o/VKGgbD/iogN/qV7XgttrzZoEII7FFssIfpgylCSh5qQw==" hashValue="u07Z3NgCHiQyEPKV/IYABWJWeyLmLCXA2smMAqKrJGWdLHks5XX1CXVj9/hVjsknj8c8ZVWjfCKc+hqDjJNffw==" algorithmName="SHA-512" password="CC35"/>
  <autoFilter ref="C93:K333"/>
  <mergeCells count="9">
    <mergeCell ref="E7:H7"/>
    <mergeCell ref="E9:H9"/>
    <mergeCell ref="E18:H18"/>
    <mergeCell ref="E27:H27"/>
    <mergeCell ref="E48:H48"/>
    <mergeCell ref="E50:H50"/>
    <mergeCell ref="E84:H84"/>
    <mergeCell ref="E86:H86"/>
    <mergeCell ref="L2:V2"/>
  </mergeCells>
  <hyperlinks>
    <hyperlink ref="F98" r:id="rId1" display="https://podminky.urs.cz/item/CS_URS_2025_01/317944321"/>
    <hyperlink ref="F104" r:id="rId2" display="https://podminky.urs.cz/item/CS_URS_2025_01/317944323"/>
    <hyperlink ref="F113" r:id="rId3" display="https://podminky.urs.cz/item/CS_URS_2025_01/346244381"/>
    <hyperlink ref="F116" r:id="rId4" display="https://podminky.urs.cz/item/CS_URS_2025_01/612325412"/>
    <hyperlink ref="F122" r:id="rId5" display="https://podminky.urs.cz/item/CS_URS_2025_01/642944121"/>
    <hyperlink ref="F136" r:id="rId6" display="https://podminky.urs.cz/item/CS_URS_2025_01/642945111"/>
    <hyperlink ref="F146" r:id="rId7" display="https://podminky.urs.cz/item/CS_URS_2025_01/949101111"/>
    <hyperlink ref="F148" r:id="rId8" display="https://podminky.urs.cz/item/CS_URS_2025_01/952901111"/>
    <hyperlink ref="F151" r:id="rId9" display="https://podminky.urs.cz/item/CS_URS_2025_01/998018002"/>
    <hyperlink ref="F155" r:id="rId10" display="https://podminky.urs.cz/item/CS_URS_2025_01/713111121"/>
    <hyperlink ref="F162" r:id="rId11" display="https://podminky.urs.cz/item/CS_URS_2025_01/998713122"/>
    <hyperlink ref="F165" r:id="rId12" display="https://podminky.urs.cz/item/CS_URS_2025_01/725291668"/>
    <hyperlink ref="F170" r:id="rId13" display="https://podminky.urs.cz/item/CS_URS_2025_01/998725122"/>
    <hyperlink ref="F173" r:id="rId14" display="https://podminky.urs.cz/item/CS_URS_2025_01/763111361"/>
    <hyperlink ref="F177" r:id="rId15" display="https://podminky.urs.cz/item/CS_URS_2025_01/763111460"/>
    <hyperlink ref="F180" r:id="rId16" display="https://podminky.urs.cz/item/CS_URS_2025_01/763111717"/>
    <hyperlink ref="F183" r:id="rId17" display="https://podminky.urs.cz/item/CS_URS_2025_01/763131714"/>
    <hyperlink ref="F185" r:id="rId18" display="https://podminky.urs.cz/item/CS_URS_2025_01/763131751"/>
    <hyperlink ref="F189" r:id="rId19" display="https://podminky.urs.cz/item/CS_URS_2025_01/763161541"/>
    <hyperlink ref="F193" r:id="rId20" display="https://podminky.urs.cz/item/CS_URS_2025_01/998763332"/>
    <hyperlink ref="F196" r:id="rId21" display="https://podminky.urs.cz/item/CS_URS_2025_01/766660001"/>
    <hyperlink ref="F205" r:id="rId22" display="https://podminky.urs.cz/item/CS_URS_2025_01/766660002"/>
    <hyperlink ref="F210" r:id="rId23" display="https://podminky.urs.cz/item/CS_URS_2025_01/766660021"/>
    <hyperlink ref="F215" r:id="rId24" display="https://podminky.urs.cz/item/CS_URS_2025_01/766660022"/>
    <hyperlink ref="F220" r:id="rId25" display="https://podminky.urs.cz/item/CS_URS_2025_01/766660411"/>
    <hyperlink ref="F226" r:id="rId26" display="https://podminky.urs.cz/item/CS_URS_2025_01/766660729"/>
    <hyperlink ref="F229" r:id="rId27" display="https://podminky.urs.cz/item/CS_URS_2025_01/766660733"/>
    <hyperlink ref="F232" r:id="rId28" display="https://podminky.urs.cz/item/CS_URS_2025_01/766671021"/>
    <hyperlink ref="F237" r:id="rId29" display="https://podminky.urs.cz/item/CS_URS_2025_01/998766122"/>
    <hyperlink ref="F240" r:id="rId30" display="https://podminky.urs.cz/item/CS_URS_2025_01/771121011"/>
    <hyperlink ref="F243" r:id="rId31" display="https://podminky.urs.cz/item/CS_URS_2025_01/771151022"/>
    <hyperlink ref="F245" r:id="rId32" display="https://podminky.urs.cz/item/CS_URS_2025_01/771474112"/>
    <hyperlink ref="F250" r:id="rId33" display="https://podminky.urs.cz/item/CS_URS_2025_01/771574416"/>
    <hyperlink ref="F254" r:id="rId34" display="https://podminky.urs.cz/item/CS_URS_2025_01/771577211"/>
    <hyperlink ref="F257" r:id="rId35" display="https://podminky.urs.cz/item/CS_URS_2025_01/771591112"/>
    <hyperlink ref="F259" r:id="rId36" display="https://podminky.urs.cz/item/CS_URS_2025_01/998771122"/>
    <hyperlink ref="F262" r:id="rId37" display="https://podminky.urs.cz/item/CS_URS_2025_01/776111116"/>
    <hyperlink ref="F265" r:id="rId38" display="https://podminky.urs.cz/item/CS_URS_2025_01/776111311"/>
    <hyperlink ref="F267" r:id="rId39" display="https://podminky.urs.cz/item/CS_URS_2025_01/776121112"/>
    <hyperlink ref="F269" r:id="rId40" display="https://podminky.urs.cz/item/CS_URS_2025_01/776141122"/>
    <hyperlink ref="F271" r:id="rId41" display="https://podminky.urs.cz/item/CS_URS_2025_01/776221111"/>
    <hyperlink ref="F275" r:id="rId42" display="https://podminky.urs.cz/item/CS_URS_2025_01/776411111"/>
    <hyperlink ref="F280" r:id="rId43" display="https://podminky.urs.cz/item/CS_URS_2025_01/998776122"/>
    <hyperlink ref="F283" r:id="rId44" display="https://podminky.urs.cz/item/CS_URS_2025_01/781111011"/>
    <hyperlink ref="F285" r:id="rId45" display="https://podminky.urs.cz/item/CS_URS_2025_01/781121011"/>
    <hyperlink ref="F295" r:id="rId46" display="https://podminky.urs.cz/item/CS_URS_2025_01/781131112"/>
    <hyperlink ref="F297" r:id="rId47" display="https://podminky.urs.cz/item/CS_URS_2025_01/781151031"/>
    <hyperlink ref="F299" r:id="rId48" display="https://podminky.urs.cz/item/CS_URS_2025_01/781472215"/>
    <hyperlink ref="F303" r:id="rId49" display="https://podminky.urs.cz/item/CS_URS_2025_01/781492211"/>
    <hyperlink ref="F307" r:id="rId50" display="https://podminky.urs.cz/item/CS_URS_2025_01/781495211"/>
    <hyperlink ref="F309" r:id="rId51" display="https://podminky.urs.cz/item/CS_URS_2025_01/998781122"/>
    <hyperlink ref="F312" r:id="rId52" display="https://podminky.urs.cz/item/CS_URS_2025_01/784111001"/>
    <hyperlink ref="F314" r:id="rId53" display="https://podminky.urs.cz/item/CS_URS_2025_01/784171101"/>
    <hyperlink ref="F318" r:id="rId54" display="https://podminky.urs.cz/item/CS_URS_2025_01/784171111"/>
    <hyperlink ref="F322" r:id="rId55" display="https://podminky.urs.cz/item/CS_URS_2025_01/784181101"/>
    <hyperlink ref="F328" r:id="rId56" display="https://podminky.urs.cz/item/CS_URS_2025_01/784211101"/>
    <hyperlink ref="F331" r:id="rId57" display="https://podminky.urs.cz/item/CS_URS_2025_01/HZS1292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5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94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Stavební úpravy objektu č.p.7 pro podporu samostatnosti v životě u žáků se spec.vzdělávacími potřebami II.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748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749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750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6. 3. 2025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32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33</v>
      </c>
      <c r="F23" s="38"/>
      <c r="G23" s="38"/>
      <c r="H23" s="38"/>
      <c r="I23" s="142" t="s">
        <v>28</v>
      </c>
      <c r="J23" s="133" t="s">
        <v>34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39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ROUND(J93,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ROUND((SUM(BE93:BE217)),  2)</f>
        <v>0</v>
      </c>
      <c r="G35" s="38"/>
      <c r="H35" s="38"/>
      <c r="I35" s="157">
        <v>0.20999999999999999</v>
      </c>
      <c r="J35" s="156">
        <f>ROUND(((SUM(BE93:BE217))*I35),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ROUND((SUM(BF93:BF217)),  2)</f>
        <v>0</v>
      </c>
      <c r="G36" s="38"/>
      <c r="H36" s="38"/>
      <c r="I36" s="157">
        <v>0.12</v>
      </c>
      <c r="J36" s="156">
        <f>ROUND(((SUM(BF93:BF217))*I36),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ROUND((SUM(BG93:BG217)),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ROUND((SUM(BH93:BH217)),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ROUND((SUM(BI93:BI217)),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26.25" customHeight="1">
      <c r="A50" s="38"/>
      <c r="B50" s="39"/>
      <c r="C50" s="40"/>
      <c r="D50" s="40"/>
      <c r="E50" s="169" t="str">
        <f>E7</f>
        <v>Stavební úpravy objektu č.p.7 pro podporu samostatnosti v životě u žáků se spec.vzdělávacími potřebami II.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748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749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c1 - ELE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p.č.508, Horšovský Týn</v>
      </c>
      <c r="G56" s="40"/>
      <c r="H56" s="40"/>
      <c r="I56" s="32" t="s">
        <v>23</v>
      </c>
      <c r="J56" s="72" t="str">
        <f>IF(J14="","",J14)</f>
        <v>6. 3. 2025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ZŠ a OŠ Horšovský Týn</v>
      </c>
      <c r="G58" s="40"/>
      <c r="H58" s="40"/>
      <c r="I58" s="32" t="s">
        <v>31</v>
      </c>
      <c r="J58" s="36" t="str">
        <f>E23</f>
        <v>MP Technik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108</v>
      </c>
      <c r="D61" s="171"/>
      <c r="E61" s="171"/>
      <c r="F61" s="171"/>
      <c r="G61" s="171"/>
      <c r="H61" s="171"/>
      <c r="I61" s="171"/>
      <c r="J61" s="172" t="s">
        <v>109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J93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110</v>
      </c>
    </row>
    <row r="64" hidden="1" s="9" customFormat="1" ht="24.96" customHeight="1">
      <c r="A64" s="9"/>
      <c r="B64" s="174"/>
      <c r="C64" s="175"/>
      <c r="D64" s="176" t="s">
        <v>111</v>
      </c>
      <c r="E64" s="177"/>
      <c r="F64" s="177"/>
      <c r="G64" s="177"/>
      <c r="H64" s="177"/>
      <c r="I64" s="177"/>
      <c r="J64" s="178">
        <f>J94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112</v>
      </c>
      <c r="E65" s="182"/>
      <c r="F65" s="182"/>
      <c r="G65" s="182"/>
      <c r="H65" s="182"/>
      <c r="I65" s="182"/>
      <c r="J65" s="183">
        <f>J95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113</v>
      </c>
      <c r="E66" s="182"/>
      <c r="F66" s="182"/>
      <c r="G66" s="182"/>
      <c r="H66" s="182"/>
      <c r="I66" s="182"/>
      <c r="J66" s="183">
        <f>J102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4"/>
      <c r="C67" s="175"/>
      <c r="D67" s="176" t="s">
        <v>114</v>
      </c>
      <c r="E67" s="177"/>
      <c r="F67" s="177"/>
      <c r="G67" s="177"/>
      <c r="H67" s="177"/>
      <c r="I67" s="177"/>
      <c r="J67" s="178">
        <f>J112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10" customFormat="1" ht="19.92" customHeight="1">
      <c r="A68" s="10"/>
      <c r="B68" s="180"/>
      <c r="C68" s="125"/>
      <c r="D68" s="181" t="s">
        <v>751</v>
      </c>
      <c r="E68" s="182"/>
      <c r="F68" s="182"/>
      <c r="G68" s="182"/>
      <c r="H68" s="182"/>
      <c r="I68" s="182"/>
      <c r="J68" s="183">
        <f>J113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0"/>
      <c r="C69" s="125"/>
      <c r="D69" s="181" t="s">
        <v>752</v>
      </c>
      <c r="E69" s="182"/>
      <c r="F69" s="182"/>
      <c r="G69" s="182"/>
      <c r="H69" s="182"/>
      <c r="I69" s="182"/>
      <c r="J69" s="183">
        <f>J174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10" customFormat="1" ht="19.92" customHeight="1">
      <c r="A70" s="10"/>
      <c r="B70" s="180"/>
      <c r="C70" s="125"/>
      <c r="D70" s="181" t="s">
        <v>753</v>
      </c>
      <c r="E70" s="182"/>
      <c r="F70" s="182"/>
      <c r="G70" s="182"/>
      <c r="H70" s="182"/>
      <c r="I70" s="182"/>
      <c r="J70" s="183">
        <f>J202</f>
        <v>0</v>
      </c>
      <c r="K70" s="125"/>
      <c r="L70" s="184"/>
      <c r="S70" s="10"/>
      <c r="T70" s="10"/>
      <c r="U70" s="10"/>
      <c r="V70" s="10"/>
      <c r="W70" s="10"/>
      <c r="X70" s="10"/>
      <c r="Y70" s="10"/>
      <c r="Z70" s="10"/>
      <c r="AA70" s="10"/>
      <c r="AB70" s="10"/>
      <c r="AC70" s="10"/>
      <c r="AD70" s="10"/>
      <c r="AE70" s="10"/>
    </row>
    <row r="71" hidden="1" s="9" customFormat="1" ht="24.96" customHeight="1">
      <c r="A71" s="9"/>
      <c r="B71" s="174"/>
      <c r="C71" s="175"/>
      <c r="D71" s="176" t="s">
        <v>328</v>
      </c>
      <c r="E71" s="177"/>
      <c r="F71" s="177"/>
      <c r="G71" s="177"/>
      <c r="H71" s="177"/>
      <c r="I71" s="177"/>
      <c r="J71" s="178">
        <f>J206</f>
        <v>0</v>
      </c>
      <c r="K71" s="175"/>
      <c r="L71" s="179"/>
      <c r="S71" s="9"/>
      <c r="T71" s="9"/>
      <c r="U71" s="9"/>
      <c r="V71" s="9"/>
      <c r="W71" s="9"/>
      <c r="X71" s="9"/>
      <c r="Y71" s="9"/>
      <c r="Z71" s="9"/>
      <c r="AA71" s="9"/>
      <c r="AB71" s="9"/>
      <c r="AC71" s="9"/>
      <c r="AD71" s="9"/>
      <c r="AE71" s="9"/>
    </row>
    <row r="72" hidden="1" s="2" customFormat="1" ht="21.84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 s="2" customFormat="1" ht="6.96" customHeight="1">
      <c r="A73" s="38"/>
      <c r="B73" s="59"/>
      <c r="C73" s="60"/>
      <c r="D73" s="60"/>
      <c r="E73" s="60"/>
      <c r="F73" s="60"/>
      <c r="G73" s="60"/>
      <c r="H73" s="60"/>
      <c r="I73" s="60"/>
      <c r="J73" s="60"/>
      <c r="K73" s="6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hidden="1"/>
    <row r="75" hidden="1"/>
    <row r="76" hidden="1"/>
    <row r="77" s="2" customFormat="1" ht="6.96" customHeight="1">
      <c r="A77" s="38"/>
      <c r="B77" s="61"/>
      <c r="C77" s="62"/>
      <c r="D77" s="62"/>
      <c r="E77" s="62"/>
      <c r="F77" s="62"/>
      <c r="G77" s="62"/>
      <c r="H77" s="62"/>
      <c r="I77" s="62"/>
      <c r="J77" s="62"/>
      <c r="K77" s="62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24.96" customHeight="1">
      <c r="A78" s="38"/>
      <c r="B78" s="39"/>
      <c r="C78" s="23" t="s">
        <v>122</v>
      </c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16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26.25" customHeight="1">
      <c r="A81" s="38"/>
      <c r="B81" s="39"/>
      <c r="C81" s="40"/>
      <c r="D81" s="40"/>
      <c r="E81" s="169" t="str">
        <f>E7</f>
        <v>Stavební úpravy objektu č.p.7 pro podporu samostatnosti v životě u žáků se spec.vzdělávacími potřebami II.</v>
      </c>
      <c r="F81" s="32"/>
      <c r="G81" s="32"/>
      <c r="H81" s="32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1" customFormat="1" ht="12" customHeight="1">
      <c r="B82" s="21"/>
      <c r="C82" s="32" t="s">
        <v>105</v>
      </c>
      <c r="D82" s="22"/>
      <c r="E82" s="22"/>
      <c r="F82" s="22"/>
      <c r="G82" s="22"/>
      <c r="H82" s="22"/>
      <c r="I82" s="22"/>
      <c r="J82" s="22"/>
      <c r="K82" s="22"/>
      <c r="L82" s="20"/>
    </row>
    <row r="83" s="2" customFormat="1" ht="16.5" customHeight="1">
      <c r="A83" s="38"/>
      <c r="B83" s="39"/>
      <c r="C83" s="40"/>
      <c r="D83" s="40"/>
      <c r="E83" s="169" t="s">
        <v>748</v>
      </c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749</v>
      </c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69" t="str">
        <f>E11</f>
        <v>c1 - ELE</v>
      </c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2" customHeight="1">
      <c r="A87" s="38"/>
      <c r="B87" s="39"/>
      <c r="C87" s="32" t="s">
        <v>21</v>
      </c>
      <c r="D87" s="40"/>
      <c r="E87" s="40"/>
      <c r="F87" s="27" t="str">
        <f>F14</f>
        <v>p.č.508, Horšovský Týn</v>
      </c>
      <c r="G87" s="40"/>
      <c r="H87" s="40"/>
      <c r="I87" s="32" t="s">
        <v>23</v>
      </c>
      <c r="J87" s="72" t="str">
        <f>IF(J14="","",J14)</f>
        <v>6. 3. 2025</v>
      </c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25</v>
      </c>
      <c r="D89" s="40"/>
      <c r="E89" s="40"/>
      <c r="F89" s="27" t="str">
        <f>E17</f>
        <v>ZŠ a OŠ Horšovský Týn</v>
      </c>
      <c r="G89" s="40"/>
      <c r="H89" s="40"/>
      <c r="I89" s="32" t="s">
        <v>31</v>
      </c>
      <c r="J89" s="36" t="str">
        <f>E23</f>
        <v>MP Technik s.r.o.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5.15" customHeight="1">
      <c r="A90" s="38"/>
      <c r="B90" s="39"/>
      <c r="C90" s="32" t="s">
        <v>29</v>
      </c>
      <c r="D90" s="40"/>
      <c r="E90" s="40"/>
      <c r="F90" s="27" t="str">
        <f>IF(E20="","",E20)</f>
        <v>Vyplň údaj</v>
      </c>
      <c r="G90" s="40"/>
      <c r="H90" s="40"/>
      <c r="I90" s="32" t="s">
        <v>36</v>
      </c>
      <c r="J90" s="36" t="str">
        <f>E26</f>
        <v xml:space="preserve"> </v>
      </c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0.32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144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11" customFormat="1" ht="29.28" customHeight="1">
      <c r="A92" s="185"/>
      <c r="B92" s="186"/>
      <c r="C92" s="187" t="s">
        <v>123</v>
      </c>
      <c r="D92" s="188" t="s">
        <v>59</v>
      </c>
      <c r="E92" s="188" t="s">
        <v>55</v>
      </c>
      <c r="F92" s="188" t="s">
        <v>56</v>
      </c>
      <c r="G92" s="188" t="s">
        <v>124</v>
      </c>
      <c r="H92" s="188" t="s">
        <v>125</v>
      </c>
      <c r="I92" s="188" t="s">
        <v>126</v>
      </c>
      <c r="J92" s="188" t="s">
        <v>109</v>
      </c>
      <c r="K92" s="189" t="s">
        <v>127</v>
      </c>
      <c r="L92" s="190"/>
      <c r="M92" s="92" t="s">
        <v>19</v>
      </c>
      <c r="N92" s="93" t="s">
        <v>44</v>
      </c>
      <c r="O92" s="93" t="s">
        <v>128</v>
      </c>
      <c r="P92" s="93" t="s">
        <v>129</v>
      </c>
      <c r="Q92" s="93" t="s">
        <v>130</v>
      </c>
      <c r="R92" s="93" t="s">
        <v>131</v>
      </c>
      <c r="S92" s="93" t="s">
        <v>132</v>
      </c>
      <c r="T92" s="94" t="s">
        <v>133</v>
      </c>
      <c r="U92" s="185"/>
      <c r="V92" s="185"/>
      <c r="W92" s="185"/>
      <c r="X92" s="185"/>
      <c r="Y92" s="185"/>
      <c r="Z92" s="185"/>
      <c r="AA92" s="185"/>
      <c r="AB92" s="185"/>
      <c r="AC92" s="185"/>
      <c r="AD92" s="185"/>
      <c r="AE92" s="185"/>
    </row>
    <row r="93" s="2" customFormat="1" ht="22.8" customHeight="1">
      <c r="A93" s="38"/>
      <c r="B93" s="39"/>
      <c r="C93" s="99" t="s">
        <v>134</v>
      </c>
      <c r="D93" s="40"/>
      <c r="E93" s="40"/>
      <c r="F93" s="40"/>
      <c r="G93" s="40"/>
      <c r="H93" s="40"/>
      <c r="I93" s="40"/>
      <c r="J93" s="191">
        <f>BK93</f>
        <v>0</v>
      </c>
      <c r="K93" s="40"/>
      <c r="L93" s="44"/>
      <c r="M93" s="95"/>
      <c r="N93" s="192"/>
      <c r="O93" s="96"/>
      <c r="P93" s="193">
        <f>P94+P112+P206</f>
        <v>0</v>
      </c>
      <c r="Q93" s="96"/>
      <c r="R93" s="193">
        <f>R94+R112+R206</f>
        <v>0.2356375</v>
      </c>
      <c r="S93" s="96"/>
      <c r="T93" s="194">
        <f>T94+T112+T206</f>
        <v>1.1700000000000002</v>
      </c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73</v>
      </c>
      <c r="AU93" s="17" t="s">
        <v>110</v>
      </c>
      <c r="BK93" s="195">
        <f>BK94+BK112+BK206</f>
        <v>0</v>
      </c>
    </row>
    <row r="94" s="12" customFormat="1" ht="25.92" customHeight="1">
      <c r="A94" s="12"/>
      <c r="B94" s="196"/>
      <c r="C94" s="197"/>
      <c r="D94" s="198" t="s">
        <v>73</v>
      </c>
      <c r="E94" s="199" t="s">
        <v>135</v>
      </c>
      <c r="F94" s="199" t="s">
        <v>136</v>
      </c>
      <c r="G94" s="197"/>
      <c r="H94" s="197"/>
      <c r="I94" s="200"/>
      <c r="J94" s="201">
        <f>BK94</f>
        <v>0</v>
      </c>
      <c r="K94" s="197"/>
      <c r="L94" s="202"/>
      <c r="M94" s="203"/>
      <c r="N94" s="204"/>
      <c r="O94" s="204"/>
      <c r="P94" s="205">
        <f>P95+P102</f>
        <v>0</v>
      </c>
      <c r="Q94" s="204"/>
      <c r="R94" s="205">
        <f>R95+R102</f>
        <v>0</v>
      </c>
      <c r="S94" s="204"/>
      <c r="T94" s="206">
        <f>T95+T102</f>
        <v>1.1700000000000002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82</v>
      </c>
      <c r="AT94" s="208" t="s">
        <v>73</v>
      </c>
      <c r="AU94" s="208" t="s">
        <v>74</v>
      </c>
      <c r="AY94" s="207" t="s">
        <v>137</v>
      </c>
      <c r="BK94" s="209">
        <f>BK95+BK102</f>
        <v>0</v>
      </c>
    </row>
    <row r="95" s="12" customFormat="1" ht="22.8" customHeight="1">
      <c r="A95" s="12"/>
      <c r="B95" s="196"/>
      <c r="C95" s="197"/>
      <c r="D95" s="198" t="s">
        <v>73</v>
      </c>
      <c r="E95" s="210" t="s">
        <v>138</v>
      </c>
      <c r="F95" s="210" t="s">
        <v>139</v>
      </c>
      <c r="G95" s="197"/>
      <c r="H95" s="197"/>
      <c r="I95" s="200"/>
      <c r="J95" s="211">
        <f>BK95</f>
        <v>0</v>
      </c>
      <c r="K95" s="197"/>
      <c r="L95" s="202"/>
      <c r="M95" s="203"/>
      <c r="N95" s="204"/>
      <c r="O95" s="204"/>
      <c r="P95" s="205">
        <f>SUM(P96:P101)</f>
        <v>0</v>
      </c>
      <c r="Q95" s="204"/>
      <c r="R95" s="205">
        <f>SUM(R96:R101)</f>
        <v>0</v>
      </c>
      <c r="S95" s="204"/>
      <c r="T95" s="206">
        <f>SUM(T96:T101)</f>
        <v>1.1700000000000002</v>
      </c>
      <c r="U95" s="12"/>
      <c r="V95" s="12"/>
      <c r="W95" s="12"/>
      <c r="X95" s="12"/>
      <c r="Y95" s="12"/>
      <c r="Z95" s="12"/>
      <c r="AA95" s="12"/>
      <c r="AB95" s="12"/>
      <c r="AC95" s="12"/>
      <c r="AD95" s="12"/>
      <c r="AE95" s="12"/>
      <c r="AR95" s="207" t="s">
        <v>82</v>
      </c>
      <c r="AT95" s="208" t="s">
        <v>73</v>
      </c>
      <c r="AU95" s="208" t="s">
        <v>82</v>
      </c>
      <c r="AY95" s="207" t="s">
        <v>137</v>
      </c>
      <c r="BK95" s="209">
        <f>SUM(BK96:BK101)</f>
        <v>0</v>
      </c>
    </row>
    <row r="96" s="2" customFormat="1" ht="55.5" customHeight="1">
      <c r="A96" s="38"/>
      <c r="B96" s="39"/>
      <c r="C96" s="212" t="s">
        <v>82</v>
      </c>
      <c r="D96" s="212" t="s">
        <v>140</v>
      </c>
      <c r="E96" s="213" t="s">
        <v>754</v>
      </c>
      <c r="F96" s="214" t="s">
        <v>755</v>
      </c>
      <c r="G96" s="215" t="s">
        <v>229</v>
      </c>
      <c r="H96" s="216">
        <v>25</v>
      </c>
      <c r="I96" s="217"/>
      <c r="J96" s="218">
        <f>ROUND(I96*H96,2)</f>
        <v>0</v>
      </c>
      <c r="K96" s="214" t="s">
        <v>144</v>
      </c>
      <c r="L96" s="44"/>
      <c r="M96" s="219" t="s">
        <v>19</v>
      </c>
      <c r="N96" s="220" t="s">
        <v>45</v>
      </c>
      <c r="O96" s="84"/>
      <c r="P96" s="221">
        <f>O96*H96</f>
        <v>0</v>
      </c>
      <c r="Q96" s="221">
        <v>0</v>
      </c>
      <c r="R96" s="221">
        <f>Q96*H96</f>
        <v>0</v>
      </c>
      <c r="S96" s="221">
        <v>0.001</v>
      </c>
      <c r="T96" s="222">
        <f>S96*H96</f>
        <v>0.025000000000000001</v>
      </c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R96" s="223" t="s">
        <v>145</v>
      </c>
      <c r="AT96" s="223" t="s">
        <v>140</v>
      </c>
      <c r="AU96" s="223" t="s">
        <v>84</v>
      </c>
      <c r="AY96" s="17" t="s">
        <v>137</v>
      </c>
      <c r="BE96" s="224">
        <f>IF(N96="základní",J96,0)</f>
        <v>0</v>
      </c>
      <c r="BF96" s="224">
        <f>IF(N96="snížená",J96,0)</f>
        <v>0</v>
      </c>
      <c r="BG96" s="224">
        <f>IF(N96="zákl. přenesená",J96,0)</f>
        <v>0</v>
      </c>
      <c r="BH96" s="224">
        <f>IF(N96="sníž. přenesená",J96,0)</f>
        <v>0</v>
      </c>
      <c r="BI96" s="224">
        <f>IF(N96="nulová",J96,0)</f>
        <v>0</v>
      </c>
      <c r="BJ96" s="17" t="s">
        <v>82</v>
      </c>
      <c r="BK96" s="224">
        <f>ROUND(I96*H96,2)</f>
        <v>0</v>
      </c>
      <c r="BL96" s="17" t="s">
        <v>145</v>
      </c>
      <c r="BM96" s="223" t="s">
        <v>756</v>
      </c>
    </row>
    <row r="97" s="2" customFormat="1">
      <c r="A97" s="38"/>
      <c r="B97" s="39"/>
      <c r="C97" s="40"/>
      <c r="D97" s="225" t="s">
        <v>147</v>
      </c>
      <c r="E97" s="40"/>
      <c r="F97" s="226" t="s">
        <v>757</v>
      </c>
      <c r="G97" s="40"/>
      <c r="H97" s="40"/>
      <c r="I97" s="227"/>
      <c r="J97" s="40"/>
      <c r="K97" s="40"/>
      <c r="L97" s="44"/>
      <c r="M97" s="228"/>
      <c r="N97" s="229"/>
      <c r="O97" s="84"/>
      <c r="P97" s="84"/>
      <c r="Q97" s="84"/>
      <c r="R97" s="84"/>
      <c r="S97" s="84"/>
      <c r="T97" s="85"/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T97" s="17" t="s">
        <v>147</v>
      </c>
      <c r="AU97" s="17" t="s">
        <v>84</v>
      </c>
    </row>
    <row r="98" s="2" customFormat="1" ht="44.25" customHeight="1">
      <c r="A98" s="38"/>
      <c r="B98" s="39"/>
      <c r="C98" s="212" t="s">
        <v>84</v>
      </c>
      <c r="D98" s="212" t="s">
        <v>140</v>
      </c>
      <c r="E98" s="213" t="s">
        <v>758</v>
      </c>
      <c r="F98" s="214" t="s">
        <v>759</v>
      </c>
      <c r="G98" s="215" t="s">
        <v>229</v>
      </c>
      <c r="H98" s="216">
        <v>65</v>
      </c>
      <c r="I98" s="217"/>
      <c r="J98" s="218">
        <f>ROUND(I98*H98,2)</f>
        <v>0</v>
      </c>
      <c r="K98" s="214" t="s">
        <v>144</v>
      </c>
      <c r="L98" s="44"/>
      <c r="M98" s="219" t="s">
        <v>19</v>
      </c>
      <c r="N98" s="220" t="s">
        <v>45</v>
      </c>
      <c r="O98" s="84"/>
      <c r="P98" s="221">
        <f>O98*H98</f>
        <v>0</v>
      </c>
      <c r="Q98" s="221">
        <v>0</v>
      </c>
      <c r="R98" s="221">
        <f>Q98*H98</f>
        <v>0</v>
      </c>
      <c r="S98" s="221">
        <v>0.001</v>
      </c>
      <c r="T98" s="222">
        <f>S98*H98</f>
        <v>0.065000000000000002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145</v>
      </c>
      <c r="AT98" s="223" t="s">
        <v>140</v>
      </c>
      <c r="AU98" s="223" t="s">
        <v>84</v>
      </c>
      <c r="AY98" s="17" t="s">
        <v>137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82</v>
      </c>
      <c r="BK98" s="224">
        <f>ROUND(I98*H98,2)</f>
        <v>0</v>
      </c>
      <c r="BL98" s="17" t="s">
        <v>145</v>
      </c>
      <c r="BM98" s="223" t="s">
        <v>760</v>
      </c>
    </row>
    <row r="99" s="2" customFormat="1">
      <c r="A99" s="38"/>
      <c r="B99" s="39"/>
      <c r="C99" s="40"/>
      <c r="D99" s="225" t="s">
        <v>147</v>
      </c>
      <c r="E99" s="40"/>
      <c r="F99" s="226" t="s">
        <v>761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147</v>
      </c>
      <c r="AU99" s="17" t="s">
        <v>84</v>
      </c>
    </row>
    <row r="100" s="2" customFormat="1" ht="37.8" customHeight="1">
      <c r="A100" s="38"/>
      <c r="B100" s="39"/>
      <c r="C100" s="212" t="s">
        <v>169</v>
      </c>
      <c r="D100" s="212" t="s">
        <v>140</v>
      </c>
      <c r="E100" s="213" t="s">
        <v>762</v>
      </c>
      <c r="F100" s="214" t="s">
        <v>763</v>
      </c>
      <c r="G100" s="215" t="s">
        <v>252</v>
      </c>
      <c r="H100" s="216">
        <v>270</v>
      </c>
      <c r="I100" s="217"/>
      <c r="J100" s="218">
        <f>ROUND(I100*H100,2)</f>
        <v>0</v>
      </c>
      <c r="K100" s="214" t="s">
        <v>144</v>
      </c>
      <c r="L100" s="44"/>
      <c r="M100" s="219" t="s">
        <v>19</v>
      </c>
      <c r="N100" s="220" t="s">
        <v>45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0.0040000000000000001</v>
      </c>
      <c r="T100" s="222">
        <f>S100*H100</f>
        <v>1.0800000000000001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145</v>
      </c>
      <c r="AT100" s="223" t="s">
        <v>140</v>
      </c>
      <c r="AU100" s="223" t="s">
        <v>84</v>
      </c>
      <c r="AY100" s="17" t="s">
        <v>137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82</v>
      </c>
      <c r="BK100" s="224">
        <f>ROUND(I100*H100,2)</f>
        <v>0</v>
      </c>
      <c r="BL100" s="17" t="s">
        <v>145</v>
      </c>
      <c r="BM100" s="223" t="s">
        <v>764</v>
      </c>
    </row>
    <row r="101" s="2" customFormat="1">
      <c r="A101" s="38"/>
      <c r="B101" s="39"/>
      <c r="C101" s="40"/>
      <c r="D101" s="225" t="s">
        <v>147</v>
      </c>
      <c r="E101" s="40"/>
      <c r="F101" s="226" t="s">
        <v>765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147</v>
      </c>
      <c r="AU101" s="17" t="s">
        <v>84</v>
      </c>
    </row>
    <row r="102" s="12" customFormat="1" ht="22.8" customHeight="1">
      <c r="A102" s="12"/>
      <c r="B102" s="196"/>
      <c r="C102" s="197"/>
      <c r="D102" s="198" t="s">
        <v>73</v>
      </c>
      <c r="E102" s="210" t="s">
        <v>167</v>
      </c>
      <c r="F102" s="210" t="s">
        <v>168</v>
      </c>
      <c r="G102" s="197"/>
      <c r="H102" s="197"/>
      <c r="I102" s="200"/>
      <c r="J102" s="211">
        <f>BK102</f>
        <v>0</v>
      </c>
      <c r="K102" s="197"/>
      <c r="L102" s="202"/>
      <c r="M102" s="203"/>
      <c r="N102" s="204"/>
      <c r="O102" s="204"/>
      <c r="P102" s="205">
        <f>SUM(P103:P111)</f>
        <v>0</v>
      </c>
      <c r="Q102" s="204"/>
      <c r="R102" s="205">
        <f>SUM(R103:R111)</f>
        <v>0</v>
      </c>
      <c r="S102" s="204"/>
      <c r="T102" s="206">
        <f>SUM(T103:T111)</f>
        <v>0</v>
      </c>
      <c r="U102" s="12"/>
      <c r="V102" s="12"/>
      <c r="W102" s="12"/>
      <c r="X102" s="12"/>
      <c r="Y102" s="12"/>
      <c r="Z102" s="12"/>
      <c r="AA102" s="12"/>
      <c r="AB102" s="12"/>
      <c r="AC102" s="12"/>
      <c r="AD102" s="12"/>
      <c r="AE102" s="12"/>
      <c r="AR102" s="207" t="s">
        <v>82</v>
      </c>
      <c r="AT102" s="208" t="s">
        <v>73</v>
      </c>
      <c r="AU102" s="208" t="s">
        <v>82</v>
      </c>
      <c r="AY102" s="207" t="s">
        <v>137</v>
      </c>
      <c r="BK102" s="209">
        <f>SUM(BK103:BK111)</f>
        <v>0</v>
      </c>
    </row>
    <row r="103" s="2" customFormat="1" ht="37.8" customHeight="1">
      <c r="A103" s="38"/>
      <c r="B103" s="39"/>
      <c r="C103" s="212" t="s">
        <v>145</v>
      </c>
      <c r="D103" s="212" t="s">
        <v>140</v>
      </c>
      <c r="E103" s="213" t="s">
        <v>170</v>
      </c>
      <c r="F103" s="214" t="s">
        <v>171</v>
      </c>
      <c r="G103" s="215" t="s">
        <v>172</v>
      </c>
      <c r="H103" s="216">
        <v>1.1699999999999999</v>
      </c>
      <c r="I103" s="217"/>
      <c r="J103" s="218">
        <f>ROUND(I103*H103,2)</f>
        <v>0</v>
      </c>
      <c r="K103" s="214" t="s">
        <v>144</v>
      </c>
      <c r="L103" s="44"/>
      <c r="M103" s="219" t="s">
        <v>19</v>
      </c>
      <c r="N103" s="220" t="s">
        <v>45</v>
      </c>
      <c r="O103" s="84"/>
      <c r="P103" s="221">
        <f>O103*H103</f>
        <v>0</v>
      </c>
      <c r="Q103" s="221">
        <v>0</v>
      </c>
      <c r="R103" s="221">
        <f>Q103*H103</f>
        <v>0</v>
      </c>
      <c r="S103" s="221">
        <v>0</v>
      </c>
      <c r="T103" s="222">
        <f>S103*H103</f>
        <v>0</v>
      </c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R103" s="223" t="s">
        <v>145</v>
      </c>
      <c r="AT103" s="223" t="s">
        <v>140</v>
      </c>
      <c r="AU103" s="223" t="s">
        <v>84</v>
      </c>
      <c r="AY103" s="17" t="s">
        <v>137</v>
      </c>
      <c r="BE103" s="224">
        <f>IF(N103="základní",J103,0)</f>
        <v>0</v>
      </c>
      <c r="BF103" s="224">
        <f>IF(N103="snížená",J103,0)</f>
        <v>0</v>
      </c>
      <c r="BG103" s="224">
        <f>IF(N103="zákl. přenesená",J103,0)</f>
        <v>0</v>
      </c>
      <c r="BH103" s="224">
        <f>IF(N103="sníž. přenesená",J103,0)</f>
        <v>0</v>
      </c>
      <c r="BI103" s="224">
        <f>IF(N103="nulová",J103,0)</f>
        <v>0</v>
      </c>
      <c r="BJ103" s="17" t="s">
        <v>82</v>
      </c>
      <c r="BK103" s="224">
        <f>ROUND(I103*H103,2)</f>
        <v>0</v>
      </c>
      <c r="BL103" s="17" t="s">
        <v>145</v>
      </c>
      <c r="BM103" s="223" t="s">
        <v>766</v>
      </c>
    </row>
    <row r="104" s="2" customFormat="1">
      <c r="A104" s="38"/>
      <c r="B104" s="39"/>
      <c r="C104" s="40"/>
      <c r="D104" s="225" t="s">
        <v>147</v>
      </c>
      <c r="E104" s="40"/>
      <c r="F104" s="226" t="s">
        <v>174</v>
      </c>
      <c r="G104" s="40"/>
      <c r="H104" s="40"/>
      <c r="I104" s="227"/>
      <c r="J104" s="40"/>
      <c r="K104" s="40"/>
      <c r="L104" s="44"/>
      <c r="M104" s="228"/>
      <c r="N104" s="229"/>
      <c r="O104" s="84"/>
      <c r="P104" s="84"/>
      <c r="Q104" s="84"/>
      <c r="R104" s="84"/>
      <c r="S104" s="84"/>
      <c r="T104" s="85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  <c r="AT104" s="17" t="s">
        <v>147</v>
      </c>
      <c r="AU104" s="17" t="s">
        <v>84</v>
      </c>
    </row>
    <row r="105" s="2" customFormat="1" ht="44.25" customHeight="1">
      <c r="A105" s="38"/>
      <c r="B105" s="39"/>
      <c r="C105" s="212" t="s">
        <v>180</v>
      </c>
      <c r="D105" s="212" t="s">
        <v>140</v>
      </c>
      <c r="E105" s="213" t="s">
        <v>175</v>
      </c>
      <c r="F105" s="214" t="s">
        <v>176</v>
      </c>
      <c r="G105" s="215" t="s">
        <v>172</v>
      </c>
      <c r="H105" s="216">
        <v>16.379999999999999</v>
      </c>
      <c r="I105" s="217"/>
      <c r="J105" s="218">
        <f>ROUND(I105*H105,2)</f>
        <v>0</v>
      </c>
      <c r="K105" s="214" t="s">
        <v>144</v>
      </c>
      <c r="L105" s="44"/>
      <c r="M105" s="219" t="s">
        <v>19</v>
      </c>
      <c r="N105" s="220" t="s">
        <v>45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145</v>
      </c>
      <c r="AT105" s="223" t="s">
        <v>140</v>
      </c>
      <c r="AU105" s="223" t="s">
        <v>84</v>
      </c>
      <c r="AY105" s="17" t="s">
        <v>137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82</v>
      </c>
      <c r="BK105" s="224">
        <f>ROUND(I105*H105,2)</f>
        <v>0</v>
      </c>
      <c r="BL105" s="17" t="s">
        <v>145</v>
      </c>
      <c r="BM105" s="223" t="s">
        <v>767</v>
      </c>
    </row>
    <row r="106" s="2" customFormat="1">
      <c r="A106" s="38"/>
      <c r="B106" s="39"/>
      <c r="C106" s="40"/>
      <c r="D106" s="225" t="s">
        <v>147</v>
      </c>
      <c r="E106" s="40"/>
      <c r="F106" s="226" t="s">
        <v>178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147</v>
      </c>
      <c r="AU106" s="17" t="s">
        <v>84</v>
      </c>
    </row>
    <row r="107" s="14" customFormat="1">
      <c r="A107" s="14"/>
      <c r="B107" s="241"/>
      <c r="C107" s="242"/>
      <c r="D107" s="232" t="s">
        <v>149</v>
      </c>
      <c r="E107" s="243" t="s">
        <v>19</v>
      </c>
      <c r="F107" s="244" t="s">
        <v>768</v>
      </c>
      <c r="G107" s="242"/>
      <c r="H107" s="245">
        <v>16.379999999999999</v>
      </c>
      <c r="I107" s="246"/>
      <c r="J107" s="242"/>
      <c r="K107" s="242"/>
      <c r="L107" s="247"/>
      <c r="M107" s="248"/>
      <c r="N107" s="249"/>
      <c r="O107" s="249"/>
      <c r="P107" s="249"/>
      <c r="Q107" s="249"/>
      <c r="R107" s="249"/>
      <c r="S107" s="249"/>
      <c r="T107" s="250"/>
      <c r="U107" s="14"/>
      <c r="V107" s="14"/>
      <c r="W107" s="14"/>
      <c r="X107" s="14"/>
      <c r="Y107" s="14"/>
      <c r="Z107" s="14"/>
      <c r="AA107" s="14"/>
      <c r="AB107" s="14"/>
      <c r="AC107" s="14"/>
      <c r="AD107" s="14"/>
      <c r="AE107" s="14"/>
      <c r="AT107" s="251" t="s">
        <v>149</v>
      </c>
      <c r="AU107" s="251" t="s">
        <v>84</v>
      </c>
      <c r="AV107" s="14" t="s">
        <v>84</v>
      </c>
      <c r="AW107" s="14" t="s">
        <v>35</v>
      </c>
      <c r="AX107" s="14" t="s">
        <v>82</v>
      </c>
      <c r="AY107" s="251" t="s">
        <v>137</v>
      </c>
    </row>
    <row r="108" s="2" customFormat="1" ht="37.8" customHeight="1">
      <c r="A108" s="38"/>
      <c r="B108" s="39"/>
      <c r="C108" s="212" t="s">
        <v>185</v>
      </c>
      <c r="D108" s="212" t="s">
        <v>140</v>
      </c>
      <c r="E108" s="213" t="s">
        <v>181</v>
      </c>
      <c r="F108" s="214" t="s">
        <v>182</v>
      </c>
      <c r="G108" s="215" t="s">
        <v>172</v>
      </c>
      <c r="H108" s="216">
        <v>1.1699999999999999</v>
      </c>
      <c r="I108" s="217"/>
      <c r="J108" s="218">
        <f>ROUND(I108*H108,2)</f>
        <v>0</v>
      </c>
      <c r="K108" s="214" t="s">
        <v>144</v>
      </c>
      <c r="L108" s="44"/>
      <c r="M108" s="219" t="s">
        <v>19</v>
      </c>
      <c r="N108" s="220" t="s">
        <v>45</v>
      </c>
      <c r="O108" s="84"/>
      <c r="P108" s="221">
        <f>O108*H108</f>
        <v>0</v>
      </c>
      <c r="Q108" s="221">
        <v>0</v>
      </c>
      <c r="R108" s="221">
        <f>Q108*H108</f>
        <v>0</v>
      </c>
      <c r="S108" s="221">
        <v>0</v>
      </c>
      <c r="T108" s="222">
        <f>S108*H108</f>
        <v>0</v>
      </c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R108" s="223" t="s">
        <v>145</v>
      </c>
      <c r="AT108" s="223" t="s">
        <v>140</v>
      </c>
      <c r="AU108" s="223" t="s">
        <v>84</v>
      </c>
      <c r="AY108" s="17" t="s">
        <v>137</v>
      </c>
      <c r="BE108" s="224">
        <f>IF(N108="základní",J108,0)</f>
        <v>0</v>
      </c>
      <c r="BF108" s="224">
        <f>IF(N108="snížená",J108,0)</f>
        <v>0</v>
      </c>
      <c r="BG108" s="224">
        <f>IF(N108="zákl. přenesená",J108,0)</f>
        <v>0</v>
      </c>
      <c r="BH108" s="224">
        <f>IF(N108="sníž. přenesená",J108,0)</f>
        <v>0</v>
      </c>
      <c r="BI108" s="224">
        <f>IF(N108="nulová",J108,0)</f>
        <v>0</v>
      </c>
      <c r="BJ108" s="17" t="s">
        <v>82</v>
      </c>
      <c r="BK108" s="224">
        <f>ROUND(I108*H108,2)</f>
        <v>0</v>
      </c>
      <c r="BL108" s="17" t="s">
        <v>145</v>
      </c>
      <c r="BM108" s="223" t="s">
        <v>769</v>
      </c>
    </row>
    <row r="109" s="2" customFormat="1">
      <c r="A109" s="38"/>
      <c r="B109" s="39"/>
      <c r="C109" s="40"/>
      <c r="D109" s="225" t="s">
        <v>147</v>
      </c>
      <c r="E109" s="40"/>
      <c r="F109" s="226" t="s">
        <v>184</v>
      </c>
      <c r="G109" s="40"/>
      <c r="H109" s="40"/>
      <c r="I109" s="227"/>
      <c r="J109" s="40"/>
      <c r="K109" s="40"/>
      <c r="L109" s="44"/>
      <c r="M109" s="228"/>
      <c r="N109" s="229"/>
      <c r="O109" s="84"/>
      <c r="P109" s="84"/>
      <c r="Q109" s="84"/>
      <c r="R109" s="84"/>
      <c r="S109" s="84"/>
      <c r="T109" s="85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T109" s="17" t="s">
        <v>147</v>
      </c>
      <c r="AU109" s="17" t="s">
        <v>84</v>
      </c>
    </row>
    <row r="110" s="2" customFormat="1" ht="44.25" customHeight="1">
      <c r="A110" s="38"/>
      <c r="B110" s="39"/>
      <c r="C110" s="212" t="s">
        <v>194</v>
      </c>
      <c r="D110" s="212" t="s">
        <v>140</v>
      </c>
      <c r="E110" s="213" t="s">
        <v>186</v>
      </c>
      <c r="F110" s="214" t="s">
        <v>187</v>
      </c>
      <c r="G110" s="215" t="s">
        <v>172</v>
      </c>
      <c r="H110" s="216">
        <v>1.1699999999999999</v>
      </c>
      <c r="I110" s="217"/>
      <c r="J110" s="218">
        <f>ROUND(I110*H110,2)</f>
        <v>0</v>
      </c>
      <c r="K110" s="214" t="s">
        <v>144</v>
      </c>
      <c r="L110" s="44"/>
      <c r="M110" s="219" t="s">
        <v>19</v>
      </c>
      <c r="N110" s="220" t="s">
        <v>45</v>
      </c>
      <c r="O110" s="84"/>
      <c r="P110" s="221">
        <f>O110*H110</f>
        <v>0</v>
      </c>
      <c r="Q110" s="221">
        <v>0</v>
      </c>
      <c r="R110" s="221">
        <f>Q110*H110</f>
        <v>0</v>
      </c>
      <c r="S110" s="221">
        <v>0</v>
      </c>
      <c r="T110" s="222">
        <f>S110*H110</f>
        <v>0</v>
      </c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R110" s="223" t="s">
        <v>145</v>
      </c>
      <c r="AT110" s="223" t="s">
        <v>140</v>
      </c>
      <c r="AU110" s="223" t="s">
        <v>84</v>
      </c>
      <c r="AY110" s="17" t="s">
        <v>137</v>
      </c>
      <c r="BE110" s="224">
        <f>IF(N110="základní",J110,0)</f>
        <v>0</v>
      </c>
      <c r="BF110" s="224">
        <f>IF(N110="snížená",J110,0)</f>
        <v>0</v>
      </c>
      <c r="BG110" s="224">
        <f>IF(N110="zákl. přenesená",J110,0)</f>
        <v>0</v>
      </c>
      <c r="BH110" s="224">
        <f>IF(N110="sníž. přenesená",J110,0)</f>
        <v>0</v>
      </c>
      <c r="BI110" s="224">
        <f>IF(N110="nulová",J110,0)</f>
        <v>0</v>
      </c>
      <c r="BJ110" s="17" t="s">
        <v>82</v>
      </c>
      <c r="BK110" s="224">
        <f>ROUND(I110*H110,2)</f>
        <v>0</v>
      </c>
      <c r="BL110" s="17" t="s">
        <v>145</v>
      </c>
      <c r="BM110" s="223" t="s">
        <v>770</v>
      </c>
    </row>
    <row r="111" s="2" customFormat="1">
      <c r="A111" s="38"/>
      <c r="B111" s="39"/>
      <c r="C111" s="40"/>
      <c r="D111" s="225" t="s">
        <v>147</v>
      </c>
      <c r="E111" s="40"/>
      <c r="F111" s="226" t="s">
        <v>189</v>
      </c>
      <c r="G111" s="40"/>
      <c r="H111" s="40"/>
      <c r="I111" s="227"/>
      <c r="J111" s="40"/>
      <c r="K111" s="40"/>
      <c r="L111" s="44"/>
      <c r="M111" s="228"/>
      <c r="N111" s="229"/>
      <c r="O111" s="84"/>
      <c r="P111" s="84"/>
      <c r="Q111" s="84"/>
      <c r="R111" s="84"/>
      <c r="S111" s="84"/>
      <c r="T111" s="85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T111" s="17" t="s">
        <v>147</v>
      </c>
      <c r="AU111" s="17" t="s">
        <v>84</v>
      </c>
    </row>
    <row r="112" s="12" customFormat="1" ht="25.92" customHeight="1">
      <c r="A112" s="12"/>
      <c r="B112" s="196"/>
      <c r="C112" s="197"/>
      <c r="D112" s="198" t="s">
        <v>73</v>
      </c>
      <c r="E112" s="199" t="s">
        <v>190</v>
      </c>
      <c r="F112" s="199" t="s">
        <v>191</v>
      </c>
      <c r="G112" s="197"/>
      <c r="H112" s="197"/>
      <c r="I112" s="200"/>
      <c r="J112" s="201">
        <f>BK112</f>
        <v>0</v>
      </c>
      <c r="K112" s="197"/>
      <c r="L112" s="202"/>
      <c r="M112" s="203"/>
      <c r="N112" s="204"/>
      <c r="O112" s="204"/>
      <c r="P112" s="205">
        <f>P113+P174+P202</f>
        <v>0</v>
      </c>
      <c r="Q112" s="204"/>
      <c r="R112" s="205">
        <f>R113+R174+R202</f>
        <v>0.2356375</v>
      </c>
      <c r="S112" s="204"/>
      <c r="T112" s="206">
        <f>T113+T174+T202</f>
        <v>0</v>
      </c>
      <c r="U112" s="12"/>
      <c r="V112" s="12"/>
      <c r="W112" s="12"/>
      <c r="X112" s="12"/>
      <c r="Y112" s="12"/>
      <c r="Z112" s="12"/>
      <c r="AA112" s="12"/>
      <c r="AB112" s="12"/>
      <c r="AC112" s="12"/>
      <c r="AD112" s="12"/>
      <c r="AE112" s="12"/>
      <c r="AR112" s="207" t="s">
        <v>84</v>
      </c>
      <c r="AT112" s="208" t="s">
        <v>73</v>
      </c>
      <c r="AU112" s="208" t="s">
        <v>74</v>
      </c>
      <c r="AY112" s="207" t="s">
        <v>137</v>
      </c>
      <c r="BK112" s="209">
        <f>BK113+BK174+BK202</f>
        <v>0</v>
      </c>
    </row>
    <row r="113" s="12" customFormat="1" ht="22.8" customHeight="1">
      <c r="A113" s="12"/>
      <c r="B113" s="196"/>
      <c r="C113" s="197"/>
      <c r="D113" s="198" t="s">
        <v>73</v>
      </c>
      <c r="E113" s="210" t="s">
        <v>771</v>
      </c>
      <c r="F113" s="210" t="s">
        <v>772</v>
      </c>
      <c r="G113" s="197"/>
      <c r="H113" s="197"/>
      <c r="I113" s="200"/>
      <c r="J113" s="211">
        <f>BK113</f>
        <v>0</v>
      </c>
      <c r="K113" s="197"/>
      <c r="L113" s="202"/>
      <c r="M113" s="203"/>
      <c r="N113" s="204"/>
      <c r="O113" s="204"/>
      <c r="P113" s="205">
        <f>SUM(P114:P173)</f>
        <v>0</v>
      </c>
      <c r="Q113" s="204"/>
      <c r="R113" s="205">
        <f>SUM(R114:R173)</f>
        <v>0.21124750000000001</v>
      </c>
      <c r="S113" s="204"/>
      <c r="T113" s="206">
        <f>SUM(T114:T173)</f>
        <v>0</v>
      </c>
      <c r="U113" s="12"/>
      <c r="V113" s="12"/>
      <c r="W113" s="12"/>
      <c r="X113" s="12"/>
      <c r="Y113" s="12"/>
      <c r="Z113" s="12"/>
      <c r="AA113" s="12"/>
      <c r="AB113" s="12"/>
      <c r="AC113" s="12"/>
      <c r="AD113" s="12"/>
      <c r="AE113" s="12"/>
      <c r="AR113" s="207" t="s">
        <v>84</v>
      </c>
      <c r="AT113" s="208" t="s">
        <v>73</v>
      </c>
      <c r="AU113" s="208" t="s">
        <v>82</v>
      </c>
      <c r="AY113" s="207" t="s">
        <v>137</v>
      </c>
      <c r="BK113" s="209">
        <f>SUM(BK114:BK173)</f>
        <v>0</v>
      </c>
    </row>
    <row r="114" s="2" customFormat="1" ht="49.05" customHeight="1">
      <c r="A114" s="38"/>
      <c r="B114" s="39"/>
      <c r="C114" s="212" t="s">
        <v>202</v>
      </c>
      <c r="D114" s="212" t="s">
        <v>140</v>
      </c>
      <c r="E114" s="213" t="s">
        <v>773</v>
      </c>
      <c r="F114" s="214" t="s">
        <v>774</v>
      </c>
      <c r="G114" s="215" t="s">
        <v>229</v>
      </c>
      <c r="H114" s="216">
        <v>65</v>
      </c>
      <c r="I114" s="217"/>
      <c r="J114" s="218">
        <f>ROUND(I114*H114,2)</f>
        <v>0</v>
      </c>
      <c r="K114" s="214" t="s">
        <v>144</v>
      </c>
      <c r="L114" s="44"/>
      <c r="M114" s="219" t="s">
        <v>19</v>
      </c>
      <c r="N114" s="220" t="s">
        <v>45</v>
      </c>
      <c r="O114" s="84"/>
      <c r="P114" s="221">
        <f>O114*H114</f>
        <v>0</v>
      </c>
      <c r="Q114" s="221">
        <v>0</v>
      </c>
      <c r="R114" s="221">
        <f>Q114*H114</f>
        <v>0</v>
      </c>
      <c r="S114" s="221">
        <v>0</v>
      </c>
      <c r="T114" s="222">
        <f>S114*H114</f>
        <v>0</v>
      </c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R114" s="223" t="s">
        <v>197</v>
      </c>
      <c r="AT114" s="223" t="s">
        <v>140</v>
      </c>
      <c r="AU114" s="223" t="s">
        <v>84</v>
      </c>
      <c r="AY114" s="17" t="s">
        <v>137</v>
      </c>
      <c r="BE114" s="224">
        <f>IF(N114="základní",J114,0)</f>
        <v>0</v>
      </c>
      <c r="BF114" s="224">
        <f>IF(N114="snížená",J114,0)</f>
        <v>0</v>
      </c>
      <c r="BG114" s="224">
        <f>IF(N114="zákl. přenesená",J114,0)</f>
        <v>0</v>
      </c>
      <c r="BH114" s="224">
        <f>IF(N114="sníž. přenesená",J114,0)</f>
        <v>0</v>
      </c>
      <c r="BI114" s="224">
        <f>IF(N114="nulová",J114,0)</f>
        <v>0</v>
      </c>
      <c r="BJ114" s="17" t="s">
        <v>82</v>
      </c>
      <c r="BK114" s="224">
        <f>ROUND(I114*H114,2)</f>
        <v>0</v>
      </c>
      <c r="BL114" s="17" t="s">
        <v>197</v>
      </c>
      <c r="BM114" s="223" t="s">
        <v>775</v>
      </c>
    </row>
    <row r="115" s="2" customFormat="1">
      <c r="A115" s="38"/>
      <c r="B115" s="39"/>
      <c r="C115" s="40"/>
      <c r="D115" s="225" t="s">
        <v>147</v>
      </c>
      <c r="E115" s="40"/>
      <c r="F115" s="226" t="s">
        <v>776</v>
      </c>
      <c r="G115" s="40"/>
      <c r="H115" s="40"/>
      <c r="I115" s="227"/>
      <c r="J115" s="40"/>
      <c r="K115" s="40"/>
      <c r="L115" s="44"/>
      <c r="M115" s="228"/>
      <c r="N115" s="229"/>
      <c r="O115" s="84"/>
      <c r="P115" s="84"/>
      <c r="Q115" s="84"/>
      <c r="R115" s="84"/>
      <c r="S115" s="84"/>
      <c r="T115" s="85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T115" s="17" t="s">
        <v>147</v>
      </c>
      <c r="AU115" s="17" t="s">
        <v>84</v>
      </c>
    </row>
    <row r="116" s="2" customFormat="1" ht="21.75" customHeight="1">
      <c r="A116" s="38"/>
      <c r="B116" s="39"/>
      <c r="C116" s="266" t="s">
        <v>138</v>
      </c>
      <c r="D116" s="266" t="s">
        <v>365</v>
      </c>
      <c r="E116" s="267" t="s">
        <v>777</v>
      </c>
      <c r="F116" s="268" t="s">
        <v>778</v>
      </c>
      <c r="G116" s="269" t="s">
        <v>229</v>
      </c>
      <c r="H116" s="270">
        <v>65</v>
      </c>
      <c r="I116" s="271"/>
      <c r="J116" s="272">
        <f>ROUND(I116*H116,2)</f>
        <v>0</v>
      </c>
      <c r="K116" s="268" t="s">
        <v>144</v>
      </c>
      <c r="L116" s="273"/>
      <c r="M116" s="274" t="s">
        <v>19</v>
      </c>
      <c r="N116" s="275" t="s">
        <v>45</v>
      </c>
      <c r="O116" s="84"/>
      <c r="P116" s="221">
        <f>O116*H116</f>
        <v>0</v>
      </c>
      <c r="Q116" s="221">
        <v>4.0000000000000003E-05</v>
      </c>
      <c r="R116" s="221">
        <f>Q116*H116</f>
        <v>0.0026000000000000003</v>
      </c>
      <c r="S116" s="221">
        <v>0</v>
      </c>
      <c r="T116" s="222">
        <f>S116*H116</f>
        <v>0</v>
      </c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R116" s="223" t="s">
        <v>409</v>
      </c>
      <c r="AT116" s="223" t="s">
        <v>365</v>
      </c>
      <c r="AU116" s="223" t="s">
        <v>84</v>
      </c>
      <c r="AY116" s="17" t="s">
        <v>137</v>
      </c>
      <c r="BE116" s="224">
        <f>IF(N116="základní",J116,0)</f>
        <v>0</v>
      </c>
      <c r="BF116" s="224">
        <f>IF(N116="snížená",J116,0)</f>
        <v>0</v>
      </c>
      <c r="BG116" s="224">
        <f>IF(N116="zákl. přenesená",J116,0)</f>
        <v>0</v>
      </c>
      <c r="BH116" s="224">
        <f>IF(N116="sníž. přenesená",J116,0)</f>
        <v>0</v>
      </c>
      <c r="BI116" s="224">
        <f>IF(N116="nulová",J116,0)</f>
        <v>0</v>
      </c>
      <c r="BJ116" s="17" t="s">
        <v>82</v>
      </c>
      <c r="BK116" s="224">
        <f>ROUND(I116*H116,2)</f>
        <v>0</v>
      </c>
      <c r="BL116" s="17" t="s">
        <v>197</v>
      </c>
      <c r="BM116" s="223" t="s">
        <v>779</v>
      </c>
    </row>
    <row r="117" s="2" customFormat="1" ht="44.25" customHeight="1">
      <c r="A117" s="38"/>
      <c r="B117" s="39"/>
      <c r="C117" s="212" t="s">
        <v>212</v>
      </c>
      <c r="D117" s="212" t="s">
        <v>140</v>
      </c>
      <c r="E117" s="213" t="s">
        <v>780</v>
      </c>
      <c r="F117" s="214" t="s">
        <v>781</v>
      </c>
      <c r="G117" s="215" t="s">
        <v>252</v>
      </c>
      <c r="H117" s="216">
        <v>90</v>
      </c>
      <c r="I117" s="217"/>
      <c r="J117" s="218">
        <f>ROUND(I117*H117,2)</f>
        <v>0</v>
      </c>
      <c r="K117" s="214" t="s">
        <v>144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197</v>
      </c>
      <c r="AT117" s="223" t="s">
        <v>140</v>
      </c>
      <c r="AU117" s="223" t="s">
        <v>84</v>
      </c>
      <c r="AY117" s="17" t="s">
        <v>137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82</v>
      </c>
      <c r="BK117" s="224">
        <f>ROUND(I117*H117,2)</f>
        <v>0</v>
      </c>
      <c r="BL117" s="17" t="s">
        <v>197</v>
      </c>
      <c r="BM117" s="223" t="s">
        <v>782</v>
      </c>
    </row>
    <row r="118" s="2" customFormat="1">
      <c r="A118" s="38"/>
      <c r="B118" s="39"/>
      <c r="C118" s="40"/>
      <c r="D118" s="225" t="s">
        <v>147</v>
      </c>
      <c r="E118" s="40"/>
      <c r="F118" s="226" t="s">
        <v>783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147</v>
      </c>
      <c r="AU118" s="17" t="s">
        <v>84</v>
      </c>
    </row>
    <row r="119" s="2" customFormat="1" ht="24.15" customHeight="1">
      <c r="A119" s="38"/>
      <c r="B119" s="39"/>
      <c r="C119" s="266" t="s">
        <v>217</v>
      </c>
      <c r="D119" s="266" t="s">
        <v>365</v>
      </c>
      <c r="E119" s="267" t="s">
        <v>784</v>
      </c>
      <c r="F119" s="268" t="s">
        <v>785</v>
      </c>
      <c r="G119" s="269" t="s">
        <v>252</v>
      </c>
      <c r="H119" s="270">
        <v>103.5</v>
      </c>
      <c r="I119" s="271"/>
      <c r="J119" s="272">
        <f>ROUND(I119*H119,2)</f>
        <v>0</v>
      </c>
      <c r="K119" s="268" t="s">
        <v>144</v>
      </c>
      <c r="L119" s="273"/>
      <c r="M119" s="274" t="s">
        <v>19</v>
      </c>
      <c r="N119" s="275" t="s">
        <v>45</v>
      </c>
      <c r="O119" s="84"/>
      <c r="P119" s="221">
        <f>O119*H119</f>
        <v>0</v>
      </c>
      <c r="Q119" s="221">
        <v>2.0000000000000002E-05</v>
      </c>
      <c r="R119" s="221">
        <f>Q119*H119</f>
        <v>0.0020700000000000002</v>
      </c>
      <c r="S119" s="221">
        <v>0</v>
      </c>
      <c r="T119" s="222">
        <f>S119*H119</f>
        <v>0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R119" s="223" t="s">
        <v>409</v>
      </c>
      <c r="AT119" s="223" t="s">
        <v>365</v>
      </c>
      <c r="AU119" s="223" t="s">
        <v>84</v>
      </c>
      <c r="AY119" s="17" t="s">
        <v>137</v>
      </c>
      <c r="BE119" s="224">
        <f>IF(N119="základní",J119,0)</f>
        <v>0</v>
      </c>
      <c r="BF119" s="224">
        <f>IF(N119="snížená",J119,0)</f>
        <v>0</v>
      </c>
      <c r="BG119" s="224">
        <f>IF(N119="zákl. přenesená",J119,0)</f>
        <v>0</v>
      </c>
      <c r="BH119" s="224">
        <f>IF(N119="sníž. přenesená",J119,0)</f>
        <v>0</v>
      </c>
      <c r="BI119" s="224">
        <f>IF(N119="nulová",J119,0)</f>
        <v>0</v>
      </c>
      <c r="BJ119" s="17" t="s">
        <v>82</v>
      </c>
      <c r="BK119" s="224">
        <f>ROUND(I119*H119,2)</f>
        <v>0</v>
      </c>
      <c r="BL119" s="17" t="s">
        <v>197</v>
      </c>
      <c r="BM119" s="223" t="s">
        <v>786</v>
      </c>
    </row>
    <row r="120" s="14" customFormat="1">
      <c r="A120" s="14"/>
      <c r="B120" s="241"/>
      <c r="C120" s="242"/>
      <c r="D120" s="232" t="s">
        <v>149</v>
      </c>
      <c r="E120" s="242"/>
      <c r="F120" s="244" t="s">
        <v>787</v>
      </c>
      <c r="G120" s="242"/>
      <c r="H120" s="245">
        <v>103.5</v>
      </c>
      <c r="I120" s="246"/>
      <c r="J120" s="242"/>
      <c r="K120" s="242"/>
      <c r="L120" s="247"/>
      <c r="M120" s="248"/>
      <c r="N120" s="249"/>
      <c r="O120" s="249"/>
      <c r="P120" s="249"/>
      <c r="Q120" s="249"/>
      <c r="R120" s="249"/>
      <c r="S120" s="249"/>
      <c r="T120" s="250"/>
      <c r="U120" s="14"/>
      <c r="V120" s="14"/>
      <c r="W120" s="14"/>
      <c r="X120" s="14"/>
      <c r="Y120" s="14"/>
      <c r="Z120" s="14"/>
      <c r="AA120" s="14"/>
      <c r="AB120" s="14"/>
      <c r="AC120" s="14"/>
      <c r="AD120" s="14"/>
      <c r="AE120" s="14"/>
      <c r="AT120" s="251" t="s">
        <v>149</v>
      </c>
      <c r="AU120" s="251" t="s">
        <v>84</v>
      </c>
      <c r="AV120" s="14" t="s">
        <v>84</v>
      </c>
      <c r="AW120" s="14" t="s">
        <v>4</v>
      </c>
      <c r="AX120" s="14" t="s">
        <v>82</v>
      </c>
      <c r="AY120" s="251" t="s">
        <v>137</v>
      </c>
    </row>
    <row r="121" s="2" customFormat="1" ht="44.25" customHeight="1">
      <c r="A121" s="38"/>
      <c r="B121" s="39"/>
      <c r="C121" s="212" t="s">
        <v>8</v>
      </c>
      <c r="D121" s="212" t="s">
        <v>140</v>
      </c>
      <c r="E121" s="213" t="s">
        <v>788</v>
      </c>
      <c r="F121" s="214" t="s">
        <v>789</v>
      </c>
      <c r="G121" s="215" t="s">
        <v>252</v>
      </c>
      <c r="H121" s="216">
        <v>990</v>
      </c>
      <c r="I121" s="217"/>
      <c r="J121" s="218">
        <f>ROUND(I121*H121,2)</f>
        <v>0</v>
      </c>
      <c r="K121" s="214" t="s">
        <v>144</v>
      </c>
      <c r="L121" s="44"/>
      <c r="M121" s="219" t="s">
        <v>19</v>
      </c>
      <c r="N121" s="220" t="s">
        <v>45</v>
      </c>
      <c r="O121" s="84"/>
      <c r="P121" s="221">
        <f>O121*H121</f>
        <v>0</v>
      </c>
      <c r="Q121" s="221">
        <v>0</v>
      </c>
      <c r="R121" s="221">
        <f>Q121*H121</f>
        <v>0</v>
      </c>
      <c r="S121" s="221">
        <v>0</v>
      </c>
      <c r="T121" s="222">
        <f>S121*H121</f>
        <v>0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R121" s="223" t="s">
        <v>197</v>
      </c>
      <c r="AT121" s="223" t="s">
        <v>140</v>
      </c>
      <c r="AU121" s="223" t="s">
        <v>84</v>
      </c>
      <c r="AY121" s="17" t="s">
        <v>137</v>
      </c>
      <c r="BE121" s="224">
        <f>IF(N121="základní",J121,0)</f>
        <v>0</v>
      </c>
      <c r="BF121" s="224">
        <f>IF(N121="snížená",J121,0)</f>
        <v>0</v>
      </c>
      <c r="BG121" s="224">
        <f>IF(N121="zákl. přenesená",J121,0)</f>
        <v>0</v>
      </c>
      <c r="BH121" s="224">
        <f>IF(N121="sníž. přenesená",J121,0)</f>
        <v>0</v>
      </c>
      <c r="BI121" s="224">
        <f>IF(N121="nulová",J121,0)</f>
        <v>0</v>
      </c>
      <c r="BJ121" s="17" t="s">
        <v>82</v>
      </c>
      <c r="BK121" s="224">
        <f>ROUND(I121*H121,2)</f>
        <v>0</v>
      </c>
      <c r="BL121" s="17" t="s">
        <v>197</v>
      </c>
      <c r="BM121" s="223" t="s">
        <v>790</v>
      </c>
    </row>
    <row r="122" s="2" customFormat="1">
      <c r="A122" s="38"/>
      <c r="B122" s="39"/>
      <c r="C122" s="40"/>
      <c r="D122" s="225" t="s">
        <v>147</v>
      </c>
      <c r="E122" s="40"/>
      <c r="F122" s="226" t="s">
        <v>791</v>
      </c>
      <c r="G122" s="40"/>
      <c r="H122" s="40"/>
      <c r="I122" s="227"/>
      <c r="J122" s="40"/>
      <c r="K122" s="40"/>
      <c r="L122" s="44"/>
      <c r="M122" s="228"/>
      <c r="N122" s="229"/>
      <c r="O122" s="84"/>
      <c r="P122" s="84"/>
      <c r="Q122" s="84"/>
      <c r="R122" s="84"/>
      <c r="S122" s="84"/>
      <c r="T122" s="85"/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T122" s="17" t="s">
        <v>147</v>
      </c>
      <c r="AU122" s="17" t="s">
        <v>84</v>
      </c>
    </row>
    <row r="123" s="14" customFormat="1">
      <c r="A123" s="14"/>
      <c r="B123" s="241"/>
      <c r="C123" s="242"/>
      <c r="D123" s="232" t="s">
        <v>149</v>
      </c>
      <c r="E123" s="243" t="s">
        <v>19</v>
      </c>
      <c r="F123" s="244" t="s">
        <v>792</v>
      </c>
      <c r="G123" s="242"/>
      <c r="H123" s="245">
        <v>990</v>
      </c>
      <c r="I123" s="246"/>
      <c r="J123" s="242"/>
      <c r="K123" s="242"/>
      <c r="L123" s="247"/>
      <c r="M123" s="248"/>
      <c r="N123" s="249"/>
      <c r="O123" s="249"/>
      <c r="P123" s="249"/>
      <c r="Q123" s="249"/>
      <c r="R123" s="249"/>
      <c r="S123" s="249"/>
      <c r="T123" s="250"/>
      <c r="U123" s="14"/>
      <c r="V123" s="14"/>
      <c r="W123" s="14"/>
      <c r="X123" s="14"/>
      <c r="Y123" s="14"/>
      <c r="Z123" s="14"/>
      <c r="AA123" s="14"/>
      <c r="AB123" s="14"/>
      <c r="AC123" s="14"/>
      <c r="AD123" s="14"/>
      <c r="AE123" s="14"/>
      <c r="AT123" s="251" t="s">
        <v>149</v>
      </c>
      <c r="AU123" s="251" t="s">
        <v>84</v>
      </c>
      <c r="AV123" s="14" t="s">
        <v>84</v>
      </c>
      <c r="AW123" s="14" t="s">
        <v>35</v>
      </c>
      <c r="AX123" s="14" t="s">
        <v>82</v>
      </c>
      <c r="AY123" s="251" t="s">
        <v>137</v>
      </c>
    </row>
    <row r="124" s="2" customFormat="1" ht="24.15" customHeight="1">
      <c r="A124" s="38"/>
      <c r="B124" s="39"/>
      <c r="C124" s="266" t="s">
        <v>226</v>
      </c>
      <c r="D124" s="266" t="s">
        <v>365</v>
      </c>
      <c r="E124" s="267" t="s">
        <v>793</v>
      </c>
      <c r="F124" s="268" t="s">
        <v>794</v>
      </c>
      <c r="G124" s="269" t="s">
        <v>252</v>
      </c>
      <c r="H124" s="270">
        <v>621</v>
      </c>
      <c r="I124" s="271"/>
      <c r="J124" s="272">
        <f>ROUND(I124*H124,2)</f>
        <v>0</v>
      </c>
      <c r="K124" s="268" t="s">
        <v>144</v>
      </c>
      <c r="L124" s="273"/>
      <c r="M124" s="274" t="s">
        <v>19</v>
      </c>
      <c r="N124" s="275" t="s">
        <v>45</v>
      </c>
      <c r="O124" s="84"/>
      <c r="P124" s="221">
        <f>O124*H124</f>
        <v>0</v>
      </c>
      <c r="Q124" s="221">
        <v>0.00012</v>
      </c>
      <c r="R124" s="221">
        <f>Q124*H124</f>
        <v>0.074520000000000003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409</v>
      </c>
      <c r="AT124" s="223" t="s">
        <v>365</v>
      </c>
      <c r="AU124" s="223" t="s">
        <v>84</v>
      </c>
      <c r="AY124" s="17" t="s">
        <v>137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82</v>
      </c>
      <c r="BK124" s="224">
        <f>ROUND(I124*H124,2)</f>
        <v>0</v>
      </c>
      <c r="BL124" s="17" t="s">
        <v>197</v>
      </c>
      <c r="BM124" s="223" t="s">
        <v>795</v>
      </c>
    </row>
    <row r="125" s="14" customFormat="1">
      <c r="A125" s="14"/>
      <c r="B125" s="241"/>
      <c r="C125" s="242"/>
      <c r="D125" s="232" t="s">
        <v>149</v>
      </c>
      <c r="E125" s="243" t="s">
        <v>19</v>
      </c>
      <c r="F125" s="244" t="s">
        <v>796</v>
      </c>
      <c r="G125" s="242"/>
      <c r="H125" s="245">
        <v>540</v>
      </c>
      <c r="I125" s="246"/>
      <c r="J125" s="242"/>
      <c r="K125" s="242"/>
      <c r="L125" s="247"/>
      <c r="M125" s="248"/>
      <c r="N125" s="249"/>
      <c r="O125" s="249"/>
      <c r="P125" s="249"/>
      <c r="Q125" s="249"/>
      <c r="R125" s="249"/>
      <c r="S125" s="249"/>
      <c r="T125" s="250"/>
      <c r="U125" s="14"/>
      <c r="V125" s="14"/>
      <c r="W125" s="14"/>
      <c r="X125" s="14"/>
      <c r="Y125" s="14"/>
      <c r="Z125" s="14"/>
      <c r="AA125" s="14"/>
      <c r="AB125" s="14"/>
      <c r="AC125" s="14"/>
      <c r="AD125" s="14"/>
      <c r="AE125" s="14"/>
      <c r="AT125" s="251" t="s">
        <v>149</v>
      </c>
      <c r="AU125" s="251" t="s">
        <v>84</v>
      </c>
      <c r="AV125" s="14" t="s">
        <v>84</v>
      </c>
      <c r="AW125" s="14" t="s">
        <v>35</v>
      </c>
      <c r="AX125" s="14" t="s">
        <v>82</v>
      </c>
      <c r="AY125" s="251" t="s">
        <v>137</v>
      </c>
    </row>
    <row r="126" s="14" customFormat="1">
      <c r="A126" s="14"/>
      <c r="B126" s="241"/>
      <c r="C126" s="242"/>
      <c r="D126" s="232" t="s">
        <v>149</v>
      </c>
      <c r="E126" s="242"/>
      <c r="F126" s="244" t="s">
        <v>797</v>
      </c>
      <c r="G126" s="242"/>
      <c r="H126" s="245">
        <v>621</v>
      </c>
      <c r="I126" s="246"/>
      <c r="J126" s="242"/>
      <c r="K126" s="242"/>
      <c r="L126" s="247"/>
      <c r="M126" s="248"/>
      <c r="N126" s="249"/>
      <c r="O126" s="249"/>
      <c r="P126" s="249"/>
      <c r="Q126" s="249"/>
      <c r="R126" s="249"/>
      <c r="S126" s="249"/>
      <c r="T126" s="250"/>
      <c r="U126" s="14"/>
      <c r="V126" s="14"/>
      <c r="W126" s="14"/>
      <c r="X126" s="14"/>
      <c r="Y126" s="14"/>
      <c r="Z126" s="14"/>
      <c r="AA126" s="14"/>
      <c r="AB126" s="14"/>
      <c r="AC126" s="14"/>
      <c r="AD126" s="14"/>
      <c r="AE126" s="14"/>
      <c r="AT126" s="251" t="s">
        <v>149</v>
      </c>
      <c r="AU126" s="251" t="s">
        <v>84</v>
      </c>
      <c r="AV126" s="14" t="s">
        <v>84</v>
      </c>
      <c r="AW126" s="14" t="s">
        <v>4</v>
      </c>
      <c r="AX126" s="14" t="s">
        <v>82</v>
      </c>
      <c r="AY126" s="251" t="s">
        <v>137</v>
      </c>
    </row>
    <row r="127" s="2" customFormat="1" ht="24.15" customHeight="1">
      <c r="A127" s="38"/>
      <c r="B127" s="39"/>
      <c r="C127" s="266" t="s">
        <v>234</v>
      </c>
      <c r="D127" s="266" t="s">
        <v>365</v>
      </c>
      <c r="E127" s="267" t="s">
        <v>798</v>
      </c>
      <c r="F127" s="268" t="s">
        <v>799</v>
      </c>
      <c r="G127" s="269" t="s">
        <v>252</v>
      </c>
      <c r="H127" s="270">
        <v>517.5</v>
      </c>
      <c r="I127" s="271"/>
      <c r="J127" s="272">
        <f>ROUND(I127*H127,2)</f>
        <v>0</v>
      </c>
      <c r="K127" s="268" t="s">
        <v>144</v>
      </c>
      <c r="L127" s="273"/>
      <c r="M127" s="274" t="s">
        <v>19</v>
      </c>
      <c r="N127" s="275" t="s">
        <v>45</v>
      </c>
      <c r="O127" s="84"/>
      <c r="P127" s="221">
        <f>O127*H127</f>
        <v>0</v>
      </c>
      <c r="Q127" s="221">
        <v>0.00017000000000000001</v>
      </c>
      <c r="R127" s="221">
        <f>Q127*H127</f>
        <v>0.087975000000000012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409</v>
      </c>
      <c r="AT127" s="223" t="s">
        <v>365</v>
      </c>
      <c r="AU127" s="223" t="s">
        <v>84</v>
      </c>
      <c r="AY127" s="17" t="s">
        <v>137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82</v>
      </c>
      <c r="BK127" s="224">
        <f>ROUND(I127*H127,2)</f>
        <v>0</v>
      </c>
      <c r="BL127" s="17" t="s">
        <v>197</v>
      </c>
      <c r="BM127" s="223" t="s">
        <v>800</v>
      </c>
    </row>
    <row r="128" s="14" customFormat="1">
      <c r="A128" s="14"/>
      <c r="B128" s="241"/>
      <c r="C128" s="242"/>
      <c r="D128" s="232" t="s">
        <v>149</v>
      </c>
      <c r="E128" s="243" t="s">
        <v>19</v>
      </c>
      <c r="F128" s="244" t="s">
        <v>801</v>
      </c>
      <c r="G128" s="242"/>
      <c r="H128" s="245">
        <v>450</v>
      </c>
      <c r="I128" s="246"/>
      <c r="J128" s="242"/>
      <c r="K128" s="242"/>
      <c r="L128" s="247"/>
      <c r="M128" s="248"/>
      <c r="N128" s="249"/>
      <c r="O128" s="249"/>
      <c r="P128" s="249"/>
      <c r="Q128" s="249"/>
      <c r="R128" s="249"/>
      <c r="S128" s="249"/>
      <c r="T128" s="250"/>
      <c r="U128" s="14"/>
      <c r="V128" s="14"/>
      <c r="W128" s="14"/>
      <c r="X128" s="14"/>
      <c r="Y128" s="14"/>
      <c r="Z128" s="14"/>
      <c r="AA128" s="14"/>
      <c r="AB128" s="14"/>
      <c r="AC128" s="14"/>
      <c r="AD128" s="14"/>
      <c r="AE128" s="14"/>
      <c r="AT128" s="251" t="s">
        <v>149</v>
      </c>
      <c r="AU128" s="251" t="s">
        <v>84</v>
      </c>
      <c r="AV128" s="14" t="s">
        <v>84</v>
      </c>
      <c r="AW128" s="14" t="s">
        <v>35</v>
      </c>
      <c r="AX128" s="14" t="s">
        <v>82</v>
      </c>
      <c r="AY128" s="251" t="s">
        <v>137</v>
      </c>
    </row>
    <row r="129" s="14" customFormat="1">
      <c r="A129" s="14"/>
      <c r="B129" s="241"/>
      <c r="C129" s="242"/>
      <c r="D129" s="232" t="s">
        <v>149</v>
      </c>
      <c r="E129" s="242"/>
      <c r="F129" s="244" t="s">
        <v>802</v>
      </c>
      <c r="G129" s="242"/>
      <c r="H129" s="245">
        <v>517.5</v>
      </c>
      <c r="I129" s="246"/>
      <c r="J129" s="242"/>
      <c r="K129" s="242"/>
      <c r="L129" s="247"/>
      <c r="M129" s="248"/>
      <c r="N129" s="249"/>
      <c r="O129" s="249"/>
      <c r="P129" s="249"/>
      <c r="Q129" s="249"/>
      <c r="R129" s="249"/>
      <c r="S129" s="249"/>
      <c r="T129" s="250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1" t="s">
        <v>149</v>
      </c>
      <c r="AU129" s="251" t="s">
        <v>84</v>
      </c>
      <c r="AV129" s="14" t="s">
        <v>84</v>
      </c>
      <c r="AW129" s="14" t="s">
        <v>4</v>
      </c>
      <c r="AX129" s="14" t="s">
        <v>82</v>
      </c>
      <c r="AY129" s="251" t="s">
        <v>137</v>
      </c>
    </row>
    <row r="130" s="2" customFormat="1" ht="44.25" customHeight="1">
      <c r="A130" s="38"/>
      <c r="B130" s="39"/>
      <c r="C130" s="212" t="s">
        <v>241</v>
      </c>
      <c r="D130" s="212" t="s">
        <v>140</v>
      </c>
      <c r="E130" s="213" t="s">
        <v>803</v>
      </c>
      <c r="F130" s="214" t="s">
        <v>804</v>
      </c>
      <c r="G130" s="215" t="s">
        <v>252</v>
      </c>
      <c r="H130" s="216">
        <v>155</v>
      </c>
      <c r="I130" s="217"/>
      <c r="J130" s="218">
        <f>ROUND(I130*H130,2)</f>
        <v>0</v>
      </c>
      <c r="K130" s="214" t="s">
        <v>144</v>
      </c>
      <c r="L130" s="44"/>
      <c r="M130" s="219" t="s">
        <v>19</v>
      </c>
      <c r="N130" s="220" t="s">
        <v>45</v>
      </c>
      <c r="O130" s="84"/>
      <c r="P130" s="221">
        <f>O130*H130</f>
        <v>0</v>
      </c>
      <c r="Q130" s="221">
        <v>0</v>
      </c>
      <c r="R130" s="221">
        <f>Q130*H130</f>
        <v>0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197</v>
      </c>
      <c r="AT130" s="223" t="s">
        <v>140</v>
      </c>
      <c r="AU130" s="223" t="s">
        <v>84</v>
      </c>
      <c r="AY130" s="17" t="s">
        <v>137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82</v>
      </c>
      <c r="BK130" s="224">
        <f>ROUND(I130*H130,2)</f>
        <v>0</v>
      </c>
      <c r="BL130" s="17" t="s">
        <v>197</v>
      </c>
      <c r="BM130" s="223" t="s">
        <v>805</v>
      </c>
    </row>
    <row r="131" s="2" customFormat="1">
      <c r="A131" s="38"/>
      <c r="B131" s="39"/>
      <c r="C131" s="40"/>
      <c r="D131" s="225" t="s">
        <v>147</v>
      </c>
      <c r="E131" s="40"/>
      <c r="F131" s="226" t="s">
        <v>806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147</v>
      </c>
      <c r="AU131" s="17" t="s">
        <v>84</v>
      </c>
    </row>
    <row r="132" s="14" customFormat="1">
      <c r="A132" s="14"/>
      <c r="B132" s="241"/>
      <c r="C132" s="242"/>
      <c r="D132" s="232" t="s">
        <v>149</v>
      </c>
      <c r="E132" s="243" t="s">
        <v>19</v>
      </c>
      <c r="F132" s="244" t="s">
        <v>807</v>
      </c>
      <c r="G132" s="242"/>
      <c r="H132" s="245">
        <v>155</v>
      </c>
      <c r="I132" s="246"/>
      <c r="J132" s="242"/>
      <c r="K132" s="242"/>
      <c r="L132" s="247"/>
      <c r="M132" s="248"/>
      <c r="N132" s="249"/>
      <c r="O132" s="249"/>
      <c r="P132" s="249"/>
      <c r="Q132" s="249"/>
      <c r="R132" s="249"/>
      <c r="S132" s="249"/>
      <c r="T132" s="250"/>
      <c r="U132" s="14"/>
      <c r="V132" s="14"/>
      <c r="W132" s="14"/>
      <c r="X132" s="14"/>
      <c r="Y132" s="14"/>
      <c r="Z132" s="14"/>
      <c r="AA132" s="14"/>
      <c r="AB132" s="14"/>
      <c r="AC132" s="14"/>
      <c r="AD132" s="14"/>
      <c r="AE132" s="14"/>
      <c r="AT132" s="251" t="s">
        <v>149</v>
      </c>
      <c r="AU132" s="251" t="s">
        <v>84</v>
      </c>
      <c r="AV132" s="14" t="s">
        <v>84</v>
      </c>
      <c r="AW132" s="14" t="s">
        <v>35</v>
      </c>
      <c r="AX132" s="14" t="s">
        <v>82</v>
      </c>
      <c r="AY132" s="251" t="s">
        <v>137</v>
      </c>
    </row>
    <row r="133" s="2" customFormat="1" ht="24.15" customHeight="1">
      <c r="A133" s="38"/>
      <c r="B133" s="39"/>
      <c r="C133" s="266" t="s">
        <v>197</v>
      </c>
      <c r="D133" s="266" t="s">
        <v>365</v>
      </c>
      <c r="E133" s="267" t="s">
        <v>808</v>
      </c>
      <c r="F133" s="268" t="s">
        <v>809</v>
      </c>
      <c r="G133" s="269" t="s">
        <v>252</v>
      </c>
      <c r="H133" s="270">
        <v>69</v>
      </c>
      <c r="I133" s="271"/>
      <c r="J133" s="272">
        <f>ROUND(I133*H133,2)</f>
        <v>0</v>
      </c>
      <c r="K133" s="268" t="s">
        <v>144</v>
      </c>
      <c r="L133" s="273"/>
      <c r="M133" s="274" t="s">
        <v>19</v>
      </c>
      <c r="N133" s="275" t="s">
        <v>45</v>
      </c>
      <c r="O133" s="84"/>
      <c r="P133" s="221">
        <f>O133*H133</f>
        <v>0</v>
      </c>
      <c r="Q133" s="221">
        <v>0.00016000000000000001</v>
      </c>
      <c r="R133" s="221">
        <f>Q133*H133</f>
        <v>0.011040000000000001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409</v>
      </c>
      <c r="AT133" s="223" t="s">
        <v>365</v>
      </c>
      <c r="AU133" s="223" t="s">
        <v>84</v>
      </c>
      <c r="AY133" s="17" t="s">
        <v>137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82</v>
      </c>
      <c r="BK133" s="224">
        <f>ROUND(I133*H133,2)</f>
        <v>0</v>
      </c>
      <c r="BL133" s="17" t="s">
        <v>197</v>
      </c>
      <c r="BM133" s="223" t="s">
        <v>810</v>
      </c>
    </row>
    <row r="134" s="14" customFormat="1">
      <c r="A134" s="14"/>
      <c r="B134" s="241"/>
      <c r="C134" s="242"/>
      <c r="D134" s="232" t="s">
        <v>149</v>
      </c>
      <c r="E134" s="243" t="s">
        <v>19</v>
      </c>
      <c r="F134" s="244" t="s">
        <v>621</v>
      </c>
      <c r="G134" s="242"/>
      <c r="H134" s="245">
        <v>60</v>
      </c>
      <c r="I134" s="246"/>
      <c r="J134" s="242"/>
      <c r="K134" s="242"/>
      <c r="L134" s="247"/>
      <c r="M134" s="248"/>
      <c r="N134" s="249"/>
      <c r="O134" s="249"/>
      <c r="P134" s="249"/>
      <c r="Q134" s="249"/>
      <c r="R134" s="249"/>
      <c r="S134" s="249"/>
      <c r="T134" s="250"/>
      <c r="U134" s="14"/>
      <c r="V134" s="14"/>
      <c r="W134" s="14"/>
      <c r="X134" s="14"/>
      <c r="Y134" s="14"/>
      <c r="Z134" s="14"/>
      <c r="AA134" s="14"/>
      <c r="AB134" s="14"/>
      <c r="AC134" s="14"/>
      <c r="AD134" s="14"/>
      <c r="AE134" s="14"/>
      <c r="AT134" s="251" t="s">
        <v>149</v>
      </c>
      <c r="AU134" s="251" t="s">
        <v>84</v>
      </c>
      <c r="AV134" s="14" t="s">
        <v>84</v>
      </c>
      <c r="AW134" s="14" t="s">
        <v>35</v>
      </c>
      <c r="AX134" s="14" t="s">
        <v>82</v>
      </c>
      <c r="AY134" s="251" t="s">
        <v>137</v>
      </c>
    </row>
    <row r="135" s="14" customFormat="1">
      <c r="A135" s="14"/>
      <c r="B135" s="241"/>
      <c r="C135" s="242"/>
      <c r="D135" s="232" t="s">
        <v>149</v>
      </c>
      <c r="E135" s="242"/>
      <c r="F135" s="244" t="s">
        <v>811</v>
      </c>
      <c r="G135" s="242"/>
      <c r="H135" s="245">
        <v>69</v>
      </c>
      <c r="I135" s="246"/>
      <c r="J135" s="242"/>
      <c r="K135" s="242"/>
      <c r="L135" s="247"/>
      <c r="M135" s="248"/>
      <c r="N135" s="249"/>
      <c r="O135" s="249"/>
      <c r="P135" s="249"/>
      <c r="Q135" s="249"/>
      <c r="R135" s="249"/>
      <c r="S135" s="249"/>
      <c r="T135" s="250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1" t="s">
        <v>149</v>
      </c>
      <c r="AU135" s="251" t="s">
        <v>84</v>
      </c>
      <c r="AV135" s="14" t="s">
        <v>84</v>
      </c>
      <c r="AW135" s="14" t="s">
        <v>4</v>
      </c>
      <c r="AX135" s="14" t="s">
        <v>82</v>
      </c>
      <c r="AY135" s="251" t="s">
        <v>137</v>
      </c>
    </row>
    <row r="136" s="2" customFormat="1" ht="24.15" customHeight="1">
      <c r="A136" s="38"/>
      <c r="B136" s="39"/>
      <c r="C136" s="266" t="s">
        <v>257</v>
      </c>
      <c r="D136" s="266" t="s">
        <v>365</v>
      </c>
      <c r="E136" s="267" t="s">
        <v>812</v>
      </c>
      <c r="F136" s="268" t="s">
        <v>813</v>
      </c>
      <c r="G136" s="269" t="s">
        <v>252</v>
      </c>
      <c r="H136" s="270">
        <v>109.25</v>
      </c>
      <c r="I136" s="271"/>
      <c r="J136" s="272">
        <f>ROUND(I136*H136,2)</f>
        <v>0</v>
      </c>
      <c r="K136" s="268" t="s">
        <v>144</v>
      </c>
      <c r="L136" s="273"/>
      <c r="M136" s="274" t="s">
        <v>19</v>
      </c>
      <c r="N136" s="275" t="s">
        <v>45</v>
      </c>
      <c r="O136" s="84"/>
      <c r="P136" s="221">
        <f>O136*H136</f>
        <v>0</v>
      </c>
      <c r="Q136" s="221">
        <v>0.00025000000000000001</v>
      </c>
      <c r="R136" s="221">
        <f>Q136*H136</f>
        <v>0.0273125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409</v>
      </c>
      <c r="AT136" s="223" t="s">
        <v>365</v>
      </c>
      <c r="AU136" s="223" t="s">
        <v>84</v>
      </c>
      <c r="AY136" s="17" t="s">
        <v>137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82</v>
      </c>
      <c r="BK136" s="224">
        <f>ROUND(I136*H136,2)</f>
        <v>0</v>
      </c>
      <c r="BL136" s="17" t="s">
        <v>197</v>
      </c>
      <c r="BM136" s="223" t="s">
        <v>814</v>
      </c>
    </row>
    <row r="137" s="14" customFormat="1">
      <c r="A137" s="14"/>
      <c r="B137" s="241"/>
      <c r="C137" s="242"/>
      <c r="D137" s="232" t="s">
        <v>149</v>
      </c>
      <c r="E137" s="243" t="s">
        <v>19</v>
      </c>
      <c r="F137" s="244" t="s">
        <v>815</v>
      </c>
      <c r="G137" s="242"/>
      <c r="H137" s="245">
        <v>95</v>
      </c>
      <c r="I137" s="246"/>
      <c r="J137" s="242"/>
      <c r="K137" s="242"/>
      <c r="L137" s="247"/>
      <c r="M137" s="248"/>
      <c r="N137" s="249"/>
      <c r="O137" s="249"/>
      <c r="P137" s="249"/>
      <c r="Q137" s="249"/>
      <c r="R137" s="249"/>
      <c r="S137" s="249"/>
      <c r="T137" s="250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1" t="s">
        <v>149</v>
      </c>
      <c r="AU137" s="251" t="s">
        <v>84</v>
      </c>
      <c r="AV137" s="14" t="s">
        <v>84</v>
      </c>
      <c r="AW137" s="14" t="s">
        <v>35</v>
      </c>
      <c r="AX137" s="14" t="s">
        <v>82</v>
      </c>
      <c r="AY137" s="251" t="s">
        <v>137</v>
      </c>
    </row>
    <row r="138" s="14" customFormat="1">
      <c r="A138" s="14"/>
      <c r="B138" s="241"/>
      <c r="C138" s="242"/>
      <c r="D138" s="232" t="s">
        <v>149</v>
      </c>
      <c r="E138" s="242"/>
      <c r="F138" s="244" t="s">
        <v>816</v>
      </c>
      <c r="G138" s="242"/>
      <c r="H138" s="245">
        <v>109.25</v>
      </c>
      <c r="I138" s="246"/>
      <c r="J138" s="242"/>
      <c r="K138" s="242"/>
      <c r="L138" s="247"/>
      <c r="M138" s="248"/>
      <c r="N138" s="249"/>
      <c r="O138" s="249"/>
      <c r="P138" s="249"/>
      <c r="Q138" s="249"/>
      <c r="R138" s="249"/>
      <c r="S138" s="249"/>
      <c r="T138" s="250"/>
      <c r="U138" s="14"/>
      <c r="V138" s="14"/>
      <c r="W138" s="14"/>
      <c r="X138" s="14"/>
      <c r="Y138" s="14"/>
      <c r="Z138" s="14"/>
      <c r="AA138" s="14"/>
      <c r="AB138" s="14"/>
      <c r="AC138" s="14"/>
      <c r="AD138" s="14"/>
      <c r="AE138" s="14"/>
      <c r="AT138" s="251" t="s">
        <v>149</v>
      </c>
      <c r="AU138" s="251" t="s">
        <v>84</v>
      </c>
      <c r="AV138" s="14" t="s">
        <v>84</v>
      </c>
      <c r="AW138" s="14" t="s">
        <v>4</v>
      </c>
      <c r="AX138" s="14" t="s">
        <v>82</v>
      </c>
      <c r="AY138" s="251" t="s">
        <v>137</v>
      </c>
    </row>
    <row r="139" s="2" customFormat="1" ht="33" customHeight="1">
      <c r="A139" s="38"/>
      <c r="B139" s="39"/>
      <c r="C139" s="212" t="s">
        <v>264</v>
      </c>
      <c r="D139" s="212" t="s">
        <v>140</v>
      </c>
      <c r="E139" s="213" t="s">
        <v>817</v>
      </c>
      <c r="F139" s="214" t="s">
        <v>818</v>
      </c>
      <c r="G139" s="215" t="s">
        <v>229</v>
      </c>
      <c r="H139" s="216">
        <v>165</v>
      </c>
      <c r="I139" s="217"/>
      <c r="J139" s="218">
        <f>ROUND(I139*H139,2)</f>
        <v>0</v>
      </c>
      <c r="K139" s="214" t="s">
        <v>144</v>
      </c>
      <c r="L139" s="44"/>
      <c r="M139" s="219" t="s">
        <v>19</v>
      </c>
      <c r="N139" s="220" t="s">
        <v>45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197</v>
      </c>
      <c r="AT139" s="223" t="s">
        <v>140</v>
      </c>
      <c r="AU139" s="223" t="s">
        <v>84</v>
      </c>
      <c r="AY139" s="17" t="s">
        <v>137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82</v>
      </c>
      <c r="BK139" s="224">
        <f>ROUND(I139*H139,2)</f>
        <v>0</v>
      </c>
      <c r="BL139" s="17" t="s">
        <v>197</v>
      </c>
      <c r="BM139" s="223" t="s">
        <v>819</v>
      </c>
    </row>
    <row r="140" s="2" customFormat="1">
      <c r="A140" s="38"/>
      <c r="B140" s="39"/>
      <c r="C140" s="40"/>
      <c r="D140" s="225" t="s">
        <v>147</v>
      </c>
      <c r="E140" s="40"/>
      <c r="F140" s="226" t="s">
        <v>820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84</v>
      </c>
    </row>
    <row r="141" s="2" customFormat="1" ht="37.8" customHeight="1">
      <c r="A141" s="38"/>
      <c r="B141" s="39"/>
      <c r="C141" s="212" t="s">
        <v>270</v>
      </c>
      <c r="D141" s="212" t="s">
        <v>140</v>
      </c>
      <c r="E141" s="213" t="s">
        <v>821</v>
      </c>
      <c r="F141" s="214" t="s">
        <v>822</v>
      </c>
      <c r="G141" s="215" t="s">
        <v>229</v>
      </c>
      <c r="H141" s="216">
        <v>1</v>
      </c>
      <c r="I141" s="217"/>
      <c r="J141" s="218">
        <f>ROUND(I141*H141,2)</f>
        <v>0</v>
      </c>
      <c r="K141" s="214" t="s">
        <v>144</v>
      </c>
      <c r="L141" s="44"/>
      <c r="M141" s="219" t="s">
        <v>19</v>
      </c>
      <c r="N141" s="220" t="s">
        <v>45</v>
      </c>
      <c r="O141" s="84"/>
      <c r="P141" s="221">
        <f>O141*H141</f>
        <v>0</v>
      </c>
      <c r="Q141" s="221">
        <v>0</v>
      </c>
      <c r="R141" s="221">
        <f>Q141*H141</f>
        <v>0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197</v>
      </c>
      <c r="AT141" s="223" t="s">
        <v>140</v>
      </c>
      <c r="AU141" s="223" t="s">
        <v>84</v>
      </c>
      <c r="AY141" s="17" t="s">
        <v>137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82</v>
      </c>
      <c r="BK141" s="224">
        <f>ROUND(I141*H141,2)</f>
        <v>0</v>
      </c>
      <c r="BL141" s="17" t="s">
        <v>197</v>
      </c>
      <c r="BM141" s="223" t="s">
        <v>823</v>
      </c>
    </row>
    <row r="142" s="2" customFormat="1">
      <c r="A142" s="38"/>
      <c r="B142" s="39"/>
      <c r="C142" s="40"/>
      <c r="D142" s="225" t="s">
        <v>147</v>
      </c>
      <c r="E142" s="40"/>
      <c r="F142" s="226" t="s">
        <v>824</v>
      </c>
      <c r="G142" s="40"/>
      <c r="H142" s="40"/>
      <c r="I142" s="227"/>
      <c r="J142" s="40"/>
      <c r="K142" s="40"/>
      <c r="L142" s="44"/>
      <c r="M142" s="228"/>
      <c r="N142" s="229"/>
      <c r="O142" s="84"/>
      <c r="P142" s="84"/>
      <c r="Q142" s="84"/>
      <c r="R142" s="84"/>
      <c r="S142" s="84"/>
      <c r="T142" s="85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147</v>
      </c>
      <c r="AU142" s="17" t="s">
        <v>84</v>
      </c>
    </row>
    <row r="143" s="2" customFormat="1" ht="16.5" customHeight="1">
      <c r="A143" s="38"/>
      <c r="B143" s="39"/>
      <c r="C143" s="266" t="s">
        <v>286</v>
      </c>
      <c r="D143" s="266" t="s">
        <v>365</v>
      </c>
      <c r="E143" s="267" t="s">
        <v>825</v>
      </c>
      <c r="F143" s="268" t="s">
        <v>826</v>
      </c>
      <c r="G143" s="269" t="s">
        <v>19</v>
      </c>
      <c r="H143" s="270">
        <v>1</v>
      </c>
      <c r="I143" s="271"/>
      <c r="J143" s="272">
        <f>ROUND(I143*H143,2)</f>
        <v>0</v>
      </c>
      <c r="K143" s="268" t="s">
        <v>19</v>
      </c>
      <c r="L143" s="273"/>
      <c r="M143" s="274" t="s">
        <v>19</v>
      </c>
      <c r="N143" s="275" t="s">
        <v>45</v>
      </c>
      <c r="O143" s="84"/>
      <c r="P143" s="221">
        <f>O143*H143</f>
        <v>0</v>
      </c>
      <c r="Q143" s="221">
        <v>0</v>
      </c>
      <c r="R143" s="221">
        <f>Q143*H143</f>
        <v>0</v>
      </c>
      <c r="S143" s="221">
        <v>0</v>
      </c>
      <c r="T143" s="222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3" t="s">
        <v>409</v>
      </c>
      <c r="AT143" s="223" t="s">
        <v>365</v>
      </c>
      <c r="AU143" s="223" t="s">
        <v>84</v>
      </c>
      <c r="AY143" s="17" t="s">
        <v>137</v>
      </c>
      <c r="BE143" s="224">
        <f>IF(N143="základní",J143,0)</f>
        <v>0</v>
      </c>
      <c r="BF143" s="224">
        <f>IF(N143="snížená",J143,0)</f>
        <v>0</v>
      </c>
      <c r="BG143" s="224">
        <f>IF(N143="zákl. přenesená",J143,0)</f>
        <v>0</v>
      </c>
      <c r="BH143" s="224">
        <f>IF(N143="sníž. přenesená",J143,0)</f>
        <v>0</v>
      </c>
      <c r="BI143" s="224">
        <f>IF(N143="nulová",J143,0)</f>
        <v>0</v>
      </c>
      <c r="BJ143" s="17" t="s">
        <v>82</v>
      </c>
      <c r="BK143" s="224">
        <f>ROUND(I143*H143,2)</f>
        <v>0</v>
      </c>
      <c r="BL143" s="17" t="s">
        <v>197</v>
      </c>
      <c r="BM143" s="223" t="s">
        <v>827</v>
      </c>
    </row>
    <row r="144" s="2" customFormat="1" ht="44.25" customHeight="1">
      <c r="A144" s="38"/>
      <c r="B144" s="39"/>
      <c r="C144" s="212" t="s">
        <v>7</v>
      </c>
      <c r="D144" s="212" t="s">
        <v>140</v>
      </c>
      <c r="E144" s="213" t="s">
        <v>828</v>
      </c>
      <c r="F144" s="214" t="s">
        <v>829</v>
      </c>
      <c r="G144" s="215" t="s">
        <v>229</v>
      </c>
      <c r="H144" s="216">
        <v>2</v>
      </c>
      <c r="I144" s="217"/>
      <c r="J144" s="218">
        <f>ROUND(I144*H144,2)</f>
        <v>0</v>
      </c>
      <c r="K144" s="214" t="s">
        <v>144</v>
      </c>
      <c r="L144" s="44"/>
      <c r="M144" s="219" t="s">
        <v>19</v>
      </c>
      <c r="N144" s="220" t="s">
        <v>45</v>
      </c>
      <c r="O144" s="84"/>
      <c r="P144" s="221">
        <f>O144*H144</f>
        <v>0</v>
      </c>
      <c r="Q144" s="221">
        <v>0</v>
      </c>
      <c r="R144" s="221">
        <f>Q144*H144</f>
        <v>0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197</v>
      </c>
      <c r="AT144" s="223" t="s">
        <v>140</v>
      </c>
      <c r="AU144" s="223" t="s">
        <v>84</v>
      </c>
      <c r="AY144" s="17" t="s">
        <v>137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82</v>
      </c>
      <c r="BK144" s="224">
        <f>ROUND(I144*H144,2)</f>
        <v>0</v>
      </c>
      <c r="BL144" s="17" t="s">
        <v>197</v>
      </c>
      <c r="BM144" s="223" t="s">
        <v>830</v>
      </c>
    </row>
    <row r="145" s="2" customFormat="1">
      <c r="A145" s="38"/>
      <c r="B145" s="39"/>
      <c r="C145" s="40"/>
      <c r="D145" s="225" t="s">
        <v>147</v>
      </c>
      <c r="E145" s="40"/>
      <c r="F145" s="226" t="s">
        <v>831</v>
      </c>
      <c r="G145" s="40"/>
      <c r="H145" s="40"/>
      <c r="I145" s="227"/>
      <c r="J145" s="40"/>
      <c r="K145" s="40"/>
      <c r="L145" s="44"/>
      <c r="M145" s="228"/>
      <c r="N145" s="229"/>
      <c r="O145" s="84"/>
      <c r="P145" s="84"/>
      <c r="Q145" s="84"/>
      <c r="R145" s="84"/>
      <c r="S145" s="84"/>
      <c r="T145" s="85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147</v>
      </c>
      <c r="AU145" s="17" t="s">
        <v>84</v>
      </c>
    </row>
    <row r="146" s="2" customFormat="1" ht="24.15" customHeight="1">
      <c r="A146" s="38"/>
      <c r="B146" s="39"/>
      <c r="C146" s="266" t="s">
        <v>313</v>
      </c>
      <c r="D146" s="266" t="s">
        <v>365</v>
      </c>
      <c r="E146" s="267" t="s">
        <v>832</v>
      </c>
      <c r="F146" s="268" t="s">
        <v>833</v>
      </c>
      <c r="G146" s="269" t="s">
        <v>229</v>
      </c>
      <c r="H146" s="270">
        <v>2</v>
      </c>
      <c r="I146" s="271"/>
      <c r="J146" s="272">
        <f>ROUND(I146*H146,2)</f>
        <v>0</v>
      </c>
      <c r="K146" s="268" t="s">
        <v>144</v>
      </c>
      <c r="L146" s="273"/>
      <c r="M146" s="274" t="s">
        <v>19</v>
      </c>
      <c r="N146" s="275" t="s">
        <v>45</v>
      </c>
      <c r="O146" s="84"/>
      <c r="P146" s="221">
        <f>O146*H146</f>
        <v>0</v>
      </c>
      <c r="Q146" s="221">
        <v>9.0000000000000006E-05</v>
      </c>
      <c r="R146" s="221">
        <f>Q146*H146</f>
        <v>0.00018000000000000001</v>
      </c>
      <c r="S146" s="221">
        <v>0</v>
      </c>
      <c r="T146" s="222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3" t="s">
        <v>409</v>
      </c>
      <c r="AT146" s="223" t="s">
        <v>365</v>
      </c>
      <c r="AU146" s="223" t="s">
        <v>84</v>
      </c>
      <c r="AY146" s="17" t="s">
        <v>137</v>
      </c>
      <c r="BE146" s="224">
        <f>IF(N146="základní",J146,0)</f>
        <v>0</v>
      </c>
      <c r="BF146" s="224">
        <f>IF(N146="snížená",J146,0)</f>
        <v>0</v>
      </c>
      <c r="BG146" s="224">
        <f>IF(N146="zákl. přenesená",J146,0)</f>
        <v>0</v>
      </c>
      <c r="BH146" s="224">
        <f>IF(N146="sníž. přenesená",J146,0)</f>
        <v>0</v>
      </c>
      <c r="BI146" s="224">
        <f>IF(N146="nulová",J146,0)</f>
        <v>0</v>
      </c>
      <c r="BJ146" s="17" t="s">
        <v>82</v>
      </c>
      <c r="BK146" s="224">
        <f>ROUND(I146*H146,2)</f>
        <v>0</v>
      </c>
      <c r="BL146" s="17" t="s">
        <v>197</v>
      </c>
      <c r="BM146" s="223" t="s">
        <v>834</v>
      </c>
    </row>
    <row r="147" s="2" customFormat="1" ht="49.05" customHeight="1">
      <c r="A147" s="38"/>
      <c r="B147" s="39"/>
      <c r="C147" s="212" t="s">
        <v>438</v>
      </c>
      <c r="D147" s="212" t="s">
        <v>140</v>
      </c>
      <c r="E147" s="213" t="s">
        <v>835</v>
      </c>
      <c r="F147" s="214" t="s">
        <v>836</v>
      </c>
      <c r="G147" s="215" t="s">
        <v>229</v>
      </c>
      <c r="H147" s="216">
        <v>11</v>
      </c>
      <c r="I147" s="217"/>
      <c r="J147" s="218">
        <f>ROUND(I147*H147,2)</f>
        <v>0</v>
      </c>
      <c r="K147" s="214" t="s">
        <v>144</v>
      </c>
      <c r="L147" s="44"/>
      <c r="M147" s="219" t="s">
        <v>19</v>
      </c>
      <c r="N147" s="220" t="s">
        <v>45</v>
      </c>
      <c r="O147" s="84"/>
      <c r="P147" s="221">
        <f>O147*H147</f>
        <v>0</v>
      </c>
      <c r="Q147" s="221">
        <v>0</v>
      </c>
      <c r="R147" s="221">
        <f>Q147*H147</f>
        <v>0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197</v>
      </c>
      <c r="AT147" s="223" t="s">
        <v>140</v>
      </c>
      <c r="AU147" s="223" t="s">
        <v>84</v>
      </c>
      <c r="AY147" s="17" t="s">
        <v>137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82</v>
      </c>
      <c r="BK147" s="224">
        <f>ROUND(I147*H147,2)</f>
        <v>0</v>
      </c>
      <c r="BL147" s="17" t="s">
        <v>197</v>
      </c>
      <c r="BM147" s="223" t="s">
        <v>837</v>
      </c>
    </row>
    <row r="148" s="2" customFormat="1">
      <c r="A148" s="38"/>
      <c r="B148" s="39"/>
      <c r="C148" s="40"/>
      <c r="D148" s="225" t="s">
        <v>147</v>
      </c>
      <c r="E148" s="40"/>
      <c r="F148" s="226" t="s">
        <v>838</v>
      </c>
      <c r="G148" s="40"/>
      <c r="H148" s="40"/>
      <c r="I148" s="227"/>
      <c r="J148" s="40"/>
      <c r="K148" s="40"/>
      <c r="L148" s="44"/>
      <c r="M148" s="228"/>
      <c r="N148" s="229"/>
      <c r="O148" s="84"/>
      <c r="P148" s="84"/>
      <c r="Q148" s="84"/>
      <c r="R148" s="84"/>
      <c r="S148" s="84"/>
      <c r="T148" s="85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147</v>
      </c>
      <c r="AU148" s="17" t="s">
        <v>84</v>
      </c>
    </row>
    <row r="149" s="2" customFormat="1" ht="24.15" customHeight="1">
      <c r="A149" s="38"/>
      <c r="B149" s="39"/>
      <c r="C149" s="266" t="s">
        <v>444</v>
      </c>
      <c r="D149" s="266" t="s">
        <v>365</v>
      </c>
      <c r="E149" s="267" t="s">
        <v>839</v>
      </c>
      <c r="F149" s="268" t="s">
        <v>840</v>
      </c>
      <c r="G149" s="269" t="s">
        <v>229</v>
      </c>
      <c r="H149" s="270">
        <v>11</v>
      </c>
      <c r="I149" s="271"/>
      <c r="J149" s="272">
        <f>ROUND(I149*H149,2)</f>
        <v>0</v>
      </c>
      <c r="K149" s="268" t="s">
        <v>144</v>
      </c>
      <c r="L149" s="273"/>
      <c r="M149" s="274" t="s">
        <v>19</v>
      </c>
      <c r="N149" s="275" t="s">
        <v>45</v>
      </c>
      <c r="O149" s="84"/>
      <c r="P149" s="221">
        <f>O149*H149</f>
        <v>0</v>
      </c>
      <c r="Q149" s="221">
        <v>4.0000000000000003E-05</v>
      </c>
      <c r="R149" s="221">
        <f>Q149*H149</f>
        <v>0.00044000000000000002</v>
      </c>
      <c r="S149" s="221">
        <v>0</v>
      </c>
      <c r="T149" s="222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3" t="s">
        <v>409</v>
      </c>
      <c r="AT149" s="223" t="s">
        <v>365</v>
      </c>
      <c r="AU149" s="223" t="s">
        <v>84</v>
      </c>
      <c r="AY149" s="17" t="s">
        <v>137</v>
      </c>
      <c r="BE149" s="224">
        <f>IF(N149="základní",J149,0)</f>
        <v>0</v>
      </c>
      <c r="BF149" s="224">
        <f>IF(N149="snížená",J149,0)</f>
        <v>0</v>
      </c>
      <c r="BG149" s="224">
        <f>IF(N149="zákl. přenesená",J149,0)</f>
        <v>0</v>
      </c>
      <c r="BH149" s="224">
        <f>IF(N149="sníž. přenesená",J149,0)</f>
        <v>0</v>
      </c>
      <c r="BI149" s="224">
        <f>IF(N149="nulová",J149,0)</f>
        <v>0</v>
      </c>
      <c r="BJ149" s="17" t="s">
        <v>82</v>
      </c>
      <c r="BK149" s="224">
        <f>ROUND(I149*H149,2)</f>
        <v>0</v>
      </c>
      <c r="BL149" s="17" t="s">
        <v>197</v>
      </c>
      <c r="BM149" s="223" t="s">
        <v>841</v>
      </c>
    </row>
    <row r="150" s="2" customFormat="1" ht="16.5" customHeight="1">
      <c r="A150" s="38"/>
      <c r="B150" s="39"/>
      <c r="C150" s="266" t="s">
        <v>449</v>
      </c>
      <c r="D150" s="266" t="s">
        <v>365</v>
      </c>
      <c r="E150" s="267" t="s">
        <v>842</v>
      </c>
      <c r="F150" s="268" t="s">
        <v>843</v>
      </c>
      <c r="G150" s="269" t="s">
        <v>229</v>
      </c>
      <c r="H150" s="270">
        <v>11</v>
      </c>
      <c r="I150" s="271"/>
      <c r="J150" s="272">
        <f>ROUND(I150*H150,2)</f>
        <v>0</v>
      </c>
      <c r="K150" s="268" t="s">
        <v>144</v>
      </c>
      <c r="L150" s="273"/>
      <c r="M150" s="274" t="s">
        <v>19</v>
      </c>
      <c r="N150" s="275" t="s">
        <v>45</v>
      </c>
      <c r="O150" s="84"/>
      <c r="P150" s="221">
        <f>O150*H150</f>
        <v>0</v>
      </c>
      <c r="Q150" s="221">
        <v>3.0000000000000001E-05</v>
      </c>
      <c r="R150" s="221">
        <f>Q150*H150</f>
        <v>0.00033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409</v>
      </c>
      <c r="AT150" s="223" t="s">
        <v>365</v>
      </c>
      <c r="AU150" s="223" t="s">
        <v>84</v>
      </c>
      <c r="AY150" s="17" t="s">
        <v>137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82</v>
      </c>
      <c r="BK150" s="224">
        <f>ROUND(I150*H150,2)</f>
        <v>0</v>
      </c>
      <c r="BL150" s="17" t="s">
        <v>197</v>
      </c>
      <c r="BM150" s="223" t="s">
        <v>844</v>
      </c>
    </row>
    <row r="151" s="2" customFormat="1" ht="16.5" customHeight="1">
      <c r="A151" s="38"/>
      <c r="B151" s="39"/>
      <c r="C151" s="266" t="s">
        <v>454</v>
      </c>
      <c r="D151" s="266" t="s">
        <v>365</v>
      </c>
      <c r="E151" s="267" t="s">
        <v>845</v>
      </c>
      <c r="F151" s="268" t="s">
        <v>846</v>
      </c>
      <c r="G151" s="269" t="s">
        <v>229</v>
      </c>
      <c r="H151" s="270">
        <v>11</v>
      </c>
      <c r="I151" s="271"/>
      <c r="J151" s="272">
        <f>ROUND(I151*H151,2)</f>
        <v>0</v>
      </c>
      <c r="K151" s="268" t="s">
        <v>144</v>
      </c>
      <c r="L151" s="273"/>
      <c r="M151" s="274" t="s">
        <v>19</v>
      </c>
      <c r="N151" s="275" t="s">
        <v>45</v>
      </c>
      <c r="O151" s="84"/>
      <c r="P151" s="221">
        <f>O151*H151</f>
        <v>0</v>
      </c>
      <c r="Q151" s="221">
        <v>1.0000000000000001E-05</v>
      </c>
      <c r="R151" s="221">
        <f>Q151*H151</f>
        <v>0.00011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409</v>
      </c>
      <c r="AT151" s="223" t="s">
        <v>365</v>
      </c>
      <c r="AU151" s="223" t="s">
        <v>84</v>
      </c>
      <c r="AY151" s="17" t="s">
        <v>137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82</v>
      </c>
      <c r="BK151" s="224">
        <f>ROUND(I151*H151,2)</f>
        <v>0</v>
      </c>
      <c r="BL151" s="17" t="s">
        <v>197</v>
      </c>
      <c r="BM151" s="223" t="s">
        <v>847</v>
      </c>
    </row>
    <row r="152" s="2" customFormat="1" ht="49.05" customHeight="1">
      <c r="A152" s="38"/>
      <c r="B152" s="39"/>
      <c r="C152" s="212" t="s">
        <v>459</v>
      </c>
      <c r="D152" s="212" t="s">
        <v>140</v>
      </c>
      <c r="E152" s="213" t="s">
        <v>848</v>
      </c>
      <c r="F152" s="214" t="s">
        <v>849</v>
      </c>
      <c r="G152" s="215" t="s">
        <v>229</v>
      </c>
      <c r="H152" s="216">
        <v>7</v>
      </c>
      <c r="I152" s="217"/>
      <c r="J152" s="218">
        <f>ROUND(I152*H152,2)</f>
        <v>0</v>
      </c>
      <c r="K152" s="214" t="s">
        <v>144</v>
      </c>
      <c r="L152" s="44"/>
      <c r="M152" s="219" t="s">
        <v>19</v>
      </c>
      <c r="N152" s="220" t="s">
        <v>45</v>
      </c>
      <c r="O152" s="84"/>
      <c r="P152" s="221">
        <f>O152*H152</f>
        <v>0</v>
      </c>
      <c r="Q152" s="221">
        <v>0</v>
      </c>
      <c r="R152" s="221">
        <f>Q152*H152</f>
        <v>0</v>
      </c>
      <c r="S152" s="221">
        <v>0</v>
      </c>
      <c r="T152" s="222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3" t="s">
        <v>197</v>
      </c>
      <c r="AT152" s="223" t="s">
        <v>140</v>
      </c>
      <c r="AU152" s="223" t="s">
        <v>84</v>
      </c>
      <c r="AY152" s="17" t="s">
        <v>137</v>
      </c>
      <c r="BE152" s="224">
        <f>IF(N152="základní",J152,0)</f>
        <v>0</v>
      </c>
      <c r="BF152" s="224">
        <f>IF(N152="snížená",J152,0)</f>
        <v>0</v>
      </c>
      <c r="BG152" s="224">
        <f>IF(N152="zákl. přenesená",J152,0)</f>
        <v>0</v>
      </c>
      <c r="BH152" s="224">
        <f>IF(N152="sníž. přenesená",J152,0)</f>
        <v>0</v>
      </c>
      <c r="BI152" s="224">
        <f>IF(N152="nulová",J152,0)</f>
        <v>0</v>
      </c>
      <c r="BJ152" s="17" t="s">
        <v>82</v>
      </c>
      <c r="BK152" s="224">
        <f>ROUND(I152*H152,2)</f>
        <v>0</v>
      </c>
      <c r="BL152" s="17" t="s">
        <v>197</v>
      </c>
      <c r="BM152" s="223" t="s">
        <v>850</v>
      </c>
    </row>
    <row r="153" s="2" customFormat="1">
      <c r="A153" s="38"/>
      <c r="B153" s="39"/>
      <c r="C153" s="40"/>
      <c r="D153" s="225" t="s">
        <v>147</v>
      </c>
      <c r="E153" s="40"/>
      <c r="F153" s="226" t="s">
        <v>851</v>
      </c>
      <c r="G153" s="40"/>
      <c r="H153" s="40"/>
      <c r="I153" s="227"/>
      <c r="J153" s="40"/>
      <c r="K153" s="40"/>
      <c r="L153" s="44"/>
      <c r="M153" s="228"/>
      <c r="N153" s="229"/>
      <c r="O153" s="84"/>
      <c r="P153" s="84"/>
      <c r="Q153" s="84"/>
      <c r="R153" s="84"/>
      <c r="S153" s="84"/>
      <c r="T153" s="85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147</v>
      </c>
      <c r="AU153" s="17" t="s">
        <v>84</v>
      </c>
    </row>
    <row r="154" s="2" customFormat="1" ht="24.15" customHeight="1">
      <c r="A154" s="38"/>
      <c r="B154" s="39"/>
      <c r="C154" s="266" t="s">
        <v>464</v>
      </c>
      <c r="D154" s="266" t="s">
        <v>365</v>
      </c>
      <c r="E154" s="267" t="s">
        <v>852</v>
      </c>
      <c r="F154" s="268" t="s">
        <v>853</v>
      </c>
      <c r="G154" s="269" t="s">
        <v>229</v>
      </c>
      <c r="H154" s="270">
        <v>7</v>
      </c>
      <c r="I154" s="271"/>
      <c r="J154" s="272">
        <f>ROUND(I154*H154,2)</f>
        <v>0</v>
      </c>
      <c r="K154" s="268" t="s">
        <v>144</v>
      </c>
      <c r="L154" s="273"/>
      <c r="M154" s="274" t="s">
        <v>19</v>
      </c>
      <c r="N154" s="275" t="s">
        <v>45</v>
      </c>
      <c r="O154" s="84"/>
      <c r="P154" s="221">
        <f>O154*H154</f>
        <v>0</v>
      </c>
      <c r="Q154" s="221">
        <v>4.0000000000000003E-05</v>
      </c>
      <c r="R154" s="221">
        <f>Q154*H154</f>
        <v>0.00028000000000000003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409</v>
      </c>
      <c r="AT154" s="223" t="s">
        <v>365</v>
      </c>
      <c r="AU154" s="223" t="s">
        <v>84</v>
      </c>
      <c r="AY154" s="17" t="s">
        <v>137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82</v>
      </c>
      <c r="BK154" s="224">
        <f>ROUND(I154*H154,2)</f>
        <v>0</v>
      </c>
      <c r="BL154" s="17" t="s">
        <v>197</v>
      </c>
      <c r="BM154" s="223" t="s">
        <v>854</v>
      </c>
    </row>
    <row r="155" s="2" customFormat="1" ht="16.5" customHeight="1">
      <c r="A155" s="38"/>
      <c r="B155" s="39"/>
      <c r="C155" s="266" t="s">
        <v>469</v>
      </c>
      <c r="D155" s="266" t="s">
        <v>365</v>
      </c>
      <c r="E155" s="267" t="s">
        <v>855</v>
      </c>
      <c r="F155" s="268" t="s">
        <v>856</v>
      </c>
      <c r="G155" s="269" t="s">
        <v>229</v>
      </c>
      <c r="H155" s="270">
        <v>7</v>
      </c>
      <c r="I155" s="271"/>
      <c r="J155" s="272">
        <f>ROUND(I155*H155,2)</f>
        <v>0</v>
      </c>
      <c r="K155" s="268" t="s">
        <v>144</v>
      </c>
      <c r="L155" s="273"/>
      <c r="M155" s="274" t="s">
        <v>19</v>
      </c>
      <c r="N155" s="275" t="s">
        <v>45</v>
      </c>
      <c r="O155" s="84"/>
      <c r="P155" s="221">
        <f>O155*H155</f>
        <v>0</v>
      </c>
      <c r="Q155" s="221">
        <v>3.0000000000000001E-05</v>
      </c>
      <c r="R155" s="221">
        <f>Q155*H155</f>
        <v>0.00021000000000000001</v>
      </c>
      <c r="S155" s="221">
        <v>0</v>
      </c>
      <c r="T155" s="222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3" t="s">
        <v>409</v>
      </c>
      <c r="AT155" s="223" t="s">
        <v>365</v>
      </c>
      <c r="AU155" s="223" t="s">
        <v>84</v>
      </c>
      <c r="AY155" s="17" t="s">
        <v>137</v>
      </c>
      <c r="BE155" s="224">
        <f>IF(N155="základní",J155,0)</f>
        <v>0</v>
      </c>
      <c r="BF155" s="224">
        <f>IF(N155="snížená",J155,0)</f>
        <v>0</v>
      </c>
      <c r="BG155" s="224">
        <f>IF(N155="zákl. přenesená",J155,0)</f>
        <v>0</v>
      </c>
      <c r="BH155" s="224">
        <f>IF(N155="sníž. přenesená",J155,0)</f>
        <v>0</v>
      </c>
      <c r="BI155" s="224">
        <f>IF(N155="nulová",J155,0)</f>
        <v>0</v>
      </c>
      <c r="BJ155" s="17" t="s">
        <v>82</v>
      </c>
      <c r="BK155" s="224">
        <f>ROUND(I155*H155,2)</f>
        <v>0</v>
      </c>
      <c r="BL155" s="17" t="s">
        <v>197</v>
      </c>
      <c r="BM155" s="223" t="s">
        <v>857</v>
      </c>
    </row>
    <row r="156" s="2" customFormat="1" ht="16.5" customHeight="1">
      <c r="A156" s="38"/>
      <c r="B156" s="39"/>
      <c r="C156" s="266" t="s">
        <v>474</v>
      </c>
      <c r="D156" s="266" t="s">
        <v>365</v>
      </c>
      <c r="E156" s="267" t="s">
        <v>845</v>
      </c>
      <c r="F156" s="268" t="s">
        <v>846</v>
      </c>
      <c r="G156" s="269" t="s">
        <v>229</v>
      </c>
      <c r="H156" s="270">
        <v>7</v>
      </c>
      <c r="I156" s="271"/>
      <c r="J156" s="272">
        <f>ROUND(I156*H156,2)</f>
        <v>0</v>
      </c>
      <c r="K156" s="268" t="s">
        <v>144</v>
      </c>
      <c r="L156" s="273"/>
      <c r="M156" s="274" t="s">
        <v>19</v>
      </c>
      <c r="N156" s="275" t="s">
        <v>45</v>
      </c>
      <c r="O156" s="84"/>
      <c r="P156" s="221">
        <f>O156*H156</f>
        <v>0</v>
      </c>
      <c r="Q156" s="221">
        <v>1.0000000000000001E-05</v>
      </c>
      <c r="R156" s="221">
        <f>Q156*H156</f>
        <v>7.0000000000000007E-05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409</v>
      </c>
      <c r="AT156" s="223" t="s">
        <v>365</v>
      </c>
      <c r="AU156" s="223" t="s">
        <v>84</v>
      </c>
      <c r="AY156" s="17" t="s">
        <v>137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82</v>
      </c>
      <c r="BK156" s="224">
        <f>ROUND(I156*H156,2)</f>
        <v>0</v>
      </c>
      <c r="BL156" s="17" t="s">
        <v>197</v>
      </c>
      <c r="BM156" s="223" t="s">
        <v>858</v>
      </c>
    </row>
    <row r="157" s="2" customFormat="1" ht="49.05" customHeight="1">
      <c r="A157" s="38"/>
      <c r="B157" s="39"/>
      <c r="C157" s="212" t="s">
        <v>478</v>
      </c>
      <c r="D157" s="212" t="s">
        <v>140</v>
      </c>
      <c r="E157" s="213" t="s">
        <v>859</v>
      </c>
      <c r="F157" s="214" t="s">
        <v>860</v>
      </c>
      <c r="G157" s="215" t="s">
        <v>229</v>
      </c>
      <c r="H157" s="216">
        <v>4</v>
      </c>
      <c r="I157" s="217"/>
      <c r="J157" s="218">
        <f>ROUND(I157*H157,2)</f>
        <v>0</v>
      </c>
      <c r="K157" s="214" t="s">
        <v>144</v>
      </c>
      <c r="L157" s="44"/>
      <c r="M157" s="219" t="s">
        <v>19</v>
      </c>
      <c r="N157" s="220" t="s">
        <v>45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197</v>
      </c>
      <c r="AT157" s="223" t="s">
        <v>140</v>
      </c>
      <c r="AU157" s="223" t="s">
        <v>84</v>
      </c>
      <c r="AY157" s="17" t="s">
        <v>137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82</v>
      </c>
      <c r="BK157" s="224">
        <f>ROUND(I157*H157,2)</f>
        <v>0</v>
      </c>
      <c r="BL157" s="17" t="s">
        <v>197</v>
      </c>
      <c r="BM157" s="223" t="s">
        <v>861</v>
      </c>
    </row>
    <row r="158" s="2" customFormat="1">
      <c r="A158" s="38"/>
      <c r="B158" s="39"/>
      <c r="C158" s="40"/>
      <c r="D158" s="225" t="s">
        <v>147</v>
      </c>
      <c r="E158" s="40"/>
      <c r="F158" s="226" t="s">
        <v>862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84</v>
      </c>
    </row>
    <row r="159" s="2" customFormat="1" ht="24.15" customHeight="1">
      <c r="A159" s="38"/>
      <c r="B159" s="39"/>
      <c r="C159" s="266" t="s">
        <v>409</v>
      </c>
      <c r="D159" s="266" t="s">
        <v>365</v>
      </c>
      <c r="E159" s="267" t="s">
        <v>863</v>
      </c>
      <c r="F159" s="268" t="s">
        <v>864</v>
      </c>
      <c r="G159" s="269" t="s">
        <v>229</v>
      </c>
      <c r="H159" s="270">
        <v>4</v>
      </c>
      <c r="I159" s="271"/>
      <c r="J159" s="272">
        <f>ROUND(I159*H159,2)</f>
        <v>0</v>
      </c>
      <c r="K159" s="268" t="s">
        <v>144</v>
      </c>
      <c r="L159" s="273"/>
      <c r="M159" s="274" t="s">
        <v>19</v>
      </c>
      <c r="N159" s="275" t="s">
        <v>45</v>
      </c>
      <c r="O159" s="84"/>
      <c r="P159" s="221">
        <f>O159*H159</f>
        <v>0</v>
      </c>
      <c r="Q159" s="221">
        <v>5.0000000000000002E-05</v>
      </c>
      <c r="R159" s="221">
        <f>Q159*H159</f>
        <v>0.00020000000000000001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409</v>
      </c>
      <c r="AT159" s="223" t="s">
        <v>365</v>
      </c>
      <c r="AU159" s="223" t="s">
        <v>84</v>
      </c>
      <c r="AY159" s="17" t="s">
        <v>137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82</v>
      </c>
      <c r="BK159" s="224">
        <f>ROUND(I159*H159,2)</f>
        <v>0</v>
      </c>
      <c r="BL159" s="17" t="s">
        <v>197</v>
      </c>
      <c r="BM159" s="223" t="s">
        <v>865</v>
      </c>
    </row>
    <row r="160" s="2" customFormat="1" ht="16.5" customHeight="1">
      <c r="A160" s="38"/>
      <c r="B160" s="39"/>
      <c r="C160" s="266" t="s">
        <v>486</v>
      </c>
      <c r="D160" s="266" t="s">
        <v>365</v>
      </c>
      <c r="E160" s="267" t="s">
        <v>855</v>
      </c>
      <c r="F160" s="268" t="s">
        <v>856</v>
      </c>
      <c r="G160" s="269" t="s">
        <v>229</v>
      </c>
      <c r="H160" s="270">
        <v>4</v>
      </c>
      <c r="I160" s="271"/>
      <c r="J160" s="272">
        <f>ROUND(I160*H160,2)</f>
        <v>0</v>
      </c>
      <c r="K160" s="268" t="s">
        <v>144</v>
      </c>
      <c r="L160" s="273"/>
      <c r="M160" s="274" t="s">
        <v>19</v>
      </c>
      <c r="N160" s="275" t="s">
        <v>45</v>
      </c>
      <c r="O160" s="84"/>
      <c r="P160" s="221">
        <f>O160*H160</f>
        <v>0</v>
      </c>
      <c r="Q160" s="221">
        <v>3.0000000000000001E-05</v>
      </c>
      <c r="R160" s="221">
        <f>Q160*H160</f>
        <v>0.00012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409</v>
      </c>
      <c r="AT160" s="223" t="s">
        <v>365</v>
      </c>
      <c r="AU160" s="223" t="s">
        <v>84</v>
      </c>
      <c r="AY160" s="17" t="s">
        <v>137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82</v>
      </c>
      <c r="BK160" s="224">
        <f>ROUND(I160*H160,2)</f>
        <v>0</v>
      </c>
      <c r="BL160" s="17" t="s">
        <v>197</v>
      </c>
      <c r="BM160" s="223" t="s">
        <v>866</v>
      </c>
    </row>
    <row r="161" s="2" customFormat="1" ht="16.5" customHeight="1">
      <c r="A161" s="38"/>
      <c r="B161" s="39"/>
      <c r="C161" s="266" t="s">
        <v>490</v>
      </c>
      <c r="D161" s="266" t="s">
        <v>365</v>
      </c>
      <c r="E161" s="267" t="s">
        <v>845</v>
      </c>
      <c r="F161" s="268" t="s">
        <v>846</v>
      </c>
      <c r="G161" s="269" t="s">
        <v>229</v>
      </c>
      <c r="H161" s="270">
        <v>4</v>
      </c>
      <c r="I161" s="271"/>
      <c r="J161" s="272">
        <f>ROUND(I161*H161,2)</f>
        <v>0</v>
      </c>
      <c r="K161" s="268" t="s">
        <v>144</v>
      </c>
      <c r="L161" s="273"/>
      <c r="M161" s="274" t="s">
        <v>19</v>
      </c>
      <c r="N161" s="275" t="s">
        <v>45</v>
      </c>
      <c r="O161" s="84"/>
      <c r="P161" s="221">
        <f>O161*H161</f>
        <v>0</v>
      </c>
      <c r="Q161" s="221">
        <v>1.0000000000000001E-05</v>
      </c>
      <c r="R161" s="221">
        <f>Q161*H161</f>
        <v>4.0000000000000003E-05</v>
      </c>
      <c r="S161" s="221">
        <v>0</v>
      </c>
      <c r="T161" s="222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3" t="s">
        <v>409</v>
      </c>
      <c r="AT161" s="223" t="s">
        <v>365</v>
      </c>
      <c r="AU161" s="223" t="s">
        <v>84</v>
      </c>
      <c r="AY161" s="17" t="s">
        <v>137</v>
      </c>
      <c r="BE161" s="224">
        <f>IF(N161="základní",J161,0)</f>
        <v>0</v>
      </c>
      <c r="BF161" s="224">
        <f>IF(N161="snížená",J161,0)</f>
        <v>0</v>
      </c>
      <c r="BG161" s="224">
        <f>IF(N161="zákl. přenesená",J161,0)</f>
        <v>0</v>
      </c>
      <c r="BH161" s="224">
        <f>IF(N161="sníž. přenesená",J161,0)</f>
        <v>0</v>
      </c>
      <c r="BI161" s="224">
        <f>IF(N161="nulová",J161,0)</f>
        <v>0</v>
      </c>
      <c r="BJ161" s="17" t="s">
        <v>82</v>
      </c>
      <c r="BK161" s="224">
        <f>ROUND(I161*H161,2)</f>
        <v>0</v>
      </c>
      <c r="BL161" s="17" t="s">
        <v>197</v>
      </c>
      <c r="BM161" s="223" t="s">
        <v>867</v>
      </c>
    </row>
    <row r="162" s="2" customFormat="1" ht="49.05" customHeight="1">
      <c r="A162" s="38"/>
      <c r="B162" s="39"/>
      <c r="C162" s="212" t="s">
        <v>495</v>
      </c>
      <c r="D162" s="212" t="s">
        <v>140</v>
      </c>
      <c r="E162" s="213" t="s">
        <v>868</v>
      </c>
      <c r="F162" s="214" t="s">
        <v>869</v>
      </c>
      <c r="G162" s="215" t="s">
        <v>229</v>
      </c>
      <c r="H162" s="216">
        <v>5</v>
      </c>
      <c r="I162" s="217"/>
      <c r="J162" s="218">
        <f>ROUND(I162*H162,2)</f>
        <v>0</v>
      </c>
      <c r="K162" s="214" t="s">
        <v>144</v>
      </c>
      <c r="L162" s="44"/>
      <c r="M162" s="219" t="s">
        <v>19</v>
      </c>
      <c r="N162" s="220" t="s">
        <v>45</v>
      </c>
      <c r="O162" s="84"/>
      <c r="P162" s="221">
        <f>O162*H162</f>
        <v>0</v>
      </c>
      <c r="Q162" s="221">
        <v>0</v>
      </c>
      <c r="R162" s="221">
        <f>Q162*H162</f>
        <v>0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197</v>
      </c>
      <c r="AT162" s="223" t="s">
        <v>140</v>
      </c>
      <c r="AU162" s="223" t="s">
        <v>84</v>
      </c>
      <c r="AY162" s="17" t="s">
        <v>137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82</v>
      </c>
      <c r="BK162" s="224">
        <f>ROUND(I162*H162,2)</f>
        <v>0</v>
      </c>
      <c r="BL162" s="17" t="s">
        <v>197</v>
      </c>
      <c r="BM162" s="223" t="s">
        <v>870</v>
      </c>
    </row>
    <row r="163" s="2" customFormat="1">
      <c r="A163" s="38"/>
      <c r="B163" s="39"/>
      <c r="C163" s="40"/>
      <c r="D163" s="225" t="s">
        <v>147</v>
      </c>
      <c r="E163" s="40"/>
      <c r="F163" s="226" t="s">
        <v>871</v>
      </c>
      <c r="G163" s="40"/>
      <c r="H163" s="40"/>
      <c r="I163" s="227"/>
      <c r="J163" s="40"/>
      <c r="K163" s="40"/>
      <c r="L163" s="44"/>
      <c r="M163" s="228"/>
      <c r="N163" s="229"/>
      <c r="O163" s="84"/>
      <c r="P163" s="84"/>
      <c r="Q163" s="84"/>
      <c r="R163" s="84"/>
      <c r="S163" s="84"/>
      <c r="T163" s="85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147</v>
      </c>
      <c r="AU163" s="17" t="s">
        <v>84</v>
      </c>
    </row>
    <row r="164" s="2" customFormat="1" ht="24.15" customHeight="1">
      <c r="A164" s="38"/>
      <c r="B164" s="39"/>
      <c r="C164" s="266" t="s">
        <v>499</v>
      </c>
      <c r="D164" s="266" t="s">
        <v>365</v>
      </c>
      <c r="E164" s="267" t="s">
        <v>872</v>
      </c>
      <c r="F164" s="268" t="s">
        <v>873</v>
      </c>
      <c r="G164" s="269" t="s">
        <v>229</v>
      </c>
      <c r="H164" s="270">
        <v>5</v>
      </c>
      <c r="I164" s="271"/>
      <c r="J164" s="272">
        <f>ROUND(I164*H164,2)</f>
        <v>0</v>
      </c>
      <c r="K164" s="268" t="s">
        <v>144</v>
      </c>
      <c r="L164" s="273"/>
      <c r="M164" s="274" t="s">
        <v>19</v>
      </c>
      <c r="N164" s="275" t="s">
        <v>45</v>
      </c>
      <c r="O164" s="84"/>
      <c r="P164" s="221">
        <f>O164*H164</f>
        <v>0</v>
      </c>
      <c r="Q164" s="221">
        <v>4.0000000000000003E-05</v>
      </c>
      <c r="R164" s="221">
        <f>Q164*H164</f>
        <v>0.00020000000000000001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409</v>
      </c>
      <c r="AT164" s="223" t="s">
        <v>365</v>
      </c>
      <c r="AU164" s="223" t="s">
        <v>84</v>
      </c>
      <c r="AY164" s="17" t="s">
        <v>137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82</v>
      </c>
      <c r="BK164" s="224">
        <f>ROUND(I164*H164,2)</f>
        <v>0</v>
      </c>
      <c r="BL164" s="17" t="s">
        <v>197</v>
      </c>
      <c r="BM164" s="223" t="s">
        <v>874</v>
      </c>
    </row>
    <row r="165" s="2" customFormat="1" ht="16.5" customHeight="1">
      <c r="A165" s="38"/>
      <c r="B165" s="39"/>
      <c r="C165" s="266" t="s">
        <v>504</v>
      </c>
      <c r="D165" s="266" t="s">
        <v>365</v>
      </c>
      <c r="E165" s="267" t="s">
        <v>842</v>
      </c>
      <c r="F165" s="268" t="s">
        <v>843</v>
      </c>
      <c r="G165" s="269" t="s">
        <v>229</v>
      </c>
      <c r="H165" s="270">
        <v>5</v>
      </c>
      <c r="I165" s="271"/>
      <c r="J165" s="272">
        <f>ROUND(I165*H165,2)</f>
        <v>0</v>
      </c>
      <c r="K165" s="268" t="s">
        <v>144</v>
      </c>
      <c r="L165" s="273"/>
      <c r="M165" s="274" t="s">
        <v>19</v>
      </c>
      <c r="N165" s="275" t="s">
        <v>45</v>
      </c>
      <c r="O165" s="84"/>
      <c r="P165" s="221">
        <f>O165*H165</f>
        <v>0</v>
      </c>
      <c r="Q165" s="221">
        <v>3.0000000000000001E-05</v>
      </c>
      <c r="R165" s="221">
        <f>Q165*H165</f>
        <v>0.00015000000000000001</v>
      </c>
      <c r="S165" s="221">
        <v>0</v>
      </c>
      <c r="T165" s="222">
        <f>S165*H165</f>
        <v>0</v>
      </c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R165" s="223" t="s">
        <v>409</v>
      </c>
      <c r="AT165" s="223" t="s">
        <v>365</v>
      </c>
      <c r="AU165" s="223" t="s">
        <v>84</v>
      </c>
      <c r="AY165" s="17" t="s">
        <v>137</v>
      </c>
      <c r="BE165" s="224">
        <f>IF(N165="základní",J165,0)</f>
        <v>0</v>
      </c>
      <c r="BF165" s="224">
        <f>IF(N165="snížená",J165,0)</f>
        <v>0</v>
      </c>
      <c r="BG165" s="224">
        <f>IF(N165="zákl. přenesená",J165,0)</f>
        <v>0</v>
      </c>
      <c r="BH165" s="224">
        <f>IF(N165="sníž. přenesená",J165,0)</f>
        <v>0</v>
      </c>
      <c r="BI165" s="224">
        <f>IF(N165="nulová",J165,0)</f>
        <v>0</v>
      </c>
      <c r="BJ165" s="17" t="s">
        <v>82</v>
      </c>
      <c r="BK165" s="224">
        <f>ROUND(I165*H165,2)</f>
        <v>0</v>
      </c>
      <c r="BL165" s="17" t="s">
        <v>197</v>
      </c>
      <c r="BM165" s="223" t="s">
        <v>875</v>
      </c>
    </row>
    <row r="166" s="2" customFormat="1" ht="16.5" customHeight="1">
      <c r="A166" s="38"/>
      <c r="B166" s="39"/>
      <c r="C166" s="266" t="s">
        <v>508</v>
      </c>
      <c r="D166" s="266" t="s">
        <v>365</v>
      </c>
      <c r="E166" s="267" t="s">
        <v>845</v>
      </c>
      <c r="F166" s="268" t="s">
        <v>846</v>
      </c>
      <c r="G166" s="269" t="s">
        <v>229</v>
      </c>
      <c r="H166" s="270">
        <v>5</v>
      </c>
      <c r="I166" s="271"/>
      <c r="J166" s="272">
        <f>ROUND(I166*H166,2)</f>
        <v>0</v>
      </c>
      <c r="K166" s="268" t="s">
        <v>144</v>
      </c>
      <c r="L166" s="273"/>
      <c r="M166" s="274" t="s">
        <v>19</v>
      </c>
      <c r="N166" s="275" t="s">
        <v>45</v>
      </c>
      <c r="O166" s="84"/>
      <c r="P166" s="221">
        <f>O166*H166</f>
        <v>0</v>
      </c>
      <c r="Q166" s="221">
        <v>1.0000000000000001E-05</v>
      </c>
      <c r="R166" s="221">
        <f>Q166*H166</f>
        <v>5.0000000000000002E-05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409</v>
      </c>
      <c r="AT166" s="223" t="s">
        <v>365</v>
      </c>
      <c r="AU166" s="223" t="s">
        <v>84</v>
      </c>
      <c r="AY166" s="17" t="s">
        <v>137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82</v>
      </c>
      <c r="BK166" s="224">
        <f>ROUND(I166*H166,2)</f>
        <v>0</v>
      </c>
      <c r="BL166" s="17" t="s">
        <v>197</v>
      </c>
      <c r="BM166" s="223" t="s">
        <v>876</v>
      </c>
    </row>
    <row r="167" s="2" customFormat="1" ht="49.05" customHeight="1">
      <c r="A167" s="38"/>
      <c r="B167" s="39"/>
      <c r="C167" s="212" t="s">
        <v>514</v>
      </c>
      <c r="D167" s="212" t="s">
        <v>140</v>
      </c>
      <c r="E167" s="213" t="s">
        <v>877</v>
      </c>
      <c r="F167" s="214" t="s">
        <v>878</v>
      </c>
      <c r="G167" s="215" t="s">
        <v>229</v>
      </c>
      <c r="H167" s="216">
        <v>29</v>
      </c>
      <c r="I167" s="217"/>
      <c r="J167" s="218">
        <f>ROUND(I167*H167,2)</f>
        <v>0</v>
      </c>
      <c r="K167" s="214" t="s">
        <v>144</v>
      </c>
      <c r="L167" s="44"/>
      <c r="M167" s="219" t="s">
        <v>19</v>
      </c>
      <c r="N167" s="220" t="s">
        <v>45</v>
      </c>
      <c r="O167" s="84"/>
      <c r="P167" s="221">
        <f>O167*H167</f>
        <v>0</v>
      </c>
      <c r="Q167" s="221">
        <v>0</v>
      </c>
      <c r="R167" s="221">
        <f>Q167*H167</f>
        <v>0</v>
      </c>
      <c r="S167" s="221">
        <v>0</v>
      </c>
      <c r="T167" s="222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3" t="s">
        <v>197</v>
      </c>
      <c r="AT167" s="223" t="s">
        <v>140</v>
      </c>
      <c r="AU167" s="223" t="s">
        <v>84</v>
      </c>
      <c r="AY167" s="17" t="s">
        <v>137</v>
      </c>
      <c r="BE167" s="224">
        <f>IF(N167="základní",J167,0)</f>
        <v>0</v>
      </c>
      <c r="BF167" s="224">
        <f>IF(N167="snížená",J167,0)</f>
        <v>0</v>
      </c>
      <c r="BG167" s="224">
        <f>IF(N167="zákl. přenesená",J167,0)</f>
        <v>0</v>
      </c>
      <c r="BH167" s="224">
        <f>IF(N167="sníž. přenesená",J167,0)</f>
        <v>0</v>
      </c>
      <c r="BI167" s="224">
        <f>IF(N167="nulová",J167,0)</f>
        <v>0</v>
      </c>
      <c r="BJ167" s="17" t="s">
        <v>82</v>
      </c>
      <c r="BK167" s="224">
        <f>ROUND(I167*H167,2)</f>
        <v>0</v>
      </c>
      <c r="BL167" s="17" t="s">
        <v>197</v>
      </c>
      <c r="BM167" s="223" t="s">
        <v>879</v>
      </c>
    </row>
    <row r="168" s="2" customFormat="1">
      <c r="A168" s="38"/>
      <c r="B168" s="39"/>
      <c r="C168" s="40"/>
      <c r="D168" s="225" t="s">
        <v>147</v>
      </c>
      <c r="E168" s="40"/>
      <c r="F168" s="226" t="s">
        <v>880</v>
      </c>
      <c r="G168" s="40"/>
      <c r="H168" s="40"/>
      <c r="I168" s="227"/>
      <c r="J168" s="40"/>
      <c r="K168" s="40"/>
      <c r="L168" s="44"/>
      <c r="M168" s="228"/>
      <c r="N168" s="229"/>
      <c r="O168" s="84"/>
      <c r="P168" s="84"/>
      <c r="Q168" s="84"/>
      <c r="R168" s="84"/>
      <c r="S168" s="84"/>
      <c r="T168" s="85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147</v>
      </c>
      <c r="AU168" s="17" t="s">
        <v>84</v>
      </c>
    </row>
    <row r="169" s="2" customFormat="1" ht="24.15" customHeight="1">
      <c r="A169" s="38"/>
      <c r="B169" s="39"/>
      <c r="C169" s="266" t="s">
        <v>519</v>
      </c>
      <c r="D169" s="266" t="s">
        <v>365</v>
      </c>
      <c r="E169" s="267" t="s">
        <v>881</v>
      </c>
      <c r="F169" s="268" t="s">
        <v>882</v>
      </c>
      <c r="G169" s="269" t="s">
        <v>229</v>
      </c>
      <c r="H169" s="270">
        <v>29</v>
      </c>
      <c r="I169" s="271"/>
      <c r="J169" s="272">
        <f>ROUND(I169*H169,2)</f>
        <v>0</v>
      </c>
      <c r="K169" s="268" t="s">
        <v>144</v>
      </c>
      <c r="L169" s="273"/>
      <c r="M169" s="274" t="s">
        <v>19</v>
      </c>
      <c r="N169" s="275" t="s">
        <v>45</v>
      </c>
      <c r="O169" s="84"/>
      <c r="P169" s="221">
        <f>O169*H169</f>
        <v>0</v>
      </c>
      <c r="Q169" s="221">
        <v>0.00010000000000000001</v>
      </c>
      <c r="R169" s="221">
        <f>Q169*H169</f>
        <v>0.0029000000000000002</v>
      </c>
      <c r="S169" s="221">
        <v>0</v>
      </c>
      <c r="T169" s="222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3" t="s">
        <v>409</v>
      </c>
      <c r="AT169" s="223" t="s">
        <v>365</v>
      </c>
      <c r="AU169" s="223" t="s">
        <v>84</v>
      </c>
      <c r="AY169" s="17" t="s">
        <v>137</v>
      </c>
      <c r="BE169" s="224">
        <f>IF(N169="základní",J169,0)</f>
        <v>0</v>
      </c>
      <c r="BF169" s="224">
        <f>IF(N169="snížená",J169,0)</f>
        <v>0</v>
      </c>
      <c r="BG169" s="224">
        <f>IF(N169="zákl. přenesená",J169,0)</f>
        <v>0</v>
      </c>
      <c r="BH169" s="224">
        <f>IF(N169="sníž. přenesená",J169,0)</f>
        <v>0</v>
      </c>
      <c r="BI169" s="224">
        <f>IF(N169="nulová",J169,0)</f>
        <v>0</v>
      </c>
      <c r="BJ169" s="17" t="s">
        <v>82</v>
      </c>
      <c r="BK169" s="224">
        <f>ROUND(I169*H169,2)</f>
        <v>0</v>
      </c>
      <c r="BL169" s="17" t="s">
        <v>197</v>
      </c>
      <c r="BM169" s="223" t="s">
        <v>883</v>
      </c>
    </row>
    <row r="170" s="2" customFormat="1" ht="44.25" customHeight="1">
      <c r="A170" s="38"/>
      <c r="B170" s="39"/>
      <c r="C170" s="212" t="s">
        <v>524</v>
      </c>
      <c r="D170" s="212" t="s">
        <v>140</v>
      </c>
      <c r="E170" s="213" t="s">
        <v>884</v>
      </c>
      <c r="F170" s="214" t="s">
        <v>885</v>
      </c>
      <c r="G170" s="215" t="s">
        <v>229</v>
      </c>
      <c r="H170" s="216">
        <v>1</v>
      </c>
      <c r="I170" s="217"/>
      <c r="J170" s="218">
        <f>ROUND(I170*H170,2)</f>
        <v>0</v>
      </c>
      <c r="K170" s="214" t="s">
        <v>144</v>
      </c>
      <c r="L170" s="44"/>
      <c r="M170" s="219" t="s">
        <v>19</v>
      </c>
      <c r="N170" s="220" t="s">
        <v>45</v>
      </c>
      <c r="O170" s="84"/>
      <c r="P170" s="221">
        <f>O170*H170</f>
        <v>0</v>
      </c>
      <c r="Q170" s="221">
        <v>0</v>
      </c>
      <c r="R170" s="221">
        <f>Q170*H170</f>
        <v>0</v>
      </c>
      <c r="S170" s="221">
        <v>0</v>
      </c>
      <c r="T170" s="222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3" t="s">
        <v>197</v>
      </c>
      <c r="AT170" s="223" t="s">
        <v>140</v>
      </c>
      <c r="AU170" s="223" t="s">
        <v>84</v>
      </c>
      <c r="AY170" s="17" t="s">
        <v>137</v>
      </c>
      <c r="BE170" s="224">
        <f>IF(N170="základní",J170,0)</f>
        <v>0</v>
      </c>
      <c r="BF170" s="224">
        <f>IF(N170="snížená",J170,0)</f>
        <v>0</v>
      </c>
      <c r="BG170" s="224">
        <f>IF(N170="zákl. přenesená",J170,0)</f>
        <v>0</v>
      </c>
      <c r="BH170" s="224">
        <f>IF(N170="sníž. přenesená",J170,0)</f>
        <v>0</v>
      </c>
      <c r="BI170" s="224">
        <f>IF(N170="nulová",J170,0)</f>
        <v>0</v>
      </c>
      <c r="BJ170" s="17" t="s">
        <v>82</v>
      </c>
      <c r="BK170" s="224">
        <f>ROUND(I170*H170,2)</f>
        <v>0</v>
      </c>
      <c r="BL170" s="17" t="s">
        <v>197</v>
      </c>
      <c r="BM170" s="223" t="s">
        <v>886</v>
      </c>
    </row>
    <row r="171" s="2" customFormat="1">
      <c r="A171" s="38"/>
      <c r="B171" s="39"/>
      <c r="C171" s="40"/>
      <c r="D171" s="225" t="s">
        <v>147</v>
      </c>
      <c r="E171" s="40"/>
      <c r="F171" s="226" t="s">
        <v>887</v>
      </c>
      <c r="G171" s="40"/>
      <c r="H171" s="40"/>
      <c r="I171" s="227"/>
      <c r="J171" s="40"/>
      <c r="K171" s="40"/>
      <c r="L171" s="44"/>
      <c r="M171" s="228"/>
      <c r="N171" s="229"/>
      <c r="O171" s="84"/>
      <c r="P171" s="84"/>
      <c r="Q171" s="84"/>
      <c r="R171" s="84"/>
      <c r="S171" s="84"/>
      <c r="T171" s="85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147</v>
      </c>
      <c r="AU171" s="17" t="s">
        <v>84</v>
      </c>
    </row>
    <row r="172" s="2" customFormat="1" ht="37.8" customHeight="1">
      <c r="A172" s="38"/>
      <c r="B172" s="39"/>
      <c r="C172" s="212" t="s">
        <v>528</v>
      </c>
      <c r="D172" s="212" t="s">
        <v>140</v>
      </c>
      <c r="E172" s="213" t="s">
        <v>888</v>
      </c>
      <c r="F172" s="214" t="s">
        <v>889</v>
      </c>
      <c r="G172" s="215" t="s">
        <v>229</v>
      </c>
      <c r="H172" s="216">
        <v>15</v>
      </c>
      <c r="I172" s="217"/>
      <c r="J172" s="218">
        <f>ROUND(I172*H172,2)</f>
        <v>0</v>
      </c>
      <c r="K172" s="214" t="s">
        <v>144</v>
      </c>
      <c r="L172" s="44"/>
      <c r="M172" s="219" t="s">
        <v>19</v>
      </c>
      <c r="N172" s="220" t="s">
        <v>45</v>
      </c>
      <c r="O172" s="84"/>
      <c r="P172" s="221">
        <f>O172*H172</f>
        <v>0</v>
      </c>
      <c r="Q172" s="221">
        <v>3.0000000000000001E-05</v>
      </c>
      <c r="R172" s="221">
        <f>Q172*H172</f>
        <v>0.00044999999999999999</v>
      </c>
      <c r="S172" s="221">
        <v>0</v>
      </c>
      <c r="T172" s="222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3" t="s">
        <v>197</v>
      </c>
      <c r="AT172" s="223" t="s">
        <v>140</v>
      </c>
      <c r="AU172" s="223" t="s">
        <v>84</v>
      </c>
      <c r="AY172" s="17" t="s">
        <v>137</v>
      </c>
      <c r="BE172" s="224">
        <f>IF(N172="základní",J172,0)</f>
        <v>0</v>
      </c>
      <c r="BF172" s="224">
        <f>IF(N172="snížená",J172,0)</f>
        <v>0</v>
      </c>
      <c r="BG172" s="224">
        <f>IF(N172="zákl. přenesená",J172,0)</f>
        <v>0</v>
      </c>
      <c r="BH172" s="224">
        <f>IF(N172="sníž. přenesená",J172,0)</f>
        <v>0</v>
      </c>
      <c r="BI172" s="224">
        <f>IF(N172="nulová",J172,0)</f>
        <v>0</v>
      </c>
      <c r="BJ172" s="17" t="s">
        <v>82</v>
      </c>
      <c r="BK172" s="224">
        <f>ROUND(I172*H172,2)</f>
        <v>0</v>
      </c>
      <c r="BL172" s="17" t="s">
        <v>197</v>
      </c>
      <c r="BM172" s="223" t="s">
        <v>890</v>
      </c>
    </row>
    <row r="173" s="2" customFormat="1">
      <c r="A173" s="38"/>
      <c r="B173" s="39"/>
      <c r="C173" s="40"/>
      <c r="D173" s="225" t="s">
        <v>147</v>
      </c>
      <c r="E173" s="40"/>
      <c r="F173" s="226" t="s">
        <v>891</v>
      </c>
      <c r="G173" s="40"/>
      <c r="H173" s="40"/>
      <c r="I173" s="227"/>
      <c r="J173" s="40"/>
      <c r="K173" s="40"/>
      <c r="L173" s="44"/>
      <c r="M173" s="228"/>
      <c r="N173" s="229"/>
      <c r="O173" s="84"/>
      <c r="P173" s="84"/>
      <c r="Q173" s="84"/>
      <c r="R173" s="84"/>
      <c r="S173" s="84"/>
      <c r="T173" s="85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147</v>
      </c>
      <c r="AU173" s="17" t="s">
        <v>84</v>
      </c>
    </row>
    <row r="174" s="12" customFormat="1" ht="22.8" customHeight="1">
      <c r="A174" s="12"/>
      <c r="B174" s="196"/>
      <c r="C174" s="197"/>
      <c r="D174" s="198" t="s">
        <v>73</v>
      </c>
      <c r="E174" s="210" t="s">
        <v>892</v>
      </c>
      <c r="F174" s="210" t="s">
        <v>893</v>
      </c>
      <c r="G174" s="197"/>
      <c r="H174" s="197"/>
      <c r="I174" s="200"/>
      <c r="J174" s="211">
        <f>BK174</f>
        <v>0</v>
      </c>
      <c r="K174" s="197"/>
      <c r="L174" s="202"/>
      <c r="M174" s="203"/>
      <c r="N174" s="204"/>
      <c r="O174" s="204"/>
      <c r="P174" s="205">
        <f>SUM(P175:P201)</f>
        <v>0</v>
      </c>
      <c r="Q174" s="204"/>
      <c r="R174" s="205">
        <f>SUM(R175:R201)</f>
        <v>0.022590000000000002</v>
      </c>
      <c r="S174" s="204"/>
      <c r="T174" s="206">
        <f>SUM(T175:T201)</f>
        <v>0</v>
      </c>
      <c r="U174" s="12"/>
      <c r="V174" s="12"/>
      <c r="W174" s="12"/>
      <c r="X174" s="12"/>
      <c r="Y174" s="12"/>
      <c r="Z174" s="12"/>
      <c r="AA174" s="12"/>
      <c r="AB174" s="12"/>
      <c r="AC174" s="12"/>
      <c r="AD174" s="12"/>
      <c r="AE174" s="12"/>
      <c r="AR174" s="207" t="s">
        <v>84</v>
      </c>
      <c r="AT174" s="208" t="s">
        <v>73</v>
      </c>
      <c r="AU174" s="208" t="s">
        <v>82</v>
      </c>
      <c r="AY174" s="207" t="s">
        <v>137</v>
      </c>
      <c r="BK174" s="209">
        <f>SUM(BK175:BK201)</f>
        <v>0</v>
      </c>
    </row>
    <row r="175" s="2" customFormat="1" ht="24.15" customHeight="1">
      <c r="A175" s="38"/>
      <c r="B175" s="39"/>
      <c r="C175" s="212" t="s">
        <v>533</v>
      </c>
      <c r="D175" s="212" t="s">
        <v>140</v>
      </c>
      <c r="E175" s="213" t="s">
        <v>894</v>
      </c>
      <c r="F175" s="214" t="s">
        <v>895</v>
      </c>
      <c r="G175" s="215" t="s">
        <v>252</v>
      </c>
      <c r="H175" s="216">
        <v>150</v>
      </c>
      <c r="I175" s="217"/>
      <c r="J175" s="218">
        <f>ROUND(I175*H175,2)</f>
        <v>0</v>
      </c>
      <c r="K175" s="214" t="s">
        <v>144</v>
      </c>
      <c r="L175" s="44"/>
      <c r="M175" s="219" t="s">
        <v>19</v>
      </c>
      <c r="N175" s="220" t="s">
        <v>45</v>
      </c>
      <c r="O175" s="84"/>
      <c r="P175" s="221">
        <f>O175*H175</f>
        <v>0</v>
      </c>
      <c r="Q175" s="221">
        <v>0</v>
      </c>
      <c r="R175" s="221">
        <f>Q175*H175</f>
        <v>0</v>
      </c>
      <c r="S175" s="221">
        <v>0</v>
      </c>
      <c r="T175" s="222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3" t="s">
        <v>197</v>
      </c>
      <c r="AT175" s="223" t="s">
        <v>140</v>
      </c>
      <c r="AU175" s="223" t="s">
        <v>84</v>
      </c>
      <c r="AY175" s="17" t="s">
        <v>137</v>
      </c>
      <c r="BE175" s="224">
        <f>IF(N175="základní",J175,0)</f>
        <v>0</v>
      </c>
      <c r="BF175" s="224">
        <f>IF(N175="snížená",J175,0)</f>
        <v>0</v>
      </c>
      <c r="BG175" s="224">
        <f>IF(N175="zákl. přenesená",J175,0)</f>
        <v>0</v>
      </c>
      <c r="BH175" s="224">
        <f>IF(N175="sníž. přenesená",J175,0)</f>
        <v>0</v>
      </c>
      <c r="BI175" s="224">
        <f>IF(N175="nulová",J175,0)</f>
        <v>0</v>
      </c>
      <c r="BJ175" s="17" t="s">
        <v>82</v>
      </c>
      <c r="BK175" s="224">
        <f>ROUND(I175*H175,2)</f>
        <v>0</v>
      </c>
      <c r="BL175" s="17" t="s">
        <v>197</v>
      </c>
      <c r="BM175" s="223" t="s">
        <v>896</v>
      </c>
    </row>
    <row r="176" s="2" customFormat="1">
      <c r="A176" s="38"/>
      <c r="B176" s="39"/>
      <c r="C176" s="40"/>
      <c r="D176" s="225" t="s">
        <v>147</v>
      </c>
      <c r="E176" s="40"/>
      <c r="F176" s="226" t="s">
        <v>897</v>
      </c>
      <c r="G176" s="40"/>
      <c r="H176" s="40"/>
      <c r="I176" s="227"/>
      <c r="J176" s="40"/>
      <c r="K176" s="40"/>
      <c r="L176" s="44"/>
      <c r="M176" s="228"/>
      <c r="N176" s="229"/>
      <c r="O176" s="84"/>
      <c r="P176" s="84"/>
      <c r="Q176" s="84"/>
      <c r="R176" s="84"/>
      <c r="S176" s="84"/>
      <c r="T176" s="85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147</v>
      </c>
      <c r="AU176" s="17" t="s">
        <v>84</v>
      </c>
    </row>
    <row r="177" s="2" customFormat="1" ht="24.15" customHeight="1">
      <c r="A177" s="38"/>
      <c r="B177" s="39"/>
      <c r="C177" s="266" t="s">
        <v>537</v>
      </c>
      <c r="D177" s="266" t="s">
        <v>365</v>
      </c>
      <c r="E177" s="267" t="s">
        <v>898</v>
      </c>
      <c r="F177" s="268" t="s">
        <v>899</v>
      </c>
      <c r="G177" s="269" t="s">
        <v>252</v>
      </c>
      <c r="H177" s="270">
        <v>157.5</v>
      </c>
      <c r="I177" s="271"/>
      <c r="J177" s="272">
        <f>ROUND(I177*H177,2)</f>
        <v>0</v>
      </c>
      <c r="K177" s="268" t="s">
        <v>144</v>
      </c>
      <c r="L177" s="273"/>
      <c r="M177" s="274" t="s">
        <v>19</v>
      </c>
      <c r="N177" s="275" t="s">
        <v>45</v>
      </c>
      <c r="O177" s="84"/>
      <c r="P177" s="221">
        <f>O177*H177</f>
        <v>0</v>
      </c>
      <c r="Q177" s="221">
        <v>6.0000000000000002E-05</v>
      </c>
      <c r="R177" s="221">
        <f>Q177*H177</f>
        <v>0.0094500000000000001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409</v>
      </c>
      <c r="AT177" s="223" t="s">
        <v>365</v>
      </c>
      <c r="AU177" s="223" t="s">
        <v>84</v>
      </c>
      <c r="AY177" s="17" t="s">
        <v>137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82</v>
      </c>
      <c r="BK177" s="224">
        <f>ROUND(I177*H177,2)</f>
        <v>0</v>
      </c>
      <c r="BL177" s="17" t="s">
        <v>197</v>
      </c>
      <c r="BM177" s="223" t="s">
        <v>900</v>
      </c>
    </row>
    <row r="178" s="14" customFormat="1">
      <c r="A178" s="14"/>
      <c r="B178" s="241"/>
      <c r="C178" s="242"/>
      <c r="D178" s="232" t="s">
        <v>149</v>
      </c>
      <c r="E178" s="242"/>
      <c r="F178" s="244" t="s">
        <v>901</v>
      </c>
      <c r="G178" s="242"/>
      <c r="H178" s="245">
        <v>157.5</v>
      </c>
      <c r="I178" s="246"/>
      <c r="J178" s="242"/>
      <c r="K178" s="242"/>
      <c r="L178" s="247"/>
      <c r="M178" s="248"/>
      <c r="N178" s="249"/>
      <c r="O178" s="249"/>
      <c r="P178" s="249"/>
      <c r="Q178" s="249"/>
      <c r="R178" s="249"/>
      <c r="S178" s="249"/>
      <c r="T178" s="250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1" t="s">
        <v>149</v>
      </c>
      <c r="AU178" s="251" t="s">
        <v>84</v>
      </c>
      <c r="AV178" s="14" t="s">
        <v>84</v>
      </c>
      <c r="AW178" s="14" t="s">
        <v>4</v>
      </c>
      <c r="AX178" s="14" t="s">
        <v>82</v>
      </c>
      <c r="AY178" s="251" t="s">
        <v>137</v>
      </c>
    </row>
    <row r="179" s="2" customFormat="1" ht="24.15" customHeight="1">
      <c r="A179" s="38"/>
      <c r="B179" s="39"/>
      <c r="C179" s="212" t="s">
        <v>543</v>
      </c>
      <c r="D179" s="212" t="s">
        <v>140</v>
      </c>
      <c r="E179" s="213" t="s">
        <v>902</v>
      </c>
      <c r="F179" s="214" t="s">
        <v>903</v>
      </c>
      <c r="G179" s="215" t="s">
        <v>252</v>
      </c>
      <c r="H179" s="216">
        <v>90</v>
      </c>
      <c r="I179" s="217"/>
      <c r="J179" s="218">
        <f>ROUND(I179*H179,2)</f>
        <v>0</v>
      </c>
      <c r="K179" s="214" t="s">
        <v>144</v>
      </c>
      <c r="L179" s="44"/>
      <c r="M179" s="219" t="s">
        <v>19</v>
      </c>
      <c r="N179" s="220" t="s">
        <v>45</v>
      </c>
      <c r="O179" s="84"/>
      <c r="P179" s="221">
        <f>O179*H179</f>
        <v>0</v>
      </c>
      <c r="Q179" s="221">
        <v>0</v>
      </c>
      <c r="R179" s="221">
        <f>Q179*H179</f>
        <v>0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197</v>
      </c>
      <c r="AT179" s="223" t="s">
        <v>140</v>
      </c>
      <c r="AU179" s="223" t="s">
        <v>84</v>
      </c>
      <c r="AY179" s="17" t="s">
        <v>137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82</v>
      </c>
      <c r="BK179" s="224">
        <f>ROUND(I179*H179,2)</f>
        <v>0</v>
      </c>
      <c r="BL179" s="17" t="s">
        <v>197</v>
      </c>
      <c r="BM179" s="223" t="s">
        <v>904</v>
      </c>
    </row>
    <row r="180" s="2" customFormat="1">
      <c r="A180" s="38"/>
      <c r="B180" s="39"/>
      <c r="C180" s="40"/>
      <c r="D180" s="225" t="s">
        <v>147</v>
      </c>
      <c r="E180" s="40"/>
      <c r="F180" s="226" t="s">
        <v>905</v>
      </c>
      <c r="G180" s="40"/>
      <c r="H180" s="40"/>
      <c r="I180" s="227"/>
      <c r="J180" s="40"/>
      <c r="K180" s="40"/>
      <c r="L180" s="44"/>
      <c r="M180" s="228"/>
      <c r="N180" s="229"/>
      <c r="O180" s="84"/>
      <c r="P180" s="84"/>
      <c r="Q180" s="84"/>
      <c r="R180" s="84"/>
      <c r="S180" s="84"/>
      <c r="T180" s="85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147</v>
      </c>
      <c r="AU180" s="17" t="s">
        <v>84</v>
      </c>
    </row>
    <row r="181" s="2" customFormat="1" ht="37.8" customHeight="1">
      <c r="A181" s="38"/>
      <c r="B181" s="39"/>
      <c r="C181" s="266" t="s">
        <v>547</v>
      </c>
      <c r="D181" s="266" t="s">
        <v>365</v>
      </c>
      <c r="E181" s="267" t="s">
        <v>906</v>
      </c>
      <c r="F181" s="268" t="s">
        <v>907</v>
      </c>
      <c r="G181" s="269" t="s">
        <v>252</v>
      </c>
      <c r="H181" s="270">
        <v>108</v>
      </c>
      <c r="I181" s="271"/>
      <c r="J181" s="272">
        <f>ROUND(I181*H181,2)</f>
        <v>0</v>
      </c>
      <c r="K181" s="268" t="s">
        <v>144</v>
      </c>
      <c r="L181" s="273"/>
      <c r="M181" s="274" t="s">
        <v>19</v>
      </c>
      <c r="N181" s="275" t="s">
        <v>45</v>
      </c>
      <c r="O181" s="84"/>
      <c r="P181" s="221">
        <f>O181*H181</f>
        <v>0</v>
      </c>
      <c r="Q181" s="221">
        <v>4.0000000000000003E-05</v>
      </c>
      <c r="R181" s="221">
        <f>Q181*H181</f>
        <v>0.0043200000000000001</v>
      </c>
      <c r="S181" s="221">
        <v>0</v>
      </c>
      <c r="T181" s="222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3" t="s">
        <v>409</v>
      </c>
      <c r="AT181" s="223" t="s">
        <v>365</v>
      </c>
      <c r="AU181" s="223" t="s">
        <v>84</v>
      </c>
      <c r="AY181" s="17" t="s">
        <v>137</v>
      </c>
      <c r="BE181" s="224">
        <f>IF(N181="základní",J181,0)</f>
        <v>0</v>
      </c>
      <c r="BF181" s="224">
        <f>IF(N181="snížená",J181,0)</f>
        <v>0</v>
      </c>
      <c r="BG181" s="224">
        <f>IF(N181="zákl. přenesená",J181,0)</f>
        <v>0</v>
      </c>
      <c r="BH181" s="224">
        <f>IF(N181="sníž. přenesená",J181,0)</f>
        <v>0</v>
      </c>
      <c r="BI181" s="224">
        <f>IF(N181="nulová",J181,0)</f>
        <v>0</v>
      </c>
      <c r="BJ181" s="17" t="s">
        <v>82</v>
      </c>
      <c r="BK181" s="224">
        <f>ROUND(I181*H181,2)</f>
        <v>0</v>
      </c>
      <c r="BL181" s="17" t="s">
        <v>197</v>
      </c>
      <c r="BM181" s="223" t="s">
        <v>908</v>
      </c>
    </row>
    <row r="182" s="14" customFormat="1">
      <c r="A182" s="14"/>
      <c r="B182" s="241"/>
      <c r="C182" s="242"/>
      <c r="D182" s="232" t="s">
        <v>149</v>
      </c>
      <c r="E182" s="242"/>
      <c r="F182" s="244" t="s">
        <v>909</v>
      </c>
      <c r="G182" s="242"/>
      <c r="H182" s="245">
        <v>108</v>
      </c>
      <c r="I182" s="246"/>
      <c r="J182" s="242"/>
      <c r="K182" s="242"/>
      <c r="L182" s="247"/>
      <c r="M182" s="248"/>
      <c r="N182" s="249"/>
      <c r="O182" s="249"/>
      <c r="P182" s="249"/>
      <c r="Q182" s="249"/>
      <c r="R182" s="249"/>
      <c r="S182" s="249"/>
      <c r="T182" s="250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1" t="s">
        <v>149</v>
      </c>
      <c r="AU182" s="251" t="s">
        <v>84</v>
      </c>
      <c r="AV182" s="14" t="s">
        <v>84</v>
      </c>
      <c r="AW182" s="14" t="s">
        <v>4</v>
      </c>
      <c r="AX182" s="14" t="s">
        <v>82</v>
      </c>
      <c r="AY182" s="251" t="s">
        <v>137</v>
      </c>
    </row>
    <row r="183" s="2" customFormat="1" ht="24.15" customHeight="1">
      <c r="A183" s="38"/>
      <c r="B183" s="39"/>
      <c r="C183" s="212" t="s">
        <v>552</v>
      </c>
      <c r="D183" s="212" t="s">
        <v>140</v>
      </c>
      <c r="E183" s="213" t="s">
        <v>910</v>
      </c>
      <c r="F183" s="214" t="s">
        <v>911</v>
      </c>
      <c r="G183" s="215" t="s">
        <v>252</v>
      </c>
      <c r="H183" s="216">
        <v>100</v>
      </c>
      <c r="I183" s="217"/>
      <c r="J183" s="218">
        <f>ROUND(I183*H183,2)</f>
        <v>0</v>
      </c>
      <c r="K183" s="214" t="s">
        <v>144</v>
      </c>
      <c r="L183" s="44"/>
      <c r="M183" s="219" t="s">
        <v>19</v>
      </c>
      <c r="N183" s="220" t="s">
        <v>45</v>
      </c>
      <c r="O183" s="84"/>
      <c r="P183" s="221">
        <f>O183*H183</f>
        <v>0</v>
      </c>
      <c r="Q183" s="221">
        <v>0</v>
      </c>
      <c r="R183" s="221">
        <f>Q183*H183</f>
        <v>0</v>
      </c>
      <c r="S183" s="221">
        <v>0</v>
      </c>
      <c r="T183" s="222">
        <f>S183*H183</f>
        <v>0</v>
      </c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R183" s="223" t="s">
        <v>197</v>
      </c>
      <c r="AT183" s="223" t="s">
        <v>140</v>
      </c>
      <c r="AU183" s="223" t="s">
        <v>84</v>
      </c>
      <c r="AY183" s="17" t="s">
        <v>137</v>
      </c>
      <c r="BE183" s="224">
        <f>IF(N183="základní",J183,0)</f>
        <v>0</v>
      </c>
      <c r="BF183" s="224">
        <f>IF(N183="snížená",J183,0)</f>
        <v>0</v>
      </c>
      <c r="BG183" s="224">
        <f>IF(N183="zákl. přenesená",J183,0)</f>
        <v>0</v>
      </c>
      <c r="BH183" s="224">
        <f>IF(N183="sníž. přenesená",J183,0)</f>
        <v>0</v>
      </c>
      <c r="BI183" s="224">
        <f>IF(N183="nulová",J183,0)</f>
        <v>0</v>
      </c>
      <c r="BJ183" s="17" t="s">
        <v>82</v>
      </c>
      <c r="BK183" s="224">
        <f>ROUND(I183*H183,2)</f>
        <v>0</v>
      </c>
      <c r="BL183" s="17" t="s">
        <v>197</v>
      </c>
      <c r="BM183" s="223" t="s">
        <v>912</v>
      </c>
    </row>
    <row r="184" s="2" customFormat="1">
      <c r="A184" s="38"/>
      <c r="B184" s="39"/>
      <c r="C184" s="40"/>
      <c r="D184" s="225" t="s">
        <v>147</v>
      </c>
      <c r="E184" s="40"/>
      <c r="F184" s="226" t="s">
        <v>913</v>
      </c>
      <c r="G184" s="40"/>
      <c r="H184" s="40"/>
      <c r="I184" s="227"/>
      <c r="J184" s="40"/>
      <c r="K184" s="40"/>
      <c r="L184" s="44"/>
      <c r="M184" s="228"/>
      <c r="N184" s="229"/>
      <c r="O184" s="84"/>
      <c r="P184" s="84"/>
      <c r="Q184" s="84"/>
      <c r="R184" s="84"/>
      <c r="S184" s="84"/>
      <c r="T184" s="85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147</v>
      </c>
      <c r="AU184" s="17" t="s">
        <v>84</v>
      </c>
    </row>
    <row r="185" s="2" customFormat="1" ht="24.15" customHeight="1">
      <c r="A185" s="38"/>
      <c r="B185" s="39"/>
      <c r="C185" s="266" t="s">
        <v>558</v>
      </c>
      <c r="D185" s="266" t="s">
        <v>365</v>
      </c>
      <c r="E185" s="267" t="s">
        <v>914</v>
      </c>
      <c r="F185" s="268" t="s">
        <v>915</v>
      </c>
      <c r="G185" s="269" t="s">
        <v>252</v>
      </c>
      <c r="H185" s="270">
        <v>120</v>
      </c>
      <c r="I185" s="271"/>
      <c r="J185" s="272">
        <f>ROUND(I185*H185,2)</f>
        <v>0</v>
      </c>
      <c r="K185" s="268" t="s">
        <v>144</v>
      </c>
      <c r="L185" s="273"/>
      <c r="M185" s="274" t="s">
        <v>19</v>
      </c>
      <c r="N185" s="275" t="s">
        <v>45</v>
      </c>
      <c r="O185" s="84"/>
      <c r="P185" s="221">
        <f>O185*H185</f>
        <v>0</v>
      </c>
      <c r="Q185" s="221">
        <v>4.0000000000000003E-05</v>
      </c>
      <c r="R185" s="221">
        <f>Q185*H185</f>
        <v>0.0048000000000000004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409</v>
      </c>
      <c r="AT185" s="223" t="s">
        <v>365</v>
      </c>
      <c r="AU185" s="223" t="s">
        <v>84</v>
      </c>
      <c r="AY185" s="17" t="s">
        <v>137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82</v>
      </c>
      <c r="BK185" s="224">
        <f>ROUND(I185*H185,2)</f>
        <v>0</v>
      </c>
      <c r="BL185" s="17" t="s">
        <v>197</v>
      </c>
      <c r="BM185" s="223" t="s">
        <v>916</v>
      </c>
    </row>
    <row r="186" s="14" customFormat="1">
      <c r="A186" s="14"/>
      <c r="B186" s="241"/>
      <c r="C186" s="242"/>
      <c r="D186" s="232" t="s">
        <v>149</v>
      </c>
      <c r="E186" s="242"/>
      <c r="F186" s="244" t="s">
        <v>917</v>
      </c>
      <c r="G186" s="242"/>
      <c r="H186" s="245">
        <v>120</v>
      </c>
      <c r="I186" s="246"/>
      <c r="J186" s="242"/>
      <c r="K186" s="242"/>
      <c r="L186" s="247"/>
      <c r="M186" s="248"/>
      <c r="N186" s="249"/>
      <c r="O186" s="249"/>
      <c r="P186" s="249"/>
      <c r="Q186" s="249"/>
      <c r="R186" s="249"/>
      <c r="S186" s="249"/>
      <c r="T186" s="250"/>
      <c r="U186" s="14"/>
      <c r="V186" s="14"/>
      <c r="W186" s="14"/>
      <c r="X186" s="14"/>
      <c r="Y186" s="14"/>
      <c r="Z186" s="14"/>
      <c r="AA186" s="14"/>
      <c r="AB186" s="14"/>
      <c r="AC186" s="14"/>
      <c r="AD186" s="14"/>
      <c r="AE186" s="14"/>
      <c r="AT186" s="251" t="s">
        <v>149</v>
      </c>
      <c r="AU186" s="251" t="s">
        <v>84</v>
      </c>
      <c r="AV186" s="14" t="s">
        <v>84</v>
      </c>
      <c r="AW186" s="14" t="s">
        <v>4</v>
      </c>
      <c r="AX186" s="14" t="s">
        <v>82</v>
      </c>
      <c r="AY186" s="251" t="s">
        <v>137</v>
      </c>
    </row>
    <row r="187" s="2" customFormat="1" ht="16.5" customHeight="1">
      <c r="A187" s="38"/>
      <c r="B187" s="39"/>
      <c r="C187" s="212" t="s">
        <v>563</v>
      </c>
      <c r="D187" s="212" t="s">
        <v>140</v>
      </c>
      <c r="E187" s="213" t="s">
        <v>918</v>
      </c>
      <c r="F187" s="214" t="s">
        <v>919</v>
      </c>
      <c r="G187" s="215" t="s">
        <v>229</v>
      </c>
      <c r="H187" s="216">
        <v>3</v>
      </c>
      <c r="I187" s="217"/>
      <c r="J187" s="218">
        <f>ROUND(I187*H187,2)</f>
        <v>0</v>
      </c>
      <c r="K187" s="214" t="s">
        <v>144</v>
      </c>
      <c r="L187" s="44"/>
      <c r="M187" s="219" t="s">
        <v>19</v>
      </c>
      <c r="N187" s="220" t="s">
        <v>45</v>
      </c>
      <c r="O187" s="84"/>
      <c r="P187" s="221">
        <f>O187*H187</f>
        <v>0</v>
      </c>
      <c r="Q187" s="221">
        <v>0</v>
      </c>
      <c r="R187" s="221">
        <f>Q187*H187</f>
        <v>0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197</v>
      </c>
      <c r="AT187" s="223" t="s">
        <v>140</v>
      </c>
      <c r="AU187" s="223" t="s">
        <v>84</v>
      </c>
      <c r="AY187" s="17" t="s">
        <v>137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82</v>
      </c>
      <c r="BK187" s="224">
        <f>ROUND(I187*H187,2)</f>
        <v>0</v>
      </c>
      <c r="BL187" s="17" t="s">
        <v>197</v>
      </c>
      <c r="BM187" s="223" t="s">
        <v>920</v>
      </c>
    </row>
    <row r="188" s="2" customFormat="1">
      <c r="A188" s="38"/>
      <c r="B188" s="39"/>
      <c r="C188" s="40"/>
      <c r="D188" s="225" t="s">
        <v>147</v>
      </c>
      <c r="E188" s="40"/>
      <c r="F188" s="226" t="s">
        <v>921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147</v>
      </c>
      <c r="AU188" s="17" t="s">
        <v>84</v>
      </c>
    </row>
    <row r="189" s="2" customFormat="1" ht="21.75" customHeight="1">
      <c r="A189" s="38"/>
      <c r="B189" s="39"/>
      <c r="C189" s="266" t="s">
        <v>569</v>
      </c>
      <c r="D189" s="266" t="s">
        <v>365</v>
      </c>
      <c r="E189" s="267" t="s">
        <v>922</v>
      </c>
      <c r="F189" s="268" t="s">
        <v>923</v>
      </c>
      <c r="G189" s="269" t="s">
        <v>229</v>
      </c>
      <c r="H189" s="270">
        <v>3</v>
      </c>
      <c r="I189" s="271"/>
      <c r="J189" s="272">
        <f>ROUND(I189*H189,2)</f>
        <v>0</v>
      </c>
      <c r="K189" s="268" t="s">
        <v>144</v>
      </c>
      <c r="L189" s="273"/>
      <c r="M189" s="274" t="s">
        <v>19</v>
      </c>
      <c r="N189" s="275" t="s">
        <v>45</v>
      </c>
      <c r="O189" s="84"/>
      <c r="P189" s="221">
        <f>O189*H189</f>
        <v>0</v>
      </c>
      <c r="Q189" s="221">
        <v>0.00020000000000000001</v>
      </c>
      <c r="R189" s="221">
        <f>Q189*H189</f>
        <v>0.00060000000000000006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409</v>
      </c>
      <c r="AT189" s="223" t="s">
        <v>365</v>
      </c>
      <c r="AU189" s="223" t="s">
        <v>84</v>
      </c>
      <c r="AY189" s="17" t="s">
        <v>137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82</v>
      </c>
      <c r="BK189" s="224">
        <f>ROUND(I189*H189,2)</f>
        <v>0</v>
      </c>
      <c r="BL189" s="17" t="s">
        <v>197</v>
      </c>
      <c r="BM189" s="223" t="s">
        <v>924</v>
      </c>
    </row>
    <row r="190" s="2" customFormat="1" ht="37.8" customHeight="1">
      <c r="A190" s="38"/>
      <c r="B190" s="39"/>
      <c r="C190" s="212" t="s">
        <v>574</v>
      </c>
      <c r="D190" s="212" t="s">
        <v>140</v>
      </c>
      <c r="E190" s="213" t="s">
        <v>925</v>
      </c>
      <c r="F190" s="214" t="s">
        <v>926</v>
      </c>
      <c r="G190" s="215" t="s">
        <v>229</v>
      </c>
      <c r="H190" s="216">
        <v>7</v>
      </c>
      <c r="I190" s="217"/>
      <c r="J190" s="218">
        <f>ROUND(I190*H190,2)</f>
        <v>0</v>
      </c>
      <c r="K190" s="214" t="s">
        <v>144</v>
      </c>
      <c r="L190" s="44"/>
      <c r="M190" s="219" t="s">
        <v>19</v>
      </c>
      <c r="N190" s="220" t="s">
        <v>45</v>
      </c>
      <c r="O190" s="84"/>
      <c r="P190" s="221">
        <f>O190*H190</f>
        <v>0</v>
      </c>
      <c r="Q190" s="221">
        <v>0</v>
      </c>
      <c r="R190" s="221">
        <f>Q190*H190</f>
        <v>0</v>
      </c>
      <c r="S190" s="221">
        <v>0</v>
      </c>
      <c r="T190" s="222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3" t="s">
        <v>197</v>
      </c>
      <c r="AT190" s="223" t="s">
        <v>140</v>
      </c>
      <c r="AU190" s="223" t="s">
        <v>84</v>
      </c>
      <c r="AY190" s="17" t="s">
        <v>137</v>
      </c>
      <c r="BE190" s="224">
        <f>IF(N190="základní",J190,0)</f>
        <v>0</v>
      </c>
      <c r="BF190" s="224">
        <f>IF(N190="snížená",J190,0)</f>
        <v>0</v>
      </c>
      <c r="BG190" s="224">
        <f>IF(N190="zákl. přenesená",J190,0)</f>
        <v>0</v>
      </c>
      <c r="BH190" s="224">
        <f>IF(N190="sníž. přenesená",J190,0)</f>
        <v>0</v>
      </c>
      <c r="BI190" s="224">
        <f>IF(N190="nulová",J190,0)</f>
        <v>0</v>
      </c>
      <c r="BJ190" s="17" t="s">
        <v>82</v>
      </c>
      <c r="BK190" s="224">
        <f>ROUND(I190*H190,2)</f>
        <v>0</v>
      </c>
      <c r="BL190" s="17" t="s">
        <v>197</v>
      </c>
      <c r="BM190" s="223" t="s">
        <v>927</v>
      </c>
    </row>
    <row r="191" s="2" customFormat="1">
      <c r="A191" s="38"/>
      <c r="B191" s="39"/>
      <c r="C191" s="40"/>
      <c r="D191" s="225" t="s">
        <v>147</v>
      </c>
      <c r="E191" s="40"/>
      <c r="F191" s="226" t="s">
        <v>928</v>
      </c>
      <c r="G191" s="40"/>
      <c r="H191" s="40"/>
      <c r="I191" s="227"/>
      <c r="J191" s="40"/>
      <c r="K191" s="40"/>
      <c r="L191" s="44"/>
      <c r="M191" s="228"/>
      <c r="N191" s="229"/>
      <c r="O191" s="84"/>
      <c r="P191" s="84"/>
      <c r="Q191" s="84"/>
      <c r="R191" s="84"/>
      <c r="S191" s="84"/>
      <c r="T191" s="85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147</v>
      </c>
      <c r="AU191" s="17" t="s">
        <v>84</v>
      </c>
    </row>
    <row r="192" s="2" customFormat="1" ht="24.15" customHeight="1">
      <c r="A192" s="38"/>
      <c r="B192" s="39"/>
      <c r="C192" s="266" t="s">
        <v>579</v>
      </c>
      <c r="D192" s="266" t="s">
        <v>365</v>
      </c>
      <c r="E192" s="267" t="s">
        <v>929</v>
      </c>
      <c r="F192" s="268" t="s">
        <v>930</v>
      </c>
      <c r="G192" s="269" t="s">
        <v>229</v>
      </c>
      <c r="H192" s="270">
        <v>14</v>
      </c>
      <c r="I192" s="271"/>
      <c r="J192" s="272">
        <f>ROUND(I192*H192,2)</f>
        <v>0</v>
      </c>
      <c r="K192" s="268" t="s">
        <v>144</v>
      </c>
      <c r="L192" s="273"/>
      <c r="M192" s="274" t="s">
        <v>19</v>
      </c>
      <c r="N192" s="275" t="s">
        <v>45</v>
      </c>
      <c r="O192" s="84"/>
      <c r="P192" s="221">
        <f>O192*H192</f>
        <v>0</v>
      </c>
      <c r="Q192" s="221">
        <v>0.00010000000000000001</v>
      </c>
      <c r="R192" s="221">
        <f>Q192*H192</f>
        <v>0.0014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409</v>
      </c>
      <c r="AT192" s="223" t="s">
        <v>365</v>
      </c>
      <c r="AU192" s="223" t="s">
        <v>84</v>
      </c>
      <c r="AY192" s="17" t="s">
        <v>137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82</v>
      </c>
      <c r="BK192" s="224">
        <f>ROUND(I192*H192,2)</f>
        <v>0</v>
      </c>
      <c r="BL192" s="17" t="s">
        <v>197</v>
      </c>
      <c r="BM192" s="223" t="s">
        <v>931</v>
      </c>
    </row>
    <row r="193" s="14" customFormat="1">
      <c r="A193" s="14"/>
      <c r="B193" s="241"/>
      <c r="C193" s="242"/>
      <c r="D193" s="232" t="s">
        <v>149</v>
      </c>
      <c r="E193" s="242"/>
      <c r="F193" s="244" t="s">
        <v>932</v>
      </c>
      <c r="G193" s="242"/>
      <c r="H193" s="245">
        <v>14</v>
      </c>
      <c r="I193" s="246"/>
      <c r="J193" s="242"/>
      <c r="K193" s="242"/>
      <c r="L193" s="247"/>
      <c r="M193" s="248"/>
      <c r="N193" s="249"/>
      <c r="O193" s="249"/>
      <c r="P193" s="249"/>
      <c r="Q193" s="249"/>
      <c r="R193" s="249"/>
      <c r="S193" s="249"/>
      <c r="T193" s="250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1" t="s">
        <v>149</v>
      </c>
      <c r="AU193" s="251" t="s">
        <v>84</v>
      </c>
      <c r="AV193" s="14" t="s">
        <v>84</v>
      </c>
      <c r="AW193" s="14" t="s">
        <v>4</v>
      </c>
      <c r="AX193" s="14" t="s">
        <v>82</v>
      </c>
      <c r="AY193" s="251" t="s">
        <v>137</v>
      </c>
    </row>
    <row r="194" s="2" customFormat="1" ht="21.75" customHeight="1">
      <c r="A194" s="38"/>
      <c r="B194" s="39"/>
      <c r="C194" s="266" t="s">
        <v>584</v>
      </c>
      <c r="D194" s="266" t="s">
        <v>365</v>
      </c>
      <c r="E194" s="267" t="s">
        <v>933</v>
      </c>
      <c r="F194" s="268" t="s">
        <v>934</v>
      </c>
      <c r="G194" s="269" t="s">
        <v>229</v>
      </c>
      <c r="H194" s="270">
        <v>7</v>
      </c>
      <c r="I194" s="271"/>
      <c r="J194" s="272">
        <f>ROUND(I194*H194,2)</f>
        <v>0</v>
      </c>
      <c r="K194" s="268" t="s">
        <v>144</v>
      </c>
      <c r="L194" s="273"/>
      <c r="M194" s="274" t="s">
        <v>19</v>
      </c>
      <c r="N194" s="275" t="s">
        <v>45</v>
      </c>
      <c r="O194" s="84"/>
      <c r="P194" s="221">
        <f>O194*H194</f>
        <v>0</v>
      </c>
      <c r="Q194" s="221">
        <v>0.00010000000000000001</v>
      </c>
      <c r="R194" s="221">
        <f>Q194*H194</f>
        <v>0.00069999999999999999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409</v>
      </c>
      <c r="AT194" s="223" t="s">
        <v>365</v>
      </c>
      <c r="AU194" s="223" t="s">
        <v>84</v>
      </c>
      <c r="AY194" s="17" t="s">
        <v>137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82</v>
      </c>
      <c r="BK194" s="224">
        <f>ROUND(I194*H194,2)</f>
        <v>0</v>
      </c>
      <c r="BL194" s="17" t="s">
        <v>197</v>
      </c>
      <c r="BM194" s="223" t="s">
        <v>935</v>
      </c>
    </row>
    <row r="195" s="2" customFormat="1" ht="24.15" customHeight="1">
      <c r="A195" s="38"/>
      <c r="B195" s="39"/>
      <c r="C195" s="266" t="s">
        <v>590</v>
      </c>
      <c r="D195" s="266" t="s">
        <v>365</v>
      </c>
      <c r="E195" s="267" t="s">
        <v>936</v>
      </c>
      <c r="F195" s="268" t="s">
        <v>937</v>
      </c>
      <c r="G195" s="269" t="s">
        <v>229</v>
      </c>
      <c r="H195" s="270">
        <v>7</v>
      </c>
      <c r="I195" s="271"/>
      <c r="J195" s="272">
        <f>ROUND(I195*H195,2)</f>
        <v>0</v>
      </c>
      <c r="K195" s="268" t="s">
        <v>144</v>
      </c>
      <c r="L195" s="273"/>
      <c r="M195" s="274" t="s">
        <v>19</v>
      </c>
      <c r="N195" s="275" t="s">
        <v>45</v>
      </c>
      <c r="O195" s="84"/>
      <c r="P195" s="221">
        <f>O195*H195</f>
        <v>0</v>
      </c>
      <c r="Q195" s="221">
        <v>0.00014999999999999999</v>
      </c>
      <c r="R195" s="221">
        <f>Q195*H195</f>
        <v>0.0010499999999999999</v>
      </c>
      <c r="S195" s="221">
        <v>0</v>
      </c>
      <c r="T195" s="222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3" t="s">
        <v>409</v>
      </c>
      <c r="AT195" s="223" t="s">
        <v>365</v>
      </c>
      <c r="AU195" s="223" t="s">
        <v>84</v>
      </c>
      <c r="AY195" s="17" t="s">
        <v>137</v>
      </c>
      <c r="BE195" s="224">
        <f>IF(N195="základní",J195,0)</f>
        <v>0</v>
      </c>
      <c r="BF195" s="224">
        <f>IF(N195="snížená",J195,0)</f>
        <v>0</v>
      </c>
      <c r="BG195" s="224">
        <f>IF(N195="zákl. přenesená",J195,0)</f>
        <v>0</v>
      </c>
      <c r="BH195" s="224">
        <f>IF(N195="sníž. přenesená",J195,0)</f>
        <v>0</v>
      </c>
      <c r="BI195" s="224">
        <f>IF(N195="nulová",J195,0)</f>
        <v>0</v>
      </c>
      <c r="BJ195" s="17" t="s">
        <v>82</v>
      </c>
      <c r="BK195" s="224">
        <f>ROUND(I195*H195,2)</f>
        <v>0</v>
      </c>
      <c r="BL195" s="17" t="s">
        <v>197</v>
      </c>
      <c r="BM195" s="223" t="s">
        <v>938</v>
      </c>
    </row>
    <row r="196" s="2" customFormat="1" ht="24.15" customHeight="1">
      <c r="A196" s="38"/>
      <c r="B196" s="39"/>
      <c r="C196" s="212" t="s">
        <v>595</v>
      </c>
      <c r="D196" s="212" t="s">
        <v>140</v>
      </c>
      <c r="E196" s="213" t="s">
        <v>939</v>
      </c>
      <c r="F196" s="214" t="s">
        <v>940</v>
      </c>
      <c r="G196" s="215" t="s">
        <v>229</v>
      </c>
      <c r="H196" s="216">
        <v>3</v>
      </c>
      <c r="I196" s="217"/>
      <c r="J196" s="218">
        <f>ROUND(I196*H196,2)</f>
        <v>0</v>
      </c>
      <c r="K196" s="214" t="s">
        <v>144</v>
      </c>
      <c r="L196" s="44"/>
      <c r="M196" s="219" t="s">
        <v>19</v>
      </c>
      <c r="N196" s="220" t="s">
        <v>45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197</v>
      </c>
      <c r="AT196" s="223" t="s">
        <v>140</v>
      </c>
      <c r="AU196" s="223" t="s">
        <v>84</v>
      </c>
      <c r="AY196" s="17" t="s">
        <v>137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82</v>
      </c>
      <c r="BK196" s="224">
        <f>ROUND(I196*H196,2)</f>
        <v>0</v>
      </c>
      <c r="BL196" s="17" t="s">
        <v>197</v>
      </c>
      <c r="BM196" s="223" t="s">
        <v>941</v>
      </c>
    </row>
    <row r="197" s="2" customFormat="1">
      <c r="A197" s="38"/>
      <c r="B197" s="39"/>
      <c r="C197" s="40"/>
      <c r="D197" s="225" t="s">
        <v>147</v>
      </c>
      <c r="E197" s="40"/>
      <c r="F197" s="226" t="s">
        <v>942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147</v>
      </c>
      <c r="AU197" s="17" t="s">
        <v>84</v>
      </c>
    </row>
    <row r="198" s="2" customFormat="1" ht="24.15" customHeight="1">
      <c r="A198" s="38"/>
      <c r="B198" s="39"/>
      <c r="C198" s="266" t="s">
        <v>600</v>
      </c>
      <c r="D198" s="266" t="s">
        <v>365</v>
      </c>
      <c r="E198" s="267" t="s">
        <v>943</v>
      </c>
      <c r="F198" s="268" t="s">
        <v>944</v>
      </c>
      <c r="G198" s="269" t="s">
        <v>229</v>
      </c>
      <c r="H198" s="270">
        <v>3</v>
      </c>
      <c r="I198" s="271"/>
      <c r="J198" s="272">
        <f>ROUND(I198*H198,2)</f>
        <v>0</v>
      </c>
      <c r="K198" s="268" t="s">
        <v>144</v>
      </c>
      <c r="L198" s="273"/>
      <c r="M198" s="274" t="s">
        <v>19</v>
      </c>
      <c r="N198" s="275" t="s">
        <v>45</v>
      </c>
      <c r="O198" s="84"/>
      <c r="P198" s="221">
        <f>O198*H198</f>
        <v>0</v>
      </c>
      <c r="Q198" s="221">
        <v>9.0000000000000006E-05</v>
      </c>
      <c r="R198" s="221">
        <f>Q198*H198</f>
        <v>0.00027</v>
      </c>
      <c r="S198" s="221">
        <v>0</v>
      </c>
      <c r="T198" s="222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3" t="s">
        <v>409</v>
      </c>
      <c r="AT198" s="223" t="s">
        <v>365</v>
      </c>
      <c r="AU198" s="223" t="s">
        <v>84</v>
      </c>
      <c r="AY198" s="17" t="s">
        <v>137</v>
      </c>
      <c r="BE198" s="224">
        <f>IF(N198="základní",J198,0)</f>
        <v>0</v>
      </c>
      <c r="BF198" s="224">
        <f>IF(N198="snížená",J198,0)</f>
        <v>0</v>
      </c>
      <c r="BG198" s="224">
        <f>IF(N198="zákl. přenesená",J198,0)</f>
        <v>0</v>
      </c>
      <c r="BH198" s="224">
        <f>IF(N198="sníž. přenesená",J198,0)</f>
        <v>0</v>
      </c>
      <c r="BI198" s="224">
        <f>IF(N198="nulová",J198,0)</f>
        <v>0</v>
      </c>
      <c r="BJ198" s="17" t="s">
        <v>82</v>
      </c>
      <c r="BK198" s="224">
        <f>ROUND(I198*H198,2)</f>
        <v>0</v>
      </c>
      <c r="BL198" s="17" t="s">
        <v>197</v>
      </c>
      <c r="BM198" s="223" t="s">
        <v>945</v>
      </c>
    </row>
    <row r="199" s="2" customFormat="1" ht="16.5" customHeight="1">
      <c r="A199" s="38"/>
      <c r="B199" s="39"/>
      <c r="C199" s="212" t="s">
        <v>606</v>
      </c>
      <c r="D199" s="212" t="s">
        <v>140</v>
      </c>
      <c r="E199" s="213" t="s">
        <v>946</v>
      </c>
      <c r="F199" s="214" t="s">
        <v>947</v>
      </c>
      <c r="G199" s="215" t="s">
        <v>205</v>
      </c>
      <c r="H199" s="216">
        <v>1</v>
      </c>
      <c r="I199" s="217"/>
      <c r="J199" s="218">
        <f>ROUND(I199*H199,2)</f>
        <v>0</v>
      </c>
      <c r="K199" s="214" t="s">
        <v>19</v>
      </c>
      <c r="L199" s="44"/>
      <c r="M199" s="219" t="s">
        <v>19</v>
      </c>
      <c r="N199" s="220" t="s">
        <v>45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197</v>
      </c>
      <c r="AT199" s="223" t="s">
        <v>140</v>
      </c>
      <c r="AU199" s="223" t="s">
        <v>84</v>
      </c>
      <c r="AY199" s="17" t="s">
        <v>137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82</v>
      </c>
      <c r="BK199" s="224">
        <f>ROUND(I199*H199,2)</f>
        <v>0</v>
      </c>
      <c r="BL199" s="17" t="s">
        <v>197</v>
      </c>
      <c r="BM199" s="223" t="s">
        <v>948</v>
      </c>
    </row>
    <row r="200" s="2" customFormat="1" ht="55.5" customHeight="1">
      <c r="A200" s="38"/>
      <c r="B200" s="39"/>
      <c r="C200" s="212" t="s">
        <v>611</v>
      </c>
      <c r="D200" s="212" t="s">
        <v>140</v>
      </c>
      <c r="E200" s="213" t="s">
        <v>949</v>
      </c>
      <c r="F200" s="214" t="s">
        <v>950</v>
      </c>
      <c r="G200" s="215" t="s">
        <v>172</v>
      </c>
      <c r="H200" s="216">
        <v>0.34799999999999998</v>
      </c>
      <c r="I200" s="217"/>
      <c r="J200" s="218">
        <f>ROUND(I200*H200,2)</f>
        <v>0</v>
      </c>
      <c r="K200" s="214" t="s">
        <v>144</v>
      </c>
      <c r="L200" s="44"/>
      <c r="M200" s="219" t="s">
        <v>19</v>
      </c>
      <c r="N200" s="220" t="s">
        <v>45</v>
      </c>
      <c r="O200" s="84"/>
      <c r="P200" s="221">
        <f>O200*H200</f>
        <v>0</v>
      </c>
      <c r="Q200" s="221">
        <v>0</v>
      </c>
      <c r="R200" s="221">
        <f>Q200*H200</f>
        <v>0</v>
      </c>
      <c r="S200" s="221">
        <v>0</v>
      </c>
      <c r="T200" s="222">
        <f>S200*H200</f>
        <v>0</v>
      </c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R200" s="223" t="s">
        <v>197</v>
      </c>
      <c r="AT200" s="223" t="s">
        <v>140</v>
      </c>
      <c r="AU200" s="223" t="s">
        <v>84</v>
      </c>
      <c r="AY200" s="17" t="s">
        <v>137</v>
      </c>
      <c r="BE200" s="224">
        <f>IF(N200="základní",J200,0)</f>
        <v>0</v>
      </c>
      <c r="BF200" s="224">
        <f>IF(N200="snížená",J200,0)</f>
        <v>0</v>
      </c>
      <c r="BG200" s="224">
        <f>IF(N200="zákl. přenesená",J200,0)</f>
        <v>0</v>
      </c>
      <c r="BH200" s="224">
        <f>IF(N200="sníž. přenesená",J200,0)</f>
        <v>0</v>
      </c>
      <c r="BI200" s="224">
        <f>IF(N200="nulová",J200,0)</f>
        <v>0</v>
      </c>
      <c r="BJ200" s="17" t="s">
        <v>82</v>
      </c>
      <c r="BK200" s="224">
        <f>ROUND(I200*H200,2)</f>
        <v>0</v>
      </c>
      <c r="BL200" s="17" t="s">
        <v>197</v>
      </c>
      <c r="BM200" s="223" t="s">
        <v>951</v>
      </c>
    </row>
    <row r="201" s="2" customFormat="1">
      <c r="A201" s="38"/>
      <c r="B201" s="39"/>
      <c r="C201" s="40"/>
      <c r="D201" s="225" t="s">
        <v>147</v>
      </c>
      <c r="E201" s="40"/>
      <c r="F201" s="226" t="s">
        <v>952</v>
      </c>
      <c r="G201" s="40"/>
      <c r="H201" s="40"/>
      <c r="I201" s="227"/>
      <c r="J201" s="40"/>
      <c r="K201" s="40"/>
      <c r="L201" s="44"/>
      <c r="M201" s="228"/>
      <c r="N201" s="229"/>
      <c r="O201" s="84"/>
      <c r="P201" s="84"/>
      <c r="Q201" s="84"/>
      <c r="R201" s="84"/>
      <c r="S201" s="84"/>
      <c r="T201" s="85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147</v>
      </c>
      <c r="AU201" s="17" t="s">
        <v>84</v>
      </c>
    </row>
    <row r="202" s="12" customFormat="1" ht="22.8" customHeight="1">
      <c r="A202" s="12"/>
      <c r="B202" s="196"/>
      <c r="C202" s="197"/>
      <c r="D202" s="198" t="s">
        <v>73</v>
      </c>
      <c r="E202" s="210" t="s">
        <v>953</v>
      </c>
      <c r="F202" s="210" t="s">
        <v>954</v>
      </c>
      <c r="G202" s="197"/>
      <c r="H202" s="197"/>
      <c r="I202" s="200"/>
      <c r="J202" s="211">
        <f>BK202</f>
        <v>0</v>
      </c>
      <c r="K202" s="197"/>
      <c r="L202" s="202"/>
      <c r="M202" s="203"/>
      <c r="N202" s="204"/>
      <c r="O202" s="204"/>
      <c r="P202" s="205">
        <f>SUM(P203:P205)</f>
        <v>0</v>
      </c>
      <c r="Q202" s="204"/>
      <c r="R202" s="205">
        <f>SUM(R203:R205)</f>
        <v>0.0018</v>
      </c>
      <c r="S202" s="204"/>
      <c r="T202" s="206">
        <f>SUM(T203:T205)</f>
        <v>0</v>
      </c>
      <c r="U202" s="12"/>
      <c r="V202" s="12"/>
      <c r="W202" s="12"/>
      <c r="X202" s="12"/>
      <c r="Y202" s="12"/>
      <c r="Z202" s="12"/>
      <c r="AA202" s="12"/>
      <c r="AB202" s="12"/>
      <c r="AC202" s="12"/>
      <c r="AD202" s="12"/>
      <c r="AE202" s="12"/>
      <c r="AR202" s="207" t="s">
        <v>84</v>
      </c>
      <c r="AT202" s="208" t="s">
        <v>73</v>
      </c>
      <c r="AU202" s="208" t="s">
        <v>82</v>
      </c>
      <c r="AY202" s="207" t="s">
        <v>137</v>
      </c>
      <c r="BK202" s="209">
        <f>SUM(BK203:BK205)</f>
        <v>0</v>
      </c>
    </row>
    <row r="203" s="2" customFormat="1" ht="33" customHeight="1">
      <c r="A203" s="38"/>
      <c r="B203" s="39"/>
      <c r="C203" s="212" t="s">
        <v>616</v>
      </c>
      <c r="D203" s="212" t="s">
        <v>140</v>
      </c>
      <c r="E203" s="213" t="s">
        <v>955</v>
      </c>
      <c r="F203" s="214" t="s">
        <v>956</v>
      </c>
      <c r="G203" s="215" t="s">
        <v>229</v>
      </c>
      <c r="H203" s="216">
        <v>2</v>
      </c>
      <c r="I203" s="217"/>
      <c r="J203" s="218">
        <f>ROUND(I203*H203,2)</f>
        <v>0</v>
      </c>
      <c r="K203" s="214" t="s">
        <v>144</v>
      </c>
      <c r="L203" s="44"/>
      <c r="M203" s="219" t="s">
        <v>19</v>
      </c>
      <c r="N203" s="220" t="s">
        <v>45</v>
      </c>
      <c r="O203" s="84"/>
      <c r="P203" s="221">
        <f>O203*H203</f>
        <v>0</v>
      </c>
      <c r="Q203" s="221">
        <v>0</v>
      </c>
      <c r="R203" s="221">
        <f>Q203*H203</f>
        <v>0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197</v>
      </c>
      <c r="AT203" s="223" t="s">
        <v>140</v>
      </c>
      <c r="AU203" s="223" t="s">
        <v>84</v>
      </c>
      <c r="AY203" s="17" t="s">
        <v>137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82</v>
      </c>
      <c r="BK203" s="224">
        <f>ROUND(I203*H203,2)</f>
        <v>0</v>
      </c>
      <c r="BL203" s="17" t="s">
        <v>197</v>
      </c>
      <c r="BM203" s="223" t="s">
        <v>957</v>
      </c>
    </row>
    <row r="204" s="2" customFormat="1">
      <c r="A204" s="38"/>
      <c r="B204" s="39"/>
      <c r="C204" s="40"/>
      <c r="D204" s="225" t="s">
        <v>147</v>
      </c>
      <c r="E204" s="40"/>
      <c r="F204" s="226" t="s">
        <v>958</v>
      </c>
      <c r="G204" s="40"/>
      <c r="H204" s="40"/>
      <c r="I204" s="227"/>
      <c r="J204" s="40"/>
      <c r="K204" s="40"/>
      <c r="L204" s="44"/>
      <c r="M204" s="228"/>
      <c r="N204" s="229"/>
      <c r="O204" s="84"/>
      <c r="P204" s="84"/>
      <c r="Q204" s="84"/>
      <c r="R204" s="84"/>
      <c r="S204" s="84"/>
      <c r="T204" s="85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147</v>
      </c>
      <c r="AU204" s="17" t="s">
        <v>84</v>
      </c>
    </row>
    <row r="205" s="2" customFormat="1" ht="24.15" customHeight="1">
      <c r="A205" s="38"/>
      <c r="B205" s="39"/>
      <c r="C205" s="266" t="s">
        <v>621</v>
      </c>
      <c r="D205" s="266" t="s">
        <v>365</v>
      </c>
      <c r="E205" s="267" t="s">
        <v>959</v>
      </c>
      <c r="F205" s="268" t="s">
        <v>960</v>
      </c>
      <c r="G205" s="269" t="s">
        <v>229</v>
      </c>
      <c r="H205" s="270">
        <v>2</v>
      </c>
      <c r="I205" s="271"/>
      <c r="J205" s="272">
        <f>ROUND(I205*H205,2)</f>
        <v>0</v>
      </c>
      <c r="K205" s="268" t="s">
        <v>144</v>
      </c>
      <c r="L205" s="273"/>
      <c r="M205" s="274" t="s">
        <v>19</v>
      </c>
      <c r="N205" s="275" t="s">
        <v>45</v>
      </c>
      <c r="O205" s="84"/>
      <c r="P205" s="221">
        <f>O205*H205</f>
        <v>0</v>
      </c>
      <c r="Q205" s="221">
        <v>0.00089999999999999998</v>
      </c>
      <c r="R205" s="221">
        <f>Q205*H205</f>
        <v>0.0018</v>
      </c>
      <c r="S205" s="221">
        <v>0</v>
      </c>
      <c r="T205" s="222">
        <f>S205*H205</f>
        <v>0</v>
      </c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R205" s="223" t="s">
        <v>409</v>
      </c>
      <c r="AT205" s="223" t="s">
        <v>365</v>
      </c>
      <c r="AU205" s="223" t="s">
        <v>84</v>
      </c>
      <c r="AY205" s="17" t="s">
        <v>137</v>
      </c>
      <c r="BE205" s="224">
        <f>IF(N205="základní",J205,0)</f>
        <v>0</v>
      </c>
      <c r="BF205" s="224">
        <f>IF(N205="snížená",J205,0)</f>
        <v>0</v>
      </c>
      <c r="BG205" s="224">
        <f>IF(N205="zákl. přenesená",J205,0)</f>
        <v>0</v>
      </c>
      <c r="BH205" s="224">
        <f>IF(N205="sníž. přenesená",J205,0)</f>
        <v>0</v>
      </c>
      <c r="BI205" s="224">
        <f>IF(N205="nulová",J205,0)</f>
        <v>0</v>
      </c>
      <c r="BJ205" s="17" t="s">
        <v>82</v>
      </c>
      <c r="BK205" s="224">
        <f>ROUND(I205*H205,2)</f>
        <v>0</v>
      </c>
      <c r="BL205" s="17" t="s">
        <v>197</v>
      </c>
      <c r="BM205" s="223" t="s">
        <v>961</v>
      </c>
    </row>
    <row r="206" s="12" customFormat="1" ht="25.92" customHeight="1">
      <c r="A206" s="12"/>
      <c r="B206" s="196"/>
      <c r="C206" s="197"/>
      <c r="D206" s="198" t="s">
        <v>73</v>
      </c>
      <c r="E206" s="199" t="s">
        <v>737</v>
      </c>
      <c r="F206" s="199" t="s">
        <v>738</v>
      </c>
      <c r="G206" s="197"/>
      <c r="H206" s="197"/>
      <c r="I206" s="200"/>
      <c r="J206" s="201">
        <f>BK206</f>
        <v>0</v>
      </c>
      <c r="K206" s="197"/>
      <c r="L206" s="202"/>
      <c r="M206" s="203"/>
      <c r="N206" s="204"/>
      <c r="O206" s="204"/>
      <c r="P206" s="205">
        <f>SUM(P207:P217)</f>
        <v>0</v>
      </c>
      <c r="Q206" s="204"/>
      <c r="R206" s="205">
        <f>SUM(R207:R217)</f>
        <v>0</v>
      </c>
      <c r="S206" s="204"/>
      <c r="T206" s="206">
        <f>SUM(T207:T217)</f>
        <v>0</v>
      </c>
      <c r="U206" s="12"/>
      <c r="V206" s="12"/>
      <c r="W206" s="12"/>
      <c r="X206" s="12"/>
      <c r="Y206" s="12"/>
      <c r="Z206" s="12"/>
      <c r="AA206" s="12"/>
      <c r="AB206" s="12"/>
      <c r="AC206" s="12"/>
      <c r="AD206" s="12"/>
      <c r="AE206" s="12"/>
      <c r="AR206" s="207" t="s">
        <v>145</v>
      </c>
      <c r="AT206" s="208" t="s">
        <v>73</v>
      </c>
      <c r="AU206" s="208" t="s">
        <v>74</v>
      </c>
      <c r="AY206" s="207" t="s">
        <v>137</v>
      </c>
      <c r="BK206" s="209">
        <f>SUM(BK207:BK217)</f>
        <v>0</v>
      </c>
    </row>
    <row r="207" s="2" customFormat="1" ht="24.15" customHeight="1">
      <c r="A207" s="38"/>
      <c r="B207" s="39"/>
      <c r="C207" s="212" t="s">
        <v>626</v>
      </c>
      <c r="D207" s="212" t="s">
        <v>140</v>
      </c>
      <c r="E207" s="213" t="s">
        <v>962</v>
      </c>
      <c r="F207" s="214" t="s">
        <v>963</v>
      </c>
      <c r="G207" s="215" t="s">
        <v>742</v>
      </c>
      <c r="H207" s="216">
        <v>62</v>
      </c>
      <c r="I207" s="217"/>
      <c r="J207" s="218">
        <f>ROUND(I207*H207,2)</f>
        <v>0</v>
      </c>
      <c r="K207" s="214" t="s">
        <v>144</v>
      </c>
      <c r="L207" s="44"/>
      <c r="M207" s="219" t="s">
        <v>19</v>
      </c>
      <c r="N207" s="220" t="s">
        <v>45</v>
      </c>
      <c r="O207" s="84"/>
      <c r="P207" s="221">
        <f>O207*H207</f>
        <v>0</v>
      </c>
      <c r="Q207" s="221">
        <v>0</v>
      </c>
      <c r="R207" s="221">
        <f>Q207*H207</f>
        <v>0</v>
      </c>
      <c r="S207" s="221">
        <v>0</v>
      </c>
      <c r="T207" s="222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3" t="s">
        <v>743</v>
      </c>
      <c r="AT207" s="223" t="s">
        <v>140</v>
      </c>
      <c r="AU207" s="223" t="s">
        <v>82</v>
      </c>
      <c r="AY207" s="17" t="s">
        <v>137</v>
      </c>
      <c r="BE207" s="224">
        <f>IF(N207="základní",J207,0)</f>
        <v>0</v>
      </c>
      <c r="BF207" s="224">
        <f>IF(N207="snížená",J207,0)</f>
        <v>0</v>
      </c>
      <c r="BG207" s="224">
        <f>IF(N207="zákl. přenesená",J207,0)</f>
        <v>0</v>
      </c>
      <c r="BH207" s="224">
        <f>IF(N207="sníž. přenesená",J207,0)</f>
        <v>0</v>
      </c>
      <c r="BI207" s="224">
        <f>IF(N207="nulová",J207,0)</f>
        <v>0</v>
      </c>
      <c r="BJ207" s="17" t="s">
        <v>82</v>
      </c>
      <c r="BK207" s="224">
        <f>ROUND(I207*H207,2)</f>
        <v>0</v>
      </c>
      <c r="BL207" s="17" t="s">
        <v>743</v>
      </c>
      <c r="BM207" s="223" t="s">
        <v>964</v>
      </c>
    </row>
    <row r="208" s="2" customFormat="1">
      <c r="A208" s="38"/>
      <c r="B208" s="39"/>
      <c r="C208" s="40"/>
      <c r="D208" s="225" t="s">
        <v>147</v>
      </c>
      <c r="E208" s="40"/>
      <c r="F208" s="226" t="s">
        <v>965</v>
      </c>
      <c r="G208" s="40"/>
      <c r="H208" s="40"/>
      <c r="I208" s="227"/>
      <c r="J208" s="40"/>
      <c r="K208" s="40"/>
      <c r="L208" s="44"/>
      <c r="M208" s="228"/>
      <c r="N208" s="229"/>
      <c r="O208" s="84"/>
      <c r="P208" s="84"/>
      <c r="Q208" s="84"/>
      <c r="R208" s="84"/>
      <c r="S208" s="84"/>
      <c r="T208" s="85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147</v>
      </c>
      <c r="AU208" s="17" t="s">
        <v>82</v>
      </c>
    </row>
    <row r="209" s="13" customFormat="1">
      <c r="A209" s="13"/>
      <c r="B209" s="230"/>
      <c r="C209" s="231"/>
      <c r="D209" s="232" t="s">
        <v>149</v>
      </c>
      <c r="E209" s="233" t="s">
        <v>19</v>
      </c>
      <c r="F209" s="234" t="s">
        <v>966</v>
      </c>
      <c r="G209" s="231"/>
      <c r="H209" s="233" t="s">
        <v>19</v>
      </c>
      <c r="I209" s="235"/>
      <c r="J209" s="231"/>
      <c r="K209" s="231"/>
      <c r="L209" s="236"/>
      <c r="M209" s="237"/>
      <c r="N209" s="238"/>
      <c r="O209" s="238"/>
      <c r="P209" s="238"/>
      <c r="Q209" s="238"/>
      <c r="R209" s="238"/>
      <c r="S209" s="238"/>
      <c r="T209" s="239"/>
      <c r="U209" s="13"/>
      <c r="V209" s="13"/>
      <c r="W209" s="13"/>
      <c r="X209" s="13"/>
      <c r="Y209" s="13"/>
      <c r="Z209" s="13"/>
      <c r="AA209" s="13"/>
      <c r="AB209" s="13"/>
      <c r="AC209" s="13"/>
      <c r="AD209" s="13"/>
      <c r="AE209" s="13"/>
      <c r="AT209" s="240" t="s">
        <v>149</v>
      </c>
      <c r="AU209" s="240" t="s">
        <v>82</v>
      </c>
      <c r="AV209" s="13" t="s">
        <v>82</v>
      </c>
      <c r="AW209" s="13" t="s">
        <v>35</v>
      </c>
      <c r="AX209" s="13" t="s">
        <v>74</v>
      </c>
      <c r="AY209" s="240" t="s">
        <v>137</v>
      </c>
    </row>
    <row r="210" s="14" customFormat="1">
      <c r="A210" s="14"/>
      <c r="B210" s="241"/>
      <c r="C210" s="242"/>
      <c r="D210" s="232" t="s">
        <v>149</v>
      </c>
      <c r="E210" s="243" t="s">
        <v>19</v>
      </c>
      <c r="F210" s="244" t="s">
        <v>519</v>
      </c>
      <c r="G210" s="242"/>
      <c r="H210" s="245">
        <v>40</v>
      </c>
      <c r="I210" s="246"/>
      <c r="J210" s="242"/>
      <c r="K210" s="242"/>
      <c r="L210" s="247"/>
      <c r="M210" s="248"/>
      <c r="N210" s="249"/>
      <c r="O210" s="249"/>
      <c r="P210" s="249"/>
      <c r="Q210" s="249"/>
      <c r="R210" s="249"/>
      <c r="S210" s="249"/>
      <c r="T210" s="250"/>
      <c r="U210" s="14"/>
      <c r="V210" s="14"/>
      <c r="W210" s="14"/>
      <c r="X210" s="14"/>
      <c r="Y210" s="14"/>
      <c r="Z210" s="14"/>
      <c r="AA210" s="14"/>
      <c r="AB210" s="14"/>
      <c r="AC210" s="14"/>
      <c r="AD210" s="14"/>
      <c r="AE210" s="14"/>
      <c r="AT210" s="251" t="s">
        <v>149</v>
      </c>
      <c r="AU210" s="251" t="s">
        <v>82</v>
      </c>
      <c r="AV210" s="14" t="s">
        <v>84</v>
      </c>
      <c r="AW210" s="14" t="s">
        <v>35</v>
      </c>
      <c r="AX210" s="14" t="s">
        <v>74</v>
      </c>
      <c r="AY210" s="251" t="s">
        <v>137</v>
      </c>
    </row>
    <row r="211" s="13" customFormat="1">
      <c r="A211" s="13"/>
      <c r="B211" s="230"/>
      <c r="C211" s="231"/>
      <c r="D211" s="232" t="s">
        <v>149</v>
      </c>
      <c r="E211" s="233" t="s">
        <v>19</v>
      </c>
      <c r="F211" s="234" t="s">
        <v>967</v>
      </c>
      <c r="G211" s="231"/>
      <c r="H211" s="233" t="s">
        <v>19</v>
      </c>
      <c r="I211" s="235"/>
      <c r="J211" s="231"/>
      <c r="K211" s="231"/>
      <c r="L211" s="236"/>
      <c r="M211" s="237"/>
      <c r="N211" s="238"/>
      <c r="O211" s="238"/>
      <c r="P211" s="238"/>
      <c r="Q211" s="238"/>
      <c r="R211" s="238"/>
      <c r="S211" s="238"/>
      <c r="T211" s="239"/>
      <c r="U211" s="13"/>
      <c r="V211" s="13"/>
      <c r="W211" s="13"/>
      <c r="X211" s="13"/>
      <c r="Y211" s="13"/>
      <c r="Z211" s="13"/>
      <c r="AA211" s="13"/>
      <c r="AB211" s="13"/>
      <c r="AC211" s="13"/>
      <c r="AD211" s="13"/>
      <c r="AE211" s="13"/>
      <c r="AT211" s="240" t="s">
        <v>149</v>
      </c>
      <c r="AU211" s="240" t="s">
        <v>82</v>
      </c>
      <c r="AV211" s="13" t="s">
        <v>82</v>
      </c>
      <c r="AW211" s="13" t="s">
        <v>35</v>
      </c>
      <c r="AX211" s="13" t="s">
        <v>74</v>
      </c>
      <c r="AY211" s="240" t="s">
        <v>137</v>
      </c>
    </row>
    <row r="212" s="14" customFormat="1">
      <c r="A212" s="14"/>
      <c r="B212" s="241"/>
      <c r="C212" s="242"/>
      <c r="D212" s="232" t="s">
        <v>149</v>
      </c>
      <c r="E212" s="243" t="s">
        <v>19</v>
      </c>
      <c r="F212" s="244" t="s">
        <v>82</v>
      </c>
      <c r="G212" s="242"/>
      <c r="H212" s="245">
        <v>1</v>
      </c>
      <c r="I212" s="246"/>
      <c r="J212" s="242"/>
      <c r="K212" s="242"/>
      <c r="L212" s="247"/>
      <c r="M212" s="248"/>
      <c r="N212" s="249"/>
      <c r="O212" s="249"/>
      <c r="P212" s="249"/>
      <c r="Q212" s="249"/>
      <c r="R212" s="249"/>
      <c r="S212" s="249"/>
      <c r="T212" s="250"/>
      <c r="U212" s="14"/>
      <c r="V212" s="14"/>
      <c r="W212" s="14"/>
      <c r="X212" s="14"/>
      <c r="Y212" s="14"/>
      <c r="Z212" s="14"/>
      <c r="AA212" s="14"/>
      <c r="AB212" s="14"/>
      <c r="AC212" s="14"/>
      <c r="AD212" s="14"/>
      <c r="AE212" s="14"/>
      <c r="AT212" s="251" t="s">
        <v>149</v>
      </c>
      <c r="AU212" s="251" t="s">
        <v>82</v>
      </c>
      <c r="AV212" s="14" t="s">
        <v>84</v>
      </c>
      <c r="AW212" s="14" t="s">
        <v>35</v>
      </c>
      <c r="AX212" s="14" t="s">
        <v>74</v>
      </c>
      <c r="AY212" s="251" t="s">
        <v>137</v>
      </c>
    </row>
    <row r="213" s="13" customFormat="1">
      <c r="A213" s="13"/>
      <c r="B213" s="230"/>
      <c r="C213" s="231"/>
      <c r="D213" s="232" t="s">
        <v>149</v>
      </c>
      <c r="E213" s="233" t="s">
        <v>19</v>
      </c>
      <c r="F213" s="234" t="s">
        <v>968</v>
      </c>
      <c r="G213" s="231"/>
      <c r="H213" s="233" t="s">
        <v>19</v>
      </c>
      <c r="I213" s="235"/>
      <c r="J213" s="231"/>
      <c r="K213" s="231"/>
      <c r="L213" s="236"/>
      <c r="M213" s="237"/>
      <c r="N213" s="238"/>
      <c r="O213" s="238"/>
      <c r="P213" s="238"/>
      <c r="Q213" s="238"/>
      <c r="R213" s="238"/>
      <c r="S213" s="238"/>
      <c r="T213" s="239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0" t="s">
        <v>149</v>
      </c>
      <c r="AU213" s="240" t="s">
        <v>82</v>
      </c>
      <c r="AV213" s="13" t="s">
        <v>82</v>
      </c>
      <c r="AW213" s="13" t="s">
        <v>35</v>
      </c>
      <c r="AX213" s="13" t="s">
        <v>74</v>
      </c>
      <c r="AY213" s="240" t="s">
        <v>137</v>
      </c>
    </row>
    <row r="214" s="14" customFormat="1">
      <c r="A214" s="14"/>
      <c r="B214" s="241"/>
      <c r="C214" s="242"/>
      <c r="D214" s="232" t="s">
        <v>149</v>
      </c>
      <c r="E214" s="243" t="s">
        <v>19</v>
      </c>
      <c r="F214" s="244" t="s">
        <v>82</v>
      </c>
      <c r="G214" s="242"/>
      <c r="H214" s="245">
        <v>1</v>
      </c>
      <c r="I214" s="246"/>
      <c r="J214" s="242"/>
      <c r="K214" s="242"/>
      <c r="L214" s="247"/>
      <c r="M214" s="248"/>
      <c r="N214" s="249"/>
      <c r="O214" s="249"/>
      <c r="P214" s="249"/>
      <c r="Q214" s="249"/>
      <c r="R214" s="249"/>
      <c r="S214" s="249"/>
      <c r="T214" s="250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1" t="s">
        <v>149</v>
      </c>
      <c r="AU214" s="251" t="s">
        <v>82</v>
      </c>
      <c r="AV214" s="14" t="s">
        <v>84</v>
      </c>
      <c r="AW214" s="14" t="s">
        <v>35</v>
      </c>
      <c r="AX214" s="14" t="s">
        <v>74</v>
      </c>
      <c r="AY214" s="251" t="s">
        <v>137</v>
      </c>
    </row>
    <row r="215" s="13" customFormat="1">
      <c r="A215" s="13"/>
      <c r="B215" s="230"/>
      <c r="C215" s="231"/>
      <c r="D215" s="232" t="s">
        <v>149</v>
      </c>
      <c r="E215" s="233" t="s">
        <v>19</v>
      </c>
      <c r="F215" s="234" t="s">
        <v>969</v>
      </c>
      <c r="G215" s="231"/>
      <c r="H215" s="233" t="s">
        <v>19</v>
      </c>
      <c r="I215" s="235"/>
      <c r="J215" s="231"/>
      <c r="K215" s="231"/>
      <c r="L215" s="236"/>
      <c r="M215" s="237"/>
      <c r="N215" s="238"/>
      <c r="O215" s="238"/>
      <c r="P215" s="238"/>
      <c r="Q215" s="238"/>
      <c r="R215" s="238"/>
      <c r="S215" s="238"/>
      <c r="T215" s="239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0" t="s">
        <v>149</v>
      </c>
      <c r="AU215" s="240" t="s">
        <v>82</v>
      </c>
      <c r="AV215" s="13" t="s">
        <v>82</v>
      </c>
      <c r="AW215" s="13" t="s">
        <v>35</v>
      </c>
      <c r="AX215" s="13" t="s">
        <v>74</v>
      </c>
      <c r="AY215" s="240" t="s">
        <v>137</v>
      </c>
    </row>
    <row r="216" s="14" customFormat="1">
      <c r="A216" s="14"/>
      <c r="B216" s="241"/>
      <c r="C216" s="242"/>
      <c r="D216" s="232" t="s">
        <v>149</v>
      </c>
      <c r="E216" s="243" t="s">
        <v>19</v>
      </c>
      <c r="F216" s="244" t="s">
        <v>286</v>
      </c>
      <c r="G216" s="242"/>
      <c r="H216" s="245">
        <v>20</v>
      </c>
      <c r="I216" s="246"/>
      <c r="J216" s="242"/>
      <c r="K216" s="242"/>
      <c r="L216" s="247"/>
      <c r="M216" s="248"/>
      <c r="N216" s="249"/>
      <c r="O216" s="249"/>
      <c r="P216" s="249"/>
      <c r="Q216" s="249"/>
      <c r="R216" s="249"/>
      <c r="S216" s="249"/>
      <c r="T216" s="250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1" t="s">
        <v>149</v>
      </c>
      <c r="AU216" s="251" t="s">
        <v>82</v>
      </c>
      <c r="AV216" s="14" t="s">
        <v>84</v>
      </c>
      <c r="AW216" s="14" t="s">
        <v>35</v>
      </c>
      <c r="AX216" s="14" t="s">
        <v>74</v>
      </c>
      <c r="AY216" s="251" t="s">
        <v>137</v>
      </c>
    </row>
    <row r="217" s="15" customFormat="1">
      <c r="A217" s="15"/>
      <c r="B217" s="252"/>
      <c r="C217" s="253"/>
      <c r="D217" s="232" t="s">
        <v>149</v>
      </c>
      <c r="E217" s="254" t="s">
        <v>19</v>
      </c>
      <c r="F217" s="255" t="s">
        <v>158</v>
      </c>
      <c r="G217" s="253"/>
      <c r="H217" s="256">
        <v>62</v>
      </c>
      <c r="I217" s="257"/>
      <c r="J217" s="253"/>
      <c r="K217" s="253"/>
      <c r="L217" s="258"/>
      <c r="M217" s="263"/>
      <c r="N217" s="264"/>
      <c r="O217" s="264"/>
      <c r="P217" s="264"/>
      <c r="Q217" s="264"/>
      <c r="R217" s="264"/>
      <c r="S217" s="264"/>
      <c r="T217" s="265"/>
      <c r="U217" s="15"/>
      <c r="V217" s="15"/>
      <c r="W217" s="15"/>
      <c r="X217" s="15"/>
      <c r="Y217" s="15"/>
      <c r="Z217" s="15"/>
      <c r="AA217" s="15"/>
      <c r="AB217" s="15"/>
      <c r="AC217" s="15"/>
      <c r="AD217" s="15"/>
      <c r="AE217" s="15"/>
      <c r="AT217" s="262" t="s">
        <v>149</v>
      </c>
      <c r="AU217" s="262" t="s">
        <v>82</v>
      </c>
      <c r="AV217" s="15" t="s">
        <v>145</v>
      </c>
      <c r="AW217" s="15" t="s">
        <v>35</v>
      </c>
      <c r="AX217" s="15" t="s">
        <v>82</v>
      </c>
      <c r="AY217" s="262" t="s">
        <v>137</v>
      </c>
    </row>
    <row r="218" s="2" customFormat="1" ht="6.96" customHeight="1">
      <c r="A218" s="38"/>
      <c r="B218" s="59"/>
      <c r="C218" s="60"/>
      <c r="D218" s="60"/>
      <c r="E218" s="60"/>
      <c r="F218" s="60"/>
      <c r="G218" s="60"/>
      <c r="H218" s="60"/>
      <c r="I218" s="60"/>
      <c r="J218" s="60"/>
      <c r="K218" s="60"/>
      <c r="L218" s="44"/>
      <c r="M218" s="38"/>
      <c r="O218" s="38"/>
      <c r="P218" s="38"/>
      <c r="Q218" s="38"/>
      <c r="R218" s="38"/>
      <c r="S218" s="38"/>
      <c r="T218" s="38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</row>
  </sheetData>
  <sheetProtection sheet="1" autoFilter="0" formatColumns="0" formatRows="0" objects="1" scenarios="1" spinCount="100000" saltValue="n9w6PoIEU/Nqn9q8ipUHqWZ+GNeSuDdSMYGM6noPsdQ/So6rArw1kcWBZf3dS6pXzFvLpwmYs/YKgOkN1NMybQ==" hashValue="1nfRJL7l6ic2sX8Ywj9aHhkJpgAJ5gpSkNVRwXGqDbexdeVKSzfxslebVOBvEyXoq+GRhdQMxQKvIGl17vXeuQ==" algorithmName="SHA-512" password="CC35"/>
  <autoFilter ref="C92:K21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1:H81"/>
    <mergeCell ref="E83:H83"/>
    <mergeCell ref="E85:H85"/>
    <mergeCell ref="L2:V2"/>
  </mergeCells>
  <hyperlinks>
    <hyperlink ref="F97" r:id="rId1" display="https://podminky.urs.cz/item/CS_URS_2025_01/971033141"/>
    <hyperlink ref="F99" r:id="rId2" display="https://podminky.urs.cz/item/CS_URS_2025_01/973031616"/>
    <hyperlink ref="F101" r:id="rId3" display="https://podminky.urs.cz/item/CS_URS_2025_01/974031122"/>
    <hyperlink ref="F104" r:id="rId4" display="https://podminky.urs.cz/item/CS_URS_2025_01/997013212"/>
    <hyperlink ref="F106" r:id="rId5" display="https://podminky.urs.cz/item/CS_URS_2025_01/997013509"/>
    <hyperlink ref="F109" r:id="rId6" display="https://podminky.urs.cz/item/CS_URS_2025_01/997013511"/>
    <hyperlink ref="F111" r:id="rId7" display="https://podminky.urs.cz/item/CS_URS_2025_01/997013631"/>
    <hyperlink ref="F115" r:id="rId8" display="https://podminky.urs.cz/item/CS_URS_2025_01/741112001"/>
    <hyperlink ref="F118" r:id="rId9" display="https://podminky.urs.cz/item/CS_URS_2025_01/741120001"/>
    <hyperlink ref="F122" r:id="rId10" display="https://podminky.urs.cz/item/CS_URS_2025_01/741122211"/>
    <hyperlink ref="F131" r:id="rId11" display="https://podminky.urs.cz/item/CS_URS_2025_01/741122231"/>
    <hyperlink ref="F140" r:id="rId12" display="https://podminky.urs.cz/item/CS_URS_2025_01/741130001"/>
    <hyperlink ref="F142" r:id="rId13" display="https://podminky.urs.cz/item/CS_URS_2025_01/741210101"/>
    <hyperlink ref="F145" r:id="rId14" display="https://podminky.urs.cz/item/CS_URS_2025_01/741310011"/>
    <hyperlink ref="F148" r:id="rId15" display="https://podminky.urs.cz/item/CS_URS_2025_01/741310101"/>
    <hyperlink ref="F153" r:id="rId16" display="https://podminky.urs.cz/item/CS_URS_2025_01/741310121"/>
    <hyperlink ref="F158" r:id="rId17" display="https://podminky.urs.cz/item/CS_URS_2025_01/741310125"/>
    <hyperlink ref="F163" r:id="rId18" display="https://podminky.urs.cz/item/CS_URS_2025_01/741310126"/>
    <hyperlink ref="F168" r:id="rId19" display="https://podminky.urs.cz/item/CS_URS_2025_01/741313004"/>
    <hyperlink ref="F171" r:id="rId20" display="https://podminky.urs.cz/item/CS_URS_2025_01/741810003"/>
    <hyperlink ref="F173" r:id="rId21" display="https://podminky.urs.cz/item/CS_URS_2025_01/741920245"/>
    <hyperlink ref="F176" r:id="rId22" display="https://podminky.urs.cz/item/CS_URS_2025_01/742110002"/>
    <hyperlink ref="F180" r:id="rId23" display="https://podminky.urs.cz/item/CS_URS_2025_01/742121001"/>
    <hyperlink ref="F184" r:id="rId24" display="https://podminky.urs.cz/item/CS_URS_2025_01/742124002"/>
    <hyperlink ref="F188" r:id="rId25" display="https://podminky.urs.cz/item/CS_URS_2025_01/742210121"/>
    <hyperlink ref="F191" r:id="rId26" display="https://podminky.urs.cz/item/CS_URS_2025_01/742330044"/>
    <hyperlink ref="F197" r:id="rId27" display="https://podminky.urs.cz/item/CS_URS_2025_01/742420121"/>
    <hyperlink ref="F201" r:id="rId28" display="https://podminky.urs.cz/item/CS_URS_2025_01/998742122"/>
    <hyperlink ref="F204" r:id="rId29" display="https://podminky.urs.cz/item/CS_URS_2025_01/751111012"/>
    <hyperlink ref="F208" r:id="rId30" display="https://podminky.urs.cz/item/CS_URS_2025_01/HZS223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1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97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Stavební úpravy objektu č.p.7 pro podporu samostatnosti v životě u žáků se spec.vzdělávacími potřebami II.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748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749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970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6. 3. 2025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32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33</v>
      </c>
      <c r="F23" s="38"/>
      <c r="G23" s="38"/>
      <c r="H23" s="38"/>
      <c r="I23" s="142" t="s">
        <v>28</v>
      </c>
      <c r="J23" s="133" t="s">
        <v>34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39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ROUND(J92,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ROUND((SUM(BE92:BE207)),  2)</f>
        <v>0</v>
      </c>
      <c r="G35" s="38"/>
      <c r="H35" s="38"/>
      <c r="I35" s="157">
        <v>0.20999999999999999</v>
      </c>
      <c r="J35" s="156">
        <f>ROUND(((SUM(BE92:BE207))*I35),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ROUND((SUM(BF92:BF207)),  2)</f>
        <v>0</v>
      </c>
      <c r="G36" s="38"/>
      <c r="H36" s="38"/>
      <c r="I36" s="157">
        <v>0.12</v>
      </c>
      <c r="J36" s="156">
        <f>ROUND(((SUM(BF92:BF207))*I36),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ROUND((SUM(BG92:BG207)),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ROUND((SUM(BH92:BH207)),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ROUND((SUM(BI92:BI207)),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26.25" customHeight="1">
      <c r="A50" s="38"/>
      <c r="B50" s="39"/>
      <c r="C50" s="40"/>
      <c r="D50" s="40"/>
      <c r="E50" s="169" t="str">
        <f>E7</f>
        <v>Stavební úpravy objektu č.p.7 pro podporu samostatnosti v životě u žáků se spec.vzdělávacími potřebami II.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748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749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c2 - ZTI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p.č.508, Horšovský Týn</v>
      </c>
      <c r="G56" s="40"/>
      <c r="H56" s="40"/>
      <c r="I56" s="32" t="s">
        <v>23</v>
      </c>
      <c r="J56" s="72" t="str">
        <f>IF(J14="","",J14)</f>
        <v>6. 3. 2025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ZŠ a OŠ Horšovský Týn</v>
      </c>
      <c r="G58" s="40"/>
      <c r="H58" s="40"/>
      <c r="I58" s="32" t="s">
        <v>31</v>
      </c>
      <c r="J58" s="36" t="str">
        <f>E23</f>
        <v>MP Technik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108</v>
      </c>
      <c r="D61" s="171"/>
      <c r="E61" s="171"/>
      <c r="F61" s="171"/>
      <c r="G61" s="171"/>
      <c r="H61" s="171"/>
      <c r="I61" s="171"/>
      <c r="J61" s="172" t="s">
        <v>109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J92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110</v>
      </c>
    </row>
    <row r="64" hidden="1" s="9" customFormat="1" ht="24.96" customHeight="1">
      <c r="A64" s="9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J93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971</v>
      </c>
      <c r="E65" s="182"/>
      <c r="F65" s="182"/>
      <c r="G65" s="182"/>
      <c r="H65" s="182"/>
      <c r="I65" s="182"/>
      <c r="J65" s="183">
        <f>J94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972</v>
      </c>
      <c r="E66" s="182"/>
      <c r="F66" s="182"/>
      <c r="G66" s="182"/>
      <c r="H66" s="182"/>
      <c r="I66" s="182"/>
      <c r="J66" s="183">
        <f>J104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10" customFormat="1" ht="19.92" customHeight="1">
      <c r="A67" s="10"/>
      <c r="B67" s="180"/>
      <c r="C67" s="125"/>
      <c r="D67" s="181" t="s">
        <v>116</v>
      </c>
      <c r="E67" s="182"/>
      <c r="F67" s="182"/>
      <c r="G67" s="182"/>
      <c r="H67" s="182"/>
      <c r="I67" s="182"/>
      <c r="J67" s="183">
        <f>J119</f>
        <v>0</v>
      </c>
      <c r="K67" s="125"/>
      <c r="L67" s="184"/>
      <c r="S67" s="10"/>
      <c r="T67" s="10"/>
      <c r="U67" s="10"/>
      <c r="V67" s="10"/>
      <c r="W67" s="10"/>
      <c r="X67" s="10"/>
      <c r="Y67" s="10"/>
      <c r="Z67" s="10"/>
      <c r="AA67" s="10"/>
      <c r="AB67" s="10"/>
      <c r="AC67" s="10"/>
      <c r="AD67" s="10"/>
      <c r="AE67" s="10"/>
    </row>
    <row r="68" hidden="1" s="10" customFormat="1" ht="19.92" customHeight="1">
      <c r="A68" s="10"/>
      <c r="B68" s="180"/>
      <c r="C68" s="125"/>
      <c r="D68" s="181" t="s">
        <v>973</v>
      </c>
      <c r="E68" s="182"/>
      <c r="F68" s="182"/>
      <c r="G68" s="182"/>
      <c r="H68" s="182"/>
      <c r="I68" s="182"/>
      <c r="J68" s="183">
        <f>J184</f>
        <v>0</v>
      </c>
      <c r="K68" s="125"/>
      <c r="L68" s="184"/>
      <c r="S68" s="10"/>
      <c r="T68" s="10"/>
      <c r="U68" s="10"/>
      <c r="V68" s="10"/>
      <c r="W68" s="10"/>
      <c r="X68" s="10"/>
      <c r="Y68" s="10"/>
      <c r="Z68" s="10"/>
      <c r="AA68" s="10"/>
      <c r="AB68" s="10"/>
      <c r="AC68" s="10"/>
      <c r="AD68" s="10"/>
      <c r="AE68" s="10"/>
    </row>
    <row r="69" hidden="1" s="10" customFormat="1" ht="19.92" customHeight="1">
      <c r="A69" s="10"/>
      <c r="B69" s="180"/>
      <c r="C69" s="125"/>
      <c r="D69" s="181" t="s">
        <v>121</v>
      </c>
      <c r="E69" s="182"/>
      <c r="F69" s="182"/>
      <c r="G69" s="182"/>
      <c r="H69" s="182"/>
      <c r="I69" s="182"/>
      <c r="J69" s="183">
        <f>J191</f>
        <v>0</v>
      </c>
      <c r="K69" s="125"/>
      <c r="L69" s="184"/>
      <c r="S69" s="10"/>
      <c r="T69" s="10"/>
      <c r="U69" s="10"/>
      <c r="V69" s="10"/>
      <c r="W69" s="10"/>
      <c r="X69" s="10"/>
      <c r="Y69" s="10"/>
      <c r="Z69" s="10"/>
      <c r="AA69" s="10"/>
      <c r="AB69" s="10"/>
      <c r="AC69" s="10"/>
      <c r="AD69" s="10"/>
      <c r="AE69" s="10"/>
    </row>
    <row r="70" hidden="1" s="9" customFormat="1" ht="24.96" customHeight="1">
      <c r="A70" s="9"/>
      <c r="B70" s="174"/>
      <c r="C70" s="175"/>
      <c r="D70" s="176" t="s">
        <v>328</v>
      </c>
      <c r="E70" s="177"/>
      <c r="F70" s="177"/>
      <c r="G70" s="177"/>
      <c r="H70" s="177"/>
      <c r="I70" s="177"/>
      <c r="J70" s="178">
        <f>J198</f>
        <v>0</v>
      </c>
      <c r="K70" s="175"/>
      <c r="L70" s="179"/>
      <c r="S70" s="9"/>
      <c r="T70" s="9"/>
      <c r="U70" s="9"/>
      <c r="V70" s="9"/>
      <c r="W70" s="9"/>
      <c r="X70" s="9"/>
      <c r="Y70" s="9"/>
      <c r="Z70" s="9"/>
      <c r="AA70" s="9"/>
      <c r="AB70" s="9"/>
      <c r="AC70" s="9"/>
      <c r="AD70" s="9"/>
      <c r="AE70" s="9"/>
    </row>
    <row r="71" hidden="1" s="2" customFormat="1" ht="21.84" customHeight="1">
      <c r="A71" s="38"/>
      <c r="B71" s="39"/>
      <c r="C71" s="40"/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hidden="1" s="2" customFormat="1" ht="6.96" customHeight="1">
      <c r="A72" s="38"/>
      <c r="B72" s="59"/>
      <c r="C72" s="60"/>
      <c r="D72" s="60"/>
      <c r="E72" s="60"/>
      <c r="F72" s="60"/>
      <c r="G72" s="60"/>
      <c r="H72" s="60"/>
      <c r="I72" s="60"/>
      <c r="J72" s="60"/>
      <c r="K72" s="6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hidden="1"/>
    <row r="74" hidden="1"/>
    <row r="75" hidden="1"/>
    <row r="76" s="2" customFormat="1" ht="6.96" customHeight="1">
      <c r="A76" s="38"/>
      <c r="B76" s="61"/>
      <c r="C76" s="62"/>
      <c r="D76" s="62"/>
      <c r="E76" s="62"/>
      <c r="F76" s="62"/>
      <c r="G76" s="62"/>
      <c r="H76" s="62"/>
      <c r="I76" s="62"/>
      <c r="J76" s="62"/>
      <c r="K76" s="62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4.96" customHeight="1">
      <c r="A77" s="38"/>
      <c r="B77" s="39"/>
      <c r="C77" s="23" t="s">
        <v>122</v>
      </c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6.96" customHeight="1">
      <c r="A78" s="38"/>
      <c r="B78" s="39"/>
      <c r="C78" s="40"/>
      <c r="D78" s="40"/>
      <c r="E78" s="40"/>
      <c r="F78" s="40"/>
      <c r="G78" s="40"/>
      <c r="H78" s="40"/>
      <c r="I78" s="40"/>
      <c r="J78" s="40"/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12" customHeight="1">
      <c r="A79" s="38"/>
      <c r="B79" s="39"/>
      <c r="C79" s="32" t="s">
        <v>16</v>
      </c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26.25" customHeight="1">
      <c r="A80" s="38"/>
      <c r="B80" s="39"/>
      <c r="C80" s="40"/>
      <c r="D80" s="40"/>
      <c r="E80" s="169" t="str">
        <f>E7</f>
        <v>Stavební úpravy objektu č.p.7 pro podporu samostatnosti v životě u žáků se spec.vzdělávacími potřebami II.</v>
      </c>
      <c r="F80" s="32"/>
      <c r="G80" s="32"/>
      <c r="H80" s="32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1" customFormat="1" ht="12" customHeight="1">
      <c r="B81" s="21"/>
      <c r="C81" s="32" t="s">
        <v>105</v>
      </c>
      <c r="D81" s="22"/>
      <c r="E81" s="22"/>
      <c r="F81" s="22"/>
      <c r="G81" s="22"/>
      <c r="H81" s="22"/>
      <c r="I81" s="22"/>
      <c r="J81" s="22"/>
      <c r="K81" s="22"/>
      <c r="L81" s="20"/>
    </row>
    <row r="82" s="2" customFormat="1" ht="16.5" customHeight="1">
      <c r="A82" s="38"/>
      <c r="B82" s="39"/>
      <c r="C82" s="40"/>
      <c r="D82" s="40"/>
      <c r="E82" s="169" t="s">
        <v>748</v>
      </c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749</v>
      </c>
      <c r="D83" s="40"/>
      <c r="E83" s="40"/>
      <c r="F83" s="40"/>
      <c r="G83" s="40"/>
      <c r="H83" s="40"/>
      <c r="I83" s="40"/>
      <c r="J83" s="40"/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6.5" customHeight="1">
      <c r="A84" s="38"/>
      <c r="B84" s="39"/>
      <c r="C84" s="40"/>
      <c r="D84" s="40"/>
      <c r="E84" s="69" t="str">
        <f>E11</f>
        <v>c2 - ZTI</v>
      </c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6.96" customHeight="1">
      <c r="A85" s="38"/>
      <c r="B85" s="39"/>
      <c r="C85" s="40"/>
      <c r="D85" s="40"/>
      <c r="E85" s="40"/>
      <c r="F85" s="40"/>
      <c r="G85" s="40"/>
      <c r="H85" s="40"/>
      <c r="I85" s="40"/>
      <c r="J85" s="40"/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21</v>
      </c>
      <c r="D86" s="40"/>
      <c r="E86" s="40"/>
      <c r="F86" s="27" t="str">
        <f>F14</f>
        <v>p.č.508, Horšovský Týn</v>
      </c>
      <c r="G86" s="40"/>
      <c r="H86" s="40"/>
      <c r="I86" s="32" t="s">
        <v>23</v>
      </c>
      <c r="J86" s="72" t="str">
        <f>IF(J14="","",J14)</f>
        <v>6. 3. 2025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6.96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15.15" customHeight="1">
      <c r="A88" s="38"/>
      <c r="B88" s="39"/>
      <c r="C88" s="32" t="s">
        <v>25</v>
      </c>
      <c r="D88" s="40"/>
      <c r="E88" s="40"/>
      <c r="F88" s="27" t="str">
        <f>E17</f>
        <v>ZŠ a OŠ Horšovský Týn</v>
      </c>
      <c r="G88" s="40"/>
      <c r="H88" s="40"/>
      <c r="I88" s="32" t="s">
        <v>31</v>
      </c>
      <c r="J88" s="36" t="str">
        <f>E23</f>
        <v>MP Technik s.r.o.</v>
      </c>
      <c r="K88" s="40"/>
      <c r="L88" s="144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5.15" customHeight="1">
      <c r="A89" s="38"/>
      <c r="B89" s="39"/>
      <c r="C89" s="32" t="s">
        <v>29</v>
      </c>
      <c r="D89" s="40"/>
      <c r="E89" s="40"/>
      <c r="F89" s="27" t="str">
        <f>IF(E20="","",E20)</f>
        <v>Vyplň údaj</v>
      </c>
      <c r="G89" s="40"/>
      <c r="H89" s="40"/>
      <c r="I89" s="32" t="s">
        <v>36</v>
      </c>
      <c r="J89" s="36" t="str">
        <f>E26</f>
        <v xml:space="preserve"> </v>
      </c>
      <c r="K89" s="40"/>
      <c r="L89" s="144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10.32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144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11" customFormat="1" ht="29.28" customHeight="1">
      <c r="A91" s="185"/>
      <c r="B91" s="186"/>
      <c r="C91" s="187" t="s">
        <v>123</v>
      </c>
      <c r="D91" s="188" t="s">
        <v>59</v>
      </c>
      <c r="E91" s="188" t="s">
        <v>55</v>
      </c>
      <c r="F91" s="188" t="s">
        <v>56</v>
      </c>
      <c r="G91" s="188" t="s">
        <v>124</v>
      </c>
      <c r="H91" s="188" t="s">
        <v>125</v>
      </c>
      <c r="I91" s="188" t="s">
        <v>126</v>
      </c>
      <c r="J91" s="188" t="s">
        <v>109</v>
      </c>
      <c r="K91" s="189" t="s">
        <v>127</v>
      </c>
      <c r="L91" s="190"/>
      <c r="M91" s="92" t="s">
        <v>19</v>
      </c>
      <c r="N91" s="93" t="s">
        <v>44</v>
      </c>
      <c r="O91" s="93" t="s">
        <v>128</v>
      </c>
      <c r="P91" s="93" t="s">
        <v>129</v>
      </c>
      <c r="Q91" s="93" t="s">
        <v>130</v>
      </c>
      <c r="R91" s="93" t="s">
        <v>131</v>
      </c>
      <c r="S91" s="93" t="s">
        <v>132</v>
      </c>
      <c r="T91" s="94" t="s">
        <v>133</v>
      </c>
      <c r="U91" s="185"/>
      <c r="V91" s="185"/>
      <c r="W91" s="185"/>
      <c r="X91" s="185"/>
      <c r="Y91" s="185"/>
      <c r="Z91" s="185"/>
      <c r="AA91" s="185"/>
      <c r="AB91" s="185"/>
      <c r="AC91" s="185"/>
      <c r="AD91" s="185"/>
      <c r="AE91" s="185"/>
    </row>
    <row r="92" s="2" customFormat="1" ht="22.8" customHeight="1">
      <c r="A92" s="38"/>
      <c r="B92" s="39"/>
      <c r="C92" s="99" t="s">
        <v>134</v>
      </c>
      <c r="D92" s="40"/>
      <c r="E92" s="40"/>
      <c r="F92" s="40"/>
      <c r="G92" s="40"/>
      <c r="H92" s="40"/>
      <c r="I92" s="40"/>
      <c r="J92" s="191">
        <f>BK92</f>
        <v>0</v>
      </c>
      <c r="K92" s="40"/>
      <c r="L92" s="44"/>
      <c r="M92" s="95"/>
      <c r="N92" s="192"/>
      <c r="O92" s="96"/>
      <c r="P92" s="193">
        <f>P93+P198</f>
        <v>0</v>
      </c>
      <c r="Q92" s="96"/>
      <c r="R92" s="193">
        <f>R93+R198</f>
        <v>0.35088999999999998</v>
      </c>
      <c r="S92" s="96"/>
      <c r="T92" s="194">
        <f>T93+T198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T92" s="17" t="s">
        <v>73</v>
      </c>
      <c r="AU92" s="17" t="s">
        <v>110</v>
      </c>
      <c r="BK92" s="195">
        <f>BK93+BK198</f>
        <v>0</v>
      </c>
    </row>
    <row r="93" s="12" customFormat="1" ht="25.92" customHeight="1">
      <c r="A93" s="12"/>
      <c r="B93" s="196"/>
      <c r="C93" s="197"/>
      <c r="D93" s="198" t="s">
        <v>73</v>
      </c>
      <c r="E93" s="199" t="s">
        <v>190</v>
      </c>
      <c r="F93" s="199" t="s">
        <v>191</v>
      </c>
      <c r="G93" s="197"/>
      <c r="H93" s="197"/>
      <c r="I93" s="200"/>
      <c r="J93" s="201">
        <f>BK93</f>
        <v>0</v>
      </c>
      <c r="K93" s="197"/>
      <c r="L93" s="202"/>
      <c r="M93" s="203"/>
      <c r="N93" s="204"/>
      <c r="O93" s="204"/>
      <c r="P93" s="205">
        <f>P94+P104+P119+P184+P191</f>
        <v>0</v>
      </c>
      <c r="Q93" s="204"/>
      <c r="R93" s="205">
        <f>R94+R104+R119+R184+R191</f>
        <v>0.35008999999999996</v>
      </c>
      <c r="S93" s="204"/>
      <c r="T93" s="206">
        <f>T94+T104+T119+T184+T191</f>
        <v>0</v>
      </c>
      <c r="U93" s="12"/>
      <c r="V93" s="12"/>
      <c r="W93" s="12"/>
      <c r="X93" s="12"/>
      <c r="Y93" s="12"/>
      <c r="Z93" s="12"/>
      <c r="AA93" s="12"/>
      <c r="AB93" s="12"/>
      <c r="AC93" s="12"/>
      <c r="AD93" s="12"/>
      <c r="AE93" s="12"/>
      <c r="AR93" s="207" t="s">
        <v>84</v>
      </c>
      <c r="AT93" s="208" t="s">
        <v>73</v>
      </c>
      <c r="AU93" s="208" t="s">
        <v>74</v>
      </c>
      <c r="AY93" s="207" t="s">
        <v>137</v>
      </c>
      <c r="BK93" s="209">
        <f>BK94+BK104+BK119+BK184+BK191</f>
        <v>0</v>
      </c>
    </row>
    <row r="94" s="12" customFormat="1" ht="22.8" customHeight="1">
      <c r="A94" s="12"/>
      <c r="B94" s="196"/>
      <c r="C94" s="197"/>
      <c r="D94" s="198" t="s">
        <v>73</v>
      </c>
      <c r="E94" s="210" t="s">
        <v>974</v>
      </c>
      <c r="F94" s="210" t="s">
        <v>975</v>
      </c>
      <c r="G94" s="197"/>
      <c r="H94" s="197"/>
      <c r="I94" s="200"/>
      <c r="J94" s="211">
        <f>BK94</f>
        <v>0</v>
      </c>
      <c r="K94" s="197"/>
      <c r="L94" s="202"/>
      <c r="M94" s="203"/>
      <c r="N94" s="204"/>
      <c r="O94" s="204"/>
      <c r="P94" s="205">
        <f>SUM(P95:P103)</f>
        <v>0</v>
      </c>
      <c r="Q94" s="204"/>
      <c r="R94" s="205">
        <f>SUM(R95:R103)</f>
        <v>0.0109</v>
      </c>
      <c r="S94" s="204"/>
      <c r="T94" s="206">
        <f>SUM(T95:T103)</f>
        <v>0</v>
      </c>
      <c r="U94" s="12"/>
      <c r="V94" s="12"/>
      <c r="W94" s="12"/>
      <c r="X94" s="12"/>
      <c r="Y94" s="12"/>
      <c r="Z94" s="12"/>
      <c r="AA94" s="12"/>
      <c r="AB94" s="12"/>
      <c r="AC94" s="12"/>
      <c r="AD94" s="12"/>
      <c r="AE94" s="12"/>
      <c r="AR94" s="207" t="s">
        <v>84</v>
      </c>
      <c r="AT94" s="208" t="s">
        <v>73</v>
      </c>
      <c r="AU94" s="208" t="s">
        <v>82</v>
      </c>
      <c r="AY94" s="207" t="s">
        <v>137</v>
      </c>
      <c r="BK94" s="209">
        <f>SUM(BK95:BK103)</f>
        <v>0</v>
      </c>
    </row>
    <row r="95" s="2" customFormat="1" ht="24.15" customHeight="1">
      <c r="A95" s="38"/>
      <c r="B95" s="39"/>
      <c r="C95" s="212" t="s">
        <v>82</v>
      </c>
      <c r="D95" s="212" t="s">
        <v>140</v>
      </c>
      <c r="E95" s="213" t="s">
        <v>976</v>
      </c>
      <c r="F95" s="214" t="s">
        <v>977</v>
      </c>
      <c r="G95" s="215" t="s">
        <v>252</v>
      </c>
      <c r="H95" s="216">
        <v>13</v>
      </c>
      <c r="I95" s="217"/>
      <c r="J95" s="218">
        <f>ROUND(I95*H95,2)</f>
        <v>0</v>
      </c>
      <c r="K95" s="214" t="s">
        <v>144</v>
      </c>
      <c r="L95" s="44"/>
      <c r="M95" s="219" t="s">
        <v>19</v>
      </c>
      <c r="N95" s="220" t="s">
        <v>45</v>
      </c>
      <c r="O95" s="84"/>
      <c r="P95" s="221">
        <f>O95*H95</f>
        <v>0</v>
      </c>
      <c r="Q95" s="221">
        <v>0.00046999999999999999</v>
      </c>
      <c r="R95" s="221">
        <f>Q95*H95</f>
        <v>0.00611</v>
      </c>
      <c r="S95" s="221">
        <v>0</v>
      </c>
      <c r="T95" s="222">
        <f>S95*H95</f>
        <v>0</v>
      </c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R95" s="223" t="s">
        <v>197</v>
      </c>
      <c r="AT95" s="223" t="s">
        <v>140</v>
      </c>
      <c r="AU95" s="223" t="s">
        <v>84</v>
      </c>
      <c r="AY95" s="17" t="s">
        <v>137</v>
      </c>
      <c r="BE95" s="224">
        <f>IF(N95="základní",J95,0)</f>
        <v>0</v>
      </c>
      <c r="BF95" s="224">
        <f>IF(N95="snížená",J95,0)</f>
        <v>0</v>
      </c>
      <c r="BG95" s="224">
        <f>IF(N95="zákl. přenesená",J95,0)</f>
        <v>0</v>
      </c>
      <c r="BH95" s="224">
        <f>IF(N95="sníž. přenesená",J95,0)</f>
        <v>0</v>
      </c>
      <c r="BI95" s="224">
        <f>IF(N95="nulová",J95,0)</f>
        <v>0</v>
      </c>
      <c r="BJ95" s="17" t="s">
        <v>82</v>
      </c>
      <c r="BK95" s="224">
        <f>ROUND(I95*H95,2)</f>
        <v>0</v>
      </c>
      <c r="BL95" s="17" t="s">
        <v>197</v>
      </c>
      <c r="BM95" s="223" t="s">
        <v>978</v>
      </c>
    </row>
    <row r="96" s="2" customFormat="1">
      <c r="A96" s="38"/>
      <c r="B96" s="39"/>
      <c r="C96" s="40"/>
      <c r="D96" s="225" t="s">
        <v>147</v>
      </c>
      <c r="E96" s="40"/>
      <c r="F96" s="226" t="s">
        <v>979</v>
      </c>
      <c r="G96" s="40"/>
      <c r="H96" s="40"/>
      <c r="I96" s="227"/>
      <c r="J96" s="40"/>
      <c r="K96" s="40"/>
      <c r="L96" s="44"/>
      <c r="M96" s="228"/>
      <c r="N96" s="229"/>
      <c r="O96" s="84"/>
      <c r="P96" s="84"/>
      <c r="Q96" s="84"/>
      <c r="R96" s="84"/>
      <c r="S96" s="84"/>
      <c r="T96" s="85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T96" s="17" t="s">
        <v>147</v>
      </c>
      <c r="AU96" s="17" t="s">
        <v>84</v>
      </c>
    </row>
    <row r="97" s="14" customFormat="1">
      <c r="A97" s="14"/>
      <c r="B97" s="241"/>
      <c r="C97" s="242"/>
      <c r="D97" s="232" t="s">
        <v>149</v>
      </c>
      <c r="E97" s="243" t="s">
        <v>19</v>
      </c>
      <c r="F97" s="244" t="s">
        <v>980</v>
      </c>
      <c r="G97" s="242"/>
      <c r="H97" s="245">
        <v>13</v>
      </c>
      <c r="I97" s="246"/>
      <c r="J97" s="242"/>
      <c r="K97" s="242"/>
      <c r="L97" s="247"/>
      <c r="M97" s="248"/>
      <c r="N97" s="249"/>
      <c r="O97" s="249"/>
      <c r="P97" s="249"/>
      <c r="Q97" s="249"/>
      <c r="R97" s="249"/>
      <c r="S97" s="249"/>
      <c r="T97" s="250"/>
      <c r="U97" s="14"/>
      <c r="V97" s="14"/>
      <c r="W97" s="14"/>
      <c r="X97" s="14"/>
      <c r="Y97" s="14"/>
      <c r="Z97" s="14"/>
      <c r="AA97" s="14"/>
      <c r="AB97" s="14"/>
      <c r="AC97" s="14"/>
      <c r="AD97" s="14"/>
      <c r="AE97" s="14"/>
      <c r="AT97" s="251" t="s">
        <v>149</v>
      </c>
      <c r="AU97" s="251" t="s">
        <v>84</v>
      </c>
      <c r="AV97" s="14" t="s">
        <v>84</v>
      </c>
      <c r="AW97" s="14" t="s">
        <v>35</v>
      </c>
      <c r="AX97" s="14" t="s">
        <v>82</v>
      </c>
      <c r="AY97" s="251" t="s">
        <v>137</v>
      </c>
    </row>
    <row r="98" s="2" customFormat="1" ht="24.15" customHeight="1">
      <c r="A98" s="38"/>
      <c r="B98" s="39"/>
      <c r="C98" s="212" t="s">
        <v>84</v>
      </c>
      <c r="D98" s="212" t="s">
        <v>140</v>
      </c>
      <c r="E98" s="213" t="s">
        <v>981</v>
      </c>
      <c r="F98" s="214" t="s">
        <v>982</v>
      </c>
      <c r="G98" s="215" t="s">
        <v>229</v>
      </c>
      <c r="H98" s="216">
        <v>1</v>
      </c>
      <c r="I98" s="217"/>
      <c r="J98" s="218">
        <f>ROUND(I98*H98,2)</f>
        <v>0</v>
      </c>
      <c r="K98" s="214" t="s">
        <v>144</v>
      </c>
      <c r="L98" s="44"/>
      <c r="M98" s="219" t="s">
        <v>19</v>
      </c>
      <c r="N98" s="220" t="s">
        <v>45</v>
      </c>
      <c r="O98" s="84"/>
      <c r="P98" s="221">
        <f>O98*H98</f>
        <v>0</v>
      </c>
      <c r="Q98" s="221">
        <v>0.00479</v>
      </c>
      <c r="R98" s="221">
        <f>Q98*H98</f>
        <v>0.00479</v>
      </c>
      <c r="S98" s="221">
        <v>0</v>
      </c>
      <c r="T98" s="222">
        <f>S98*H98</f>
        <v>0</v>
      </c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R98" s="223" t="s">
        <v>197</v>
      </c>
      <c r="AT98" s="223" t="s">
        <v>140</v>
      </c>
      <c r="AU98" s="223" t="s">
        <v>84</v>
      </c>
      <c r="AY98" s="17" t="s">
        <v>137</v>
      </c>
      <c r="BE98" s="224">
        <f>IF(N98="základní",J98,0)</f>
        <v>0</v>
      </c>
      <c r="BF98" s="224">
        <f>IF(N98="snížená",J98,0)</f>
        <v>0</v>
      </c>
      <c r="BG98" s="224">
        <f>IF(N98="zákl. přenesená",J98,0)</f>
        <v>0</v>
      </c>
      <c r="BH98" s="224">
        <f>IF(N98="sníž. přenesená",J98,0)</f>
        <v>0</v>
      </c>
      <c r="BI98" s="224">
        <f>IF(N98="nulová",J98,0)</f>
        <v>0</v>
      </c>
      <c r="BJ98" s="17" t="s">
        <v>82</v>
      </c>
      <c r="BK98" s="224">
        <f>ROUND(I98*H98,2)</f>
        <v>0</v>
      </c>
      <c r="BL98" s="17" t="s">
        <v>197</v>
      </c>
      <c r="BM98" s="223" t="s">
        <v>983</v>
      </c>
    </row>
    <row r="99" s="2" customFormat="1">
      <c r="A99" s="38"/>
      <c r="B99" s="39"/>
      <c r="C99" s="40"/>
      <c r="D99" s="225" t="s">
        <v>147</v>
      </c>
      <c r="E99" s="40"/>
      <c r="F99" s="226" t="s">
        <v>984</v>
      </c>
      <c r="G99" s="40"/>
      <c r="H99" s="40"/>
      <c r="I99" s="227"/>
      <c r="J99" s="40"/>
      <c r="K99" s="40"/>
      <c r="L99" s="44"/>
      <c r="M99" s="228"/>
      <c r="N99" s="229"/>
      <c r="O99" s="84"/>
      <c r="P99" s="84"/>
      <c r="Q99" s="84"/>
      <c r="R99" s="84"/>
      <c r="S99" s="84"/>
      <c r="T99" s="85"/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T99" s="17" t="s">
        <v>147</v>
      </c>
      <c r="AU99" s="17" t="s">
        <v>84</v>
      </c>
    </row>
    <row r="100" s="2" customFormat="1" ht="24.15" customHeight="1">
      <c r="A100" s="38"/>
      <c r="B100" s="39"/>
      <c r="C100" s="212" t="s">
        <v>169</v>
      </c>
      <c r="D100" s="212" t="s">
        <v>140</v>
      </c>
      <c r="E100" s="213" t="s">
        <v>985</v>
      </c>
      <c r="F100" s="214" t="s">
        <v>986</v>
      </c>
      <c r="G100" s="215" t="s">
        <v>252</v>
      </c>
      <c r="H100" s="216">
        <v>13</v>
      </c>
      <c r="I100" s="217"/>
      <c r="J100" s="218">
        <f>ROUND(I100*H100,2)</f>
        <v>0</v>
      </c>
      <c r="K100" s="214" t="s">
        <v>144</v>
      </c>
      <c r="L100" s="44"/>
      <c r="M100" s="219" t="s">
        <v>19</v>
      </c>
      <c r="N100" s="220" t="s">
        <v>45</v>
      </c>
      <c r="O100" s="84"/>
      <c r="P100" s="221">
        <f>O100*H100</f>
        <v>0</v>
      </c>
      <c r="Q100" s="221">
        <v>0</v>
      </c>
      <c r="R100" s="221">
        <f>Q100*H100</f>
        <v>0</v>
      </c>
      <c r="S100" s="221">
        <v>0</v>
      </c>
      <c r="T100" s="222">
        <f>S100*H100</f>
        <v>0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197</v>
      </c>
      <c r="AT100" s="223" t="s">
        <v>140</v>
      </c>
      <c r="AU100" s="223" t="s">
        <v>84</v>
      </c>
      <c r="AY100" s="17" t="s">
        <v>137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82</v>
      </c>
      <c r="BK100" s="224">
        <f>ROUND(I100*H100,2)</f>
        <v>0</v>
      </c>
      <c r="BL100" s="17" t="s">
        <v>197</v>
      </c>
      <c r="BM100" s="223" t="s">
        <v>987</v>
      </c>
    </row>
    <row r="101" s="2" customFormat="1">
      <c r="A101" s="38"/>
      <c r="B101" s="39"/>
      <c r="C101" s="40"/>
      <c r="D101" s="225" t="s">
        <v>147</v>
      </c>
      <c r="E101" s="40"/>
      <c r="F101" s="226" t="s">
        <v>988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147</v>
      </c>
      <c r="AU101" s="17" t="s">
        <v>84</v>
      </c>
    </row>
    <row r="102" s="2" customFormat="1" ht="55.5" customHeight="1">
      <c r="A102" s="38"/>
      <c r="B102" s="39"/>
      <c r="C102" s="212" t="s">
        <v>145</v>
      </c>
      <c r="D102" s="212" t="s">
        <v>140</v>
      </c>
      <c r="E102" s="213" t="s">
        <v>989</v>
      </c>
      <c r="F102" s="214" t="s">
        <v>990</v>
      </c>
      <c r="G102" s="215" t="s">
        <v>172</v>
      </c>
      <c r="H102" s="216">
        <v>0.010999999999999999</v>
      </c>
      <c r="I102" s="217"/>
      <c r="J102" s="218">
        <f>ROUND(I102*H102,2)</f>
        <v>0</v>
      </c>
      <c r="K102" s="214" t="s">
        <v>144</v>
      </c>
      <c r="L102" s="44"/>
      <c r="M102" s="219" t="s">
        <v>19</v>
      </c>
      <c r="N102" s="220" t="s">
        <v>45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197</v>
      </c>
      <c r="AT102" s="223" t="s">
        <v>140</v>
      </c>
      <c r="AU102" s="223" t="s">
        <v>84</v>
      </c>
      <c r="AY102" s="17" t="s">
        <v>137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82</v>
      </c>
      <c r="BK102" s="224">
        <f>ROUND(I102*H102,2)</f>
        <v>0</v>
      </c>
      <c r="BL102" s="17" t="s">
        <v>197</v>
      </c>
      <c r="BM102" s="223" t="s">
        <v>991</v>
      </c>
    </row>
    <row r="103" s="2" customFormat="1">
      <c r="A103" s="38"/>
      <c r="B103" s="39"/>
      <c r="C103" s="40"/>
      <c r="D103" s="225" t="s">
        <v>147</v>
      </c>
      <c r="E103" s="40"/>
      <c r="F103" s="226" t="s">
        <v>992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147</v>
      </c>
      <c r="AU103" s="17" t="s">
        <v>84</v>
      </c>
    </row>
    <row r="104" s="12" customFormat="1" ht="22.8" customHeight="1">
      <c r="A104" s="12"/>
      <c r="B104" s="196"/>
      <c r="C104" s="197"/>
      <c r="D104" s="198" t="s">
        <v>73</v>
      </c>
      <c r="E104" s="210" t="s">
        <v>993</v>
      </c>
      <c r="F104" s="210" t="s">
        <v>994</v>
      </c>
      <c r="G104" s="197"/>
      <c r="H104" s="197"/>
      <c r="I104" s="200"/>
      <c r="J104" s="211">
        <f>BK104</f>
        <v>0</v>
      </c>
      <c r="K104" s="197"/>
      <c r="L104" s="202"/>
      <c r="M104" s="203"/>
      <c r="N104" s="204"/>
      <c r="O104" s="204"/>
      <c r="P104" s="205">
        <f>SUM(P105:P118)</f>
        <v>0</v>
      </c>
      <c r="Q104" s="204"/>
      <c r="R104" s="205">
        <f>SUM(R105:R118)</f>
        <v>0.02964</v>
      </c>
      <c r="S104" s="204"/>
      <c r="T104" s="206">
        <f>SUM(T105:T118)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7" t="s">
        <v>84</v>
      </c>
      <c r="AT104" s="208" t="s">
        <v>73</v>
      </c>
      <c r="AU104" s="208" t="s">
        <v>82</v>
      </c>
      <c r="AY104" s="207" t="s">
        <v>137</v>
      </c>
      <c r="BK104" s="209">
        <f>SUM(BK105:BK118)</f>
        <v>0</v>
      </c>
    </row>
    <row r="105" s="2" customFormat="1" ht="33" customHeight="1">
      <c r="A105" s="38"/>
      <c r="B105" s="39"/>
      <c r="C105" s="212" t="s">
        <v>180</v>
      </c>
      <c r="D105" s="212" t="s">
        <v>140</v>
      </c>
      <c r="E105" s="213" t="s">
        <v>995</v>
      </c>
      <c r="F105" s="214" t="s">
        <v>996</v>
      </c>
      <c r="G105" s="215" t="s">
        <v>252</v>
      </c>
      <c r="H105" s="216">
        <v>30</v>
      </c>
      <c r="I105" s="217"/>
      <c r="J105" s="218">
        <f>ROUND(I105*H105,2)</f>
        <v>0</v>
      </c>
      <c r="K105" s="214" t="s">
        <v>144</v>
      </c>
      <c r="L105" s="44"/>
      <c r="M105" s="219" t="s">
        <v>19</v>
      </c>
      <c r="N105" s="220" t="s">
        <v>45</v>
      </c>
      <c r="O105" s="84"/>
      <c r="P105" s="221">
        <f>O105*H105</f>
        <v>0</v>
      </c>
      <c r="Q105" s="221">
        <v>0.00075000000000000002</v>
      </c>
      <c r="R105" s="221">
        <f>Q105*H105</f>
        <v>0.022499999999999999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197</v>
      </c>
      <c r="AT105" s="223" t="s">
        <v>140</v>
      </c>
      <c r="AU105" s="223" t="s">
        <v>84</v>
      </c>
      <c r="AY105" s="17" t="s">
        <v>137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82</v>
      </c>
      <c r="BK105" s="224">
        <f>ROUND(I105*H105,2)</f>
        <v>0</v>
      </c>
      <c r="BL105" s="17" t="s">
        <v>197</v>
      </c>
      <c r="BM105" s="223" t="s">
        <v>997</v>
      </c>
    </row>
    <row r="106" s="2" customFormat="1">
      <c r="A106" s="38"/>
      <c r="B106" s="39"/>
      <c r="C106" s="40"/>
      <c r="D106" s="225" t="s">
        <v>147</v>
      </c>
      <c r="E106" s="40"/>
      <c r="F106" s="226" t="s">
        <v>998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147</v>
      </c>
      <c r="AU106" s="17" t="s">
        <v>84</v>
      </c>
    </row>
    <row r="107" s="2" customFormat="1" ht="24.15" customHeight="1">
      <c r="A107" s="38"/>
      <c r="B107" s="39"/>
      <c r="C107" s="212" t="s">
        <v>185</v>
      </c>
      <c r="D107" s="212" t="s">
        <v>140</v>
      </c>
      <c r="E107" s="213" t="s">
        <v>999</v>
      </c>
      <c r="F107" s="214" t="s">
        <v>1000</v>
      </c>
      <c r="G107" s="215" t="s">
        <v>205</v>
      </c>
      <c r="H107" s="216">
        <v>30</v>
      </c>
      <c r="I107" s="217"/>
      <c r="J107" s="218">
        <f>ROUND(I107*H107,2)</f>
        <v>0</v>
      </c>
      <c r="K107" s="214" t="s">
        <v>144</v>
      </c>
      <c r="L107" s="44"/>
      <c r="M107" s="219" t="s">
        <v>19</v>
      </c>
      <c r="N107" s="220" t="s">
        <v>45</v>
      </c>
      <c r="O107" s="84"/>
      <c r="P107" s="221">
        <f>O107*H107</f>
        <v>0</v>
      </c>
      <c r="Q107" s="221">
        <v>0</v>
      </c>
      <c r="R107" s="221">
        <f>Q107*H107</f>
        <v>0</v>
      </c>
      <c r="S107" s="221">
        <v>0</v>
      </c>
      <c r="T107" s="222">
        <f>S107*H107</f>
        <v>0</v>
      </c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  <c r="AR107" s="223" t="s">
        <v>197</v>
      </c>
      <c r="AT107" s="223" t="s">
        <v>140</v>
      </c>
      <c r="AU107" s="223" t="s">
        <v>84</v>
      </c>
      <c r="AY107" s="17" t="s">
        <v>137</v>
      </c>
      <c r="BE107" s="224">
        <f>IF(N107="základní",J107,0)</f>
        <v>0</v>
      </c>
      <c r="BF107" s="224">
        <f>IF(N107="snížená",J107,0)</f>
        <v>0</v>
      </c>
      <c r="BG107" s="224">
        <f>IF(N107="zákl. přenesená",J107,0)</f>
        <v>0</v>
      </c>
      <c r="BH107" s="224">
        <f>IF(N107="sníž. přenesená",J107,0)</f>
        <v>0</v>
      </c>
      <c r="BI107" s="224">
        <f>IF(N107="nulová",J107,0)</f>
        <v>0</v>
      </c>
      <c r="BJ107" s="17" t="s">
        <v>82</v>
      </c>
      <c r="BK107" s="224">
        <f>ROUND(I107*H107,2)</f>
        <v>0</v>
      </c>
      <c r="BL107" s="17" t="s">
        <v>197</v>
      </c>
      <c r="BM107" s="223" t="s">
        <v>1001</v>
      </c>
    </row>
    <row r="108" s="2" customFormat="1">
      <c r="A108" s="38"/>
      <c r="B108" s="39"/>
      <c r="C108" s="40"/>
      <c r="D108" s="225" t="s">
        <v>147</v>
      </c>
      <c r="E108" s="40"/>
      <c r="F108" s="226" t="s">
        <v>1002</v>
      </c>
      <c r="G108" s="40"/>
      <c r="H108" s="40"/>
      <c r="I108" s="227"/>
      <c r="J108" s="40"/>
      <c r="K108" s="40"/>
      <c r="L108" s="44"/>
      <c r="M108" s="228"/>
      <c r="N108" s="229"/>
      <c r="O108" s="84"/>
      <c r="P108" s="84"/>
      <c r="Q108" s="84"/>
      <c r="R108" s="84"/>
      <c r="S108" s="84"/>
      <c r="T108" s="85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  <c r="AT108" s="17" t="s">
        <v>147</v>
      </c>
      <c r="AU108" s="17" t="s">
        <v>84</v>
      </c>
    </row>
    <row r="109" s="2" customFormat="1" ht="16.5" customHeight="1">
      <c r="A109" s="38"/>
      <c r="B109" s="39"/>
      <c r="C109" s="212" t="s">
        <v>194</v>
      </c>
      <c r="D109" s="212" t="s">
        <v>140</v>
      </c>
      <c r="E109" s="213" t="s">
        <v>1003</v>
      </c>
      <c r="F109" s="214" t="s">
        <v>1004</v>
      </c>
      <c r="G109" s="215" t="s">
        <v>252</v>
      </c>
      <c r="H109" s="216">
        <v>30</v>
      </c>
      <c r="I109" s="217"/>
      <c r="J109" s="218">
        <f>ROUND(I109*H109,2)</f>
        <v>0</v>
      </c>
      <c r="K109" s="214" t="s">
        <v>144</v>
      </c>
      <c r="L109" s="44"/>
      <c r="M109" s="219" t="s">
        <v>19</v>
      </c>
      <c r="N109" s="220" t="s">
        <v>45</v>
      </c>
      <c r="O109" s="84"/>
      <c r="P109" s="221">
        <f>O109*H109</f>
        <v>0</v>
      </c>
      <c r="Q109" s="221">
        <v>0.00012999999999999999</v>
      </c>
      <c r="R109" s="221">
        <f>Q109*H109</f>
        <v>0.0038999999999999998</v>
      </c>
      <c r="S109" s="221">
        <v>0</v>
      </c>
      <c r="T109" s="222">
        <f>S109*H109</f>
        <v>0</v>
      </c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  <c r="AR109" s="223" t="s">
        <v>197</v>
      </c>
      <c r="AT109" s="223" t="s">
        <v>140</v>
      </c>
      <c r="AU109" s="223" t="s">
        <v>84</v>
      </c>
      <c r="AY109" s="17" t="s">
        <v>137</v>
      </c>
      <c r="BE109" s="224">
        <f>IF(N109="základní",J109,0)</f>
        <v>0</v>
      </c>
      <c r="BF109" s="224">
        <f>IF(N109="snížená",J109,0)</f>
        <v>0</v>
      </c>
      <c r="BG109" s="224">
        <f>IF(N109="zákl. přenesená",J109,0)</f>
        <v>0</v>
      </c>
      <c r="BH109" s="224">
        <f>IF(N109="sníž. přenesená",J109,0)</f>
        <v>0</v>
      </c>
      <c r="BI109" s="224">
        <f>IF(N109="nulová",J109,0)</f>
        <v>0</v>
      </c>
      <c r="BJ109" s="17" t="s">
        <v>82</v>
      </c>
      <c r="BK109" s="224">
        <f>ROUND(I109*H109,2)</f>
        <v>0</v>
      </c>
      <c r="BL109" s="17" t="s">
        <v>197</v>
      </c>
      <c r="BM109" s="223" t="s">
        <v>1005</v>
      </c>
    </row>
    <row r="110" s="2" customFormat="1">
      <c r="A110" s="38"/>
      <c r="B110" s="39"/>
      <c r="C110" s="40"/>
      <c r="D110" s="225" t="s">
        <v>147</v>
      </c>
      <c r="E110" s="40"/>
      <c r="F110" s="226" t="s">
        <v>1006</v>
      </c>
      <c r="G110" s="40"/>
      <c r="H110" s="40"/>
      <c r="I110" s="227"/>
      <c r="J110" s="40"/>
      <c r="K110" s="40"/>
      <c r="L110" s="44"/>
      <c r="M110" s="228"/>
      <c r="N110" s="229"/>
      <c r="O110" s="84"/>
      <c r="P110" s="84"/>
      <c r="Q110" s="84"/>
      <c r="R110" s="84"/>
      <c r="S110" s="84"/>
      <c r="T110" s="85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  <c r="AT110" s="17" t="s">
        <v>147</v>
      </c>
      <c r="AU110" s="17" t="s">
        <v>84</v>
      </c>
    </row>
    <row r="111" s="2" customFormat="1" ht="24.15" customHeight="1">
      <c r="A111" s="38"/>
      <c r="B111" s="39"/>
      <c r="C111" s="212" t="s">
        <v>202</v>
      </c>
      <c r="D111" s="212" t="s">
        <v>140</v>
      </c>
      <c r="E111" s="213" t="s">
        <v>1007</v>
      </c>
      <c r="F111" s="214" t="s">
        <v>1008</v>
      </c>
      <c r="G111" s="215" t="s">
        <v>229</v>
      </c>
      <c r="H111" s="216">
        <v>18</v>
      </c>
      <c r="I111" s="217"/>
      <c r="J111" s="218">
        <f>ROUND(I111*H111,2)</f>
        <v>0</v>
      </c>
      <c r="K111" s="214" t="s">
        <v>144</v>
      </c>
      <c r="L111" s="44"/>
      <c r="M111" s="219" t="s">
        <v>19</v>
      </c>
      <c r="N111" s="220" t="s">
        <v>45</v>
      </c>
      <c r="O111" s="84"/>
      <c r="P111" s="221">
        <f>O111*H111</f>
        <v>0</v>
      </c>
      <c r="Q111" s="221">
        <v>0.00012999999999999999</v>
      </c>
      <c r="R111" s="221">
        <f>Q111*H111</f>
        <v>0.0023399999999999996</v>
      </c>
      <c r="S111" s="221">
        <v>0</v>
      </c>
      <c r="T111" s="222">
        <f>S111*H111</f>
        <v>0</v>
      </c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  <c r="AR111" s="223" t="s">
        <v>197</v>
      </c>
      <c r="AT111" s="223" t="s">
        <v>140</v>
      </c>
      <c r="AU111" s="223" t="s">
        <v>84</v>
      </c>
      <c r="AY111" s="17" t="s">
        <v>137</v>
      </c>
      <c r="BE111" s="224">
        <f>IF(N111="základní",J111,0)</f>
        <v>0</v>
      </c>
      <c r="BF111" s="224">
        <f>IF(N111="snížená",J111,0)</f>
        <v>0</v>
      </c>
      <c r="BG111" s="224">
        <f>IF(N111="zákl. přenesená",J111,0)</f>
        <v>0</v>
      </c>
      <c r="BH111" s="224">
        <f>IF(N111="sníž. přenesená",J111,0)</f>
        <v>0</v>
      </c>
      <c r="BI111" s="224">
        <f>IF(N111="nulová",J111,0)</f>
        <v>0</v>
      </c>
      <c r="BJ111" s="17" t="s">
        <v>82</v>
      </c>
      <c r="BK111" s="224">
        <f>ROUND(I111*H111,2)</f>
        <v>0</v>
      </c>
      <c r="BL111" s="17" t="s">
        <v>197</v>
      </c>
      <c r="BM111" s="223" t="s">
        <v>1009</v>
      </c>
    </row>
    <row r="112" s="2" customFormat="1">
      <c r="A112" s="38"/>
      <c r="B112" s="39"/>
      <c r="C112" s="40"/>
      <c r="D112" s="225" t="s">
        <v>147</v>
      </c>
      <c r="E112" s="40"/>
      <c r="F112" s="226" t="s">
        <v>1010</v>
      </c>
      <c r="G112" s="40"/>
      <c r="H112" s="40"/>
      <c r="I112" s="227"/>
      <c r="J112" s="40"/>
      <c r="K112" s="40"/>
      <c r="L112" s="44"/>
      <c r="M112" s="228"/>
      <c r="N112" s="229"/>
      <c r="O112" s="84"/>
      <c r="P112" s="84"/>
      <c r="Q112" s="84"/>
      <c r="R112" s="84"/>
      <c r="S112" s="84"/>
      <c r="T112" s="85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  <c r="AT112" s="17" t="s">
        <v>147</v>
      </c>
      <c r="AU112" s="17" t="s">
        <v>84</v>
      </c>
    </row>
    <row r="113" s="2" customFormat="1" ht="33" customHeight="1">
      <c r="A113" s="38"/>
      <c r="B113" s="39"/>
      <c r="C113" s="212" t="s">
        <v>138</v>
      </c>
      <c r="D113" s="212" t="s">
        <v>140</v>
      </c>
      <c r="E113" s="213" t="s">
        <v>1011</v>
      </c>
      <c r="F113" s="214" t="s">
        <v>1012</v>
      </c>
      <c r="G113" s="215" t="s">
        <v>252</v>
      </c>
      <c r="H113" s="216">
        <v>30</v>
      </c>
      <c r="I113" s="217"/>
      <c r="J113" s="218">
        <f>ROUND(I113*H113,2)</f>
        <v>0</v>
      </c>
      <c r="K113" s="214" t="s">
        <v>144</v>
      </c>
      <c r="L113" s="44"/>
      <c r="M113" s="219" t="s">
        <v>19</v>
      </c>
      <c r="N113" s="220" t="s">
        <v>45</v>
      </c>
      <c r="O113" s="84"/>
      <c r="P113" s="221">
        <f>O113*H113</f>
        <v>0</v>
      </c>
      <c r="Q113" s="221">
        <v>1.0000000000000001E-05</v>
      </c>
      <c r="R113" s="221">
        <f>Q113*H113</f>
        <v>0.00030000000000000003</v>
      </c>
      <c r="S113" s="221">
        <v>0</v>
      </c>
      <c r="T113" s="222">
        <f>S113*H113</f>
        <v>0</v>
      </c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  <c r="AR113" s="223" t="s">
        <v>197</v>
      </c>
      <c r="AT113" s="223" t="s">
        <v>140</v>
      </c>
      <c r="AU113" s="223" t="s">
        <v>84</v>
      </c>
      <c r="AY113" s="17" t="s">
        <v>137</v>
      </c>
      <c r="BE113" s="224">
        <f>IF(N113="základní",J113,0)</f>
        <v>0</v>
      </c>
      <c r="BF113" s="224">
        <f>IF(N113="snížená",J113,0)</f>
        <v>0</v>
      </c>
      <c r="BG113" s="224">
        <f>IF(N113="zákl. přenesená",J113,0)</f>
        <v>0</v>
      </c>
      <c r="BH113" s="224">
        <f>IF(N113="sníž. přenesená",J113,0)</f>
        <v>0</v>
      </c>
      <c r="BI113" s="224">
        <f>IF(N113="nulová",J113,0)</f>
        <v>0</v>
      </c>
      <c r="BJ113" s="17" t="s">
        <v>82</v>
      </c>
      <c r="BK113" s="224">
        <f>ROUND(I113*H113,2)</f>
        <v>0</v>
      </c>
      <c r="BL113" s="17" t="s">
        <v>197</v>
      </c>
      <c r="BM113" s="223" t="s">
        <v>1013</v>
      </c>
    </row>
    <row r="114" s="2" customFormat="1">
      <c r="A114" s="38"/>
      <c r="B114" s="39"/>
      <c r="C114" s="40"/>
      <c r="D114" s="225" t="s">
        <v>147</v>
      </c>
      <c r="E114" s="40"/>
      <c r="F114" s="226" t="s">
        <v>1014</v>
      </c>
      <c r="G114" s="40"/>
      <c r="H114" s="40"/>
      <c r="I114" s="227"/>
      <c r="J114" s="40"/>
      <c r="K114" s="40"/>
      <c r="L114" s="44"/>
      <c r="M114" s="228"/>
      <c r="N114" s="229"/>
      <c r="O114" s="84"/>
      <c r="P114" s="84"/>
      <c r="Q114" s="84"/>
      <c r="R114" s="84"/>
      <c r="S114" s="84"/>
      <c r="T114" s="85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  <c r="AT114" s="17" t="s">
        <v>147</v>
      </c>
      <c r="AU114" s="17" t="s">
        <v>84</v>
      </c>
    </row>
    <row r="115" s="2" customFormat="1" ht="37.8" customHeight="1">
      <c r="A115" s="38"/>
      <c r="B115" s="39"/>
      <c r="C115" s="212" t="s">
        <v>212</v>
      </c>
      <c r="D115" s="212" t="s">
        <v>140</v>
      </c>
      <c r="E115" s="213" t="s">
        <v>1015</v>
      </c>
      <c r="F115" s="214" t="s">
        <v>1016</v>
      </c>
      <c r="G115" s="215" t="s">
        <v>252</v>
      </c>
      <c r="H115" s="216">
        <v>30</v>
      </c>
      <c r="I115" s="217"/>
      <c r="J115" s="218">
        <f>ROUND(I115*H115,2)</f>
        <v>0</v>
      </c>
      <c r="K115" s="214" t="s">
        <v>144</v>
      </c>
      <c r="L115" s="44"/>
      <c r="M115" s="219" t="s">
        <v>19</v>
      </c>
      <c r="N115" s="220" t="s">
        <v>45</v>
      </c>
      <c r="O115" s="84"/>
      <c r="P115" s="221">
        <f>O115*H115</f>
        <v>0</v>
      </c>
      <c r="Q115" s="221">
        <v>2.0000000000000002E-05</v>
      </c>
      <c r="R115" s="221">
        <f>Q115*H115</f>
        <v>0.00060000000000000006</v>
      </c>
      <c r="S115" s="221">
        <v>0</v>
      </c>
      <c r="T115" s="222">
        <f>S115*H115</f>
        <v>0</v>
      </c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  <c r="AR115" s="223" t="s">
        <v>197</v>
      </c>
      <c r="AT115" s="223" t="s">
        <v>140</v>
      </c>
      <c r="AU115" s="223" t="s">
        <v>84</v>
      </c>
      <c r="AY115" s="17" t="s">
        <v>137</v>
      </c>
      <c r="BE115" s="224">
        <f>IF(N115="základní",J115,0)</f>
        <v>0</v>
      </c>
      <c r="BF115" s="224">
        <f>IF(N115="snížená",J115,0)</f>
        <v>0</v>
      </c>
      <c r="BG115" s="224">
        <f>IF(N115="zákl. přenesená",J115,0)</f>
        <v>0</v>
      </c>
      <c r="BH115" s="224">
        <f>IF(N115="sníž. přenesená",J115,0)</f>
        <v>0</v>
      </c>
      <c r="BI115" s="224">
        <f>IF(N115="nulová",J115,0)</f>
        <v>0</v>
      </c>
      <c r="BJ115" s="17" t="s">
        <v>82</v>
      </c>
      <c r="BK115" s="224">
        <f>ROUND(I115*H115,2)</f>
        <v>0</v>
      </c>
      <c r="BL115" s="17" t="s">
        <v>197</v>
      </c>
      <c r="BM115" s="223" t="s">
        <v>1017</v>
      </c>
    </row>
    <row r="116" s="2" customFormat="1">
      <c r="A116" s="38"/>
      <c r="B116" s="39"/>
      <c r="C116" s="40"/>
      <c r="D116" s="225" t="s">
        <v>147</v>
      </c>
      <c r="E116" s="40"/>
      <c r="F116" s="226" t="s">
        <v>1018</v>
      </c>
      <c r="G116" s="40"/>
      <c r="H116" s="40"/>
      <c r="I116" s="227"/>
      <c r="J116" s="40"/>
      <c r="K116" s="40"/>
      <c r="L116" s="44"/>
      <c r="M116" s="228"/>
      <c r="N116" s="229"/>
      <c r="O116" s="84"/>
      <c r="P116" s="84"/>
      <c r="Q116" s="84"/>
      <c r="R116" s="84"/>
      <c r="S116" s="84"/>
      <c r="T116" s="85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  <c r="AT116" s="17" t="s">
        <v>147</v>
      </c>
      <c r="AU116" s="17" t="s">
        <v>84</v>
      </c>
    </row>
    <row r="117" s="2" customFormat="1" ht="55.5" customHeight="1">
      <c r="A117" s="38"/>
      <c r="B117" s="39"/>
      <c r="C117" s="212" t="s">
        <v>217</v>
      </c>
      <c r="D117" s="212" t="s">
        <v>140</v>
      </c>
      <c r="E117" s="213" t="s">
        <v>1019</v>
      </c>
      <c r="F117" s="214" t="s">
        <v>1020</v>
      </c>
      <c r="G117" s="215" t="s">
        <v>172</v>
      </c>
      <c r="H117" s="216">
        <v>0.029999999999999999</v>
      </c>
      <c r="I117" s="217"/>
      <c r="J117" s="218">
        <f>ROUND(I117*H117,2)</f>
        <v>0</v>
      </c>
      <c r="K117" s="214" t="s">
        <v>144</v>
      </c>
      <c r="L117" s="44"/>
      <c r="M117" s="219" t="s">
        <v>19</v>
      </c>
      <c r="N117" s="220" t="s">
        <v>45</v>
      </c>
      <c r="O117" s="84"/>
      <c r="P117" s="221">
        <f>O117*H117</f>
        <v>0</v>
      </c>
      <c r="Q117" s="221">
        <v>0</v>
      </c>
      <c r="R117" s="221">
        <f>Q117*H117</f>
        <v>0</v>
      </c>
      <c r="S117" s="221">
        <v>0</v>
      </c>
      <c r="T117" s="222">
        <f>S117*H117</f>
        <v>0</v>
      </c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  <c r="AR117" s="223" t="s">
        <v>197</v>
      </c>
      <c r="AT117" s="223" t="s">
        <v>140</v>
      </c>
      <c r="AU117" s="223" t="s">
        <v>84</v>
      </c>
      <c r="AY117" s="17" t="s">
        <v>137</v>
      </c>
      <c r="BE117" s="224">
        <f>IF(N117="základní",J117,0)</f>
        <v>0</v>
      </c>
      <c r="BF117" s="224">
        <f>IF(N117="snížená",J117,0)</f>
        <v>0</v>
      </c>
      <c r="BG117" s="224">
        <f>IF(N117="zákl. přenesená",J117,0)</f>
        <v>0</v>
      </c>
      <c r="BH117" s="224">
        <f>IF(N117="sníž. přenesená",J117,0)</f>
        <v>0</v>
      </c>
      <c r="BI117" s="224">
        <f>IF(N117="nulová",J117,0)</f>
        <v>0</v>
      </c>
      <c r="BJ117" s="17" t="s">
        <v>82</v>
      </c>
      <c r="BK117" s="224">
        <f>ROUND(I117*H117,2)</f>
        <v>0</v>
      </c>
      <c r="BL117" s="17" t="s">
        <v>197</v>
      </c>
      <c r="BM117" s="223" t="s">
        <v>1021</v>
      </c>
    </row>
    <row r="118" s="2" customFormat="1">
      <c r="A118" s="38"/>
      <c r="B118" s="39"/>
      <c r="C118" s="40"/>
      <c r="D118" s="225" t="s">
        <v>147</v>
      </c>
      <c r="E118" s="40"/>
      <c r="F118" s="226" t="s">
        <v>1022</v>
      </c>
      <c r="G118" s="40"/>
      <c r="H118" s="40"/>
      <c r="I118" s="227"/>
      <c r="J118" s="40"/>
      <c r="K118" s="40"/>
      <c r="L118" s="44"/>
      <c r="M118" s="228"/>
      <c r="N118" s="229"/>
      <c r="O118" s="84"/>
      <c r="P118" s="84"/>
      <c r="Q118" s="84"/>
      <c r="R118" s="84"/>
      <c r="S118" s="84"/>
      <c r="T118" s="85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  <c r="AT118" s="17" t="s">
        <v>147</v>
      </c>
      <c r="AU118" s="17" t="s">
        <v>84</v>
      </c>
    </row>
    <row r="119" s="12" customFormat="1" ht="22.8" customHeight="1">
      <c r="A119" s="12"/>
      <c r="B119" s="196"/>
      <c r="C119" s="197"/>
      <c r="D119" s="198" t="s">
        <v>73</v>
      </c>
      <c r="E119" s="210" t="s">
        <v>200</v>
      </c>
      <c r="F119" s="210" t="s">
        <v>201</v>
      </c>
      <c r="G119" s="197"/>
      <c r="H119" s="197"/>
      <c r="I119" s="200"/>
      <c r="J119" s="211">
        <f>BK119</f>
        <v>0</v>
      </c>
      <c r="K119" s="197"/>
      <c r="L119" s="202"/>
      <c r="M119" s="203"/>
      <c r="N119" s="204"/>
      <c r="O119" s="204"/>
      <c r="P119" s="205">
        <f>SUM(P120:P183)</f>
        <v>0</v>
      </c>
      <c r="Q119" s="204"/>
      <c r="R119" s="205">
        <f>SUM(R120:R183)</f>
        <v>0.26747999999999994</v>
      </c>
      <c r="S119" s="204"/>
      <c r="T119" s="206">
        <f>SUM(T120:T183)</f>
        <v>0</v>
      </c>
      <c r="U119" s="12"/>
      <c r="V119" s="12"/>
      <c r="W119" s="12"/>
      <c r="X119" s="12"/>
      <c r="Y119" s="12"/>
      <c r="Z119" s="12"/>
      <c r="AA119" s="12"/>
      <c r="AB119" s="12"/>
      <c r="AC119" s="12"/>
      <c r="AD119" s="12"/>
      <c r="AE119" s="12"/>
      <c r="AR119" s="207" t="s">
        <v>84</v>
      </c>
      <c r="AT119" s="208" t="s">
        <v>73</v>
      </c>
      <c r="AU119" s="208" t="s">
        <v>82</v>
      </c>
      <c r="AY119" s="207" t="s">
        <v>137</v>
      </c>
      <c r="BK119" s="209">
        <f>SUM(BK120:BK183)</f>
        <v>0</v>
      </c>
    </row>
    <row r="120" s="2" customFormat="1" ht="24.15" customHeight="1">
      <c r="A120" s="38"/>
      <c r="B120" s="39"/>
      <c r="C120" s="212" t="s">
        <v>8</v>
      </c>
      <c r="D120" s="212" t="s">
        <v>140</v>
      </c>
      <c r="E120" s="213" t="s">
        <v>1023</v>
      </c>
      <c r="F120" s="214" t="s">
        <v>1024</v>
      </c>
      <c r="G120" s="215" t="s">
        <v>205</v>
      </c>
      <c r="H120" s="216">
        <v>3</v>
      </c>
      <c r="I120" s="217"/>
      <c r="J120" s="218">
        <f>ROUND(I120*H120,2)</f>
        <v>0</v>
      </c>
      <c r="K120" s="214" t="s">
        <v>144</v>
      </c>
      <c r="L120" s="44"/>
      <c r="M120" s="219" t="s">
        <v>19</v>
      </c>
      <c r="N120" s="220" t="s">
        <v>45</v>
      </c>
      <c r="O120" s="84"/>
      <c r="P120" s="221">
        <f>O120*H120</f>
        <v>0</v>
      </c>
      <c r="Q120" s="221">
        <v>0.029440000000000001</v>
      </c>
      <c r="R120" s="221">
        <f>Q120*H120</f>
        <v>0.08832000000000001</v>
      </c>
      <c r="S120" s="221">
        <v>0</v>
      </c>
      <c r="T120" s="222">
        <f>S120*H120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R120" s="223" t="s">
        <v>197</v>
      </c>
      <c r="AT120" s="223" t="s">
        <v>140</v>
      </c>
      <c r="AU120" s="223" t="s">
        <v>84</v>
      </c>
      <c r="AY120" s="17" t="s">
        <v>137</v>
      </c>
      <c r="BE120" s="224">
        <f>IF(N120="základní",J120,0)</f>
        <v>0</v>
      </c>
      <c r="BF120" s="224">
        <f>IF(N120="snížená",J120,0)</f>
        <v>0</v>
      </c>
      <c r="BG120" s="224">
        <f>IF(N120="zákl. přenesená",J120,0)</f>
        <v>0</v>
      </c>
      <c r="BH120" s="224">
        <f>IF(N120="sníž. přenesená",J120,0)</f>
        <v>0</v>
      </c>
      <c r="BI120" s="224">
        <f>IF(N120="nulová",J120,0)</f>
        <v>0</v>
      </c>
      <c r="BJ120" s="17" t="s">
        <v>82</v>
      </c>
      <c r="BK120" s="224">
        <f>ROUND(I120*H120,2)</f>
        <v>0</v>
      </c>
      <c r="BL120" s="17" t="s">
        <v>197</v>
      </c>
      <c r="BM120" s="223" t="s">
        <v>1025</v>
      </c>
    </row>
    <row r="121" s="2" customFormat="1">
      <c r="A121" s="38"/>
      <c r="B121" s="39"/>
      <c r="C121" s="40"/>
      <c r="D121" s="225" t="s">
        <v>147</v>
      </c>
      <c r="E121" s="40"/>
      <c r="F121" s="226" t="s">
        <v>1026</v>
      </c>
      <c r="G121" s="40"/>
      <c r="H121" s="40"/>
      <c r="I121" s="227"/>
      <c r="J121" s="40"/>
      <c r="K121" s="40"/>
      <c r="L121" s="44"/>
      <c r="M121" s="228"/>
      <c r="N121" s="229"/>
      <c r="O121" s="84"/>
      <c r="P121" s="84"/>
      <c r="Q121" s="84"/>
      <c r="R121" s="84"/>
      <c r="S121" s="84"/>
      <c r="T121" s="85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147</v>
      </c>
      <c r="AU121" s="17" t="s">
        <v>84</v>
      </c>
    </row>
    <row r="122" s="2" customFormat="1" ht="24.15" customHeight="1">
      <c r="A122" s="38"/>
      <c r="B122" s="39"/>
      <c r="C122" s="212" t="s">
        <v>226</v>
      </c>
      <c r="D122" s="212" t="s">
        <v>140</v>
      </c>
      <c r="E122" s="213" t="s">
        <v>1027</v>
      </c>
      <c r="F122" s="214" t="s">
        <v>1028</v>
      </c>
      <c r="G122" s="215" t="s">
        <v>229</v>
      </c>
      <c r="H122" s="216">
        <v>1</v>
      </c>
      <c r="I122" s="217"/>
      <c r="J122" s="218">
        <f>ROUND(I122*H122,2)</f>
        <v>0</v>
      </c>
      <c r="K122" s="214" t="s">
        <v>144</v>
      </c>
      <c r="L122" s="44"/>
      <c r="M122" s="219" t="s">
        <v>19</v>
      </c>
      <c r="N122" s="220" t="s">
        <v>45</v>
      </c>
      <c r="O122" s="84"/>
      <c r="P122" s="221">
        <f>O122*H122</f>
        <v>0</v>
      </c>
      <c r="Q122" s="221">
        <v>0.0012700000000000001</v>
      </c>
      <c r="R122" s="221">
        <f>Q122*H122</f>
        <v>0.0012700000000000001</v>
      </c>
      <c r="S122" s="221">
        <v>0</v>
      </c>
      <c r="T122" s="222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3" t="s">
        <v>197</v>
      </c>
      <c r="AT122" s="223" t="s">
        <v>140</v>
      </c>
      <c r="AU122" s="223" t="s">
        <v>84</v>
      </c>
      <c r="AY122" s="17" t="s">
        <v>137</v>
      </c>
      <c r="BE122" s="224">
        <f>IF(N122="základní",J122,0)</f>
        <v>0</v>
      </c>
      <c r="BF122" s="224">
        <f>IF(N122="snížená",J122,0)</f>
        <v>0</v>
      </c>
      <c r="BG122" s="224">
        <f>IF(N122="zákl. přenesená",J122,0)</f>
        <v>0</v>
      </c>
      <c r="BH122" s="224">
        <f>IF(N122="sníž. přenesená",J122,0)</f>
        <v>0</v>
      </c>
      <c r="BI122" s="224">
        <f>IF(N122="nulová",J122,0)</f>
        <v>0</v>
      </c>
      <c r="BJ122" s="17" t="s">
        <v>82</v>
      </c>
      <c r="BK122" s="224">
        <f>ROUND(I122*H122,2)</f>
        <v>0</v>
      </c>
      <c r="BL122" s="17" t="s">
        <v>197</v>
      </c>
      <c r="BM122" s="223" t="s">
        <v>1029</v>
      </c>
    </row>
    <row r="123" s="2" customFormat="1">
      <c r="A123" s="38"/>
      <c r="B123" s="39"/>
      <c r="C123" s="40"/>
      <c r="D123" s="225" t="s">
        <v>147</v>
      </c>
      <c r="E123" s="40"/>
      <c r="F123" s="226" t="s">
        <v>1030</v>
      </c>
      <c r="G123" s="40"/>
      <c r="H123" s="40"/>
      <c r="I123" s="227"/>
      <c r="J123" s="40"/>
      <c r="K123" s="40"/>
      <c r="L123" s="44"/>
      <c r="M123" s="228"/>
      <c r="N123" s="229"/>
      <c r="O123" s="84"/>
      <c r="P123" s="84"/>
      <c r="Q123" s="84"/>
      <c r="R123" s="84"/>
      <c r="S123" s="84"/>
      <c r="T123" s="85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147</v>
      </c>
      <c r="AU123" s="17" t="s">
        <v>84</v>
      </c>
    </row>
    <row r="124" s="2" customFormat="1" ht="24.15" customHeight="1">
      <c r="A124" s="38"/>
      <c r="B124" s="39"/>
      <c r="C124" s="266" t="s">
        <v>234</v>
      </c>
      <c r="D124" s="266" t="s">
        <v>365</v>
      </c>
      <c r="E124" s="267" t="s">
        <v>1031</v>
      </c>
      <c r="F124" s="268" t="s">
        <v>1032</v>
      </c>
      <c r="G124" s="269" t="s">
        <v>229</v>
      </c>
      <c r="H124" s="270">
        <v>1</v>
      </c>
      <c r="I124" s="271"/>
      <c r="J124" s="272">
        <f>ROUND(I124*H124,2)</f>
        <v>0</v>
      </c>
      <c r="K124" s="268" t="s">
        <v>144</v>
      </c>
      <c r="L124" s="273"/>
      <c r="M124" s="274" t="s">
        <v>19</v>
      </c>
      <c r="N124" s="275" t="s">
        <v>45</v>
      </c>
      <c r="O124" s="84"/>
      <c r="P124" s="221">
        <f>O124*H124</f>
        <v>0</v>
      </c>
      <c r="Q124" s="221">
        <v>0.021899999999999999</v>
      </c>
      <c r="R124" s="221">
        <f>Q124*H124</f>
        <v>0.021899999999999999</v>
      </c>
      <c r="S124" s="221">
        <v>0</v>
      </c>
      <c r="T124" s="222">
        <f>S124*H124</f>
        <v>0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3" t="s">
        <v>409</v>
      </c>
      <c r="AT124" s="223" t="s">
        <v>365</v>
      </c>
      <c r="AU124" s="223" t="s">
        <v>84</v>
      </c>
      <c r="AY124" s="17" t="s">
        <v>137</v>
      </c>
      <c r="BE124" s="224">
        <f>IF(N124="základní",J124,0)</f>
        <v>0</v>
      </c>
      <c r="BF124" s="224">
        <f>IF(N124="snížená",J124,0)</f>
        <v>0</v>
      </c>
      <c r="BG124" s="224">
        <f>IF(N124="zákl. přenesená",J124,0)</f>
        <v>0</v>
      </c>
      <c r="BH124" s="224">
        <f>IF(N124="sníž. přenesená",J124,0)</f>
        <v>0</v>
      </c>
      <c r="BI124" s="224">
        <f>IF(N124="nulová",J124,0)</f>
        <v>0</v>
      </c>
      <c r="BJ124" s="17" t="s">
        <v>82</v>
      </c>
      <c r="BK124" s="224">
        <f>ROUND(I124*H124,2)</f>
        <v>0</v>
      </c>
      <c r="BL124" s="17" t="s">
        <v>197</v>
      </c>
      <c r="BM124" s="223" t="s">
        <v>1033</v>
      </c>
    </row>
    <row r="125" s="2" customFormat="1" ht="24.15" customHeight="1">
      <c r="A125" s="38"/>
      <c r="B125" s="39"/>
      <c r="C125" s="212" t="s">
        <v>241</v>
      </c>
      <c r="D125" s="212" t="s">
        <v>140</v>
      </c>
      <c r="E125" s="213" t="s">
        <v>1034</v>
      </c>
      <c r="F125" s="214" t="s">
        <v>1035</v>
      </c>
      <c r="G125" s="215" t="s">
        <v>229</v>
      </c>
      <c r="H125" s="216">
        <v>1</v>
      </c>
      <c r="I125" s="217"/>
      <c r="J125" s="218">
        <f>ROUND(I125*H125,2)</f>
        <v>0</v>
      </c>
      <c r="K125" s="214" t="s">
        <v>144</v>
      </c>
      <c r="L125" s="44"/>
      <c r="M125" s="219" t="s">
        <v>19</v>
      </c>
      <c r="N125" s="220" t="s">
        <v>45</v>
      </c>
      <c r="O125" s="84"/>
      <c r="P125" s="221">
        <f>O125*H125</f>
        <v>0</v>
      </c>
      <c r="Q125" s="221">
        <v>0</v>
      </c>
      <c r="R125" s="221">
        <f>Q125*H125</f>
        <v>0</v>
      </c>
      <c r="S125" s="221">
        <v>0</v>
      </c>
      <c r="T125" s="222">
        <f>S125*H125</f>
        <v>0</v>
      </c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R125" s="223" t="s">
        <v>197</v>
      </c>
      <c r="AT125" s="223" t="s">
        <v>140</v>
      </c>
      <c r="AU125" s="223" t="s">
        <v>84</v>
      </c>
      <c r="AY125" s="17" t="s">
        <v>137</v>
      </c>
      <c r="BE125" s="224">
        <f>IF(N125="základní",J125,0)</f>
        <v>0</v>
      </c>
      <c r="BF125" s="224">
        <f>IF(N125="snížená",J125,0)</f>
        <v>0</v>
      </c>
      <c r="BG125" s="224">
        <f>IF(N125="zákl. přenesená",J125,0)</f>
        <v>0</v>
      </c>
      <c r="BH125" s="224">
        <f>IF(N125="sníž. přenesená",J125,0)</f>
        <v>0</v>
      </c>
      <c r="BI125" s="224">
        <f>IF(N125="nulová",J125,0)</f>
        <v>0</v>
      </c>
      <c r="BJ125" s="17" t="s">
        <v>82</v>
      </c>
      <c r="BK125" s="224">
        <f>ROUND(I125*H125,2)</f>
        <v>0</v>
      </c>
      <c r="BL125" s="17" t="s">
        <v>197</v>
      </c>
      <c r="BM125" s="223" t="s">
        <v>1036</v>
      </c>
    </row>
    <row r="126" s="2" customFormat="1">
      <c r="A126" s="38"/>
      <c r="B126" s="39"/>
      <c r="C126" s="40"/>
      <c r="D126" s="225" t="s">
        <v>147</v>
      </c>
      <c r="E126" s="40"/>
      <c r="F126" s="226" t="s">
        <v>1037</v>
      </c>
      <c r="G126" s="40"/>
      <c r="H126" s="40"/>
      <c r="I126" s="227"/>
      <c r="J126" s="40"/>
      <c r="K126" s="40"/>
      <c r="L126" s="44"/>
      <c r="M126" s="228"/>
      <c r="N126" s="229"/>
      <c r="O126" s="84"/>
      <c r="P126" s="84"/>
      <c r="Q126" s="84"/>
      <c r="R126" s="84"/>
      <c r="S126" s="84"/>
      <c r="T126" s="85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147</v>
      </c>
      <c r="AU126" s="17" t="s">
        <v>84</v>
      </c>
    </row>
    <row r="127" s="2" customFormat="1" ht="24.15" customHeight="1">
      <c r="A127" s="38"/>
      <c r="B127" s="39"/>
      <c r="C127" s="266" t="s">
        <v>197</v>
      </c>
      <c r="D127" s="266" t="s">
        <v>365</v>
      </c>
      <c r="E127" s="267" t="s">
        <v>1038</v>
      </c>
      <c r="F127" s="268" t="s">
        <v>1039</v>
      </c>
      <c r="G127" s="269" t="s">
        <v>229</v>
      </c>
      <c r="H127" s="270">
        <v>1</v>
      </c>
      <c r="I127" s="271"/>
      <c r="J127" s="272">
        <f>ROUND(I127*H127,2)</f>
        <v>0</v>
      </c>
      <c r="K127" s="268" t="s">
        <v>144</v>
      </c>
      <c r="L127" s="273"/>
      <c r="M127" s="274" t="s">
        <v>19</v>
      </c>
      <c r="N127" s="275" t="s">
        <v>45</v>
      </c>
      <c r="O127" s="84"/>
      <c r="P127" s="221">
        <f>O127*H127</f>
        <v>0</v>
      </c>
      <c r="Q127" s="221">
        <v>0.0012800000000000001</v>
      </c>
      <c r="R127" s="221">
        <f>Q127*H127</f>
        <v>0.0012800000000000001</v>
      </c>
      <c r="S127" s="221">
        <v>0</v>
      </c>
      <c r="T127" s="222">
        <f>S127*H127</f>
        <v>0</v>
      </c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R127" s="223" t="s">
        <v>409</v>
      </c>
      <c r="AT127" s="223" t="s">
        <v>365</v>
      </c>
      <c r="AU127" s="223" t="s">
        <v>84</v>
      </c>
      <c r="AY127" s="17" t="s">
        <v>137</v>
      </c>
      <c r="BE127" s="224">
        <f>IF(N127="základní",J127,0)</f>
        <v>0</v>
      </c>
      <c r="BF127" s="224">
        <f>IF(N127="snížená",J127,0)</f>
        <v>0</v>
      </c>
      <c r="BG127" s="224">
        <f>IF(N127="zákl. přenesená",J127,0)</f>
        <v>0</v>
      </c>
      <c r="BH127" s="224">
        <f>IF(N127="sníž. přenesená",J127,0)</f>
        <v>0</v>
      </c>
      <c r="BI127" s="224">
        <f>IF(N127="nulová",J127,0)</f>
        <v>0</v>
      </c>
      <c r="BJ127" s="17" t="s">
        <v>82</v>
      </c>
      <c r="BK127" s="224">
        <f>ROUND(I127*H127,2)</f>
        <v>0</v>
      </c>
      <c r="BL127" s="17" t="s">
        <v>197</v>
      </c>
      <c r="BM127" s="223" t="s">
        <v>1040</v>
      </c>
    </row>
    <row r="128" s="2" customFormat="1" ht="37.8" customHeight="1">
      <c r="A128" s="38"/>
      <c r="B128" s="39"/>
      <c r="C128" s="212" t="s">
        <v>257</v>
      </c>
      <c r="D128" s="212" t="s">
        <v>140</v>
      </c>
      <c r="E128" s="213" t="s">
        <v>1041</v>
      </c>
      <c r="F128" s="214" t="s">
        <v>1042</v>
      </c>
      <c r="G128" s="215" t="s">
        <v>205</v>
      </c>
      <c r="H128" s="216">
        <v>5</v>
      </c>
      <c r="I128" s="217"/>
      <c r="J128" s="218">
        <f>ROUND(I128*H128,2)</f>
        <v>0</v>
      </c>
      <c r="K128" s="214" t="s">
        <v>144</v>
      </c>
      <c r="L128" s="44"/>
      <c r="M128" s="219" t="s">
        <v>19</v>
      </c>
      <c r="N128" s="220" t="s">
        <v>45</v>
      </c>
      <c r="O128" s="84"/>
      <c r="P128" s="221">
        <f>O128*H128</f>
        <v>0</v>
      </c>
      <c r="Q128" s="221">
        <v>0.01247</v>
      </c>
      <c r="R128" s="221">
        <f>Q128*H128</f>
        <v>0.062350000000000003</v>
      </c>
      <c r="S128" s="221">
        <v>0</v>
      </c>
      <c r="T128" s="222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3" t="s">
        <v>197</v>
      </c>
      <c r="AT128" s="223" t="s">
        <v>140</v>
      </c>
      <c r="AU128" s="223" t="s">
        <v>84</v>
      </c>
      <c r="AY128" s="17" t="s">
        <v>137</v>
      </c>
      <c r="BE128" s="224">
        <f>IF(N128="základní",J128,0)</f>
        <v>0</v>
      </c>
      <c r="BF128" s="224">
        <f>IF(N128="snížená",J128,0)</f>
        <v>0</v>
      </c>
      <c r="BG128" s="224">
        <f>IF(N128="zákl. přenesená",J128,0)</f>
        <v>0</v>
      </c>
      <c r="BH128" s="224">
        <f>IF(N128="sníž. přenesená",J128,0)</f>
        <v>0</v>
      </c>
      <c r="BI128" s="224">
        <f>IF(N128="nulová",J128,0)</f>
        <v>0</v>
      </c>
      <c r="BJ128" s="17" t="s">
        <v>82</v>
      </c>
      <c r="BK128" s="224">
        <f>ROUND(I128*H128,2)</f>
        <v>0</v>
      </c>
      <c r="BL128" s="17" t="s">
        <v>197</v>
      </c>
      <c r="BM128" s="223" t="s">
        <v>1043</v>
      </c>
    </row>
    <row r="129" s="2" customFormat="1">
      <c r="A129" s="38"/>
      <c r="B129" s="39"/>
      <c r="C129" s="40"/>
      <c r="D129" s="225" t="s">
        <v>147</v>
      </c>
      <c r="E129" s="40"/>
      <c r="F129" s="226" t="s">
        <v>1044</v>
      </c>
      <c r="G129" s="40"/>
      <c r="H129" s="40"/>
      <c r="I129" s="227"/>
      <c r="J129" s="40"/>
      <c r="K129" s="40"/>
      <c r="L129" s="44"/>
      <c r="M129" s="228"/>
      <c r="N129" s="229"/>
      <c r="O129" s="84"/>
      <c r="P129" s="84"/>
      <c r="Q129" s="84"/>
      <c r="R129" s="84"/>
      <c r="S129" s="84"/>
      <c r="T129" s="85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147</v>
      </c>
      <c r="AU129" s="17" t="s">
        <v>84</v>
      </c>
    </row>
    <row r="130" s="2" customFormat="1" ht="21.75" customHeight="1">
      <c r="A130" s="38"/>
      <c r="B130" s="39"/>
      <c r="C130" s="212" t="s">
        <v>264</v>
      </c>
      <c r="D130" s="212" t="s">
        <v>140</v>
      </c>
      <c r="E130" s="213" t="s">
        <v>1045</v>
      </c>
      <c r="F130" s="214" t="s">
        <v>1046</v>
      </c>
      <c r="G130" s="215" t="s">
        <v>205</v>
      </c>
      <c r="H130" s="216">
        <v>1</v>
      </c>
      <c r="I130" s="217"/>
      <c r="J130" s="218">
        <f>ROUND(I130*H130,2)</f>
        <v>0</v>
      </c>
      <c r="K130" s="214" t="s">
        <v>144</v>
      </c>
      <c r="L130" s="44"/>
      <c r="M130" s="219" t="s">
        <v>19</v>
      </c>
      <c r="N130" s="220" t="s">
        <v>45</v>
      </c>
      <c r="O130" s="84"/>
      <c r="P130" s="221">
        <f>O130*H130</f>
        <v>0</v>
      </c>
      <c r="Q130" s="221">
        <v>0.0038300000000000001</v>
      </c>
      <c r="R130" s="221">
        <f>Q130*H130</f>
        <v>0.0038300000000000001</v>
      </c>
      <c r="S130" s="221">
        <v>0</v>
      </c>
      <c r="T130" s="222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3" t="s">
        <v>197</v>
      </c>
      <c r="AT130" s="223" t="s">
        <v>140</v>
      </c>
      <c r="AU130" s="223" t="s">
        <v>84</v>
      </c>
      <c r="AY130" s="17" t="s">
        <v>137</v>
      </c>
      <c r="BE130" s="224">
        <f>IF(N130="základní",J130,0)</f>
        <v>0</v>
      </c>
      <c r="BF130" s="224">
        <f>IF(N130="snížená",J130,0)</f>
        <v>0</v>
      </c>
      <c r="BG130" s="224">
        <f>IF(N130="zákl. přenesená",J130,0)</f>
        <v>0</v>
      </c>
      <c r="BH130" s="224">
        <f>IF(N130="sníž. přenesená",J130,0)</f>
        <v>0</v>
      </c>
      <c r="BI130" s="224">
        <f>IF(N130="nulová",J130,0)</f>
        <v>0</v>
      </c>
      <c r="BJ130" s="17" t="s">
        <v>82</v>
      </c>
      <c r="BK130" s="224">
        <f>ROUND(I130*H130,2)</f>
        <v>0</v>
      </c>
      <c r="BL130" s="17" t="s">
        <v>197</v>
      </c>
      <c r="BM130" s="223" t="s">
        <v>1047</v>
      </c>
    </row>
    <row r="131" s="2" customFormat="1">
      <c r="A131" s="38"/>
      <c r="B131" s="39"/>
      <c r="C131" s="40"/>
      <c r="D131" s="225" t="s">
        <v>147</v>
      </c>
      <c r="E131" s="40"/>
      <c r="F131" s="226" t="s">
        <v>1048</v>
      </c>
      <c r="G131" s="40"/>
      <c r="H131" s="40"/>
      <c r="I131" s="227"/>
      <c r="J131" s="40"/>
      <c r="K131" s="40"/>
      <c r="L131" s="44"/>
      <c r="M131" s="228"/>
      <c r="N131" s="229"/>
      <c r="O131" s="84"/>
      <c r="P131" s="84"/>
      <c r="Q131" s="84"/>
      <c r="R131" s="84"/>
      <c r="S131" s="84"/>
      <c r="T131" s="85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147</v>
      </c>
      <c r="AU131" s="17" t="s">
        <v>84</v>
      </c>
    </row>
    <row r="132" s="2" customFormat="1" ht="24.15" customHeight="1">
      <c r="A132" s="38"/>
      <c r="B132" s="39"/>
      <c r="C132" s="266" t="s">
        <v>270</v>
      </c>
      <c r="D132" s="266" t="s">
        <v>365</v>
      </c>
      <c r="E132" s="267" t="s">
        <v>1049</v>
      </c>
      <c r="F132" s="268" t="s">
        <v>1050</v>
      </c>
      <c r="G132" s="269" t="s">
        <v>229</v>
      </c>
      <c r="H132" s="270">
        <v>1</v>
      </c>
      <c r="I132" s="271"/>
      <c r="J132" s="272">
        <f>ROUND(I132*H132,2)</f>
        <v>0</v>
      </c>
      <c r="K132" s="268" t="s">
        <v>144</v>
      </c>
      <c r="L132" s="273"/>
      <c r="M132" s="274" t="s">
        <v>19</v>
      </c>
      <c r="N132" s="275" t="s">
        <v>45</v>
      </c>
      <c r="O132" s="84"/>
      <c r="P132" s="221">
        <f>O132*H132</f>
        <v>0</v>
      </c>
      <c r="Q132" s="221">
        <v>0.017600000000000001</v>
      </c>
      <c r="R132" s="221">
        <f>Q132*H132</f>
        <v>0.017600000000000001</v>
      </c>
      <c r="S132" s="221">
        <v>0</v>
      </c>
      <c r="T132" s="222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3" t="s">
        <v>409</v>
      </c>
      <c r="AT132" s="223" t="s">
        <v>365</v>
      </c>
      <c r="AU132" s="223" t="s">
        <v>84</v>
      </c>
      <c r="AY132" s="17" t="s">
        <v>137</v>
      </c>
      <c r="BE132" s="224">
        <f>IF(N132="základní",J132,0)</f>
        <v>0</v>
      </c>
      <c r="BF132" s="224">
        <f>IF(N132="snížená",J132,0)</f>
        <v>0</v>
      </c>
      <c r="BG132" s="224">
        <f>IF(N132="zákl. přenesená",J132,0)</f>
        <v>0</v>
      </c>
      <c r="BH132" s="224">
        <f>IF(N132="sníž. přenesená",J132,0)</f>
        <v>0</v>
      </c>
      <c r="BI132" s="224">
        <f>IF(N132="nulová",J132,0)</f>
        <v>0</v>
      </c>
      <c r="BJ132" s="17" t="s">
        <v>82</v>
      </c>
      <c r="BK132" s="224">
        <f>ROUND(I132*H132,2)</f>
        <v>0</v>
      </c>
      <c r="BL132" s="17" t="s">
        <v>197</v>
      </c>
      <c r="BM132" s="223" t="s">
        <v>1051</v>
      </c>
    </row>
    <row r="133" s="2" customFormat="1" ht="24.15" customHeight="1">
      <c r="A133" s="38"/>
      <c r="B133" s="39"/>
      <c r="C133" s="212" t="s">
        <v>286</v>
      </c>
      <c r="D133" s="212" t="s">
        <v>140</v>
      </c>
      <c r="E133" s="213" t="s">
        <v>1052</v>
      </c>
      <c r="F133" s="214" t="s">
        <v>1053</v>
      </c>
      <c r="G133" s="215" t="s">
        <v>205</v>
      </c>
      <c r="H133" s="216">
        <v>1</v>
      </c>
      <c r="I133" s="217"/>
      <c r="J133" s="218">
        <f>ROUND(I133*H133,2)</f>
        <v>0</v>
      </c>
      <c r="K133" s="214" t="s">
        <v>144</v>
      </c>
      <c r="L133" s="44"/>
      <c r="M133" s="219" t="s">
        <v>19</v>
      </c>
      <c r="N133" s="220" t="s">
        <v>45</v>
      </c>
      <c r="O133" s="84"/>
      <c r="P133" s="221">
        <f>O133*H133</f>
        <v>0</v>
      </c>
      <c r="Q133" s="221">
        <v>0.00042000000000000002</v>
      </c>
      <c r="R133" s="221">
        <f>Q133*H133</f>
        <v>0.00042000000000000002</v>
      </c>
      <c r="S133" s="221">
        <v>0</v>
      </c>
      <c r="T133" s="222">
        <f>S133*H133</f>
        <v>0</v>
      </c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R133" s="223" t="s">
        <v>197</v>
      </c>
      <c r="AT133" s="223" t="s">
        <v>140</v>
      </c>
      <c r="AU133" s="223" t="s">
        <v>84</v>
      </c>
      <c r="AY133" s="17" t="s">
        <v>137</v>
      </c>
      <c r="BE133" s="224">
        <f>IF(N133="základní",J133,0)</f>
        <v>0</v>
      </c>
      <c r="BF133" s="224">
        <f>IF(N133="snížená",J133,0)</f>
        <v>0</v>
      </c>
      <c r="BG133" s="224">
        <f>IF(N133="zákl. přenesená",J133,0)</f>
        <v>0</v>
      </c>
      <c r="BH133" s="224">
        <f>IF(N133="sníž. přenesená",J133,0)</f>
        <v>0</v>
      </c>
      <c r="BI133" s="224">
        <f>IF(N133="nulová",J133,0)</f>
        <v>0</v>
      </c>
      <c r="BJ133" s="17" t="s">
        <v>82</v>
      </c>
      <c r="BK133" s="224">
        <f>ROUND(I133*H133,2)</f>
        <v>0</v>
      </c>
      <c r="BL133" s="17" t="s">
        <v>197</v>
      </c>
      <c r="BM133" s="223" t="s">
        <v>1054</v>
      </c>
    </row>
    <row r="134" s="2" customFormat="1">
      <c r="A134" s="38"/>
      <c r="B134" s="39"/>
      <c r="C134" s="40"/>
      <c r="D134" s="225" t="s">
        <v>147</v>
      </c>
      <c r="E134" s="40"/>
      <c r="F134" s="226" t="s">
        <v>1055</v>
      </c>
      <c r="G134" s="40"/>
      <c r="H134" s="40"/>
      <c r="I134" s="227"/>
      <c r="J134" s="40"/>
      <c r="K134" s="40"/>
      <c r="L134" s="44"/>
      <c r="M134" s="228"/>
      <c r="N134" s="229"/>
      <c r="O134" s="84"/>
      <c r="P134" s="84"/>
      <c r="Q134" s="84"/>
      <c r="R134" s="84"/>
      <c r="S134" s="84"/>
      <c r="T134" s="85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147</v>
      </c>
      <c r="AU134" s="17" t="s">
        <v>84</v>
      </c>
    </row>
    <row r="135" s="2" customFormat="1" ht="16.5" customHeight="1">
      <c r="A135" s="38"/>
      <c r="B135" s="39"/>
      <c r="C135" s="266" t="s">
        <v>7</v>
      </c>
      <c r="D135" s="266" t="s">
        <v>365</v>
      </c>
      <c r="E135" s="267" t="s">
        <v>825</v>
      </c>
      <c r="F135" s="268" t="s">
        <v>1056</v>
      </c>
      <c r="G135" s="269" t="s">
        <v>229</v>
      </c>
      <c r="H135" s="270">
        <v>1</v>
      </c>
      <c r="I135" s="271"/>
      <c r="J135" s="272">
        <f>ROUND(I135*H135,2)</f>
        <v>0</v>
      </c>
      <c r="K135" s="268" t="s">
        <v>19</v>
      </c>
      <c r="L135" s="273"/>
      <c r="M135" s="274" t="s">
        <v>19</v>
      </c>
      <c r="N135" s="275" t="s">
        <v>45</v>
      </c>
      <c r="O135" s="84"/>
      <c r="P135" s="221">
        <f>O135*H135</f>
        <v>0</v>
      </c>
      <c r="Q135" s="221">
        <v>0</v>
      </c>
      <c r="R135" s="221">
        <f>Q135*H135</f>
        <v>0</v>
      </c>
      <c r="S135" s="221">
        <v>0</v>
      </c>
      <c r="T135" s="222">
        <f>S135*H135</f>
        <v>0</v>
      </c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R135" s="223" t="s">
        <v>409</v>
      </c>
      <c r="AT135" s="223" t="s">
        <v>365</v>
      </c>
      <c r="AU135" s="223" t="s">
        <v>84</v>
      </c>
      <c r="AY135" s="17" t="s">
        <v>137</v>
      </c>
      <c r="BE135" s="224">
        <f>IF(N135="základní",J135,0)</f>
        <v>0</v>
      </c>
      <c r="BF135" s="224">
        <f>IF(N135="snížená",J135,0)</f>
        <v>0</v>
      </c>
      <c r="BG135" s="224">
        <f>IF(N135="zákl. přenesená",J135,0)</f>
        <v>0</v>
      </c>
      <c r="BH135" s="224">
        <f>IF(N135="sníž. přenesená",J135,0)</f>
        <v>0</v>
      </c>
      <c r="BI135" s="224">
        <f>IF(N135="nulová",J135,0)</f>
        <v>0</v>
      </c>
      <c r="BJ135" s="17" t="s">
        <v>82</v>
      </c>
      <c r="BK135" s="224">
        <f>ROUND(I135*H135,2)</f>
        <v>0</v>
      </c>
      <c r="BL135" s="17" t="s">
        <v>197</v>
      </c>
      <c r="BM135" s="223" t="s">
        <v>1057</v>
      </c>
    </row>
    <row r="136" s="2" customFormat="1" ht="24.15" customHeight="1">
      <c r="A136" s="38"/>
      <c r="B136" s="39"/>
      <c r="C136" s="212" t="s">
        <v>313</v>
      </c>
      <c r="D136" s="212" t="s">
        <v>140</v>
      </c>
      <c r="E136" s="213" t="s">
        <v>1058</v>
      </c>
      <c r="F136" s="214" t="s">
        <v>1059</v>
      </c>
      <c r="G136" s="215" t="s">
        <v>229</v>
      </c>
      <c r="H136" s="216">
        <v>1</v>
      </c>
      <c r="I136" s="217"/>
      <c r="J136" s="218">
        <f>ROUND(I136*H136,2)</f>
        <v>0</v>
      </c>
      <c r="K136" s="214" t="s">
        <v>144</v>
      </c>
      <c r="L136" s="44"/>
      <c r="M136" s="219" t="s">
        <v>19</v>
      </c>
      <c r="N136" s="220" t="s">
        <v>45</v>
      </c>
      <c r="O136" s="84"/>
      <c r="P136" s="221">
        <f>O136*H136</f>
        <v>0</v>
      </c>
      <c r="Q136" s="221">
        <v>0</v>
      </c>
      <c r="R136" s="221">
        <f>Q136*H136</f>
        <v>0</v>
      </c>
      <c r="S136" s="221">
        <v>0</v>
      </c>
      <c r="T136" s="222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3" t="s">
        <v>197</v>
      </c>
      <c r="AT136" s="223" t="s">
        <v>140</v>
      </c>
      <c r="AU136" s="223" t="s">
        <v>84</v>
      </c>
      <c r="AY136" s="17" t="s">
        <v>137</v>
      </c>
      <c r="BE136" s="224">
        <f>IF(N136="základní",J136,0)</f>
        <v>0</v>
      </c>
      <c r="BF136" s="224">
        <f>IF(N136="snížená",J136,0)</f>
        <v>0</v>
      </c>
      <c r="BG136" s="224">
        <f>IF(N136="zákl. přenesená",J136,0)</f>
        <v>0</v>
      </c>
      <c r="BH136" s="224">
        <f>IF(N136="sníž. přenesená",J136,0)</f>
        <v>0</v>
      </c>
      <c r="BI136" s="224">
        <f>IF(N136="nulová",J136,0)</f>
        <v>0</v>
      </c>
      <c r="BJ136" s="17" t="s">
        <v>82</v>
      </c>
      <c r="BK136" s="224">
        <f>ROUND(I136*H136,2)</f>
        <v>0</v>
      </c>
      <c r="BL136" s="17" t="s">
        <v>197</v>
      </c>
      <c r="BM136" s="223" t="s">
        <v>1060</v>
      </c>
    </row>
    <row r="137" s="2" customFormat="1">
      <c r="A137" s="38"/>
      <c r="B137" s="39"/>
      <c r="C137" s="40"/>
      <c r="D137" s="225" t="s">
        <v>147</v>
      </c>
      <c r="E137" s="40"/>
      <c r="F137" s="226" t="s">
        <v>1061</v>
      </c>
      <c r="G137" s="40"/>
      <c r="H137" s="40"/>
      <c r="I137" s="227"/>
      <c r="J137" s="40"/>
      <c r="K137" s="40"/>
      <c r="L137" s="44"/>
      <c r="M137" s="228"/>
      <c r="N137" s="229"/>
      <c r="O137" s="84"/>
      <c r="P137" s="84"/>
      <c r="Q137" s="84"/>
      <c r="R137" s="84"/>
      <c r="S137" s="84"/>
      <c r="T137" s="85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147</v>
      </c>
      <c r="AU137" s="17" t="s">
        <v>84</v>
      </c>
    </row>
    <row r="138" s="2" customFormat="1" ht="16.5" customHeight="1">
      <c r="A138" s="38"/>
      <c r="B138" s="39"/>
      <c r="C138" s="266" t="s">
        <v>438</v>
      </c>
      <c r="D138" s="266" t="s">
        <v>365</v>
      </c>
      <c r="E138" s="267" t="s">
        <v>1062</v>
      </c>
      <c r="F138" s="268" t="s">
        <v>1063</v>
      </c>
      <c r="G138" s="269" t="s">
        <v>229</v>
      </c>
      <c r="H138" s="270">
        <v>1</v>
      </c>
      <c r="I138" s="271"/>
      <c r="J138" s="272">
        <f>ROUND(I138*H138,2)</f>
        <v>0</v>
      </c>
      <c r="K138" s="268" t="s">
        <v>144</v>
      </c>
      <c r="L138" s="273"/>
      <c r="M138" s="274" t="s">
        <v>19</v>
      </c>
      <c r="N138" s="275" t="s">
        <v>45</v>
      </c>
      <c r="O138" s="84"/>
      <c r="P138" s="221">
        <f>O138*H138</f>
        <v>0</v>
      </c>
      <c r="Q138" s="221">
        <v>0.00050000000000000001</v>
      </c>
      <c r="R138" s="221">
        <f>Q138*H138</f>
        <v>0.00050000000000000001</v>
      </c>
      <c r="S138" s="221">
        <v>0</v>
      </c>
      <c r="T138" s="222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3" t="s">
        <v>409</v>
      </c>
      <c r="AT138" s="223" t="s">
        <v>365</v>
      </c>
      <c r="AU138" s="223" t="s">
        <v>84</v>
      </c>
      <c r="AY138" s="17" t="s">
        <v>137</v>
      </c>
      <c r="BE138" s="224">
        <f>IF(N138="základní",J138,0)</f>
        <v>0</v>
      </c>
      <c r="BF138" s="224">
        <f>IF(N138="snížená",J138,0)</f>
        <v>0</v>
      </c>
      <c r="BG138" s="224">
        <f>IF(N138="zákl. přenesená",J138,0)</f>
        <v>0</v>
      </c>
      <c r="BH138" s="224">
        <f>IF(N138="sníž. přenesená",J138,0)</f>
        <v>0</v>
      </c>
      <c r="BI138" s="224">
        <f>IF(N138="nulová",J138,0)</f>
        <v>0</v>
      </c>
      <c r="BJ138" s="17" t="s">
        <v>82</v>
      </c>
      <c r="BK138" s="224">
        <f>ROUND(I138*H138,2)</f>
        <v>0</v>
      </c>
      <c r="BL138" s="17" t="s">
        <v>197</v>
      </c>
      <c r="BM138" s="223" t="s">
        <v>1064</v>
      </c>
    </row>
    <row r="139" s="2" customFormat="1" ht="24.15" customHeight="1">
      <c r="A139" s="38"/>
      <c r="B139" s="39"/>
      <c r="C139" s="212" t="s">
        <v>444</v>
      </c>
      <c r="D139" s="212" t="s">
        <v>140</v>
      </c>
      <c r="E139" s="213" t="s">
        <v>1065</v>
      </c>
      <c r="F139" s="214" t="s">
        <v>1066</v>
      </c>
      <c r="G139" s="215" t="s">
        <v>229</v>
      </c>
      <c r="H139" s="216">
        <v>1</v>
      </c>
      <c r="I139" s="217"/>
      <c r="J139" s="218">
        <f>ROUND(I139*H139,2)</f>
        <v>0</v>
      </c>
      <c r="K139" s="214" t="s">
        <v>144</v>
      </c>
      <c r="L139" s="44"/>
      <c r="M139" s="219" t="s">
        <v>19</v>
      </c>
      <c r="N139" s="220" t="s">
        <v>45</v>
      </c>
      <c r="O139" s="84"/>
      <c r="P139" s="221">
        <f>O139*H139</f>
        <v>0</v>
      </c>
      <c r="Q139" s="221">
        <v>0</v>
      </c>
      <c r="R139" s="221">
        <f>Q139*H139</f>
        <v>0</v>
      </c>
      <c r="S139" s="221">
        <v>0</v>
      </c>
      <c r="T139" s="222">
        <f>S139*H139</f>
        <v>0</v>
      </c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R139" s="223" t="s">
        <v>197</v>
      </c>
      <c r="AT139" s="223" t="s">
        <v>140</v>
      </c>
      <c r="AU139" s="223" t="s">
        <v>84</v>
      </c>
      <c r="AY139" s="17" t="s">
        <v>137</v>
      </c>
      <c r="BE139" s="224">
        <f>IF(N139="základní",J139,0)</f>
        <v>0</v>
      </c>
      <c r="BF139" s="224">
        <f>IF(N139="snížená",J139,0)</f>
        <v>0</v>
      </c>
      <c r="BG139" s="224">
        <f>IF(N139="zákl. přenesená",J139,0)</f>
        <v>0</v>
      </c>
      <c r="BH139" s="224">
        <f>IF(N139="sníž. přenesená",J139,0)</f>
        <v>0</v>
      </c>
      <c r="BI139" s="224">
        <f>IF(N139="nulová",J139,0)</f>
        <v>0</v>
      </c>
      <c r="BJ139" s="17" t="s">
        <v>82</v>
      </c>
      <c r="BK139" s="224">
        <f>ROUND(I139*H139,2)</f>
        <v>0</v>
      </c>
      <c r="BL139" s="17" t="s">
        <v>197</v>
      </c>
      <c r="BM139" s="223" t="s">
        <v>1067</v>
      </c>
    </row>
    <row r="140" s="2" customFormat="1">
      <c r="A140" s="38"/>
      <c r="B140" s="39"/>
      <c r="C140" s="40"/>
      <c r="D140" s="225" t="s">
        <v>147</v>
      </c>
      <c r="E140" s="40"/>
      <c r="F140" s="226" t="s">
        <v>1068</v>
      </c>
      <c r="G140" s="40"/>
      <c r="H140" s="40"/>
      <c r="I140" s="227"/>
      <c r="J140" s="40"/>
      <c r="K140" s="40"/>
      <c r="L140" s="44"/>
      <c r="M140" s="228"/>
      <c r="N140" s="229"/>
      <c r="O140" s="84"/>
      <c r="P140" s="84"/>
      <c r="Q140" s="84"/>
      <c r="R140" s="84"/>
      <c r="S140" s="84"/>
      <c r="T140" s="85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147</v>
      </c>
      <c r="AU140" s="17" t="s">
        <v>84</v>
      </c>
    </row>
    <row r="141" s="2" customFormat="1" ht="16.5" customHeight="1">
      <c r="A141" s="38"/>
      <c r="B141" s="39"/>
      <c r="C141" s="266" t="s">
        <v>449</v>
      </c>
      <c r="D141" s="266" t="s">
        <v>365</v>
      </c>
      <c r="E141" s="267" t="s">
        <v>1069</v>
      </c>
      <c r="F141" s="268" t="s">
        <v>1070</v>
      </c>
      <c r="G141" s="269" t="s">
        <v>229</v>
      </c>
      <c r="H141" s="270">
        <v>1</v>
      </c>
      <c r="I141" s="271"/>
      <c r="J141" s="272">
        <f>ROUND(I141*H141,2)</f>
        <v>0</v>
      </c>
      <c r="K141" s="268" t="s">
        <v>144</v>
      </c>
      <c r="L141" s="273"/>
      <c r="M141" s="274" t="s">
        <v>19</v>
      </c>
      <c r="N141" s="275" t="s">
        <v>45</v>
      </c>
      <c r="O141" s="84"/>
      <c r="P141" s="221">
        <f>O141*H141</f>
        <v>0</v>
      </c>
      <c r="Q141" s="221">
        <v>0.00050000000000000001</v>
      </c>
      <c r="R141" s="221">
        <f>Q141*H141</f>
        <v>0.00050000000000000001</v>
      </c>
      <c r="S141" s="221">
        <v>0</v>
      </c>
      <c r="T141" s="222">
        <f>S141*H141</f>
        <v>0</v>
      </c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R141" s="223" t="s">
        <v>409</v>
      </c>
      <c r="AT141" s="223" t="s">
        <v>365</v>
      </c>
      <c r="AU141" s="223" t="s">
        <v>84</v>
      </c>
      <c r="AY141" s="17" t="s">
        <v>137</v>
      </c>
      <c r="BE141" s="224">
        <f>IF(N141="základní",J141,0)</f>
        <v>0</v>
      </c>
      <c r="BF141" s="224">
        <f>IF(N141="snížená",J141,0)</f>
        <v>0</v>
      </c>
      <c r="BG141" s="224">
        <f>IF(N141="zákl. přenesená",J141,0)</f>
        <v>0</v>
      </c>
      <c r="BH141" s="224">
        <f>IF(N141="sníž. přenesená",J141,0)</f>
        <v>0</v>
      </c>
      <c r="BI141" s="224">
        <f>IF(N141="nulová",J141,0)</f>
        <v>0</v>
      </c>
      <c r="BJ141" s="17" t="s">
        <v>82</v>
      </c>
      <c r="BK141" s="224">
        <f>ROUND(I141*H141,2)</f>
        <v>0</v>
      </c>
      <c r="BL141" s="17" t="s">
        <v>197</v>
      </c>
      <c r="BM141" s="223" t="s">
        <v>1071</v>
      </c>
    </row>
    <row r="142" s="2" customFormat="1" ht="24.15" customHeight="1">
      <c r="A142" s="38"/>
      <c r="B142" s="39"/>
      <c r="C142" s="212" t="s">
        <v>454</v>
      </c>
      <c r="D142" s="212" t="s">
        <v>140</v>
      </c>
      <c r="E142" s="213" t="s">
        <v>1072</v>
      </c>
      <c r="F142" s="214" t="s">
        <v>1073</v>
      </c>
      <c r="G142" s="215" t="s">
        <v>229</v>
      </c>
      <c r="H142" s="216">
        <v>1</v>
      </c>
      <c r="I142" s="217"/>
      <c r="J142" s="218">
        <f>ROUND(I142*H142,2)</f>
        <v>0</v>
      </c>
      <c r="K142" s="214" t="s">
        <v>144</v>
      </c>
      <c r="L142" s="44"/>
      <c r="M142" s="219" t="s">
        <v>19</v>
      </c>
      <c r="N142" s="220" t="s">
        <v>45</v>
      </c>
      <c r="O142" s="84"/>
      <c r="P142" s="221">
        <f>O142*H142</f>
        <v>0</v>
      </c>
      <c r="Q142" s="221">
        <v>0</v>
      </c>
      <c r="R142" s="221">
        <f>Q142*H142</f>
        <v>0</v>
      </c>
      <c r="S142" s="221">
        <v>0</v>
      </c>
      <c r="T142" s="222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3" t="s">
        <v>197</v>
      </c>
      <c r="AT142" s="223" t="s">
        <v>140</v>
      </c>
      <c r="AU142" s="223" t="s">
        <v>84</v>
      </c>
      <c r="AY142" s="17" t="s">
        <v>137</v>
      </c>
      <c r="BE142" s="224">
        <f>IF(N142="základní",J142,0)</f>
        <v>0</v>
      </c>
      <c r="BF142" s="224">
        <f>IF(N142="snížená",J142,0)</f>
        <v>0</v>
      </c>
      <c r="BG142" s="224">
        <f>IF(N142="zákl. přenesená",J142,0)</f>
        <v>0</v>
      </c>
      <c r="BH142" s="224">
        <f>IF(N142="sníž. přenesená",J142,0)</f>
        <v>0</v>
      </c>
      <c r="BI142" s="224">
        <f>IF(N142="nulová",J142,0)</f>
        <v>0</v>
      </c>
      <c r="BJ142" s="17" t="s">
        <v>82</v>
      </c>
      <c r="BK142" s="224">
        <f>ROUND(I142*H142,2)</f>
        <v>0</v>
      </c>
      <c r="BL142" s="17" t="s">
        <v>197</v>
      </c>
      <c r="BM142" s="223" t="s">
        <v>1074</v>
      </c>
    </row>
    <row r="143" s="2" customFormat="1">
      <c r="A143" s="38"/>
      <c r="B143" s="39"/>
      <c r="C143" s="40"/>
      <c r="D143" s="225" t="s">
        <v>147</v>
      </c>
      <c r="E143" s="40"/>
      <c r="F143" s="226" t="s">
        <v>1075</v>
      </c>
      <c r="G143" s="40"/>
      <c r="H143" s="40"/>
      <c r="I143" s="227"/>
      <c r="J143" s="40"/>
      <c r="K143" s="40"/>
      <c r="L143" s="44"/>
      <c r="M143" s="228"/>
      <c r="N143" s="229"/>
      <c r="O143" s="84"/>
      <c r="P143" s="84"/>
      <c r="Q143" s="84"/>
      <c r="R143" s="84"/>
      <c r="S143" s="84"/>
      <c r="T143" s="85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147</v>
      </c>
      <c r="AU143" s="17" t="s">
        <v>84</v>
      </c>
    </row>
    <row r="144" s="2" customFormat="1" ht="24.15" customHeight="1">
      <c r="A144" s="38"/>
      <c r="B144" s="39"/>
      <c r="C144" s="266" t="s">
        <v>459</v>
      </c>
      <c r="D144" s="266" t="s">
        <v>365</v>
      </c>
      <c r="E144" s="267" t="s">
        <v>1076</v>
      </c>
      <c r="F144" s="268" t="s">
        <v>1077</v>
      </c>
      <c r="G144" s="269" t="s">
        <v>229</v>
      </c>
      <c r="H144" s="270">
        <v>1</v>
      </c>
      <c r="I144" s="271"/>
      <c r="J144" s="272">
        <f>ROUND(I144*H144,2)</f>
        <v>0</v>
      </c>
      <c r="K144" s="268" t="s">
        <v>144</v>
      </c>
      <c r="L144" s="273"/>
      <c r="M144" s="274" t="s">
        <v>19</v>
      </c>
      <c r="N144" s="275" t="s">
        <v>45</v>
      </c>
      <c r="O144" s="84"/>
      <c r="P144" s="221">
        <f>O144*H144</f>
        <v>0</v>
      </c>
      <c r="Q144" s="221">
        <v>0.00050000000000000001</v>
      </c>
      <c r="R144" s="221">
        <f>Q144*H144</f>
        <v>0.00050000000000000001</v>
      </c>
      <c r="S144" s="221">
        <v>0</v>
      </c>
      <c r="T144" s="222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3" t="s">
        <v>409</v>
      </c>
      <c r="AT144" s="223" t="s">
        <v>365</v>
      </c>
      <c r="AU144" s="223" t="s">
        <v>84</v>
      </c>
      <c r="AY144" s="17" t="s">
        <v>137</v>
      </c>
      <c r="BE144" s="224">
        <f>IF(N144="základní",J144,0)</f>
        <v>0</v>
      </c>
      <c r="BF144" s="224">
        <f>IF(N144="snížená",J144,0)</f>
        <v>0</v>
      </c>
      <c r="BG144" s="224">
        <f>IF(N144="zákl. přenesená",J144,0)</f>
        <v>0</v>
      </c>
      <c r="BH144" s="224">
        <f>IF(N144="sníž. přenesená",J144,0)</f>
        <v>0</v>
      </c>
      <c r="BI144" s="224">
        <f>IF(N144="nulová",J144,0)</f>
        <v>0</v>
      </c>
      <c r="BJ144" s="17" t="s">
        <v>82</v>
      </c>
      <c r="BK144" s="224">
        <f>ROUND(I144*H144,2)</f>
        <v>0</v>
      </c>
      <c r="BL144" s="17" t="s">
        <v>197</v>
      </c>
      <c r="BM144" s="223" t="s">
        <v>1078</v>
      </c>
    </row>
    <row r="145" s="2" customFormat="1" ht="24.15" customHeight="1">
      <c r="A145" s="38"/>
      <c r="B145" s="39"/>
      <c r="C145" s="212" t="s">
        <v>464</v>
      </c>
      <c r="D145" s="212" t="s">
        <v>140</v>
      </c>
      <c r="E145" s="213" t="s">
        <v>1079</v>
      </c>
      <c r="F145" s="214" t="s">
        <v>1080</v>
      </c>
      <c r="G145" s="215" t="s">
        <v>229</v>
      </c>
      <c r="H145" s="216">
        <v>1</v>
      </c>
      <c r="I145" s="217"/>
      <c r="J145" s="218">
        <f>ROUND(I145*H145,2)</f>
        <v>0</v>
      </c>
      <c r="K145" s="214" t="s">
        <v>144</v>
      </c>
      <c r="L145" s="44"/>
      <c r="M145" s="219" t="s">
        <v>19</v>
      </c>
      <c r="N145" s="220" t="s">
        <v>45</v>
      </c>
      <c r="O145" s="84"/>
      <c r="P145" s="221">
        <f>O145*H145</f>
        <v>0</v>
      </c>
      <c r="Q145" s="221">
        <v>0</v>
      </c>
      <c r="R145" s="221">
        <f>Q145*H145</f>
        <v>0</v>
      </c>
      <c r="S145" s="221">
        <v>0</v>
      </c>
      <c r="T145" s="222">
        <f>S145*H145</f>
        <v>0</v>
      </c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R145" s="223" t="s">
        <v>197</v>
      </c>
      <c r="AT145" s="223" t="s">
        <v>140</v>
      </c>
      <c r="AU145" s="223" t="s">
        <v>84</v>
      </c>
      <c r="AY145" s="17" t="s">
        <v>137</v>
      </c>
      <c r="BE145" s="224">
        <f>IF(N145="základní",J145,0)</f>
        <v>0</v>
      </c>
      <c r="BF145" s="224">
        <f>IF(N145="snížená",J145,0)</f>
        <v>0</v>
      </c>
      <c r="BG145" s="224">
        <f>IF(N145="zákl. přenesená",J145,0)</f>
        <v>0</v>
      </c>
      <c r="BH145" s="224">
        <f>IF(N145="sníž. přenesená",J145,0)</f>
        <v>0</v>
      </c>
      <c r="BI145" s="224">
        <f>IF(N145="nulová",J145,0)</f>
        <v>0</v>
      </c>
      <c r="BJ145" s="17" t="s">
        <v>82</v>
      </c>
      <c r="BK145" s="224">
        <f>ROUND(I145*H145,2)</f>
        <v>0</v>
      </c>
      <c r="BL145" s="17" t="s">
        <v>197</v>
      </c>
      <c r="BM145" s="223" t="s">
        <v>1081</v>
      </c>
    </row>
    <row r="146" s="2" customFormat="1">
      <c r="A146" s="38"/>
      <c r="B146" s="39"/>
      <c r="C146" s="40"/>
      <c r="D146" s="225" t="s">
        <v>147</v>
      </c>
      <c r="E146" s="40"/>
      <c r="F146" s="226" t="s">
        <v>1082</v>
      </c>
      <c r="G146" s="40"/>
      <c r="H146" s="40"/>
      <c r="I146" s="227"/>
      <c r="J146" s="40"/>
      <c r="K146" s="40"/>
      <c r="L146" s="44"/>
      <c r="M146" s="228"/>
      <c r="N146" s="229"/>
      <c r="O146" s="84"/>
      <c r="P146" s="84"/>
      <c r="Q146" s="84"/>
      <c r="R146" s="84"/>
      <c r="S146" s="84"/>
      <c r="T146" s="85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147</v>
      </c>
      <c r="AU146" s="17" t="s">
        <v>84</v>
      </c>
    </row>
    <row r="147" s="2" customFormat="1" ht="24.15" customHeight="1">
      <c r="A147" s="38"/>
      <c r="B147" s="39"/>
      <c r="C147" s="266" t="s">
        <v>469</v>
      </c>
      <c r="D147" s="266" t="s">
        <v>365</v>
      </c>
      <c r="E147" s="267" t="s">
        <v>1083</v>
      </c>
      <c r="F147" s="268" t="s">
        <v>1084</v>
      </c>
      <c r="G147" s="269" t="s">
        <v>229</v>
      </c>
      <c r="H147" s="270">
        <v>1</v>
      </c>
      <c r="I147" s="271"/>
      <c r="J147" s="272">
        <f>ROUND(I147*H147,2)</f>
        <v>0</v>
      </c>
      <c r="K147" s="268" t="s">
        <v>144</v>
      </c>
      <c r="L147" s="273"/>
      <c r="M147" s="274" t="s">
        <v>19</v>
      </c>
      <c r="N147" s="275" t="s">
        <v>45</v>
      </c>
      <c r="O147" s="84"/>
      <c r="P147" s="221">
        <f>O147*H147</f>
        <v>0</v>
      </c>
      <c r="Q147" s="221">
        <v>0.0030000000000000001</v>
      </c>
      <c r="R147" s="221">
        <f>Q147*H147</f>
        <v>0.0030000000000000001</v>
      </c>
      <c r="S147" s="221">
        <v>0</v>
      </c>
      <c r="T147" s="222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3" t="s">
        <v>409</v>
      </c>
      <c r="AT147" s="223" t="s">
        <v>365</v>
      </c>
      <c r="AU147" s="223" t="s">
        <v>84</v>
      </c>
      <c r="AY147" s="17" t="s">
        <v>137</v>
      </c>
      <c r="BE147" s="224">
        <f>IF(N147="základní",J147,0)</f>
        <v>0</v>
      </c>
      <c r="BF147" s="224">
        <f>IF(N147="snížená",J147,0)</f>
        <v>0</v>
      </c>
      <c r="BG147" s="224">
        <f>IF(N147="zákl. přenesená",J147,0)</f>
        <v>0</v>
      </c>
      <c r="BH147" s="224">
        <f>IF(N147="sníž. přenesená",J147,0)</f>
        <v>0</v>
      </c>
      <c r="BI147" s="224">
        <f>IF(N147="nulová",J147,0)</f>
        <v>0</v>
      </c>
      <c r="BJ147" s="17" t="s">
        <v>82</v>
      </c>
      <c r="BK147" s="224">
        <f>ROUND(I147*H147,2)</f>
        <v>0</v>
      </c>
      <c r="BL147" s="17" t="s">
        <v>197</v>
      </c>
      <c r="BM147" s="223" t="s">
        <v>1085</v>
      </c>
    </row>
    <row r="148" s="2" customFormat="1" ht="24.15" customHeight="1">
      <c r="A148" s="38"/>
      <c r="B148" s="39"/>
      <c r="C148" s="212" t="s">
        <v>474</v>
      </c>
      <c r="D148" s="212" t="s">
        <v>140</v>
      </c>
      <c r="E148" s="213" t="s">
        <v>1086</v>
      </c>
      <c r="F148" s="214" t="s">
        <v>1087</v>
      </c>
      <c r="G148" s="215" t="s">
        <v>229</v>
      </c>
      <c r="H148" s="216">
        <v>1</v>
      </c>
      <c r="I148" s="217"/>
      <c r="J148" s="218">
        <f>ROUND(I148*H148,2)</f>
        <v>0</v>
      </c>
      <c r="K148" s="214" t="s">
        <v>144</v>
      </c>
      <c r="L148" s="44"/>
      <c r="M148" s="219" t="s">
        <v>19</v>
      </c>
      <c r="N148" s="220" t="s">
        <v>45</v>
      </c>
      <c r="O148" s="84"/>
      <c r="P148" s="221">
        <f>O148*H148</f>
        <v>0</v>
      </c>
      <c r="Q148" s="221">
        <v>0</v>
      </c>
      <c r="R148" s="221">
        <f>Q148*H148</f>
        <v>0</v>
      </c>
      <c r="S148" s="221">
        <v>0</v>
      </c>
      <c r="T148" s="222">
        <f>S148*H148</f>
        <v>0</v>
      </c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R148" s="223" t="s">
        <v>197</v>
      </c>
      <c r="AT148" s="223" t="s">
        <v>140</v>
      </c>
      <c r="AU148" s="223" t="s">
        <v>84</v>
      </c>
      <c r="AY148" s="17" t="s">
        <v>137</v>
      </c>
      <c r="BE148" s="224">
        <f>IF(N148="základní",J148,0)</f>
        <v>0</v>
      </c>
      <c r="BF148" s="224">
        <f>IF(N148="snížená",J148,0)</f>
        <v>0</v>
      </c>
      <c r="BG148" s="224">
        <f>IF(N148="zákl. přenesená",J148,0)</f>
        <v>0</v>
      </c>
      <c r="BH148" s="224">
        <f>IF(N148="sníž. přenesená",J148,0)</f>
        <v>0</v>
      </c>
      <c r="BI148" s="224">
        <f>IF(N148="nulová",J148,0)</f>
        <v>0</v>
      </c>
      <c r="BJ148" s="17" t="s">
        <v>82</v>
      </c>
      <c r="BK148" s="224">
        <f>ROUND(I148*H148,2)</f>
        <v>0</v>
      </c>
      <c r="BL148" s="17" t="s">
        <v>197</v>
      </c>
      <c r="BM148" s="223" t="s">
        <v>1088</v>
      </c>
    </row>
    <row r="149" s="2" customFormat="1">
      <c r="A149" s="38"/>
      <c r="B149" s="39"/>
      <c r="C149" s="40"/>
      <c r="D149" s="225" t="s">
        <v>147</v>
      </c>
      <c r="E149" s="40"/>
      <c r="F149" s="226" t="s">
        <v>1089</v>
      </c>
      <c r="G149" s="40"/>
      <c r="H149" s="40"/>
      <c r="I149" s="227"/>
      <c r="J149" s="40"/>
      <c r="K149" s="40"/>
      <c r="L149" s="44"/>
      <c r="M149" s="228"/>
      <c r="N149" s="229"/>
      <c r="O149" s="84"/>
      <c r="P149" s="84"/>
      <c r="Q149" s="84"/>
      <c r="R149" s="84"/>
      <c r="S149" s="84"/>
      <c r="T149" s="85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147</v>
      </c>
      <c r="AU149" s="17" t="s">
        <v>84</v>
      </c>
    </row>
    <row r="150" s="2" customFormat="1" ht="24.15" customHeight="1">
      <c r="A150" s="38"/>
      <c r="B150" s="39"/>
      <c r="C150" s="266" t="s">
        <v>478</v>
      </c>
      <c r="D150" s="266" t="s">
        <v>365</v>
      </c>
      <c r="E150" s="267" t="s">
        <v>1090</v>
      </c>
      <c r="F150" s="268" t="s">
        <v>1091</v>
      </c>
      <c r="G150" s="269" t="s">
        <v>229</v>
      </c>
      <c r="H150" s="270">
        <v>1</v>
      </c>
      <c r="I150" s="271"/>
      <c r="J150" s="272">
        <f>ROUND(I150*H150,2)</f>
        <v>0</v>
      </c>
      <c r="K150" s="268" t="s">
        <v>144</v>
      </c>
      <c r="L150" s="273"/>
      <c r="M150" s="274" t="s">
        <v>19</v>
      </c>
      <c r="N150" s="275" t="s">
        <v>45</v>
      </c>
      <c r="O150" s="84"/>
      <c r="P150" s="221">
        <f>O150*H150</f>
        <v>0</v>
      </c>
      <c r="Q150" s="221">
        <v>0.0012999999999999999</v>
      </c>
      <c r="R150" s="221">
        <f>Q150*H150</f>
        <v>0.0012999999999999999</v>
      </c>
      <c r="S150" s="221">
        <v>0</v>
      </c>
      <c r="T150" s="222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3" t="s">
        <v>409</v>
      </c>
      <c r="AT150" s="223" t="s">
        <v>365</v>
      </c>
      <c r="AU150" s="223" t="s">
        <v>84</v>
      </c>
      <c r="AY150" s="17" t="s">
        <v>137</v>
      </c>
      <c r="BE150" s="224">
        <f>IF(N150="základní",J150,0)</f>
        <v>0</v>
      </c>
      <c r="BF150" s="224">
        <f>IF(N150="snížená",J150,0)</f>
        <v>0</v>
      </c>
      <c r="BG150" s="224">
        <f>IF(N150="zákl. přenesená",J150,0)</f>
        <v>0</v>
      </c>
      <c r="BH150" s="224">
        <f>IF(N150="sníž. přenesená",J150,0)</f>
        <v>0</v>
      </c>
      <c r="BI150" s="224">
        <f>IF(N150="nulová",J150,0)</f>
        <v>0</v>
      </c>
      <c r="BJ150" s="17" t="s">
        <v>82</v>
      </c>
      <c r="BK150" s="224">
        <f>ROUND(I150*H150,2)</f>
        <v>0</v>
      </c>
      <c r="BL150" s="17" t="s">
        <v>197</v>
      </c>
      <c r="BM150" s="223" t="s">
        <v>1092</v>
      </c>
    </row>
    <row r="151" s="2" customFormat="1" ht="21.75" customHeight="1">
      <c r="A151" s="38"/>
      <c r="B151" s="39"/>
      <c r="C151" s="212" t="s">
        <v>409</v>
      </c>
      <c r="D151" s="212" t="s">
        <v>140</v>
      </c>
      <c r="E151" s="213" t="s">
        <v>1093</v>
      </c>
      <c r="F151" s="214" t="s">
        <v>1094</v>
      </c>
      <c r="G151" s="215" t="s">
        <v>229</v>
      </c>
      <c r="H151" s="216">
        <v>1</v>
      </c>
      <c r="I151" s="217"/>
      <c r="J151" s="218">
        <f>ROUND(I151*H151,2)</f>
        <v>0</v>
      </c>
      <c r="K151" s="214" t="s">
        <v>144</v>
      </c>
      <c r="L151" s="44"/>
      <c r="M151" s="219" t="s">
        <v>19</v>
      </c>
      <c r="N151" s="220" t="s">
        <v>45</v>
      </c>
      <c r="O151" s="84"/>
      <c r="P151" s="221">
        <f>O151*H151</f>
        <v>0</v>
      </c>
      <c r="Q151" s="221">
        <v>0</v>
      </c>
      <c r="R151" s="221">
        <f>Q151*H151</f>
        <v>0</v>
      </c>
      <c r="S151" s="221">
        <v>0</v>
      </c>
      <c r="T151" s="222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3" t="s">
        <v>197</v>
      </c>
      <c r="AT151" s="223" t="s">
        <v>140</v>
      </c>
      <c r="AU151" s="223" t="s">
        <v>84</v>
      </c>
      <c r="AY151" s="17" t="s">
        <v>137</v>
      </c>
      <c r="BE151" s="224">
        <f>IF(N151="základní",J151,0)</f>
        <v>0</v>
      </c>
      <c r="BF151" s="224">
        <f>IF(N151="snížená",J151,0)</f>
        <v>0</v>
      </c>
      <c r="BG151" s="224">
        <f>IF(N151="zákl. přenesená",J151,0)</f>
        <v>0</v>
      </c>
      <c r="BH151" s="224">
        <f>IF(N151="sníž. přenesená",J151,0)</f>
        <v>0</v>
      </c>
      <c r="BI151" s="224">
        <f>IF(N151="nulová",J151,0)</f>
        <v>0</v>
      </c>
      <c r="BJ151" s="17" t="s">
        <v>82</v>
      </c>
      <c r="BK151" s="224">
        <f>ROUND(I151*H151,2)</f>
        <v>0</v>
      </c>
      <c r="BL151" s="17" t="s">
        <v>197</v>
      </c>
      <c r="BM151" s="223" t="s">
        <v>1095</v>
      </c>
    </row>
    <row r="152" s="2" customFormat="1">
      <c r="A152" s="38"/>
      <c r="B152" s="39"/>
      <c r="C152" s="40"/>
      <c r="D152" s="225" t="s">
        <v>147</v>
      </c>
      <c r="E152" s="40"/>
      <c r="F152" s="226" t="s">
        <v>1096</v>
      </c>
      <c r="G152" s="40"/>
      <c r="H152" s="40"/>
      <c r="I152" s="227"/>
      <c r="J152" s="40"/>
      <c r="K152" s="40"/>
      <c r="L152" s="44"/>
      <c r="M152" s="228"/>
      <c r="N152" s="229"/>
      <c r="O152" s="84"/>
      <c r="P152" s="84"/>
      <c r="Q152" s="84"/>
      <c r="R152" s="84"/>
      <c r="S152" s="84"/>
      <c r="T152" s="85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147</v>
      </c>
      <c r="AU152" s="17" t="s">
        <v>84</v>
      </c>
    </row>
    <row r="153" s="2" customFormat="1" ht="16.5" customHeight="1">
      <c r="A153" s="38"/>
      <c r="B153" s="39"/>
      <c r="C153" s="266" t="s">
        <v>486</v>
      </c>
      <c r="D153" s="266" t="s">
        <v>365</v>
      </c>
      <c r="E153" s="267" t="s">
        <v>1097</v>
      </c>
      <c r="F153" s="268" t="s">
        <v>1098</v>
      </c>
      <c r="G153" s="269" t="s">
        <v>229</v>
      </c>
      <c r="H153" s="270">
        <v>1</v>
      </c>
      <c r="I153" s="271"/>
      <c r="J153" s="272">
        <f>ROUND(I153*H153,2)</f>
        <v>0</v>
      </c>
      <c r="K153" s="268" t="s">
        <v>144</v>
      </c>
      <c r="L153" s="273"/>
      <c r="M153" s="274" t="s">
        <v>19</v>
      </c>
      <c r="N153" s="275" t="s">
        <v>45</v>
      </c>
      <c r="O153" s="84"/>
      <c r="P153" s="221">
        <f>O153*H153</f>
        <v>0</v>
      </c>
      <c r="Q153" s="221">
        <v>0.0025000000000000001</v>
      </c>
      <c r="R153" s="221">
        <f>Q153*H153</f>
        <v>0.0025000000000000001</v>
      </c>
      <c r="S153" s="221">
        <v>0</v>
      </c>
      <c r="T153" s="222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3" t="s">
        <v>409</v>
      </c>
      <c r="AT153" s="223" t="s">
        <v>365</v>
      </c>
      <c r="AU153" s="223" t="s">
        <v>84</v>
      </c>
      <c r="AY153" s="17" t="s">
        <v>137</v>
      </c>
      <c r="BE153" s="224">
        <f>IF(N153="základní",J153,0)</f>
        <v>0</v>
      </c>
      <c r="BF153" s="224">
        <f>IF(N153="snížená",J153,0)</f>
        <v>0</v>
      </c>
      <c r="BG153" s="224">
        <f>IF(N153="zákl. přenesená",J153,0)</f>
        <v>0</v>
      </c>
      <c r="BH153" s="224">
        <f>IF(N153="sníž. přenesená",J153,0)</f>
        <v>0</v>
      </c>
      <c r="BI153" s="224">
        <f>IF(N153="nulová",J153,0)</f>
        <v>0</v>
      </c>
      <c r="BJ153" s="17" t="s">
        <v>82</v>
      </c>
      <c r="BK153" s="224">
        <f>ROUND(I153*H153,2)</f>
        <v>0</v>
      </c>
      <c r="BL153" s="17" t="s">
        <v>197</v>
      </c>
      <c r="BM153" s="223" t="s">
        <v>1099</v>
      </c>
    </row>
    <row r="154" s="2" customFormat="1" ht="21.75" customHeight="1">
      <c r="A154" s="38"/>
      <c r="B154" s="39"/>
      <c r="C154" s="212" t="s">
        <v>490</v>
      </c>
      <c r="D154" s="212" t="s">
        <v>140</v>
      </c>
      <c r="E154" s="213" t="s">
        <v>1100</v>
      </c>
      <c r="F154" s="214" t="s">
        <v>1101</v>
      </c>
      <c r="G154" s="215" t="s">
        <v>229</v>
      </c>
      <c r="H154" s="216">
        <v>1</v>
      </c>
      <c r="I154" s="217"/>
      <c r="J154" s="218">
        <f>ROUND(I154*H154,2)</f>
        <v>0</v>
      </c>
      <c r="K154" s="214" t="s">
        <v>144</v>
      </c>
      <c r="L154" s="44"/>
      <c r="M154" s="219" t="s">
        <v>19</v>
      </c>
      <c r="N154" s="220" t="s">
        <v>45</v>
      </c>
      <c r="O154" s="84"/>
      <c r="P154" s="221">
        <f>O154*H154</f>
        <v>0</v>
      </c>
      <c r="Q154" s="221">
        <v>0</v>
      </c>
      <c r="R154" s="221">
        <f>Q154*H154</f>
        <v>0</v>
      </c>
      <c r="S154" s="221">
        <v>0</v>
      </c>
      <c r="T154" s="222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3" t="s">
        <v>197</v>
      </c>
      <c r="AT154" s="223" t="s">
        <v>140</v>
      </c>
      <c r="AU154" s="223" t="s">
        <v>84</v>
      </c>
      <c r="AY154" s="17" t="s">
        <v>137</v>
      </c>
      <c r="BE154" s="224">
        <f>IF(N154="základní",J154,0)</f>
        <v>0</v>
      </c>
      <c r="BF154" s="224">
        <f>IF(N154="snížená",J154,0)</f>
        <v>0</v>
      </c>
      <c r="BG154" s="224">
        <f>IF(N154="zákl. přenesená",J154,0)</f>
        <v>0</v>
      </c>
      <c r="BH154" s="224">
        <f>IF(N154="sníž. přenesená",J154,0)</f>
        <v>0</v>
      </c>
      <c r="BI154" s="224">
        <f>IF(N154="nulová",J154,0)</f>
        <v>0</v>
      </c>
      <c r="BJ154" s="17" t="s">
        <v>82</v>
      </c>
      <c r="BK154" s="224">
        <f>ROUND(I154*H154,2)</f>
        <v>0</v>
      </c>
      <c r="BL154" s="17" t="s">
        <v>197</v>
      </c>
      <c r="BM154" s="223" t="s">
        <v>1102</v>
      </c>
    </row>
    <row r="155" s="2" customFormat="1">
      <c r="A155" s="38"/>
      <c r="B155" s="39"/>
      <c r="C155" s="40"/>
      <c r="D155" s="225" t="s">
        <v>147</v>
      </c>
      <c r="E155" s="40"/>
      <c r="F155" s="226" t="s">
        <v>1103</v>
      </c>
      <c r="G155" s="40"/>
      <c r="H155" s="40"/>
      <c r="I155" s="227"/>
      <c r="J155" s="40"/>
      <c r="K155" s="40"/>
      <c r="L155" s="44"/>
      <c r="M155" s="228"/>
      <c r="N155" s="229"/>
      <c r="O155" s="84"/>
      <c r="P155" s="84"/>
      <c r="Q155" s="84"/>
      <c r="R155" s="84"/>
      <c r="S155" s="84"/>
      <c r="T155" s="85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147</v>
      </c>
      <c r="AU155" s="17" t="s">
        <v>84</v>
      </c>
    </row>
    <row r="156" s="2" customFormat="1" ht="16.5" customHeight="1">
      <c r="A156" s="38"/>
      <c r="B156" s="39"/>
      <c r="C156" s="266" t="s">
        <v>495</v>
      </c>
      <c r="D156" s="266" t="s">
        <v>365</v>
      </c>
      <c r="E156" s="267" t="s">
        <v>1104</v>
      </c>
      <c r="F156" s="268" t="s">
        <v>1105</v>
      </c>
      <c r="G156" s="269" t="s">
        <v>229</v>
      </c>
      <c r="H156" s="270">
        <v>1</v>
      </c>
      <c r="I156" s="271"/>
      <c r="J156" s="272">
        <f>ROUND(I156*H156,2)</f>
        <v>0</v>
      </c>
      <c r="K156" s="268" t="s">
        <v>144</v>
      </c>
      <c r="L156" s="273"/>
      <c r="M156" s="274" t="s">
        <v>19</v>
      </c>
      <c r="N156" s="275" t="s">
        <v>45</v>
      </c>
      <c r="O156" s="84"/>
      <c r="P156" s="221">
        <f>O156*H156</f>
        <v>0</v>
      </c>
      <c r="Q156" s="221">
        <v>0.00012</v>
      </c>
      <c r="R156" s="221">
        <f>Q156*H156</f>
        <v>0.00012</v>
      </c>
      <c r="S156" s="221">
        <v>0</v>
      </c>
      <c r="T156" s="222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3" t="s">
        <v>409</v>
      </c>
      <c r="AT156" s="223" t="s">
        <v>365</v>
      </c>
      <c r="AU156" s="223" t="s">
        <v>84</v>
      </c>
      <c r="AY156" s="17" t="s">
        <v>137</v>
      </c>
      <c r="BE156" s="224">
        <f>IF(N156="základní",J156,0)</f>
        <v>0</v>
      </c>
      <c r="BF156" s="224">
        <f>IF(N156="snížená",J156,0)</f>
        <v>0</v>
      </c>
      <c r="BG156" s="224">
        <f>IF(N156="zákl. přenesená",J156,0)</f>
        <v>0</v>
      </c>
      <c r="BH156" s="224">
        <f>IF(N156="sníž. přenesená",J156,0)</f>
        <v>0</v>
      </c>
      <c r="BI156" s="224">
        <f>IF(N156="nulová",J156,0)</f>
        <v>0</v>
      </c>
      <c r="BJ156" s="17" t="s">
        <v>82</v>
      </c>
      <c r="BK156" s="224">
        <f>ROUND(I156*H156,2)</f>
        <v>0</v>
      </c>
      <c r="BL156" s="17" t="s">
        <v>197</v>
      </c>
      <c r="BM156" s="223" t="s">
        <v>1106</v>
      </c>
    </row>
    <row r="157" s="2" customFormat="1" ht="24.15" customHeight="1">
      <c r="A157" s="38"/>
      <c r="B157" s="39"/>
      <c r="C157" s="212" t="s">
        <v>499</v>
      </c>
      <c r="D157" s="212" t="s">
        <v>140</v>
      </c>
      <c r="E157" s="213" t="s">
        <v>416</v>
      </c>
      <c r="F157" s="214" t="s">
        <v>417</v>
      </c>
      <c r="G157" s="215" t="s">
        <v>229</v>
      </c>
      <c r="H157" s="216">
        <v>4</v>
      </c>
      <c r="I157" s="217"/>
      <c r="J157" s="218">
        <f>ROUND(I157*H157,2)</f>
        <v>0</v>
      </c>
      <c r="K157" s="214" t="s">
        <v>144</v>
      </c>
      <c r="L157" s="44"/>
      <c r="M157" s="219" t="s">
        <v>19</v>
      </c>
      <c r="N157" s="220" t="s">
        <v>45</v>
      </c>
      <c r="O157" s="84"/>
      <c r="P157" s="221">
        <f>O157*H157</f>
        <v>0</v>
      </c>
      <c r="Q157" s="221">
        <v>0</v>
      </c>
      <c r="R157" s="221">
        <f>Q157*H157</f>
        <v>0</v>
      </c>
      <c r="S157" s="221">
        <v>0</v>
      </c>
      <c r="T157" s="222">
        <f>S157*H157</f>
        <v>0</v>
      </c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R157" s="223" t="s">
        <v>197</v>
      </c>
      <c r="AT157" s="223" t="s">
        <v>140</v>
      </c>
      <c r="AU157" s="223" t="s">
        <v>84</v>
      </c>
      <c r="AY157" s="17" t="s">
        <v>137</v>
      </c>
      <c r="BE157" s="224">
        <f>IF(N157="základní",J157,0)</f>
        <v>0</v>
      </c>
      <c r="BF157" s="224">
        <f>IF(N157="snížená",J157,0)</f>
        <v>0</v>
      </c>
      <c r="BG157" s="224">
        <f>IF(N157="zákl. přenesená",J157,0)</f>
        <v>0</v>
      </c>
      <c r="BH157" s="224">
        <f>IF(N157="sníž. přenesená",J157,0)</f>
        <v>0</v>
      </c>
      <c r="BI157" s="224">
        <f>IF(N157="nulová",J157,0)</f>
        <v>0</v>
      </c>
      <c r="BJ157" s="17" t="s">
        <v>82</v>
      </c>
      <c r="BK157" s="224">
        <f>ROUND(I157*H157,2)</f>
        <v>0</v>
      </c>
      <c r="BL157" s="17" t="s">
        <v>197</v>
      </c>
      <c r="BM157" s="223" t="s">
        <v>1107</v>
      </c>
    </row>
    <row r="158" s="2" customFormat="1">
      <c r="A158" s="38"/>
      <c r="B158" s="39"/>
      <c r="C158" s="40"/>
      <c r="D158" s="225" t="s">
        <v>147</v>
      </c>
      <c r="E158" s="40"/>
      <c r="F158" s="226" t="s">
        <v>419</v>
      </c>
      <c r="G158" s="40"/>
      <c r="H158" s="40"/>
      <c r="I158" s="227"/>
      <c r="J158" s="40"/>
      <c r="K158" s="40"/>
      <c r="L158" s="44"/>
      <c r="M158" s="228"/>
      <c r="N158" s="229"/>
      <c r="O158" s="84"/>
      <c r="P158" s="84"/>
      <c r="Q158" s="84"/>
      <c r="R158" s="84"/>
      <c r="S158" s="84"/>
      <c r="T158" s="85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147</v>
      </c>
      <c r="AU158" s="17" t="s">
        <v>84</v>
      </c>
    </row>
    <row r="159" s="2" customFormat="1" ht="16.5" customHeight="1">
      <c r="A159" s="38"/>
      <c r="B159" s="39"/>
      <c r="C159" s="266" t="s">
        <v>504</v>
      </c>
      <c r="D159" s="266" t="s">
        <v>365</v>
      </c>
      <c r="E159" s="267" t="s">
        <v>1108</v>
      </c>
      <c r="F159" s="268" t="s">
        <v>1109</v>
      </c>
      <c r="G159" s="269" t="s">
        <v>229</v>
      </c>
      <c r="H159" s="270">
        <v>4</v>
      </c>
      <c r="I159" s="271"/>
      <c r="J159" s="272">
        <f>ROUND(I159*H159,2)</f>
        <v>0</v>
      </c>
      <c r="K159" s="268" t="s">
        <v>144</v>
      </c>
      <c r="L159" s="273"/>
      <c r="M159" s="274" t="s">
        <v>19</v>
      </c>
      <c r="N159" s="275" t="s">
        <v>45</v>
      </c>
      <c r="O159" s="84"/>
      <c r="P159" s="221">
        <f>O159*H159</f>
        <v>0</v>
      </c>
      <c r="Q159" s="221">
        <v>0.0015</v>
      </c>
      <c r="R159" s="221">
        <f>Q159*H159</f>
        <v>0.0060000000000000001</v>
      </c>
      <c r="S159" s="221">
        <v>0</v>
      </c>
      <c r="T159" s="222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3" t="s">
        <v>409</v>
      </c>
      <c r="AT159" s="223" t="s">
        <v>365</v>
      </c>
      <c r="AU159" s="223" t="s">
        <v>84</v>
      </c>
      <c r="AY159" s="17" t="s">
        <v>137</v>
      </c>
      <c r="BE159" s="224">
        <f>IF(N159="základní",J159,0)</f>
        <v>0</v>
      </c>
      <c r="BF159" s="224">
        <f>IF(N159="snížená",J159,0)</f>
        <v>0</v>
      </c>
      <c r="BG159" s="224">
        <f>IF(N159="zákl. přenesená",J159,0)</f>
        <v>0</v>
      </c>
      <c r="BH159" s="224">
        <f>IF(N159="sníž. přenesená",J159,0)</f>
        <v>0</v>
      </c>
      <c r="BI159" s="224">
        <f>IF(N159="nulová",J159,0)</f>
        <v>0</v>
      </c>
      <c r="BJ159" s="17" t="s">
        <v>82</v>
      </c>
      <c r="BK159" s="224">
        <f>ROUND(I159*H159,2)</f>
        <v>0</v>
      </c>
      <c r="BL159" s="17" t="s">
        <v>197</v>
      </c>
      <c r="BM159" s="223" t="s">
        <v>1110</v>
      </c>
    </row>
    <row r="160" s="2" customFormat="1" ht="24.15" customHeight="1">
      <c r="A160" s="38"/>
      <c r="B160" s="39"/>
      <c r="C160" s="212" t="s">
        <v>508</v>
      </c>
      <c r="D160" s="212" t="s">
        <v>140</v>
      </c>
      <c r="E160" s="213" t="s">
        <v>1111</v>
      </c>
      <c r="F160" s="214" t="s">
        <v>1112</v>
      </c>
      <c r="G160" s="215" t="s">
        <v>229</v>
      </c>
      <c r="H160" s="216">
        <v>1</v>
      </c>
      <c r="I160" s="217"/>
      <c r="J160" s="218">
        <f>ROUND(I160*H160,2)</f>
        <v>0</v>
      </c>
      <c r="K160" s="214" t="s">
        <v>144</v>
      </c>
      <c r="L160" s="44"/>
      <c r="M160" s="219" t="s">
        <v>19</v>
      </c>
      <c r="N160" s="220" t="s">
        <v>45</v>
      </c>
      <c r="O160" s="84"/>
      <c r="P160" s="221">
        <f>O160*H160</f>
        <v>0</v>
      </c>
      <c r="Q160" s="221">
        <v>0</v>
      </c>
      <c r="R160" s="221">
        <f>Q160*H160</f>
        <v>0</v>
      </c>
      <c r="S160" s="221">
        <v>0</v>
      </c>
      <c r="T160" s="222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3" t="s">
        <v>197</v>
      </c>
      <c r="AT160" s="223" t="s">
        <v>140</v>
      </c>
      <c r="AU160" s="223" t="s">
        <v>84</v>
      </c>
      <c r="AY160" s="17" t="s">
        <v>137</v>
      </c>
      <c r="BE160" s="224">
        <f>IF(N160="základní",J160,0)</f>
        <v>0</v>
      </c>
      <c r="BF160" s="224">
        <f>IF(N160="snížená",J160,0)</f>
        <v>0</v>
      </c>
      <c r="BG160" s="224">
        <f>IF(N160="zákl. přenesená",J160,0)</f>
        <v>0</v>
      </c>
      <c r="BH160" s="224">
        <f>IF(N160="sníž. přenesená",J160,0)</f>
        <v>0</v>
      </c>
      <c r="BI160" s="224">
        <f>IF(N160="nulová",J160,0)</f>
        <v>0</v>
      </c>
      <c r="BJ160" s="17" t="s">
        <v>82</v>
      </c>
      <c r="BK160" s="224">
        <f>ROUND(I160*H160,2)</f>
        <v>0</v>
      </c>
      <c r="BL160" s="17" t="s">
        <v>197</v>
      </c>
      <c r="BM160" s="223" t="s">
        <v>1113</v>
      </c>
    </row>
    <row r="161" s="2" customFormat="1">
      <c r="A161" s="38"/>
      <c r="B161" s="39"/>
      <c r="C161" s="40"/>
      <c r="D161" s="225" t="s">
        <v>147</v>
      </c>
      <c r="E161" s="40"/>
      <c r="F161" s="226" t="s">
        <v>1114</v>
      </c>
      <c r="G161" s="40"/>
      <c r="H161" s="40"/>
      <c r="I161" s="227"/>
      <c r="J161" s="40"/>
      <c r="K161" s="40"/>
      <c r="L161" s="44"/>
      <c r="M161" s="228"/>
      <c r="N161" s="229"/>
      <c r="O161" s="84"/>
      <c r="P161" s="84"/>
      <c r="Q161" s="84"/>
      <c r="R161" s="84"/>
      <c r="S161" s="84"/>
      <c r="T161" s="85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147</v>
      </c>
      <c r="AU161" s="17" t="s">
        <v>84</v>
      </c>
    </row>
    <row r="162" s="2" customFormat="1" ht="21.75" customHeight="1">
      <c r="A162" s="38"/>
      <c r="B162" s="39"/>
      <c r="C162" s="266" t="s">
        <v>514</v>
      </c>
      <c r="D162" s="266" t="s">
        <v>365</v>
      </c>
      <c r="E162" s="267" t="s">
        <v>1115</v>
      </c>
      <c r="F162" s="268" t="s">
        <v>1116</v>
      </c>
      <c r="G162" s="269" t="s">
        <v>229</v>
      </c>
      <c r="H162" s="270">
        <v>1</v>
      </c>
      <c r="I162" s="271"/>
      <c r="J162" s="272">
        <f>ROUND(I162*H162,2)</f>
        <v>0</v>
      </c>
      <c r="K162" s="268" t="s">
        <v>144</v>
      </c>
      <c r="L162" s="273"/>
      <c r="M162" s="274" t="s">
        <v>19</v>
      </c>
      <c r="N162" s="275" t="s">
        <v>45</v>
      </c>
      <c r="O162" s="84"/>
      <c r="P162" s="221">
        <f>O162*H162</f>
        <v>0</v>
      </c>
      <c r="Q162" s="221">
        <v>0.00084999999999999995</v>
      </c>
      <c r="R162" s="221">
        <f>Q162*H162</f>
        <v>0.00084999999999999995</v>
      </c>
      <c r="S162" s="221">
        <v>0</v>
      </c>
      <c r="T162" s="222">
        <f>S162*H162</f>
        <v>0</v>
      </c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R162" s="223" t="s">
        <v>409</v>
      </c>
      <c r="AT162" s="223" t="s">
        <v>365</v>
      </c>
      <c r="AU162" s="223" t="s">
        <v>84</v>
      </c>
      <c r="AY162" s="17" t="s">
        <v>137</v>
      </c>
      <c r="BE162" s="224">
        <f>IF(N162="základní",J162,0)</f>
        <v>0</v>
      </c>
      <c r="BF162" s="224">
        <f>IF(N162="snížená",J162,0)</f>
        <v>0</v>
      </c>
      <c r="BG162" s="224">
        <f>IF(N162="zákl. přenesená",J162,0)</f>
        <v>0</v>
      </c>
      <c r="BH162" s="224">
        <f>IF(N162="sníž. přenesená",J162,0)</f>
        <v>0</v>
      </c>
      <c r="BI162" s="224">
        <f>IF(N162="nulová",J162,0)</f>
        <v>0</v>
      </c>
      <c r="BJ162" s="17" t="s">
        <v>82</v>
      </c>
      <c r="BK162" s="224">
        <f>ROUND(I162*H162,2)</f>
        <v>0</v>
      </c>
      <c r="BL162" s="17" t="s">
        <v>197</v>
      </c>
      <c r="BM162" s="223" t="s">
        <v>1117</v>
      </c>
    </row>
    <row r="163" s="2" customFormat="1" ht="21.75" customHeight="1">
      <c r="A163" s="38"/>
      <c r="B163" s="39"/>
      <c r="C163" s="266" t="s">
        <v>519</v>
      </c>
      <c r="D163" s="266" t="s">
        <v>365</v>
      </c>
      <c r="E163" s="267" t="s">
        <v>1118</v>
      </c>
      <c r="F163" s="268" t="s">
        <v>1119</v>
      </c>
      <c r="G163" s="269" t="s">
        <v>229</v>
      </c>
      <c r="H163" s="270">
        <v>1</v>
      </c>
      <c r="I163" s="271"/>
      <c r="J163" s="272">
        <f>ROUND(I163*H163,2)</f>
        <v>0</v>
      </c>
      <c r="K163" s="268" t="s">
        <v>144</v>
      </c>
      <c r="L163" s="273"/>
      <c r="M163" s="274" t="s">
        <v>19</v>
      </c>
      <c r="N163" s="275" t="s">
        <v>45</v>
      </c>
      <c r="O163" s="84"/>
      <c r="P163" s="221">
        <f>O163*H163</f>
        <v>0</v>
      </c>
      <c r="Q163" s="221">
        <v>0.001</v>
      </c>
      <c r="R163" s="221">
        <f>Q163*H163</f>
        <v>0.001</v>
      </c>
      <c r="S163" s="221">
        <v>0</v>
      </c>
      <c r="T163" s="222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3" t="s">
        <v>409</v>
      </c>
      <c r="AT163" s="223" t="s">
        <v>365</v>
      </c>
      <c r="AU163" s="223" t="s">
        <v>84</v>
      </c>
      <c r="AY163" s="17" t="s">
        <v>137</v>
      </c>
      <c r="BE163" s="224">
        <f>IF(N163="základní",J163,0)</f>
        <v>0</v>
      </c>
      <c r="BF163" s="224">
        <f>IF(N163="snížená",J163,0)</f>
        <v>0</v>
      </c>
      <c r="BG163" s="224">
        <f>IF(N163="zákl. přenesená",J163,0)</f>
        <v>0</v>
      </c>
      <c r="BH163" s="224">
        <f>IF(N163="sníž. přenesená",J163,0)</f>
        <v>0</v>
      </c>
      <c r="BI163" s="224">
        <f>IF(N163="nulová",J163,0)</f>
        <v>0</v>
      </c>
      <c r="BJ163" s="17" t="s">
        <v>82</v>
      </c>
      <c r="BK163" s="224">
        <f>ROUND(I163*H163,2)</f>
        <v>0</v>
      </c>
      <c r="BL163" s="17" t="s">
        <v>197</v>
      </c>
      <c r="BM163" s="223" t="s">
        <v>1120</v>
      </c>
    </row>
    <row r="164" s="2" customFormat="1" ht="24.15" customHeight="1">
      <c r="A164" s="38"/>
      <c r="B164" s="39"/>
      <c r="C164" s="212" t="s">
        <v>524</v>
      </c>
      <c r="D164" s="212" t="s">
        <v>140</v>
      </c>
      <c r="E164" s="213" t="s">
        <v>1121</v>
      </c>
      <c r="F164" s="214" t="s">
        <v>1122</v>
      </c>
      <c r="G164" s="215" t="s">
        <v>205</v>
      </c>
      <c r="H164" s="216">
        <v>3</v>
      </c>
      <c r="I164" s="217"/>
      <c r="J164" s="218">
        <f>ROUND(I164*H164,2)</f>
        <v>0</v>
      </c>
      <c r="K164" s="214" t="s">
        <v>144</v>
      </c>
      <c r="L164" s="44"/>
      <c r="M164" s="219" t="s">
        <v>19</v>
      </c>
      <c r="N164" s="220" t="s">
        <v>45</v>
      </c>
      <c r="O164" s="84"/>
      <c r="P164" s="221">
        <f>O164*H164</f>
        <v>0</v>
      </c>
      <c r="Q164" s="221">
        <v>0.010659999999999999</v>
      </c>
      <c r="R164" s="221">
        <f>Q164*H164</f>
        <v>0.031979999999999995</v>
      </c>
      <c r="S164" s="221">
        <v>0</v>
      </c>
      <c r="T164" s="222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3" t="s">
        <v>197</v>
      </c>
      <c r="AT164" s="223" t="s">
        <v>140</v>
      </c>
      <c r="AU164" s="223" t="s">
        <v>84</v>
      </c>
      <c r="AY164" s="17" t="s">
        <v>137</v>
      </c>
      <c r="BE164" s="224">
        <f>IF(N164="základní",J164,0)</f>
        <v>0</v>
      </c>
      <c r="BF164" s="224">
        <f>IF(N164="snížená",J164,0)</f>
        <v>0</v>
      </c>
      <c r="BG164" s="224">
        <f>IF(N164="zákl. přenesená",J164,0)</f>
        <v>0</v>
      </c>
      <c r="BH164" s="224">
        <f>IF(N164="sníž. přenesená",J164,0)</f>
        <v>0</v>
      </c>
      <c r="BI164" s="224">
        <f>IF(N164="nulová",J164,0)</f>
        <v>0</v>
      </c>
      <c r="BJ164" s="17" t="s">
        <v>82</v>
      </c>
      <c r="BK164" s="224">
        <f>ROUND(I164*H164,2)</f>
        <v>0</v>
      </c>
      <c r="BL164" s="17" t="s">
        <v>197</v>
      </c>
      <c r="BM164" s="223" t="s">
        <v>1123</v>
      </c>
    </row>
    <row r="165" s="2" customFormat="1">
      <c r="A165" s="38"/>
      <c r="B165" s="39"/>
      <c r="C165" s="40"/>
      <c r="D165" s="225" t="s">
        <v>147</v>
      </c>
      <c r="E165" s="40"/>
      <c r="F165" s="226" t="s">
        <v>1124</v>
      </c>
      <c r="G165" s="40"/>
      <c r="H165" s="40"/>
      <c r="I165" s="227"/>
      <c r="J165" s="40"/>
      <c r="K165" s="40"/>
      <c r="L165" s="44"/>
      <c r="M165" s="228"/>
      <c r="N165" s="229"/>
      <c r="O165" s="84"/>
      <c r="P165" s="84"/>
      <c r="Q165" s="84"/>
      <c r="R165" s="84"/>
      <c r="S165" s="84"/>
      <c r="T165" s="85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147</v>
      </c>
      <c r="AU165" s="17" t="s">
        <v>84</v>
      </c>
    </row>
    <row r="166" s="2" customFormat="1" ht="24.15" customHeight="1">
      <c r="A166" s="38"/>
      <c r="B166" s="39"/>
      <c r="C166" s="212" t="s">
        <v>528</v>
      </c>
      <c r="D166" s="212" t="s">
        <v>140</v>
      </c>
      <c r="E166" s="213" t="s">
        <v>1125</v>
      </c>
      <c r="F166" s="214" t="s">
        <v>1126</v>
      </c>
      <c r="G166" s="215" t="s">
        <v>205</v>
      </c>
      <c r="H166" s="216">
        <v>18</v>
      </c>
      <c r="I166" s="217"/>
      <c r="J166" s="218">
        <f>ROUND(I166*H166,2)</f>
        <v>0</v>
      </c>
      <c r="K166" s="214" t="s">
        <v>144</v>
      </c>
      <c r="L166" s="44"/>
      <c r="M166" s="219" t="s">
        <v>19</v>
      </c>
      <c r="N166" s="220" t="s">
        <v>45</v>
      </c>
      <c r="O166" s="84"/>
      <c r="P166" s="221">
        <f>O166*H166</f>
        <v>0</v>
      </c>
      <c r="Q166" s="221">
        <v>0.00024000000000000001</v>
      </c>
      <c r="R166" s="221">
        <f>Q166*H166</f>
        <v>0.0043200000000000001</v>
      </c>
      <c r="S166" s="221">
        <v>0</v>
      </c>
      <c r="T166" s="222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3" t="s">
        <v>197</v>
      </c>
      <c r="AT166" s="223" t="s">
        <v>140</v>
      </c>
      <c r="AU166" s="223" t="s">
        <v>84</v>
      </c>
      <c r="AY166" s="17" t="s">
        <v>137</v>
      </c>
      <c r="BE166" s="224">
        <f>IF(N166="základní",J166,0)</f>
        <v>0</v>
      </c>
      <c r="BF166" s="224">
        <f>IF(N166="snížená",J166,0)</f>
        <v>0</v>
      </c>
      <c r="BG166" s="224">
        <f>IF(N166="zákl. přenesená",J166,0)</f>
        <v>0</v>
      </c>
      <c r="BH166" s="224">
        <f>IF(N166="sníž. přenesená",J166,0)</f>
        <v>0</v>
      </c>
      <c r="BI166" s="224">
        <f>IF(N166="nulová",J166,0)</f>
        <v>0</v>
      </c>
      <c r="BJ166" s="17" t="s">
        <v>82</v>
      </c>
      <c r="BK166" s="224">
        <f>ROUND(I166*H166,2)</f>
        <v>0</v>
      </c>
      <c r="BL166" s="17" t="s">
        <v>197</v>
      </c>
      <c r="BM166" s="223" t="s">
        <v>1127</v>
      </c>
    </row>
    <row r="167" s="2" customFormat="1">
      <c r="A167" s="38"/>
      <c r="B167" s="39"/>
      <c r="C167" s="40"/>
      <c r="D167" s="225" t="s">
        <v>147</v>
      </c>
      <c r="E167" s="40"/>
      <c r="F167" s="226" t="s">
        <v>1128</v>
      </c>
      <c r="G167" s="40"/>
      <c r="H167" s="40"/>
      <c r="I167" s="227"/>
      <c r="J167" s="40"/>
      <c r="K167" s="40"/>
      <c r="L167" s="44"/>
      <c r="M167" s="228"/>
      <c r="N167" s="229"/>
      <c r="O167" s="84"/>
      <c r="P167" s="84"/>
      <c r="Q167" s="84"/>
      <c r="R167" s="84"/>
      <c r="S167" s="84"/>
      <c r="T167" s="85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147</v>
      </c>
      <c r="AU167" s="17" t="s">
        <v>84</v>
      </c>
    </row>
    <row r="168" s="14" customFormat="1">
      <c r="A168" s="14"/>
      <c r="B168" s="241"/>
      <c r="C168" s="242"/>
      <c r="D168" s="232" t="s">
        <v>149</v>
      </c>
      <c r="E168" s="243" t="s">
        <v>19</v>
      </c>
      <c r="F168" s="244" t="s">
        <v>1129</v>
      </c>
      <c r="G168" s="242"/>
      <c r="H168" s="245">
        <v>10</v>
      </c>
      <c r="I168" s="246"/>
      <c r="J168" s="242"/>
      <c r="K168" s="242"/>
      <c r="L168" s="247"/>
      <c r="M168" s="248"/>
      <c r="N168" s="249"/>
      <c r="O168" s="249"/>
      <c r="P168" s="249"/>
      <c r="Q168" s="249"/>
      <c r="R168" s="249"/>
      <c r="S168" s="249"/>
      <c r="T168" s="250"/>
      <c r="U168" s="14"/>
      <c r="V168" s="14"/>
      <c r="W168" s="14"/>
      <c r="X168" s="14"/>
      <c r="Y168" s="14"/>
      <c r="Z168" s="14"/>
      <c r="AA168" s="14"/>
      <c r="AB168" s="14"/>
      <c r="AC168" s="14"/>
      <c r="AD168" s="14"/>
      <c r="AE168" s="14"/>
      <c r="AT168" s="251" t="s">
        <v>149</v>
      </c>
      <c r="AU168" s="251" t="s">
        <v>84</v>
      </c>
      <c r="AV168" s="14" t="s">
        <v>84</v>
      </c>
      <c r="AW168" s="14" t="s">
        <v>35</v>
      </c>
      <c r="AX168" s="14" t="s">
        <v>74</v>
      </c>
      <c r="AY168" s="251" t="s">
        <v>137</v>
      </c>
    </row>
    <row r="169" s="14" customFormat="1">
      <c r="A169" s="14"/>
      <c r="B169" s="241"/>
      <c r="C169" s="242"/>
      <c r="D169" s="232" t="s">
        <v>149</v>
      </c>
      <c r="E169" s="243" t="s">
        <v>19</v>
      </c>
      <c r="F169" s="244" t="s">
        <v>84</v>
      </c>
      <c r="G169" s="242"/>
      <c r="H169" s="245">
        <v>2</v>
      </c>
      <c r="I169" s="246"/>
      <c r="J169" s="242"/>
      <c r="K169" s="242"/>
      <c r="L169" s="247"/>
      <c r="M169" s="248"/>
      <c r="N169" s="249"/>
      <c r="O169" s="249"/>
      <c r="P169" s="249"/>
      <c r="Q169" s="249"/>
      <c r="R169" s="249"/>
      <c r="S169" s="249"/>
      <c r="T169" s="250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1" t="s">
        <v>149</v>
      </c>
      <c r="AU169" s="251" t="s">
        <v>84</v>
      </c>
      <c r="AV169" s="14" t="s">
        <v>84</v>
      </c>
      <c r="AW169" s="14" t="s">
        <v>35</v>
      </c>
      <c r="AX169" s="14" t="s">
        <v>74</v>
      </c>
      <c r="AY169" s="251" t="s">
        <v>137</v>
      </c>
    </row>
    <row r="170" s="14" customFormat="1">
      <c r="A170" s="14"/>
      <c r="B170" s="241"/>
      <c r="C170" s="242"/>
      <c r="D170" s="232" t="s">
        <v>149</v>
      </c>
      <c r="E170" s="243" t="s">
        <v>19</v>
      </c>
      <c r="F170" s="244" t="s">
        <v>169</v>
      </c>
      <c r="G170" s="242"/>
      <c r="H170" s="245">
        <v>3</v>
      </c>
      <c r="I170" s="246"/>
      <c r="J170" s="242"/>
      <c r="K170" s="242"/>
      <c r="L170" s="247"/>
      <c r="M170" s="248"/>
      <c r="N170" s="249"/>
      <c r="O170" s="249"/>
      <c r="P170" s="249"/>
      <c r="Q170" s="249"/>
      <c r="R170" s="249"/>
      <c r="S170" s="249"/>
      <c r="T170" s="250"/>
      <c r="U170" s="14"/>
      <c r="V170" s="14"/>
      <c r="W170" s="14"/>
      <c r="X170" s="14"/>
      <c r="Y170" s="14"/>
      <c r="Z170" s="14"/>
      <c r="AA170" s="14"/>
      <c r="AB170" s="14"/>
      <c r="AC170" s="14"/>
      <c r="AD170" s="14"/>
      <c r="AE170" s="14"/>
      <c r="AT170" s="251" t="s">
        <v>149</v>
      </c>
      <c r="AU170" s="251" t="s">
        <v>84</v>
      </c>
      <c r="AV170" s="14" t="s">
        <v>84</v>
      </c>
      <c r="AW170" s="14" t="s">
        <v>35</v>
      </c>
      <c r="AX170" s="14" t="s">
        <v>74</v>
      </c>
      <c r="AY170" s="251" t="s">
        <v>137</v>
      </c>
    </row>
    <row r="171" s="14" customFormat="1">
      <c r="A171" s="14"/>
      <c r="B171" s="241"/>
      <c r="C171" s="242"/>
      <c r="D171" s="232" t="s">
        <v>149</v>
      </c>
      <c r="E171" s="243" t="s">
        <v>19</v>
      </c>
      <c r="F171" s="244" t="s">
        <v>84</v>
      </c>
      <c r="G171" s="242"/>
      <c r="H171" s="245">
        <v>2</v>
      </c>
      <c r="I171" s="246"/>
      <c r="J171" s="242"/>
      <c r="K171" s="242"/>
      <c r="L171" s="247"/>
      <c r="M171" s="248"/>
      <c r="N171" s="249"/>
      <c r="O171" s="249"/>
      <c r="P171" s="249"/>
      <c r="Q171" s="249"/>
      <c r="R171" s="249"/>
      <c r="S171" s="249"/>
      <c r="T171" s="250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1" t="s">
        <v>149</v>
      </c>
      <c r="AU171" s="251" t="s">
        <v>84</v>
      </c>
      <c r="AV171" s="14" t="s">
        <v>84</v>
      </c>
      <c r="AW171" s="14" t="s">
        <v>35</v>
      </c>
      <c r="AX171" s="14" t="s">
        <v>74</v>
      </c>
      <c r="AY171" s="251" t="s">
        <v>137</v>
      </c>
    </row>
    <row r="172" s="14" customFormat="1">
      <c r="A172" s="14"/>
      <c r="B172" s="241"/>
      <c r="C172" s="242"/>
      <c r="D172" s="232" t="s">
        <v>149</v>
      </c>
      <c r="E172" s="243" t="s">
        <v>19</v>
      </c>
      <c r="F172" s="244" t="s">
        <v>82</v>
      </c>
      <c r="G172" s="242"/>
      <c r="H172" s="245">
        <v>1</v>
      </c>
      <c r="I172" s="246"/>
      <c r="J172" s="242"/>
      <c r="K172" s="242"/>
      <c r="L172" s="247"/>
      <c r="M172" s="248"/>
      <c r="N172" s="249"/>
      <c r="O172" s="249"/>
      <c r="P172" s="249"/>
      <c r="Q172" s="249"/>
      <c r="R172" s="249"/>
      <c r="S172" s="249"/>
      <c r="T172" s="250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1" t="s">
        <v>149</v>
      </c>
      <c r="AU172" s="251" t="s">
        <v>84</v>
      </c>
      <c r="AV172" s="14" t="s">
        <v>84</v>
      </c>
      <c r="AW172" s="14" t="s">
        <v>35</v>
      </c>
      <c r="AX172" s="14" t="s">
        <v>74</v>
      </c>
      <c r="AY172" s="251" t="s">
        <v>137</v>
      </c>
    </row>
    <row r="173" s="15" customFormat="1">
      <c r="A173" s="15"/>
      <c r="B173" s="252"/>
      <c r="C173" s="253"/>
      <c r="D173" s="232" t="s">
        <v>149</v>
      </c>
      <c r="E173" s="254" t="s">
        <v>19</v>
      </c>
      <c r="F173" s="255" t="s">
        <v>158</v>
      </c>
      <c r="G173" s="253"/>
      <c r="H173" s="256">
        <v>18</v>
      </c>
      <c r="I173" s="257"/>
      <c r="J173" s="253"/>
      <c r="K173" s="253"/>
      <c r="L173" s="258"/>
      <c r="M173" s="259"/>
      <c r="N173" s="260"/>
      <c r="O173" s="260"/>
      <c r="P173" s="260"/>
      <c r="Q173" s="260"/>
      <c r="R173" s="260"/>
      <c r="S173" s="260"/>
      <c r="T173" s="261"/>
      <c r="U173" s="15"/>
      <c r="V173" s="15"/>
      <c r="W173" s="15"/>
      <c r="X173" s="15"/>
      <c r="Y173" s="15"/>
      <c r="Z173" s="15"/>
      <c r="AA173" s="15"/>
      <c r="AB173" s="15"/>
      <c r="AC173" s="15"/>
      <c r="AD173" s="15"/>
      <c r="AE173" s="15"/>
      <c r="AT173" s="262" t="s">
        <v>149</v>
      </c>
      <c r="AU173" s="262" t="s">
        <v>84</v>
      </c>
      <c r="AV173" s="15" t="s">
        <v>145</v>
      </c>
      <c r="AW173" s="15" t="s">
        <v>35</v>
      </c>
      <c r="AX173" s="15" t="s">
        <v>82</v>
      </c>
      <c r="AY173" s="262" t="s">
        <v>137</v>
      </c>
    </row>
    <row r="174" s="2" customFormat="1" ht="16.5" customHeight="1">
      <c r="A174" s="38"/>
      <c r="B174" s="39"/>
      <c r="C174" s="212" t="s">
        <v>533</v>
      </c>
      <c r="D174" s="212" t="s">
        <v>140</v>
      </c>
      <c r="E174" s="213" t="s">
        <v>1130</v>
      </c>
      <c r="F174" s="214" t="s">
        <v>1131</v>
      </c>
      <c r="G174" s="215" t="s">
        <v>205</v>
      </c>
      <c r="H174" s="216">
        <v>6</v>
      </c>
      <c r="I174" s="217"/>
      <c r="J174" s="218">
        <f>ROUND(I174*H174,2)</f>
        <v>0</v>
      </c>
      <c r="K174" s="214" t="s">
        <v>144</v>
      </c>
      <c r="L174" s="44"/>
      <c r="M174" s="219" t="s">
        <v>19</v>
      </c>
      <c r="N174" s="220" t="s">
        <v>45</v>
      </c>
      <c r="O174" s="84"/>
      <c r="P174" s="221">
        <f>O174*H174</f>
        <v>0</v>
      </c>
      <c r="Q174" s="221">
        <v>0.0018400000000000001</v>
      </c>
      <c r="R174" s="221">
        <f>Q174*H174</f>
        <v>0.011040000000000001</v>
      </c>
      <c r="S174" s="221">
        <v>0</v>
      </c>
      <c r="T174" s="222">
        <f>S174*H174</f>
        <v>0</v>
      </c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R174" s="223" t="s">
        <v>197</v>
      </c>
      <c r="AT174" s="223" t="s">
        <v>140</v>
      </c>
      <c r="AU174" s="223" t="s">
        <v>84</v>
      </c>
      <c r="AY174" s="17" t="s">
        <v>137</v>
      </c>
      <c r="BE174" s="224">
        <f>IF(N174="základní",J174,0)</f>
        <v>0</v>
      </c>
      <c r="BF174" s="224">
        <f>IF(N174="snížená",J174,0)</f>
        <v>0</v>
      </c>
      <c r="BG174" s="224">
        <f>IF(N174="zákl. přenesená",J174,0)</f>
        <v>0</v>
      </c>
      <c r="BH174" s="224">
        <f>IF(N174="sníž. přenesená",J174,0)</f>
        <v>0</v>
      </c>
      <c r="BI174" s="224">
        <f>IF(N174="nulová",J174,0)</f>
        <v>0</v>
      </c>
      <c r="BJ174" s="17" t="s">
        <v>82</v>
      </c>
      <c r="BK174" s="224">
        <f>ROUND(I174*H174,2)</f>
        <v>0</v>
      </c>
      <c r="BL174" s="17" t="s">
        <v>197</v>
      </c>
      <c r="BM174" s="223" t="s">
        <v>1132</v>
      </c>
    </row>
    <row r="175" s="2" customFormat="1">
      <c r="A175" s="38"/>
      <c r="B175" s="39"/>
      <c r="C175" s="40"/>
      <c r="D175" s="225" t="s">
        <v>147</v>
      </c>
      <c r="E175" s="40"/>
      <c r="F175" s="226" t="s">
        <v>1133</v>
      </c>
      <c r="G175" s="40"/>
      <c r="H175" s="40"/>
      <c r="I175" s="227"/>
      <c r="J175" s="40"/>
      <c r="K175" s="40"/>
      <c r="L175" s="44"/>
      <c r="M175" s="228"/>
      <c r="N175" s="229"/>
      <c r="O175" s="84"/>
      <c r="P175" s="84"/>
      <c r="Q175" s="84"/>
      <c r="R175" s="84"/>
      <c r="S175" s="84"/>
      <c r="T175" s="85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147</v>
      </c>
      <c r="AU175" s="17" t="s">
        <v>84</v>
      </c>
    </row>
    <row r="176" s="14" customFormat="1">
      <c r="A176" s="14"/>
      <c r="B176" s="241"/>
      <c r="C176" s="242"/>
      <c r="D176" s="232" t="s">
        <v>149</v>
      </c>
      <c r="E176" s="243" t="s">
        <v>19</v>
      </c>
      <c r="F176" s="244" t="s">
        <v>1134</v>
      </c>
      <c r="G176" s="242"/>
      <c r="H176" s="245">
        <v>6</v>
      </c>
      <c r="I176" s="246"/>
      <c r="J176" s="242"/>
      <c r="K176" s="242"/>
      <c r="L176" s="247"/>
      <c r="M176" s="248"/>
      <c r="N176" s="249"/>
      <c r="O176" s="249"/>
      <c r="P176" s="249"/>
      <c r="Q176" s="249"/>
      <c r="R176" s="249"/>
      <c r="S176" s="249"/>
      <c r="T176" s="250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1" t="s">
        <v>149</v>
      </c>
      <c r="AU176" s="251" t="s">
        <v>84</v>
      </c>
      <c r="AV176" s="14" t="s">
        <v>84</v>
      </c>
      <c r="AW176" s="14" t="s">
        <v>35</v>
      </c>
      <c r="AX176" s="14" t="s">
        <v>82</v>
      </c>
      <c r="AY176" s="251" t="s">
        <v>137</v>
      </c>
    </row>
    <row r="177" s="2" customFormat="1" ht="24.15" customHeight="1">
      <c r="A177" s="38"/>
      <c r="B177" s="39"/>
      <c r="C177" s="212" t="s">
        <v>537</v>
      </c>
      <c r="D177" s="212" t="s">
        <v>140</v>
      </c>
      <c r="E177" s="213" t="s">
        <v>1135</v>
      </c>
      <c r="F177" s="214" t="s">
        <v>1136</v>
      </c>
      <c r="G177" s="215" t="s">
        <v>229</v>
      </c>
      <c r="H177" s="216">
        <v>1</v>
      </c>
      <c r="I177" s="217"/>
      <c r="J177" s="218">
        <f>ROUND(I177*H177,2)</f>
        <v>0</v>
      </c>
      <c r="K177" s="214" t="s">
        <v>144</v>
      </c>
      <c r="L177" s="44"/>
      <c r="M177" s="219" t="s">
        <v>19</v>
      </c>
      <c r="N177" s="220" t="s">
        <v>45</v>
      </c>
      <c r="O177" s="84"/>
      <c r="P177" s="221">
        <f>O177*H177</f>
        <v>0</v>
      </c>
      <c r="Q177" s="221">
        <v>0.00013999999999999999</v>
      </c>
      <c r="R177" s="221">
        <f>Q177*H177</f>
        <v>0.00013999999999999999</v>
      </c>
      <c r="S177" s="221">
        <v>0</v>
      </c>
      <c r="T177" s="222">
        <f>S177*H177</f>
        <v>0</v>
      </c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R177" s="223" t="s">
        <v>197</v>
      </c>
      <c r="AT177" s="223" t="s">
        <v>140</v>
      </c>
      <c r="AU177" s="223" t="s">
        <v>84</v>
      </c>
      <c r="AY177" s="17" t="s">
        <v>137</v>
      </c>
      <c r="BE177" s="224">
        <f>IF(N177="základní",J177,0)</f>
        <v>0</v>
      </c>
      <c r="BF177" s="224">
        <f>IF(N177="snížená",J177,0)</f>
        <v>0</v>
      </c>
      <c r="BG177" s="224">
        <f>IF(N177="zákl. přenesená",J177,0)</f>
        <v>0</v>
      </c>
      <c r="BH177" s="224">
        <f>IF(N177="sníž. přenesená",J177,0)</f>
        <v>0</v>
      </c>
      <c r="BI177" s="224">
        <f>IF(N177="nulová",J177,0)</f>
        <v>0</v>
      </c>
      <c r="BJ177" s="17" t="s">
        <v>82</v>
      </c>
      <c r="BK177" s="224">
        <f>ROUND(I177*H177,2)</f>
        <v>0</v>
      </c>
      <c r="BL177" s="17" t="s">
        <v>197</v>
      </c>
      <c r="BM177" s="223" t="s">
        <v>1137</v>
      </c>
    </row>
    <row r="178" s="2" customFormat="1">
      <c r="A178" s="38"/>
      <c r="B178" s="39"/>
      <c r="C178" s="40"/>
      <c r="D178" s="225" t="s">
        <v>147</v>
      </c>
      <c r="E178" s="40"/>
      <c r="F178" s="226" t="s">
        <v>1138</v>
      </c>
      <c r="G178" s="40"/>
      <c r="H178" s="40"/>
      <c r="I178" s="227"/>
      <c r="J178" s="40"/>
      <c r="K178" s="40"/>
      <c r="L178" s="44"/>
      <c r="M178" s="228"/>
      <c r="N178" s="229"/>
      <c r="O178" s="84"/>
      <c r="P178" s="84"/>
      <c r="Q178" s="84"/>
      <c r="R178" s="84"/>
      <c r="S178" s="84"/>
      <c r="T178" s="85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147</v>
      </c>
      <c r="AU178" s="17" t="s">
        <v>84</v>
      </c>
    </row>
    <row r="179" s="2" customFormat="1" ht="24.15" customHeight="1">
      <c r="A179" s="38"/>
      <c r="B179" s="39"/>
      <c r="C179" s="266" t="s">
        <v>543</v>
      </c>
      <c r="D179" s="266" t="s">
        <v>365</v>
      </c>
      <c r="E179" s="267" t="s">
        <v>1139</v>
      </c>
      <c r="F179" s="268" t="s">
        <v>1140</v>
      </c>
      <c r="G179" s="269" t="s">
        <v>229</v>
      </c>
      <c r="H179" s="270">
        <v>1</v>
      </c>
      <c r="I179" s="271"/>
      <c r="J179" s="272">
        <f>ROUND(I179*H179,2)</f>
        <v>0</v>
      </c>
      <c r="K179" s="268" t="s">
        <v>144</v>
      </c>
      <c r="L179" s="273"/>
      <c r="M179" s="274" t="s">
        <v>19</v>
      </c>
      <c r="N179" s="275" t="s">
        <v>45</v>
      </c>
      <c r="O179" s="84"/>
      <c r="P179" s="221">
        <f>O179*H179</f>
        <v>0</v>
      </c>
      <c r="Q179" s="221">
        <v>0.0053800000000000002</v>
      </c>
      <c r="R179" s="221">
        <f>Q179*H179</f>
        <v>0.0053800000000000002</v>
      </c>
      <c r="S179" s="221">
        <v>0</v>
      </c>
      <c r="T179" s="222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3" t="s">
        <v>409</v>
      </c>
      <c r="AT179" s="223" t="s">
        <v>365</v>
      </c>
      <c r="AU179" s="223" t="s">
        <v>84</v>
      </c>
      <c r="AY179" s="17" t="s">
        <v>137</v>
      </c>
      <c r="BE179" s="224">
        <f>IF(N179="základní",J179,0)</f>
        <v>0</v>
      </c>
      <c r="BF179" s="224">
        <f>IF(N179="snížená",J179,0)</f>
        <v>0</v>
      </c>
      <c r="BG179" s="224">
        <f>IF(N179="zákl. přenesená",J179,0)</f>
        <v>0</v>
      </c>
      <c r="BH179" s="224">
        <f>IF(N179="sníž. přenesená",J179,0)</f>
        <v>0</v>
      </c>
      <c r="BI179" s="224">
        <f>IF(N179="nulová",J179,0)</f>
        <v>0</v>
      </c>
      <c r="BJ179" s="17" t="s">
        <v>82</v>
      </c>
      <c r="BK179" s="224">
        <f>ROUND(I179*H179,2)</f>
        <v>0</v>
      </c>
      <c r="BL179" s="17" t="s">
        <v>197</v>
      </c>
      <c r="BM179" s="223" t="s">
        <v>1141</v>
      </c>
    </row>
    <row r="180" s="2" customFormat="1" ht="24.15" customHeight="1">
      <c r="A180" s="38"/>
      <c r="B180" s="39"/>
      <c r="C180" s="212" t="s">
        <v>547</v>
      </c>
      <c r="D180" s="212" t="s">
        <v>140</v>
      </c>
      <c r="E180" s="213" t="s">
        <v>1142</v>
      </c>
      <c r="F180" s="214" t="s">
        <v>1143</v>
      </c>
      <c r="G180" s="215" t="s">
        <v>229</v>
      </c>
      <c r="H180" s="216">
        <v>6</v>
      </c>
      <c r="I180" s="217"/>
      <c r="J180" s="218">
        <f>ROUND(I180*H180,2)</f>
        <v>0</v>
      </c>
      <c r="K180" s="214" t="s">
        <v>144</v>
      </c>
      <c r="L180" s="44"/>
      <c r="M180" s="219" t="s">
        <v>19</v>
      </c>
      <c r="N180" s="220" t="s">
        <v>45</v>
      </c>
      <c r="O180" s="84"/>
      <c r="P180" s="221">
        <f>O180*H180</f>
        <v>0</v>
      </c>
      <c r="Q180" s="221">
        <v>0.00023000000000000001</v>
      </c>
      <c r="R180" s="221">
        <f>Q180*H180</f>
        <v>0.0013800000000000002</v>
      </c>
      <c r="S180" s="221">
        <v>0</v>
      </c>
      <c r="T180" s="222">
        <f>S180*H180</f>
        <v>0</v>
      </c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R180" s="223" t="s">
        <v>197</v>
      </c>
      <c r="AT180" s="223" t="s">
        <v>140</v>
      </c>
      <c r="AU180" s="223" t="s">
        <v>84</v>
      </c>
      <c r="AY180" s="17" t="s">
        <v>137</v>
      </c>
      <c r="BE180" s="224">
        <f>IF(N180="základní",J180,0)</f>
        <v>0</v>
      </c>
      <c r="BF180" s="224">
        <f>IF(N180="snížená",J180,0)</f>
        <v>0</v>
      </c>
      <c r="BG180" s="224">
        <f>IF(N180="zákl. přenesená",J180,0)</f>
        <v>0</v>
      </c>
      <c r="BH180" s="224">
        <f>IF(N180="sníž. přenesená",J180,0)</f>
        <v>0</v>
      </c>
      <c r="BI180" s="224">
        <f>IF(N180="nulová",J180,0)</f>
        <v>0</v>
      </c>
      <c r="BJ180" s="17" t="s">
        <v>82</v>
      </c>
      <c r="BK180" s="224">
        <f>ROUND(I180*H180,2)</f>
        <v>0</v>
      </c>
      <c r="BL180" s="17" t="s">
        <v>197</v>
      </c>
      <c r="BM180" s="223" t="s">
        <v>1144</v>
      </c>
    </row>
    <row r="181" s="2" customFormat="1">
      <c r="A181" s="38"/>
      <c r="B181" s="39"/>
      <c r="C181" s="40"/>
      <c r="D181" s="225" t="s">
        <v>147</v>
      </c>
      <c r="E181" s="40"/>
      <c r="F181" s="226" t="s">
        <v>1145</v>
      </c>
      <c r="G181" s="40"/>
      <c r="H181" s="40"/>
      <c r="I181" s="227"/>
      <c r="J181" s="40"/>
      <c r="K181" s="40"/>
      <c r="L181" s="44"/>
      <c r="M181" s="228"/>
      <c r="N181" s="229"/>
      <c r="O181" s="84"/>
      <c r="P181" s="84"/>
      <c r="Q181" s="84"/>
      <c r="R181" s="84"/>
      <c r="S181" s="84"/>
      <c r="T181" s="85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147</v>
      </c>
      <c r="AU181" s="17" t="s">
        <v>84</v>
      </c>
    </row>
    <row r="182" s="2" customFormat="1" ht="55.5" customHeight="1">
      <c r="A182" s="38"/>
      <c r="B182" s="39"/>
      <c r="C182" s="212" t="s">
        <v>552</v>
      </c>
      <c r="D182" s="212" t="s">
        <v>140</v>
      </c>
      <c r="E182" s="213" t="s">
        <v>423</v>
      </c>
      <c r="F182" s="214" t="s">
        <v>424</v>
      </c>
      <c r="G182" s="215" t="s">
        <v>172</v>
      </c>
      <c r="H182" s="216">
        <v>0.26700000000000002</v>
      </c>
      <c r="I182" s="217"/>
      <c r="J182" s="218">
        <f>ROUND(I182*H182,2)</f>
        <v>0</v>
      </c>
      <c r="K182" s="214" t="s">
        <v>144</v>
      </c>
      <c r="L182" s="44"/>
      <c r="M182" s="219" t="s">
        <v>19</v>
      </c>
      <c r="N182" s="220" t="s">
        <v>45</v>
      </c>
      <c r="O182" s="84"/>
      <c r="P182" s="221">
        <f>O182*H182</f>
        <v>0</v>
      </c>
      <c r="Q182" s="221">
        <v>0</v>
      </c>
      <c r="R182" s="221">
        <f>Q182*H182</f>
        <v>0</v>
      </c>
      <c r="S182" s="221">
        <v>0</v>
      </c>
      <c r="T182" s="222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3" t="s">
        <v>197</v>
      </c>
      <c r="AT182" s="223" t="s">
        <v>140</v>
      </c>
      <c r="AU182" s="223" t="s">
        <v>84</v>
      </c>
      <c r="AY182" s="17" t="s">
        <v>137</v>
      </c>
      <c r="BE182" s="224">
        <f>IF(N182="základní",J182,0)</f>
        <v>0</v>
      </c>
      <c r="BF182" s="224">
        <f>IF(N182="snížená",J182,0)</f>
        <v>0</v>
      </c>
      <c r="BG182" s="224">
        <f>IF(N182="zákl. přenesená",J182,0)</f>
        <v>0</v>
      </c>
      <c r="BH182" s="224">
        <f>IF(N182="sníž. přenesená",J182,0)</f>
        <v>0</v>
      </c>
      <c r="BI182" s="224">
        <f>IF(N182="nulová",J182,0)</f>
        <v>0</v>
      </c>
      <c r="BJ182" s="17" t="s">
        <v>82</v>
      </c>
      <c r="BK182" s="224">
        <f>ROUND(I182*H182,2)</f>
        <v>0</v>
      </c>
      <c r="BL182" s="17" t="s">
        <v>197</v>
      </c>
      <c r="BM182" s="223" t="s">
        <v>1146</v>
      </c>
    </row>
    <row r="183" s="2" customFormat="1">
      <c r="A183" s="38"/>
      <c r="B183" s="39"/>
      <c r="C183" s="40"/>
      <c r="D183" s="225" t="s">
        <v>147</v>
      </c>
      <c r="E183" s="40"/>
      <c r="F183" s="226" t="s">
        <v>426</v>
      </c>
      <c r="G183" s="40"/>
      <c r="H183" s="40"/>
      <c r="I183" s="227"/>
      <c r="J183" s="40"/>
      <c r="K183" s="40"/>
      <c r="L183" s="44"/>
      <c r="M183" s="228"/>
      <c r="N183" s="229"/>
      <c r="O183" s="84"/>
      <c r="P183" s="84"/>
      <c r="Q183" s="84"/>
      <c r="R183" s="84"/>
      <c r="S183" s="84"/>
      <c r="T183" s="85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147</v>
      </c>
      <c r="AU183" s="17" t="s">
        <v>84</v>
      </c>
    </row>
    <row r="184" s="12" customFormat="1" ht="22.8" customHeight="1">
      <c r="A184" s="12"/>
      <c r="B184" s="196"/>
      <c r="C184" s="197"/>
      <c r="D184" s="198" t="s">
        <v>73</v>
      </c>
      <c r="E184" s="210" t="s">
        <v>1147</v>
      </c>
      <c r="F184" s="210" t="s">
        <v>1148</v>
      </c>
      <c r="G184" s="197"/>
      <c r="H184" s="197"/>
      <c r="I184" s="200"/>
      <c r="J184" s="211">
        <f>BK184</f>
        <v>0</v>
      </c>
      <c r="K184" s="197"/>
      <c r="L184" s="202"/>
      <c r="M184" s="203"/>
      <c r="N184" s="204"/>
      <c r="O184" s="204"/>
      <c r="P184" s="205">
        <f>SUM(P185:P190)</f>
        <v>0</v>
      </c>
      <c r="Q184" s="204"/>
      <c r="R184" s="205">
        <f>SUM(R185:R190)</f>
        <v>0.029649999999999999</v>
      </c>
      <c r="S184" s="204"/>
      <c r="T184" s="206">
        <f>SUM(T185:T190)</f>
        <v>0</v>
      </c>
      <c r="U184" s="12"/>
      <c r="V184" s="12"/>
      <c r="W184" s="12"/>
      <c r="X184" s="12"/>
      <c r="Y184" s="12"/>
      <c r="Z184" s="12"/>
      <c r="AA184" s="12"/>
      <c r="AB184" s="12"/>
      <c r="AC184" s="12"/>
      <c r="AD184" s="12"/>
      <c r="AE184" s="12"/>
      <c r="AR184" s="207" t="s">
        <v>84</v>
      </c>
      <c r="AT184" s="208" t="s">
        <v>73</v>
      </c>
      <c r="AU184" s="208" t="s">
        <v>82</v>
      </c>
      <c r="AY184" s="207" t="s">
        <v>137</v>
      </c>
      <c r="BK184" s="209">
        <f>SUM(BK185:BK190)</f>
        <v>0</v>
      </c>
    </row>
    <row r="185" s="2" customFormat="1" ht="37.8" customHeight="1">
      <c r="A185" s="38"/>
      <c r="B185" s="39"/>
      <c r="C185" s="212" t="s">
        <v>558</v>
      </c>
      <c r="D185" s="212" t="s">
        <v>140</v>
      </c>
      <c r="E185" s="213" t="s">
        <v>1149</v>
      </c>
      <c r="F185" s="214" t="s">
        <v>1150</v>
      </c>
      <c r="G185" s="215" t="s">
        <v>205</v>
      </c>
      <c r="H185" s="216">
        <v>1</v>
      </c>
      <c r="I185" s="217"/>
      <c r="J185" s="218">
        <f>ROUND(I185*H185,2)</f>
        <v>0</v>
      </c>
      <c r="K185" s="214" t="s">
        <v>144</v>
      </c>
      <c r="L185" s="44"/>
      <c r="M185" s="219" t="s">
        <v>19</v>
      </c>
      <c r="N185" s="220" t="s">
        <v>45</v>
      </c>
      <c r="O185" s="84"/>
      <c r="P185" s="221">
        <f>O185*H185</f>
        <v>0</v>
      </c>
      <c r="Q185" s="221">
        <v>0.012</v>
      </c>
      <c r="R185" s="221">
        <f>Q185*H185</f>
        <v>0.012</v>
      </c>
      <c r="S185" s="221">
        <v>0</v>
      </c>
      <c r="T185" s="222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3" t="s">
        <v>197</v>
      </c>
      <c r="AT185" s="223" t="s">
        <v>140</v>
      </c>
      <c r="AU185" s="223" t="s">
        <v>84</v>
      </c>
      <c r="AY185" s="17" t="s">
        <v>137</v>
      </c>
      <c r="BE185" s="224">
        <f>IF(N185="základní",J185,0)</f>
        <v>0</v>
      </c>
      <c r="BF185" s="224">
        <f>IF(N185="snížená",J185,0)</f>
        <v>0</v>
      </c>
      <c r="BG185" s="224">
        <f>IF(N185="zákl. přenesená",J185,0)</f>
        <v>0</v>
      </c>
      <c r="BH185" s="224">
        <f>IF(N185="sníž. přenesená",J185,0)</f>
        <v>0</v>
      </c>
      <c r="BI185" s="224">
        <f>IF(N185="nulová",J185,0)</f>
        <v>0</v>
      </c>
      <c r="BJ185" s="17" t="s">
        <v>82</v>
      </c>
      <c r="BK185" s="224">
        <f>ROUND(I185*H185,2)</f>
        <v>0</v>
      </c>
      <c r="BL185" s="17" t="s">
        <v>197</v>
      </c>
      <c r="BM185" s="223" t="s">
        <v>1151</v>
      </c>
    </row>
    <row r="186" s="2" customFormat="1">
      <c r="A186" s="38"/>
      <c r="B186" s="39"/>
      <c r="C186" s="40"/>
      <c r="D186" s="225" t="s">
        <v>147</v>
      </c>
      <c r="E186" s="40"/>
      <c r="F186" s="226" t="s">
        <v>1152</v>
      </c>
      <c r="G186" s="40"/>
      <c r="H186" s="40"/>
      <c r="I186" s="227"/>
      <c r="J186" s="40"/>
      <c r="K186" s="40"/>
      <c r="L186" s="44"/>
      <c r="M186" s="228"/>
      <c r="N186" s="229"/>
      <c r="O186" s="84"/>
      <c r="P186" s="84"/>
      <c r="Q186" s="84"/>
      <c r="R186" s="84"/>
      <c r="S186" s="84"/>
      <c r="T186" s="85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147</v>
      </c>
      <c r="AU186" s="17" t="s">
        <v>84</v>
      </c>
    </row>
    <row r="187" s="2" customFormat="1" ht="49.05" customHeight="1">
      <c r="A187" s="38"/>
      <c r="B187" s="39"/>
      <c r="C187" s="212" t="s">
        <v>563</v>
      </c>
      <c r="D187" s="212" t="s">
        <v>140</v>
      </c>
      <c r="E187" s="213" t="s">
        <v>1153</v>
      </c>
      <c r="F187" s="214" t="s">
        <v>1154</v>
      </c>
      <c r="G187" s="215" t="s">
        <v>205</v>
      </c>
      <c r="H187" s="216">
        <v>1</v>
      </c>
      <c r="I187" s="217"/>
      <c r="J187" s="218">
        <f>ROUND(I187*H187,2)</f>
        <v>0</v>
      </c>
      <c r="K187" s="214" t="s">
        <v>144</v>
      </c>
      <c r="L187" s="44"/>
      <c r="M187" s="219" t="s">
        <v>19</v>
      </c>
      <c r="N187" s="220" t="s">
        <v>45</v>
      </c>
      <c r="O187" s="84"/>
      <c r="P187" s="221">
        <f>O187*H187</f>
        <v>0</v>
      </c>
      <c r="Q187" s="221">
        <v>0.017649999999999999</v>
      </c>
      <c r="R187" s="221">
        <f>Q187*H187</f>
        <v>0.017649999999999999</v>
      </c>
      <c r="S187" s="221">
        <v>0</v>
      </c>
      <c r="T187" s="222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3" t="s">
        <v>197</v>
      </c>
      <c r="AT187" s="223" t="s">
        <v>140</v>
      </c>
      <c r="AU187" s="223" t="s">
        <v>84</v>
      </c>
      <c r="AY187" s="17" t="s">
        <v>137</v>
      </c>
      <c r="BE187" s="224">
        <f>IF(N187="základní",J187,0)</f>
        <v>0</v>
      </c>
      <c r="BF187" s="224">
        <f>IF(N187="snížená",J187,0)</f>
        <v>0</v>
      </c>
      <c r="BG187" s="224">
        <f>IF(N187="zákl. přenesená",J187,0)</f>
        <v>0</v>
      </c>
      <c r="BH187" s="224">
        <f>IF(N187="sníž. přenesená",J187,0)</f>
        <v>0</v>
      </c>
      <c r="BI187" s="224">
        <f>IF(N187="nulová",J187,0)</f>
        <v>0</v>
      </c>
      <c r="BJ187" s="17" t="s">
        <v>82</v>
      </c>
      <c r="BK187" s="224">
        <f>ROUND(I187*H187,2)</f>
        <v>0</v>
      </c>
      <c r="BL187" s="17" t="s">
        <v>197</v>
      </c>
      <c r="BM187" s="223" t="s">
        <v>1155</v>
      </c>
    </row>
    <row r="188" s="2" customFormat="1">
      <c r="A188" s="38"/>
      <c r="B188" s="39"/>
      <c r="C188" s="40"/>
      <c r="D188" s="225" t="s">
        <v>147</v>
      </c>
      <c r="E188" s="40"/>
      <c r="F188" s="226" t="s">
        <v>1156</v>
      </c>
      <c r="G188" s="40"/>
      <c r="H188" s="40"/>
      <c r="I188" s="227"/>
      <c r="J188" s="40"/>
      <c r="K188" s="40"/>
      <c r="L188" s="44"/>
      <c r="M188" s="228"/>
      <c r="N188" s="229"/>
      <c r="O188" s="84"/>
      <c r="P188" s="84"/>
      <c r="Q188" s="84"/>
      <c r="R188" s="84"/>
      <c r="S188" s="84"/>
      <c r="T188" s="85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147</v>
      </c>
      <c r="AU188" s="17" t="s">
        <v>84</v>
      </c>
    </row>
    <row r="189" s="2" customFormat="1" ht="55.5" customHeight="1">
      <c r="A189" s="38"/>
      <c r="B189" s="39"/>
      <c r="C189" s="212" t="s">
        <v>569</v>
      </c>
      <c r="D189" s="212" t="s">
        <v>140</v>
      </c>
      <c r="E189" s="213" t="s">
        <v>1157</v>
      </c>
      <c r="F189" s="214" t="s">
        <v>1158</v>
      </c>
      <c r="G189" s="215" t="s">
        <v>172</v>
      </c>
      <c r="H189" s="216">
        <v>0.029999999999999999</v>
      </c>
      <c r="I189" s="217"/>
      <c r="J189" s="218">
        <f>ROUND(I189*H189,2)</f>
        <v>0</v>
      </c>
      <c r="K189" s="214" t="s">
        <v>144</v>
      </c>
      <c r="L189" s="44"/>
      <c r="M189" s="219" t="s">
        <v>19</v>
      </c>
      <c r="N189" s="220" t="s">
        <v>45</v>
      </c>
      <c r="O189" s="84"/>
      <c r="P189" s="221">
        <f>O189*H189</f>
        <v>0</v>
      </c>
      <c r="Q189" s="221">
        <v>0</v>
      </c>
      <c r="R189" s="221">
        <f>Q189*H189</f>
        <v>0</v>
      </c>
      <c r="S189" s="221">
        <v>0</v>
      </c>
      <c r="T189" s="222">
        <f>S189*H189</f>
        <v>0</v>
      </c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R189" s="223" t="s">
        <v>197</v>
      </c>
      <c r="AT189" s="223" t="s">
        <v>140</v>
      </c>
      <c r="AU189" s="223" t="s">
        <v>84</v>
      </c>
      <c r="AY189" s="17" t="s">
        <v>137</v>
      </c>
      <c r="BE189" s="224">
        <f>IF(N189="základní",J189,0)</f>
        <v>0</v>
      </c>
      <c r="BF189" s="224">
        <f>IF(N189="snížená",J189,0)</f>
        <v>0</v>
      </c>
      <c r="BG189" s="224">
        <f>IF(N189="zákl. přenesená",J189,0)</f>
        <v>0</v>
      </c>
      <c r="BH189" s="224">
        <f>IF(N189="sníž. přenesená",J189,0)</f>
        <v>0</v>
      </c>
      <c r="BI189" s="224">
        <f>IF(N189="nulová",J189,0)</f>
        <v>0</v>
      </c>
      <c r="BJ189" s="17" t="s">
        <v>82</v>
      </c>
      <c r="BK189" s="224">
        <f>ROUND(I189*H189,2)</f>
        <v>0</v>
      </c>
      <c r="BL189" s="17" t="s">
        <v>197</v>
      </c>
      <c r="BM189" s="223" t="s">
        <v>1159</v>
      </c>
    </row>
    <row r="190" s="2" customFormat="1">
      <c r="A190" s="38"/>
      <c r="B190" s="39"/>
      <c r="C190" s="40"/>
      <c r="D190" s="225" t="s">
        <v>147</v>
      </c>
      <c r="E190" s="40"/>
      <c r="F190" s="226" t="s">
        <v>1160</v>
      </c>
      <c r="G190" s="40"/>
      <c r="H190" s="40"/>
      <c r="I190" s="227"/>
      <c r="J190" s="40"/>
      <c r="K190" s="40"/>
      <c r="L190" s="44"/>
      <c r="M190" s="228"/>
      <c r="N190" s="229"/>
      <c r="O190" s="84"/>
      <c r="P190" s="84"/>
      <c r="Q190" s="84"/>
      <c r="R190" s="84"/>
      <c r="S190" s="84"/>
      <c r="T190" s="85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147</v>
      </c>
      <c r="AU190" s="17" t="s">
        <v>84</v>
      </c>
    </row>
    <row r="191" s="12" customFormat="1" ht="22.8" customHeight="1">
      <c r="A191" s="12"/>
      <c r="B191" s="196"/>
      <c r="C191" s="197"/>
      <c r="D191" s="198" t="s">
        <v>73</v>
      </c>
      <c r="E191" s="210" t="s">
        <v>311</v>
      </c>
      <c r="F191" s="210" t="s">
        <v>312</v>
      </c>
      <c r="G191" s="197"/>
      <c r="H191" s="197"/>
      <c r="I191" s="200"/>
      <c r="J191" s="211">
        <f>BK191</f>
        <v>0</v>
      </c>
      <c r="K191" s="197"/>
      <c r="L191" s="202"/>
      <c r="M191" s="203"/>
      <c r="N191" s="204"/>
      <c r="O191" s="204"/>
      <c r="P191" s="205">
        <f>SUM(P192:P197)</f>
        <v>0</v>
      </c>
      <c r="Q191" s="204"/>
      <c r="R191" s="205">
        <f>SUM(R192:R197)</f>
        <v>0.012420000000000001</v>
      </c>
      <c r="S191" s="204"/>
      <c r="T191" s="206">
        <f>SUM(T192:T197)</f>
        <v>0</v>
      </c>
      <c r="U191" s="12"/>
      <c r="V191" s="12"/>
      <c r="W191" s="12"/>
      <c r="X191" s="12"/>
      <c r="Y191" s="12"/>
      <c r="Z191" s="12"/>
      <c r="AA191" s="12"/>
      <c r="AB191" s="12"/>
      <c r="AC191" s="12"/>
      <c r="AD191" s="12"/>
      <c r="AE191" s="12"/>
      <c r="AR191" s="207" t="s">
        <v>84</v>
      </c>
      <c r="AT191" s="208" t="s">
        <v>73</v>
      </c>
      <c r="AU191" s="208" t="s">
        <v>82</v>
      </c>
      <c r="AY191" s="207" t="s">
        <v>137</v>
      </c>
      <c r="BK191" s="209">
        <f>SUM(BK192:BK197)</f>
        <v>0</v>
      </c>
    </row>
    <row r="192" s="2" customFormat="1" ht="24.15" customHeight="1">
      <c r="A192" s="38"/>
      <c r="B192" s="39"/>
      <c r="C192" s="212" t="s">
        <v>574</v>
      </c>
      <c r="D192" s="212" t="s">
        <v>140</v>
      </c>
      <c r="E192" s="213" t="s">
        <v>1161</v>
      </c>
      <c r="F192" s="214" t="s">
        <v>1162</v>
      </c>
      <c r="G192" s="215" t="s">
        <v>161</v>
      </c>
      <c r="H192" s="216">
        <v>1</v>
      </c>
      <c r="I192" s="217"/>
      <c r="J192" s="218">
        <f>ROUND(I192*H192,2)</f>
        <v>0</v>
      </c>
      <c r="K192" s="214" t="s">
        <v>144</v>
      </c>
      <c r="L192" s="44"/>
      <c r="M192" s="219" t="s">
        <v>19</v>
      </c>
      <c r="N192" s="220" t="s">
        <v>45</v>
      </c>
      <c r="O192" s="84"/>
      <c r="P192" s="221">
        <f>O192*H192</f>
        <v>0</v>
      </c>
      <c r="Q192" s="221">
        <v>0.00142</v>
      </c>
      <c r="R192" s="221">
        <f>Q192*H192</f>
        <v>0.00142</v>
      </c>
      <c r="S192" s="221">
        <v>0</v>
      </c>
      <c r="T192" s="222">
        <f>S192*H192</f>
        <v>0</v>
      </c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R192" s="223" t="s">
        <v>197</v>
      </c>
      <c r="AT192" s="223" t="s">
        <v>140</v>
      </c>
      <c r="AU192" s="223" t="s">
        <v>84</v>
      </c>
      <c r="AY192" s="17" t="s">
        <v>137</v>
      </c>
      <c r="BE192" s="224">
        <f>IF(N192="základní",J192,0)</f>
        <v>0</v>
      </c>
      <c r="BF192" s="224">
        <f>IF(N192="snížená",J192,0)</f>
        <v>0</v>
      </c>
      <c r="BG192" s="224">
        <f>IF(N192="zákl. přenesená",J192,0)</f>
        <v>0</v>
      </c>
      <c r="BH192" s="224">
        <f>IF(N192="sníž. přenesená",J192,0)</f>
        <v>0</v>
      </c>
      <c r="BI192" s="224">
        <f>IF(N192="nulová",J192,0)</f>
        <v>0</v>
      </c>
      <c r="BJ192" s="17" t="s">
        <v>82</v>
      </c>
      <c r="BK192" s="224">
        <f>ROUND(I192*H192,2)</f>
        <v>0</v>
      </c>
      <c r="BL192" s="17" t="s">
        <v>197</v>
      </c>
      <c r="BM192" s="223" t="s">
        <v>1163</v>
      </c>
    </row>
    <row r="193" s="2" customFormat="1">
      <c r="A193" s="38"/>
      <c r="B193" s="39"/>
      <c r="C193" s="40"/>
      <c r="D193" s="225" t="s">
        <v>147</v>
      </c>
      <c r="E193" s="40"/>
      <c r="F193" s="226" t="s">
        <v>1164</v>
      </c>
      <c r="G193" s="40"/>
      <c r="H193" s="40"/>
      <c r="I193" s="227"/>
      <c r="J193" s="40"/>
      <c r="K193" s="40"/>
      <c r="L193" s="44"/>
      <c r="M193" s="228"/>
      <c r="N193" s="229"/>
      <c r="O193" s="84"/>
      <c r="P193" s="84"/>
      <c r="Q193" s="84"/>
      <c r="R193" s="84"/>
      <c r="S193" s="84"/>
      <c r="T193" s="85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147</v>
      </c>
      <c r="AU193" s="17" t="s">
        <v>84</v>
      </c>
    </row>
    <row r="194" s="2" customFormat="1" ht="24.15" customHeight="1">
      <c r="A194" s="38"/>
      <c r="B194" s="39"/>
      <c r="C194" s="266" t="s">
        <v>579</v>
      </c>
      <c r="D194" s="266" t="s">
        <v>365</v>
      </c>
      <c r="E194" s="267" t="s">
        <v>1165</v>
      </c>
      <c r="F194" s="268" t="s">
        <v>1166</v>
      </c>
      <c r="G194" s="269" t="s">
        <v>161</v>
      </c>
      <c r="H194" s="270">
        <v>1.1000000000000001</v>
      </c>
      <c r="I194" s="271"/>
      <c r="J194" s="272">
        <f>ROUND(I194*H194,2)</f>
        <v>0</v>
      </c>
      <c r="K194" s="268" t="s">
        <v>144</v>
      </c>
      <c r="L194" s="273"/>
      <c r="M194" s="274" t="s">
        <v>19</v>
      </c>
      <c r="N194" s="275" t="s">
        <v>45</v>
      </c>
      <c r="O194" s="84"/>
      <c r="P194" s="221">
        <f>O194*H194</f>
        <v>0</v>
      </c>
      <c r="Q194" s="221">
        <v>0.01</v>
      </c>
      <c r="R194" s="221">
        <f>Q194*H194</f>
        <v>0.011000000000000001</v>
      </c>
      <c r="S194" s="221">
        <v>0</v>
      </c>
      <c r="T194" s="222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3" t="s">
        <v>409</v>
      </c>
      <c r="AT194" s="223" t="s">
        <v>365</v>
      </c>
      <c r="AU194" s="223" t="s">
        <v>84</v>
      </c>
      <c r="AY194" s="17" t="s">
        <v>137</v>
      </c>
      <c r="BE194" s="224">
        <f>IF(N194="základní",J194,0)</f>
        <v>0</v>
      </c>
      <c r="BF194" s="224">
        <f>IF(N194="snížená",J194,0)</f>
        <v>0</v>
      </c>
      <c r="BG194" s="224">
        <f>IF(N194="zákl. přenesená",J194,0)</f>
        <v>0</v>
      </c>
      <c r="BH194" s="224">
        <f>IF(N194="sníž. přenesená",J194,0)</f>
        <v>0</v>
      </c>
      <c r="BI194" s="224">
        <f>IF(N194="nulová",J194,0)</f>
        <v>0</v>
      </c>
      <c r="BJ194" s="17" t="s">
        <v>82</v>
      </c>
      <c r="BK194" s="224">
        <f>ROUND(I194*H194,2)</f>
        <v>0</v>
      </c>
      <c r="BL194" s="17" t="s">
        <v>197</v>
      </c>
      <c r="BM194" s="223" t="s">
        <v>1167</v>
      </c>
    </row>
    <row r="195" s="14" customFormat="1">
      <c r="A195" s="14"/>
      <c r="B195" s="241"/>
      <c r="C195" s="242"/>
      <c r="D195" s="232" t="s">
        <v>149</v>
      </c>
      <c r="E195" s="242"/>
      <c r="F195" s="244" t="s">
        <v>1168</v>
      </c>
      <c r="G195" s="242"/>
      <c r="H195" s="245">
        <v>1.1000000000000001</v>
      </c>
      <c r="I195" s="246"/>
      <c r="J195" s="242"/>
      <c r="K195" s="242"/>
      <c r="L195" s="247"/>
      <c r="M195" s="248"/>
      <c r="N195" s="249"/>
      <c r="O195" s="249"/>
      <c r="P195" s="249"/>
      <c r="Q195" s="249"/>
      <c r="R195" s="249"/>
      <c r="S195" s="249"/>
      <c r="T195" s="250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1" t="s">
        <v>149</v>
      </c>
      <c r="AU195" s="251" t="s">
        <v>84</v>
      </c>
      <c r="AV195" s="14" t="s">
        <v>84</v>
      </c>
      <c r="AW195" s="14" t="s">
        <v>4</v>
      </c>
      <c r="AX195" s="14" t="s">
        <v>82</v>
      </c>
      <c r="AY195" s="251" t="s">
        <v>137</v>
      </c>
    </row>
    <row r="196" s="2" customFormat="1" ht="55.5" customHeight="1">
      <c r="A196" s="38"/>
      <c r="B196" s="39"/>
      <c r="C196" s="212" t="s">
        <v>584</v>
      </c>
      <c r="D196" s="212" t="s">
        <v>140</v>
      </c>
      <c r="E196" s="213" t="s">
        <v>696</v>
      </c>
      <c r="F196" s="214" t="s">
        <v>697</v>
      </c>
      <c r="G196" s="215" t="s">
        <v>172</v>
      </c>
      <c r="H196" s="216">
        <v>0.012</v>
      </c>
      <c r="I196" s="217"/>
      <c r="J196" s="218">
        <f>ROUND(I196*H196,2)</f>
        <v>0</v>
      </c>
      <c r="K196" s="214" t="s">
        <v>144</v>
      </c>
      <c r="L196" s="44"/>
      <c r="M196" s="219" t="s">
        <v>19</v>
      </c>
      <c r="N196" s="220" t="s">
        <v>45</v>
      </c>
      <c r="O196" s="84"/>
      <c r="P196" s="221">
        <f>O196*H196</f>
        <v>0</v>
      </c>
      <c r="Q196" s="221">
        <v>0</v>
      </c>
      <c r="R196" s="221">
        <f>Q196*H196</f>
        <v>0</v>
      </c>
      <c r="S196" s="221">
        <v>0</v>
      </c>
      <c r="T196" s="222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3" t="s">
        <v>197</v>
      </c>
      <c r="AT196" s="223" t="s">
        <v>140</v>
      </c>
      <c r="AU196" s="223" t="s">
        <v>84</v>
      </c>
      <c r="AY196" s="17" t="s">
        <v>137</v>
      </c>
      <c r="BE196" s="224">
        <f>IF(N196="základní",J196,0)</f>
        <v>0</v>
      </c>
      <c r="BF196" s="224">
        <f>IF(N196="snížená",J196,0)</f>
        <v>0</v>
      </c>
      <c r="BG196" s="224">
        <f>IF(N196="zákl. přenesená",J196,0)</f>
        <v>0</v>
      </c>
      <c r="BH196" s="224">
        <f>IF(N196="sníž. přenesená",J196,0)</f>
        <v>0</v>
      </c>
      <c r="BI196" s="224">
        <f>IF(N196="nulová",J196,0)</f>
        <v>0</v>
      </c>
      <c r="BJ196" s="17" t="s">
        <v>82</v>
      </c>
      <c r="BK196" s="224">
        <f>ROUND(I196*H196,2)</f>
        <v>0</v>
      </c>
      <c r="BL196" s="17" t="s">
        <v>197</v>
      </c>
      <c r="BM196" s="223" t="s">
        <v>1169</v>
      </c>
    </row>
    <row r="197" s="2" customFormat="1">
      <c r="A197" s="38"/>
      <c r="B197" s="39"/>
      <c r="C197" s="40"/>
      <c r="D197" s="225" t="s">
        <v>147</v>
      </c>
      <c r="E197" s="40"/>
      <c r="F197" s="226" t="s">
        <v>699</v>
      </c>
      <c r="G197" s="40"/>
      <c r="H197" s="40"/>
      <c r="I197" s="227"/>
      <c r="J197" s="40"/>
      <c r="K197" s="40"/>
      <c r="L197" s="44"/>
      <c r="M197" s="228"/>
      <c r="N197" s="229"/>
      <c r="O197" s="84"/>
      <c r="P197" s="84"/>
      <c r="Q197" s="84"/>
      <c r="R197" s="84"/>
      <c r="S197" s="84"/>
      <c r="T197" s="85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147</v>
      </c>
      <c r="AU197" s="17" t="s">
        <v>84</v>
      </c>
    </row>
    <row r="198" s="12" customFormat="1" ht="25.92" customHeight="1">
      <c r="A198" s="12"/>
      <c r="B198" s="196"/>
      <c r="C198" s="197"/>
      <c r="D198" s="198" t="s">
        <v>73</v>
      </c>
      <c r="E198" s="199" t="s">
        <v>737</v>
      </c>
      <c r="F198" s="199" t="s">
        <v>738</v>
      </c>
      <c r="G198" s="197"/>
      <c r="H198" s="197"/>
      <c r="I198" s="200"/>
      <c r="J198" s="201">
        <f>BK198</f>
        <v>0</v>
      </c>
      <c r="K198" s="197"/>
      <c r="L198" s="202"/>
      <c r="M198" s="203"/>
      <c r="N198" s="204"/>
      <c r="O198" s="204"/>
      <c r="P198" s="205">
        <f>SUM(P199:P207)</f>
        <v>0</v>
      </c>
      <c r="Q198" s="204"/>
      <c r="R198" s="205">
        <f>SUM(R199:R207)</f>
        <v>0.00080000000000000004</v>
      </c>
      <c r="S198" s="204"/>
      <c r="T198" s="206">
        <f>SUM(T199:T207)</f>
        <v>0</v>
      </c>
      <c r="U198" s="12"/>
      <c r="V198" s="12"/>
      <c r="W198" s="12"/>
      <c r="X198" s="12"/>
      <c r="Y198" s="12"/>
      <c r="Z198" s="12"/>
      <c r="AA198" s="12"/>
      <c r="AB198" s="12"/>
      <c r="AC198" s="12"/>
      <c r="AD198" s="12"/>
      <c r="AE198" s="12"/>
      <c r="AR198" s="207" t="s">
        <v>145</v>
      </c>
      <c r="AT198" s="208" t="s">
        <v>73</v>
      </c>
      <c r="AU198" s="208" t="s">
        <v>74</v>
      </c>
      <c r="AY198" s="207" t="s">
        <v>137</v>
      </c>
      <c r="BK198" s="209">
        <f>SUM(BK199:BK207)</f>
        <v>0</v>
      </c>
    </row>
    <row r="199" s="2" customFormat="1" ht="24.15" customHeight="1">
      <c r="A199" s="38"/>
      <c r="B199" s="39"/>
      <c r="C199" s="212" t="s">
        <v>590</v>
      </c>
      <c r="D199" s="212" t="s">
        <v>140</v>
      </c>
      <c r="E199" s="213" t="s">
        <v>740</v>
      </c>
      <c r="F199" s="214" t="s">
        <v>741</v>
      </c>
      <c r="G199" s="215" t="s">
        <v>742</v>
      </c>
      <c r="H199" s="216">
        <v>1</v>
      </c>
      <c r="I199" s="217"/>
      <c r="J199" s="218">
        <f>ROUND(I199*H199,2)</f>
        <v>0</v>
      </c>
      <c r="K199" s="214" t="s">
        <v>144</v>
      </c>
      <c r="L199" s="44"/>
      <c r="M199" s="219" t="s">
        <v>19</v>
      </c>
      <c r="N199" s="220" t="s">
        <v>45</v>
      </c>
      <c r="O199" s="84"/>
      <c r="P199" s="221">
        <f>O199*H199</f>
        <v>0</v>
      </c>
      <c r="Q199" s="221">
        <v>0</v>
      </c>
      <c r="R199" s="221">
        <f>Q199*H199</f>
        <v>0</v>
      </c>
      <c r="S199" s="221">
        <v>0</v>
      </c>
      <c r="T199" s="222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3" t="s">
        <v>743</v>
      </c>
      <c r="AT199" s="223" t="s">
        <v>140</v>
      </c>
      <c r="AU199" s="223" t="s">
        <v>82</v>
      </c>
      <c r="AY199" s="17" t="s">
        <v>137</v>
      </c>
      <c r="BE199" s="224">
        <f>IF(N199="základní",J199,0)</f>
        <v>0</v>
      </c>
      <c r="BF199" s="224">
        <f>IF(N199="snížená",J199,0)</f>
        <v>0</v>
      </c>
      <c r="BG199" s="224">
        <f>IF(N199="zákl. přenesená",J199,0)</f>
        <v>0</v>
      </c>
      <c r="BH199" s="224">
        <f>IF(N199="sníž. přenesená",J199,0)</f>
        <v>0</v>
      </c>
      <c r="BI199" s="224">
        <f>IF(N199="nulová",J199,0)</f>
        <v>0</v>
      </c>
      <c r="BJ199" s="17" t="s">
        <v>82</v>
      </c>
      <c r="BK199" s="224">
        <f>ROUND(I199*H199,2)</f>
        <v>0</v>
      </c>
      <c r="BL199" s="17" t="s">
        <v>743</v>
      </c>
      <c r="BM199" s="223" t="s">
        <v>1170</v>
      </c>
    </row>
    <row r="200" s="2" customFormat="1">
      <c r="A200" s="38"/>
      <c r="B200" s="39"/>
      <c r="C200" s="40"/>
      <c r="D200" s="225" t="s">
        <v>147</v>
      </c>
      <c r="E200" s="40"/>
      <c r="F200" s="226" t="s">
        <v>745</v>
      </c>
      <c r="G200" s="40"/>
      <c r="H200" s="40"/>
      <c r="I200" s="227"/>
      <c r="J200" s="40"/>
      <c r="K200" s="40"/>
      <c r="L200" s="44"/>
      <c r="M200" s="228"/>
      <c r="N200" s="229"/>
      <c r="O200" s="84"/>
      <c r="P200" s="84"/>
      <c r="Q200" s="84"/>
      <c r="R200" s="84"/>
      <c r="S200" s="84"/>
      <c r="T200" s="85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147</v>
      </c>
      <c r="AU200" s="17" t="s">
        <v>82</v>
      </c>
    </row>
    <row r="201" s="13" customFormat="1">
      <c r="A201" s="13"/>
      <c r="B201" s="230"/>
      <c r="C201" s="231"/>
      <c r="D201" s="232" t="s">
        <v>149</v>
      </c>
      <c r="E201" s="233" t="s">
        <v>19</v>
      </c>
      <c r="F201" s="234" t="s">
        <v>1171</v>
      </c>
      <c r="G201" s="231"/>
      <c r="H201" s="233" t="s">
        <v>19</v>
      </c>
      <c r="I201" s="235"/>
      <c r="J201" s="231"/>
      <c r="K201" s="231"/>
      <c r="L201" s="236"/>
      <c r="M201" s="237"/>
      <c r="N201" s="238"/>
      <c r="O201" s="238"/>
      <c r="P201" s="238"/>
      <c r="Q201" s="238"/>
      <c r="R201" s="238"/>
      <c r="S201" s="238"/>
      <c r="T201" s="239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0" t="s">
        <v>149</v>
      </c>
      <c r="AU201" s="240" t="s">
        <v>82</v>
      </c>
      <c r="AV201" s="13" t="s">
        <v>82</v>
      </c>
      <c r="AW201" s="13" t="s">
        <v>35</v>
      </c>
      <c r="AX201" s="13" t="s">
        <v>74</v>
      </c>
      <c r="AY201" s="240" t="s">
        <v>137</v>
      </c>
    </row>
    <row r="202" s="14" customFormat="1">
      <c r="A202" s="14"/>
      <c r="B202" s="241"/>
      <c r="C202" s="242"/>
      <c r="D202" s="232" t="s">
        <v>149</v>
      </c>
      <c r="E202" s="243" t="s">
        <v>19</v>
      </c>
      <c r="F202" s="244" t="s">
        <v>82</v>
      </c>
      <c r="G202" s="242"/>
      <c r="H202" s="245">
        <v>1</v>
      </c>
      <c r="I202" s="246"/>
      <c r="J202" s="242"/>
      <c r="K202" s="242"/>
      <c r="L202" s="247"/>
      <c r="M202" s="248"/>
      <c r="N202" s="249"/>
      <c r="O202" s="249"/>
      <c r="P202" s="249"/>
      <c r="Q202" s="249"/>
      <c r="R202" s="249"/>
      <c r="S202" s="249"/>
      <c r="T202" s="250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1" t="s">
        <v>149</v>
      </c>
      <c r="AU202" s="251" t="s">
        <v>82</v>
      </c>
      <c r="AV202" s="14" t="s">
        <v>84</v>
      </c>
      <c r="AW202" s="14" t="s">
        <v>35</v>
      </c>
      <c r="AX202" s="14" t="s">
        <v>82</v>
      </c>
      <c r="AY202" s="251" t="s">
        <v>137</v>
      </c>
    </row>
    <row r="203" s="2" customFormat="1" ht="24.15" customHeight="1">
      <c r="A203" s="38"/>
      <c r="B203" s="39"/>
      <c r="C203" s="266" t="s">
        <v>595</v>
      </c>
      <c r="D203" s="266" t="s">
        <v>365</v>
      </c>
      <c r="E203" s="267" t="s">
        <v>1172</v>
      </c>
      <c r="F203" s="268" t="s">
        <v>1173</v>
      </c>
      <c r="G203" s="269" t="s">
        <v>229</v>
      </c>
      <c r="H203" s="270">
        <v>1</v>
      </c>
      <c r="I203" s="271"/>
      <c r="J203" s="272">
        <f>ROUND(I203*H203,2)</f>
        <v>0</v>
      </c>
      <c r="K203" s="268" t="s">
        <v>144</v>
      </c>
      <c r="L203" s="273"/>
      <c r="M203" s="274" t="s">
        <v>19</v>
      </c>
      <c r="N203" s="275" t="s">
        <v>45</v>
      </c>
      <c r="O203" s="84"/>
      <c r="P203" s="221">
        <f>O203*H203</f>
        <v>0</v>
      </c>
      <c r="Q203" s="221">
        <v>0.00080000000000000004</v>
      </c>
      <c r="R203" s="221">
        <f>Q203*H203</f>
        <v>0.00080000000000000004</v>
      </c>
      <c r="S203" s="221">
        <v>0</v>
      </c>
      <c r="T203" s="222">
        <f>S203*H203</f>
        <v>0</v>
      </c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R203" s="223" t="s">
        <v>743</v>
      </c>
      <c r="AT203" s="223" t="s">
        <v>365</v>
      </c>
      <c r="AU203" s="223" t="s">
        <v>82</v>
      </c>
      <c r="AY203" s="17" t="s">
        <v>137</v>
      </c>
      <c r="BE203" s="224">
        <f>IF(N203="základní",J203,0)</f>
        <v>0</v>
      </c>
      <c r="BF203" s="224">
        <f>IF(N203="snížená",J203,0)</f>
        <v>0</v>
      </c>
      <c r="BG203" s="224">
        <f>IF(N203="zákl. přenesená",J203,0)</f>
        <v>0</v>
      </c>
      <c r="BH203" s="224">
        <f>IF(N203="sníž. přenesená",J203,0)</f>
        <v>0</v>
      </c>
      <c r="BI203" s="224">
        <f>IF(N203="nulová",J203,0)</f>
        <v>0</v>
      </c>
      <c r="BJ203" s="17" t="s">
        <v>82</v>
      </c>
      <c r="BK203" s="224">
        <f>ROUND(I203*H203,2)</f>
        <v>0</v>
      </c>
      <c r="BL203" s="17" t="s">
        <v>743</v>
      </c>
      <c r="BM203" s="223" t="s">
        <v>1174</v>
      </c>
    </row>
    <row r="204" s="2" customFormat="1" ht="24.15" customHeight="1">
      <c r="A204" s="38"/>
      <c r="B204" s="39"/>
      <c r="C204" s="212" t="s">
        <v>600</v>
      </c>
      <c r="D204" s="212" t="s">
        <v>140</v>
      </c>
      <c r="E204" s="213" t="s">
        <v>1175</v>
      </c>
      <c r="F204" s="214" t="s">
        <v>1176</v>
      </c>
      <c r="G204" s="215" t="s">
        <v>742</v>
      </c>
      <c r="H204" s="216">
        <v>40</v>
      </c>
      <c r="I204" s="217"/>
      <c r="J204" s="218">
        <f>ROUND(I204*H204,2)</f>
        <v>0</v>
      </c>
      <c r="K204" s="214" t="s">
        <v>144</v>
      </c>
      <c r="L204" s="44"/>
      <c r="M204" s="219" t="s">
        <v>19</v>
      </c>
      <c r="N204" s="220" t="s">
        <v>45</v>
      </c>
      <c r="O204" s="84"/>
      <c r="P204" s="221">
        <f>O204*H204</f>
        <v>0</v>
      </c>
      <c r="Q204" s="221">
        <v>0</v>
      </c>
      <c r="R204" s="221">
        <f>Q204*H204</f>
        <v>0</v>
      </c>
      <c r="S204" s="221">
        <v>0</v>
      </c>
      <c r="T204" s="222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3" t="s">
        <v>743</v>
      </c>
      <c r="AT204" s="223" t="s">
        <v>140</v>
      </c>
      <c r="AU204" s="223" t="s">
        <v>82</v>
      </c>
      <c r="AY204" s="17" t="s">
        <v>137</v>
      </c>
      <c r="BE204" s="224">
        <f>IF(N204="základní",J204,0)</f>
        <v>0</v>
      </c>
      <c r="BF204" s="224">
        <f>IF(N204="snížená",J204,0)</f>
        <v>0</v>
      </c>
      <c r="BG204" s="224">
        <f>IF(N204="zákl. přenesená",J204,0)</f>
        <v>0</v>
      </c>
      <c r="BH204" s="224">
        <f>IF(N204="sníž. přenesená",J204,0)</f>
        <v>0</v>
      </c>
      <c r="BI204" s="224">
        <f>IF(N204="nulová",J204,0)</f>
        <v>0</v>
      </c>
      <c r="BJ204" s="17" t="s">
        <v>82</v>
      </c>
      <c r="BK204" s="224">
        <f>ROUND(I204*H204,2)</f>
        <v>0</v>
      </c>
      <c r="BL204" s="17" t="s">
        <v>743</v>
      </c>
      <c r="BM204" s="223" t="s">
        <v>1177</v>
      </c>
    </row>
    <row r="205" s="2" customFormat="1">
      <c r="A205" s="38"/>
      <c r="B205" s="39"/>
      <c r="C205" s="40"/>
      <c r="D205" s="225" t="s">
        <v>147</v>
      </c>
      <c r="E205" s="40"/>
      <c r="F205" s="226" t="s">
        <v>1178</v>
      </c>
      <c r="G205" s="40"/>
      <c r="H205" s="40"/>
      <c r="I205" s="227"/>
      <c r="J205" s="40"/>
      <c r="K205" s="40"/>
      <c r="L205" s="44"/>
      <c r="M205" s="228"/>
      <c r="N205" s="229"/>
      <c r="O205" s="84"/>
      <c r="P205" s="84"/>
      <c r="Q205" s="84"/>
      <c r="R205" s="84"/>
      <c r="S205" s="84"/>
      <c r="T205" s="85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147</v>
      </c>
      <c r="AU205" s="17" t="s">
        <v>82</v>
      </c>
    </row>
    <row r="206" s="13" customFormat="1">
      <c r="A206" s="13"/>
      <c r="B206" s="230"/>
      <c r="C206" s="231"/>
      <c r="D206" s="232" t="s">
        <v>149</v>
      </c>
      <c r="E206" s="233" t="s">
        <v>19</v>
      </c>
      <c r="F206" s="234" t="s">
        <v>1179</v>
      </c>
      <c r="G206" s="231"/>
      <c r="H206" s="233" t="s">
        <v>19</v>
      </c>
      <c r="I206" s="235"/>
      <c r="J206" s="231"/>
      <c r="K206" s="231"/>
      <c r="L206" s="236"/>
      <c r="M206" s="237"/>
      <c r="N206" s="238"/>
      <c r="O206" s="238"/>
      <c r="P206" s="238"/>
      <c r="Q206" s="238"/>
      <c r="R206" s="238"/>
      <c r="S206" s="238"/>
      <c r="T206" s="239"/>
      <c r="U206" s="13"/>
      <c r="V206" s="13"/>
      <c r="W206" s="13"/>
      <c r="X206" s="13"/>
      <c r="Y206" s="13"/>
      <c r="Z206" s="13"/>
      <c r="AA206" s="13"/>
      <c r="AB206" s="13"/>
      <c r="AC206" s="13"/>
      <c r="AD206" s="13"/>
      <c r="AE206" s="13"/>
      <c r="AT206" s="240" t="s">
        <v>149</v>
      </c>
      <c r="AU206" s="240" t="s">
        <v>82</v>
      </c>
      <c r="AV206" s="13" t="s">
        <v>82</v>
      </c>
      <c r="AW206" s="13" t="s">
        <v>35</v>
      </c>
      <c r="AX206" s="13" t="s">
        <v>74</v>
      </c>
      <c r="AY206" s="240" t="s">
        <v>137</v>
      </c>
    </row>
    <row r="207" s="14" customFormat="1">
      <c r="A207" s="14"/>
      <c r="B207" s="241"/>
      <c r="C207" s="242"/>
      <c r="D207" s="232" t="s">
        <v>149</v>
      </c>
      <c r="E207" s="243" t="s">
        <v>19</v>
      </c>
      <c r="F207" s="244" t="s">
        <v>519</v>
      </c>
      <c r="G207" s="242"/>
      <c r="H207" s="245">
        <v>40</v>
      </c>
      <c r="I207" s="246"/>
      <c r="J207" s="242"/>
      <c r="K207" s="242"/>
      <c r="L207" s="247"/>
      <c r="M207" s="276"/>
      <c r="N207" s="277"/>
      <c r="O207" s="277"/>
      <c r="P207" s="277"/>
      <c r="Q207" s="277"/>
      <c r="R207" s="277"/>
      <c r="S207" s="277"/>
      <c r="T207" s="278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1" t="s">
        <v>149</v>
      </c>
      <c r="AU207" s="251" t="s">
        <v>82</v>
      </c>
      <c r="AV207" s="14" t="s">
        <v>84</v>
      </c>
      <c r="AW207" s="14" t="s">
        <v>35</v>
      </c>
      <c r="AX207" s="14" t="s">
        <v>82</v>
      </c>
      <c r="AY207" s="251" t="s">
        <v>137</v>
      </c>
    </row>
    <row r="208" s="2" customFormat="1" ht="6.96" customHeight="1">
      <c r="A208" s="38"/>
      <c r="B208" s="59"/>
      <c r="C208" s="60"/>
      <c r="D208" s="60"/>
      <c r="E208" s="60"/>
      <c r="F208" s="60"/>
      <c r="G208" s="60"/>
      <c r="H208" s="60"/>
      <c r="I208" s="60"/>
      <c r="J208" s="60"/>
      <c r="K208" s="60"/>
      <c r="L208" s="44"/>
      <c r="M208" s="38"/>
      <c r="O208" s="38"/>
      <c r="P208" s="38"/>
      <c r="Q208" s="38"/>
      <c r="R208" s="38"/>
      <c r="S208" s="38"/>
      <c r="T208" s="38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</row>
  </sheetData>
  <sheetProtection sheet="1" autoFilter="0" formatColumns="0" formatRows="0" objects="1" scenarios="1" spinCount="100000" saltValue="C3SF+ue+Uh0ddIFiKyXx3UcogQYOb+x6mRoqTiNeeWXPJLL8hDUetzzkzWJqqrSiwy6qxfNoui1NFZ+YPcmRnw==" hashValue="v6Tkzxzg2kmYx+IhpXnCAIXWlnnerhdCxtcQENjZ2l/D2KgFuqzEIqJmAYsHedLN2H2TS60FRAI8khHyNUrwLw==" algorithmName="SHA-512" password="CC35"/>
  <autoFilter ref="C91:K207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80:H80"/>
    <mergeCell ref="E82:H82"/>
    <mergeCell ref="E84:H84"/>
    <mergeCell ref="L2:V2"/>
  </mergeCells>
  <hyperlinks>
    <hyperlink ref="F96" r:id="rId1" display="https://podminky.urs.cz/item/CS_URS_2025_01/721173723"/>
    <hyperlink ref="F99" r:id="rId2" display="https://podminky.urs.cz/item/CS_URS_2025_01/721212125"/>
    <hyperlink ref="F101" r:id="rId3" display="https://podminky.urs.cz/item/CS_URS_2025_01/721290111"/>
    <hyperlink ref="F103" r:id="rId4" display="https://podminky.urs.cz/item/CS_URS_2025_01/998721122"/>
    <hyperlink ref="F106" r:id="rId5" display="https://podminky.urs.cz/item/CS_URS_2025_01/722174002"/>
    <hyperlink ref="F108" r:id="rId6" display="https://podminky.urs.cz/item/CS_URS_2025_01/722179191"/>
    <hyperlink ref="F110" r:id="rId7" display="https://podminky.urs.cz/item/CS_URS_2025_01/722181111"/>
    <hyperlink ref="F112" r:id="rId8" display="https://podminky.urs.cz/item/CS_URS_2025_01/722220111"/>
    <hyperlink ref="F114" r:id="rId9" display="https://podminky.urs.cz/item/CS_URS_2025_01/722290234"/>
    <hyperlink ref="F116" r:id="rId10" display="https://podminky.urs.cz/item/CS_URS_2025_01/722290246"/>
    <hyperlink ref="F118" r:id="rId11" display="https://podminky.urs.cz/item/CS_URS_2025_01/998722122"/>
    <hyperlink ref="F121" r:id="rId12" display="https://podminky.urs.cz/item/CS_URS_2025_01/725112171"/>
    <hyperlink ref="F123" r:id="rId13" display="https://podminky.urs.cz/item/CS_URS_2025_01/725119125"/>
    <hyperlink ref="F126" r:id="rId14" display="https://podminky.urs.cz/item/CS_URS_2025_01/725119131"/>
    <hyperlink ref="F129" r:id="rId15" display="https://podminky.urs.cz/item/CS_URS_2025_01/725211601"/>
    <hyperlink ref="F131" r:id="rId16" display="https://podminky.urs.cz/item/CS_URS_2025_01/725219101"/>
    <hyperlink ref="F134" r:id="rId17" display="https://podminky.urs.cz/item/CS_URS_2025_01/725244907"/>
    <hyperlink ref="F137" r:id="rId18" display="https://podminky.urs.cz/item/CS_URS_2025_01/725291652"/>
    <hyperlink ref="F140" r:id="rId19" display="https://podminky.urs.cz/item/CS_URS_2025_01/725291653"/>
    <hyperlink ref="F143" r:id="rId20" display="https://podminky.urs.cz/item/CS_URS_2025_01/725291654"/>
    <hyperlink ref="F146" r:id="rId21" display="https://podminky.urs.cz/item/CS_URS_2025_01/725291662"/>
    <hyperlink ref="F149" r:id="rId22" display="https://podminky.urs.cz/item/CS_URS_2025_01/725291664"/>
    <hyperlink ref="F152" r:id="rId23" display="https://podminky.urs.cz/item/CS_URS_2025_01/725291665"/>
    <hyperlink ref="F155" r:id="rId24" display="https://podminky.urs.cz/item/CS_URS_2025_01/725291666"/>
    <hyperlink ref="F158" r:id="rId25" display="https://podminky.urs.cz/item/CS_URS_2025_01/725291668"/>
    <hyperlink ref="F161" r:id="rId26" display="https://podminky.urs.cz/item/CS_URS_2025_01/725291670"/>
    <hyperlink ref="F165" r:id="rId27" display="https://podminky.urs.cz/item/CS_URS_2025_01/725531101"/>
    <hyperlink ref="F167" r:id="rId28" display="https://podminky.urs.cz/item/CS_URS_2025_01/725813111"/>
    <hyperlink ref="F175" r:id="rId29" display="https://podminky.urs.cz/item/CS_URS_2025_01/725822613"/>
    <hyperlink ref="F178" r:id="rId30" display="https://podminky.urs.cz/item/CS_URS_2025_01/725849412"/>
    <hyperlink ref="F181" r:id="rId31" display="https://podminky.urs.cz/item/CS_URS_2025_01/725861101"/>
    <hyperlink ref="F183" r:id="rId32" display="https://podminky.urs.cz/item/CS_URS_2025_01/998725122"/>
    <hyperlink ref="F186" r:id="rId33" display="https://podminky.urs.cz/item/CS_URS_2025_01/726131002"/>
    <hyperlink ref="F188" r:id="rId34" display="https://podminky.urs.cz/item/CS_URS_2025_01/726131043"/>
    <hyperlink ref="F190" r:id="rId35" display="https://podminky.urs.cz/item/CS_URS_2025_01/998726132"/>
    <hyperlink ref="F193" r:id="rId36" display="https://podminky.urs.cz/item/CS_URS_2025_01/781491021"/>
    <hyperlink ref="F197" r:id="rId37" display="https://podminky.urs.cz/item/CS_URS_2025_01/998781122"/>
    <hyperlink ref="F200" r:id="rId38" display="https://podminky.urs.cz/item/CS_URS_2025_01/HZS1292"/>
    <hyperlink ref="F205" r:id="rId39" display="https://podminky.urs.cz/item/CS_URS_2025_01/HZS22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40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100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Stavební úpravy objektu č.p.7 pro podporu samostatnosti v životě u žáků se spec.vzdělávacími potřebami II.</v>
      </c>
      <c r="F7" s="142"/>
      <c r="G7" s="142"/>
      <c r="H7" s="142"/>
      <c r="L7" s="20"/>
    </row>
    <row r="8" s="1" customFormat="1" ht="12" customHeight="1">
      <c r="B8" s="20"/>
      <c r="D8" s="142" t="s">
        <v>105</v>
      </c>
      <c r="L8" s="20"/>
    </row>
    <row r="9" s="2" customFormat="1" ht="16.5" customHeight="1">
      <c r="A9" s="38"/>
      <c r="B9" s="44"/>
      <c r="C9" s="38"/>
      <c r="D9" s="38"/>
      <c r="E9" s="143" t="s">
        <v>748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 ht="12" customHeight="1">
      <c r="A10" s="38"/>
      <c r="B10" s="44"/>
      <c r="C10" s="38"/>
      <c r="D10" s="142" t="s">
        <v>749</v>
      </c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6.5" customHeight="1">
      <c r="A11" s="38"/>
      <c r="B11" s="44"/>
      <c r="C11" s="38"/>
      <c r="D11" s="38"/>
      <c r="E11" s="145" t="s">
        <v>1180</v>
      </c>
      <c r="F11" s="38"/>
      <c r="G11" s="38"/>
      <c r="H11" s="38"/>
      <c r="I11" s="38"/>
      <c r="J11" s="38"/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>
      <c r="A12" s="38"/>
      <c r="B12" s="44"/>
      <c r="C12" s="38"/>
      <c r="D12" s="38"/>
      <c r="E12" s="38"/>
      <c r="F12" s="38"/>
      <c r="G12" s="38"/>
      <c r="H12" s="38"/>
      <c r="I12" s="38"/>
      <c r="J12" s="38"/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2" customHeight="1">
      <c r="A13" s="38"/>
      <c r="B13" s="44"/>
      <c r="C13" s="38"/>
      <c r="D13" s="142" t="s">
        <v>18</v>
      </c>
      <c r="E13" s="38"/>
      <c r="F13" s="133" t="s">
        <v>19</v>
      </c>
      <c r="G13" s="38"/>
      <c r="H13" s="38"/>
      <c r="I13" s="142" t="s">
        <v>20</v>
      </c>
      <c r="J13" s="133" t="s">
        <v>19</v>
      </c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21</v>
      </c>
      <c r="E14" s="38"/>
      <c r="F14" s="133" t="s">
        <v>22</v>
      </c>
      <c r="G14" s="38"/>
      <c r="H14" s="38"/>
      <c r="I14" s="142" t="s">
        <v>23</v>
      </c>
      <c r="J14" s="146" t="str">
        <f>'Rekapitulace stavby'!AN8</f>
        <v>6. 3. 2025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0.8" customHeight="1">
      <c r="A15" s="38"/>
      <c r="B15" s="44"/>
      <c r="C15" s="38"/>
      <c r="D15" s="38"/>
      <c r="E15" s="38"/>
      <c r="F15" s="38"/>
      <c r="G15" s="38"/>
      <c r="H15" s="38"/>
      <c r="I15" s="38"/>
      <c r="J15" s="38"/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12" customHeight="1">
      <c r="A16" s="38"/>
      <c r="B16" s="44"/>
      <c r="C16" s="38"/>
      <c r="D16" s="142" t="s">
        <v>25</v>
      </c>
      <c r="E16" s="38"/>
      <c r="F16" s="38"/>
      <c r="G16" s="38"/>
      <c r="H16" s="38"/>
      <c r="I16" s="142" t="s">
        <v>26</v>
      </c>
      <c r="J16" s="133" t="s">
        <v>19</v>
      </c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8" customHeight="1">
      <c r="A17" s="38"/>
      <c r="B17" s="44"/>
      <c r="C17" s="38"/>
      <c r="D17" s="38"/>
      <c r="E17" s="133" t="s">
        <v>27</v>
      </c>
      <c r="F17" s="38"/>
      <c r="G17" s="38"/>
      <c r="H17" s="38"/>
      <c r="I17" s="142" t="s">
        <v>28</v>
      </c>
      <c r="J17" s="133" t="s">
        <v>19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6.96" customHeight="1">
      <c r="A18" s="38"/>
      <c r="B18" s="44"/>
      <c r="C18" s="38"/>
      <c r="D18" s="38"/>
      <c r="E18" s="38"/>
      <c r="F18" s="38"/>
      <c r="G18" s="38"/>
      <c r="H18" s="38"/>
      <c r="I18" s="38"/>
      <c r="J18" s="38"/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12" customHeight="1">
      <c r="A19" s="38"/>
      <c r="B19" s="44"/>
      <c r="C19" s="38"/>
      <c r="D19" s="142" t="s">
        <v>29</v>
      </c>
      <c r="E19" s="38"/>
      <c r="F19" s="38"/>
      <c r="G19" s="38"/>
      <c r="H19" s="38"/>
      <c r="I19" s="142" t="s">
        <v>26</v>
      </c>
      <c r="J19" s="33" t="str">
        <f>'Rekapitulace stavby'!AN13</f>
        <v>Vyplň údaj</v>
      </c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8" customHeight="1">
      <c r="A20" s="38"/>
      <c r="B20" s="44"/>
      <c r="C20" s="38"/>
      <c r="D20" s="38"/>
      <c r="E20" s="33" t="str">
        <f>'Rekapitulace stavby'!E14</f>
        <v>Vyplň údaj</v>
      </c>
      <c r="F20" s="133"/>
      <c r="G20" s="133"/>
      <c r="H20" s="133"/>
      <c r="I20" s="142" t="s">
        <v>28</v>
      </c>
      <c r="J20" s="33" t="str">
        <f>'Rekapitulace stavby'!AN14</f>
        <v>Vyplň údaj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6.96" customHeight="1">
      <c r="A21" s="38"/>
      <c r="B21" s="44"/>
      <c r="C21" s="38"/>
      <c r="D21" s="38"/>
      <c r="E21" s="38"/>
      <c r="F21" s="38"/>
      <c r="G21" s="38"/>
      <c r="H21" s="38"/>
      <c r="I21" s="38"/>
      <c r="J21" s="38"/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12" customHeight="1">
      <c r="A22" s="38"/>
      <c r="B22" s="44"/>
      <c r="C22" s="38"/>
      <c r="D22" s="142" t="s">
        <v>31</v>
      </c>
      <c r="E22" s="38"/>
      <c r="F22" s="38"/>
      <c r="G22" s="38"/>
      <c r="H22" s="38"/>
      <c r="I22" s="142" t="s">
        <v>26</v>
      </c>
      <c r="J22" s="133" t="s">
        <v>32</v>
      </c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8" customHeight="1">
      <c r="A23" s="38"/>
      <c r="B23" s="44"/>
      <c r="C23" s="38"/>
      <c r="D23" s="38"/>
      <c r="E23" s="133" t="s">
        <v>33</v>
      </c>
      <c r="F23" s="38"/>
      <c r="G23" s="38"/>
      <c r="H23" s="38"/>
      <c r="I23" s="142" t="s">
        <v>28</v>
      </c>
      <c r="J23" s="133" t="s">
        <v>34</v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6.96" customHeight="1">
      <c r="A24" s="38"/>
      <c r="B24" s="44"/>
      <c r="C24" s="38"/>
      <c r="D24" s="38"/>
      <c r="E24" s="38"/>
      <c r="F24" s="38"/>
      <c r="G24" s="38"/>
      <c r="H24" s="38"/>
      <c r="I24" s="38"/>
      <c r="J24" s="38"/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12" customHeight="1">
      <c r="A25" s="38"/>
      <c r="B25" s="44"/>
      <c r="C25" s="38"/>
      <c r="D25" s="142" t="s">
        <v>36</v>
      </c>
      <c r="E25" s="38"/>
      <c r="F25" s="38"/>
      <c r="G25" s="38"/>
      <c r="H25" s="38"/>
      <c r="I25" s="142" t="s">
        <v>26</v>
      </c>
      <c r="J25" s="133" t="str">
        <f>IF('Rekapitulace stavby'!AN19="","",'Rekapitulace stavby'!AN19)</f>
        <v/>
      </c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8" customHeight="1">
      <c r="A26" s="38"/>
      <c r="B26" s="44"/>
      <c r="C26" s="38"/>
      <c r="D26" s="38"/>
      <c r="E26" s="133" t="str">
        <f>IF('Rekapitulace stavby'!E20="","",'Rekapitulace stavby'!E20)</f>
        <v xml:space="preserve"> </v>
      </c>
      <c r="F26" s="38"/>
      <c r="G26" s="38"/>
      <c r="H26" s="38"/>
      <c r="I26" s="142" t="s">
        <v>28</v>
      </c>
      <c r="J26" s="133" t="str">
        <f>IF('Rekapitulace stavby'!AN20="","",'Rekapitulace stavby'!AN20)</f>
        <v/>
      </c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2" customFormat="1" ht="6.96" customHeight="1">
      <c r="A27" s="38"/>
      <c r="B27" s="44"/>
      <c r="C27" s="38"/>
      <c r="D27" s="38"/>
      <c r="E27" s="38"/>
      <c r="F27" s="38"/>
      <c r="G27" s="38"/>
      <c r="H27" s="38"/>
      <c r="I27" s="38"/>
      <c r="J27" s="38"/>
      <c r="K27" s="38"/>
      <c r="L27" s="144"/>
      <c r="S27" s="38"/>
      <c r="T27" s="38"/>
      <c r="U27" s="38"/>
      <c r="V27" s="38"/>
      <c r="W27" s="38"/>
      <c r="X27" s="38"/>
      <c r="Y27" s="38"/>
      <c r="Z27" s="38"/>
      <c r="AA27" s="38"/>
      <c r="AB27" s="38"/>
      <c r="AC27" s="38"/>
      <c r="AD27" s="38"/>
      <c r="AE27" s="38"/>
    </row>
    <row r="28" s="2" customFormat="1" ht="12" customHeight="1">
      <c r="A28" s="38"/>
      <c r="B28" s="44"/>
      <c r="C28" s="38"/>
      <c r="D28" s="142" t="s">
        <v>38</v>
      </c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8" customFormat="1" ht="71.25" customHeight="1">
      <c r="A29" s="147"/>
      <c r="B29" s="148"/>
      <c r="C29" s="147"/>
      <c r="D29" s="147"/>
      <c r="E29" s="149" t="s">
        <v>39</v>
      </c>
      <c r="F29" s="149"/>
      <c r="G29" s="149"/>
      <c r="H29" s="149"/>
      <c r="I29" s="147"/>
      <c r="J29" s="147"/>
      <c r="K29" s="147"/>
      <c r="L29" s="150"/>
      <c r="S29" s="147"/>
      <c r="T29" s="147"/>
      <c r="U29" s="147"/>
      <c r="V29" s="147"/>
      <c r="W29" s="147"/>
      <c r="X29" s="147"/>
      <c r="Y29" s="147"/>
      <c r="Z29" s="147"/>
      <c r="AA29" s="147"/>
      <c r="AB29" s="147"/>
      <c r="AC29" s="147"/>
      <c r="AD29" s="147"/>
      <c r="AE29" s="147"/>
    </row>
    <row r="30" s="2" customFormat="1" ht="6.96" customHeight="1">
      <c r="A30" s="38"/>
      <c r="B30" s="44"/>
      <c r="C30" s="38"/>
      <c r="D30" s="38"/>
      <c r="E30" s="38"/>
      <c r="F30" s="38"/>
      <c r="G30" s="38"/>
      <c r="H30" s="38"/>
      <c r="I30" s="38"/>
      <c r="J30" s="38"/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25.44" customHeight="1">
      <c r="A32" s="38"/>
      <c r="B32" s="44"/>
      <c r="C32" s="38"/>
      <c r="D32" s="152" t="s">
        <v>40</v>
      </c>
      <c r="E32" s="38"/>
      <c r="F32" s="38"/>
      <c r="G32" s="38"/>
      <c r="H32" s="38"/>
      <c r="I32" s="38"/>
      <c r="J32" s="153">
        <f>ROUND(J89, 2)</f>
        <v>0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6.96" customHeight="1">
      <c r="A33" s="38"/>
      <c r="B33" s="44"/>
      <c r="C33" s="38"/>
      <c r="D33" s="151"/>
      <c r="E33" s="151"/>
      <c r="F33" s="151"/>
      <c r="G33" s="151"/>
      <c r="H33" s="151"/>
      <c r="I33" s="151"/>
      <c r="J33" s="151"/>
      <c r="K33" s="151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38"/>
      <c r="F34" s="154" t="s">
        <v>42</v>
      </c>
      <c r="G34" s="38"/>
      <c r="H34" s="38"/>
      <c r="I34" s="154" t="s">
        <v>41</v>
      </c>
      <c r="J34" s="154" t="s">
        <v>43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s="2" customFormat="1" ht="14.4" customHeight="1">
      <c r="A35" s="38"/>
      <c r="B35" s="44"/>
      <c r="C35" s="38"/>
      <c r="D35" s="155" t="s">
        <v>44</v>
      </c>
      <c r="E35" s="142" t="s">
        <v>45</v>
      </c>
      <c r="F35" s="156">
        <f>ROUND((SUM(BE89:BE108)),  2)</f>
        <v>0</v>
      </c>
      <c r="G35" s="38"/>
      <c r="H35" s="38"/>
      <c r="I35" s="157">
        <v>0.20999999999999999</v>
      </c>
      <c r="J35" s="156">
        <f>ROUND(((SUM(BE89:BE108))*I35),  2)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s="2" customFormat="1" ht="14.4" customHeight="1">
      <c r="A36" s="38"/>
      <c r="B36" s="44"/>
      <c r="C36" s="38"/>
      <c r="D36" s="38"/>
      <c r="E36" s="142" t="s">
        <v>46</v>
      </c>
      <c r="F36" s="156">
        <f>ROUND((SUM(BF89:BF108)),  2)</f>
        <v>0</v>
      </c>
      <c r="G36" s="38"/>
      <c r="H36" s="38"/>
      <c r="I36" s="157">
        <v>0.12</v>
      </c>
      <c r="J36" s="156">
        <f>ROUND(((SUM(BF89:BF108))*I36),  2)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47</v>
      </c>
      <c r="F37" s="156">
        <f>ROUND((SUM(BG89:BG108)),  2)</f>
        <v>0</v>
      </c>
      <c r="G37" s="38"/>
      <c r="H37" s="38"/>
      <c r="I37" s="157">
        <v>0.20999999999999999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14.4" customHeight="1">
      <c r="A38" s="38"/>
      <c r="B38" s="44"/>
      <c r="C38" s="38"/>
      <c r="D38" s="38"/>
      <c r="E38" s="142" t="s">
        <v>48</v>
      </c>
      <c r="F38" s="156">
        <f>ROUND((SUM(BH89:BH108)),  2)</f>
        <v>0</v>
      </c>
      <c r="G38" s="38"/>
      <c r="H38" s="38"/>
      <c r="I38" s="157">
        <v>0.12</v>
      </c>
      <c r="J38" s="156">
        <f>0</f>
        <v>0</v>
      </c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14.4" customHeight="1">
      <c r="A39" s="38"/>
      <c r="B39" s="44"/>
      <c r="C39" s="38"/>
      <c r="D39" s="38"/>
      <c r="E39" s="142" t="s">
        <v>49</v>
      </c>
      <c r="F39" s="156">
        <f>ROUND((SUM(BI89:BI108)),  2)</f>
        <v>0</v>
      </c>
      <c r="G39" s="38"/>
      <c r="H39" s="38"/>
      <c r="I39" s="157">
        <v>0</v>
      </c>
      <c r="J39" s="156">
        <f>0</f>
        <v>0</v>
      </c>
      <c r="K39" s="38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6.96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s="2" customFormat="1" ht="25.44" customHeight="1">
      <c r="A41" s="38"/>
      <c r="B41" s="44"/>
      <c r="C41" s="158"/>
      <c r="D41" s="159" t="s">
        <v>50</v>
      </c>
      <c r="E41" s="160"/>
      <c r="F41" s="160"/>
      <c r="G41" s="161" t="s">
        <v>51</v>
      </c>
      <c r="H41" s="162" t="s">
        <v>52</v>
      </c>
      <c r="I41" s="160"/>
      <c r="J41" s="163">
        <f>SUM(J32:J39)</f>
        <v>0</v>
      </c>
      <c r="K41" s="164"/>
      <c r="L41" s="144"/>
      <c r="S41" s="38"/>
      <c r="T41" s="38"/>
      <c r="U41" s="38"/>
      <c r="V41" s="38"/>
      <c r="W41" s="38"/>
      <c r="X41" s="38"/>
      <c r="Y41" s="38"/>
      <c r="Z41" s="38"/>
      <c r="AA41" s="38"/>
      <c r="AB41" s="38"/>
      <c r="AC41" s="38"/>
      <c r="AD41" s="38"/>
      <c r="AE41" s="38"/>
    </row>
    <row r="42" s="2" customFormat="1" ht="14.4" customHeight="1">
      <c r="A42" s="38"/>
      <c r="B42" s="165"/>
      <c r="C42" s="166"/>
      <c r="D42" s="166"/>
      <c r="E42" s="166"/>
      <c r="F42" s="166"/>
      <c r="G42" s="166"/>
      <c r="H42" s="166"/>
      <c r="I42" s="166"/>
      <c r="J42" s="166"/>
      <c r="K42" s="166"/>
      <c r="L42" s="144"/>
      <c r="S42" s="38"/>
      <c r="T42" s="38"/>
      <c r="U42" s="38"/>
      <c r="V42" s="38"/>
      <c r="W42" s="38"/>
      <c r="X42" s="38"/>
      <c r="Y42" s="38"/>
      <c r="Z42" s="38"/>
      <c r="AA42" s="38"/>
      <c r="AB42" s="38"/>
      <c r="AC42" s="38"/>
      <c r="AD42" s="38"/>
      <c r="AE42" s="38"/>
    </row>
    <row r="46" hidden="1" s="2" customFormat="1" ht="6.96" customHeight="1">
      <c r="A46" s="38"/>
      <c r="B46" s="167"/>
      <c r="C46" s="168"/>
      <c r="D46" s="168"/>
      <c r="E46" s="168"/>
      <c r="F46" s="168"/>
      <c r="G46" s="168"/>
      <c r="H46" s="168"/>
      <c r="I46" s="168"/>
      <c r="J46" s="168"/>
      <c r="K46" s="168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24.96" customHeight="1">
      <c r="A47" s="38"/>
      <c r="B47" s="39"/>
      <c r="C47" s="23" t="s">
        <v>107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6.96" customHeight="1">
      <c r="A48" s="38"/>
      <c r="B48" s="39"/>
      <c r="C48" s="40"/>
      <c r="D48" s="40"/>
      <c r="E48" s="40"/>
      <c r="F48" s="40"/>
      <c r="G48" s="40"/>
      <c r="H48" s="40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16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26.25" customHeight="1">
      <c r="A50" s="38"/>
      <c r="B50" s="39"/>
      <c r="C50" s="40"/>
      <c r="D50" s="40"/>
      <c r="E50" s="169" t="str">
        <f>E7</f>
        <v>Stavební úpravy objektu č.p.7 pro podporu samostatnosti v životě u žáků se spec.vzdělávacími potřebami II.</v>
      </c>
      <c r="F50" s="32"/>
      <c r="G50" s="32"/>
      <c r="H50" s="32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1" customFormat="1" ht="12" customHeight="1">
      <c r="B51" s="21"/>
      <c r="C51" s="32" t="s">
        <v>105</v>
      </c>
      <c r="D51" s="22"/>
      <c r="E51" s="22"/>
      <c r="F51" s="22"/>
      <c r="G51" s="22"/>
      <c r="H51" s="22"/>
      <c r="I51" s="22"/>
      <c r="J51" s="22"/>
      <c r="K51" s="22"/>
      <c r="L51" s="20"/>
    </row>
    <row r="52" hidden="1" s="2" customFormat="1" ht="16.5" customHeight="1">
      <c r="A52" s="38"/>
      <c r="B52" s="39"/>
      <c r="C52" s="40"/>
      <c r="D52" s="40"/>
      <c r="E52" s="169" t="s">
        <v>748</v>
      </c>
      <c r="F52" s="40"/>
      <c r="G52" s="40"/>
      <c r="H52" s="40"/>
      <c r="I52" s="40"/>
      <c r="J52" s="40"/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12" customHeight="1">
      <c r="A53" s="38"/>
      <c r="B53" s="39"/>
      <c r="C53" s="32" t="s">
        <v>749</v>
      </c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6.5" customHeight="1">
      <c r="A54" s="38"/>
      <c r="B54" s="39"/>
      <c r="C54" s="40"/>
      <c r="D54" s="40"/>
      <c r="E54" s="69" t="str">
        <f>E11</f>
        <v>c3 - ÚT</v>
      </c>
      <c r="F54" s="40"/>
      <c r="G54" s="40"/>
      <c r="H54" s="40"/>
      <c r="I54" s="40"/>
      <c r="J54" s="40"/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6.96" customHeight="1">
      <c r="A55" s="38"/>
      <c r="B55" s="39"/>
      <c r="C55" s="40"/>
      <c r="D55" s="40"/>
      <c r="E55" s="40"/>
      <c r="F55" s="40"/>
      <c r="G55" s="40"/>
      <c r="H55" s="40"/>
      <c r="I55" s="40"/>
      <c r="J55" s="40"/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2" customHeight="1">
      <c r="A56" s="38"/>
      <c r="B56" s="39"/>
      <c r="C56" s="32" t="s">
        <v>21</v>
      </c>
      <c r="D56" s="40"/>
      <c r="E56" s="40"/>
      <c r="F56" s="27" t="str">
        <f>F14</f>
        <v>p.č.508, Horšovský Týn</v>
      </c>
      <c r="G56" s="40"/>
      <c r="H56" s="40"/>
      <c r="I56" s="32" t="s">
        <v>23</v>
      </c>
      <c r="J56" s="72" t="str">
        <f>IF(J14="","",J14)</f>
        <v>6. 3. 2025</v>
      </c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6.96" customHeight="1">
      <c r="A57" s="38"/>
      <c r="B57" s="39"/>
      <c r="C57" s="40"/>
      <c r="D57" s="40"/>
      <c r="E57" s="40"/>
      <c r="F57" s="40"/>
      <c r="G57" s="40"/>
      <c r="H57" s="40"/>
      <c r="I57" s="40"/>
      <c r="J57" s="40"/>
      <c r="K57" s="40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5.15" customHeight="1">
      <c r="A58" s="38"/>
      <c r="B58" s="39"/>
      <c r="C58" s="32" t="s">
        <v>25</v>
      </c>
      <c r="D58" s="40"/>
      <c r="E58" s="40"/>
      <c r="F58" s="27" t="str">
        <f>E17</f>
        <v>ZŠ a OŠ Horšovský Týn</v>
      </c>
      <c r="G58" s="40"/>
      <c r="H58" s="40"/>
      <c r="I58" s="32" t="s">
        <v>31</v>
      </c>
      <c r="J58" s="36" t="str">
        <f>E23</f>
        <v>MP Technik s.r.o.</v>
      </c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15.15" customHeight="1">
      <c r="A59" s="38"/>
      <c r="B59" s="39"/>
      <c r="C59" s="32" t="s">
        <v>29</v>
      </c>
      <c r="D59" s="40"/>
      <c r="E59" s="40"/>
      <c r="F59" s="27" t="str">
        <f>IF(E20="","",E20)</f>
        <v>Vyplň údaj</v>
      </c>
      <c r="G59" s="40"/>
      <c r="H59" s="40"/>
      <c r="I59" s="32" t="s">
        <v>36</v>
      </c>
      <c r="J59" s="36" t="str">
        <f>E26</f>
        <v xml:space="preserve"> 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</row>
    <row r="60" hidden="1" s="2" customFormat="1" ht="10.32" customHeight="1">
      <c r="A60" s="38"/>
      <c r="B60" s="39"/>
      <c r="C60" s="40"/>
      <c r="D60" s="40"/>
      <c r="E60" s="40"/>
      <c r="F60" s="40"/>
      <c r="G60" s="40"/>
      <c r="H60" s="40"/>
      <c r="I60" s="40"/>
      <c r="J60" s="40"/>
      <c r="K60" s="40"/>
      <c r="L60" s="144"/>
      <c r="S60" s="38"/>
      <c r="T60" s="38"/>
      <c r="U60" s="38"/>
      <c r="V60" s="38"/>
      <c r="W60" s="38"/>
      <c r="X60" s="38"/>
      <c r="Y60" s="38"/>
      <c r="Z60" s="38"/>
      <c r="AA60" s="38"/>
      <c r="AB60" s="38"/>
      <c r="AC60" s="38"/>
      <c r="AD60" s="38"/>
      <c r="AE60" s="38"/>
    </row>
    <row r="61" hidden="1" s="2" customFormat="1" ht="29.28" customHeight="1">
      <c r="A61" s="38"/>
      <c r="B61" s="39"/>
      <c r="C61" s="170" t="s">
        <v>108</v>
      </c>
      <c r="D61" s="171"/>
      <c r="E61" s="171"/>
      <c r="F61" s="171"/>
      <c r="G61" s="171"/>
      <c r="H61" s="171"/>
      <c r="I61" s="171"/>
      <c r="J61" s="172" t="s">
        <v>109</v>
      </c>
      <c r="K61" s="171"/>
      <c r="L61" s="144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 s="2" customFormat="1" ht="10.32" customHeight="1">
      <c r="A62" s="38"/>
      <c r="B62" s="39"/>
      <c r="C62" s="40"/>
      <c r="D62" s="40"/>
      <c r="E62" s="40"/>
      <c r="F62" s="40"/>
      <c r="G62" s="40"/>
      <c r="H62" s="40"/>
      <c r="I62" s="40"/>
      <c r="J62" s="40"/>
      <c r="K62" s="40"/>
      <c r="L62" s="144"/>
      <c r="S62" s="38"/>
      <c r="T62" s="38"/>
      <c r="U62" s="38"/>
      <c r="V62" s="38"/>
      <c r="W62" s="38"/>
      <c r="X62" s="38"/>
      <c r="Y62" s="38"/>
      <c r="Z62" s="38"/>
      <c r="AA62" s="38"/>
      <c r="AB62" s="38"/>
      <c r="AC62" s="38"/>
      <c r="AD62" s="38"/>
      <c r="AE62" s="38"/>
    </row>
    <row r="63" hidden="1" s="2" customFormat="1" ht="22.8" customHeight="1">
      <c r="A63" s="38"/>
      <c r="B63" s="39"/>
      <c r="C63" s="173" t="s">
        <v>72</v>
      </c>
      <c r="D63" s="40"/>
      <c r="E63" s="40"/>
      <c r="F63" s="40"/>
      <c r="G63" s="40"/>
      <c r="H63" s="40"/>
      <c r="I63" s="40"/>
      <c r="J63" s="102">
        <f>J89</f>
        <v>0</v>
      </c>
      <c r="K63" s="40"/>
      <c r="L63" s="144"/>
      <c r="S63" s="38"/>
      <c r="T63" s="38"/>
      <c r="U63" s="38"/>
      <c r="V63" s="38"/>
      <c r="W63" s="38"/>
      <c r="X63" s="38"/>
      <c r="Y63" s="38"/>
      <c r="Z63" s="38"/>
      <c r="AA63" s="38"/>
      <c r="AB63" s="38"/>
      <c r="AC63" s="38"/>
      <c r="AD63" s="38"/>
      <c r="AE63" s="38"/>
      <c r="AU63" s="17" t="s">
        <v>110</v>
      </c>
    </row>
    <row r="64" hidden="1" s="9" customFormat="1" ht="24.96" customHeight="1">
      <c r="A64" s="9"/>
      <c r="B64" s="174"/>
      <c r="C64" s="175"/>
      <c r="D64" s="176" t="s">
        <v>114</v>
      </c>
      <c r="E64" s="177"/>
      <c r="F64" s="177"/>
      <c r="G64" s="177"/>
      <c r="H64" s="177"/>
      <c r="I64" s="177"/>
      <c r="J64" s="178">
        <f>J90</f>
        <v>0</v>
      </c>
      <c r="K64" s="175"/>
      <c r="L64" s="179"/>
      <c r="S64" s="9"/>
      <c r="T64" s="9"/>
      <c r="U64" s="9"/>
      <c r="V64" s="9"/>
      <c r="W64" s="9"/>
      <c r="X64" s="9"/>
      <c r="Y64" s="9"/>
      <c r="Z64" s="9"/>
      <c r="AA64" s="9"/>
      <c r="AB64" s="9"/>
      <c r="AC64" s="9"/>
      <c r="AD64" s="9"/>
      <c r="AE64" s="9"/>
    </row>
    <row r="65" hidden="1" s="10" customFormat="1" ht="19.92" customHeight="1">
      <c r="A65" s="10"/>
      <c r="B65" s="180"/>
      <c r="C65" s="125"/>
      <c r="D65" s="181" t="s">
        <v>1181</v>
      </c>
      <c r="E65" s="182"/>
      <c r="F65" s="182"/>
      <c r="G65" s="182"/>
      <c r="H65" s="182"/>
      <c r="I65" s="182"/>
      <c r="J65" s="183">
        <f>J91</f>
        <v>0</v>
      </c>
      <c r="K65" s="125"/>
      <c r="L65" s="184"/>
      <c r="S65" s="10"/>
      <c r="T65" s="10"/>
      <c r="U65" s="10"/>
      <c r="V65" s="10"/>
      <c r="W65" s="10"/>
      <c r="X65" s="10"/>
      <c r="Y65" s="10"/>
      <c r="Z65" s="10"/>
      <c r="AA65" s="10"/>
      <c r="AB65" s="10"/>
      <c r="AC65" s="10"/>
      <c r="AD65" s="10"/>
      <c r="AE65" s="10"/>
    </row>
    <row r="66" hidden="1" s="10" customFormat="1" ht="19.92" customHeight="1">
      <c r="A66" s="10"/>
      <c r="B66" s="180"/>
      <c r="C66" s="125"/>
      <c r="D66" s="181" t="s">
        <v>1182</v>
      </c>
      <c r="E66" s="182"/>
      <c r="F66" s="182"/>
      <c r="G66" s="182"/>
      <c r="H66" s="182"/>
      <c r="I66" s="182"/>
      <c r="J66" s="183">
        <f>J99</f>
        <v>0</v>
      </c>
      <c r="K66" s="125"/>
      <c r="L66" s="184"/>
      <c r="S66" s="10"/>
      <c r="T66" s="10"/>
      <c r="U66" s="10"/>
      <c r="V66" s="10"/>
      <c r="W66" s="10"/>
      <c r="X66" s="10"/>
      <c r="Y66" s="10"/>
      <c r="Z66" s="10"/>
      <c r="AA66" s="10"/>
      <c r="AB66" s="10"/>
      <c r="AC66" s="10"/>
      <c r="AD66" s="10"/>
      <c r="AE66" s="10"/>
    </row>
    <row r="67" hidden="1" s="9" customFormat="1" ht="24.96" customHeight="1">
      <c r="A67" s="9"/>
      <c r="B67" s="174"/>
      <c r="C67" s="175"/>
      <c r="D67" s="176" t="s">
        <v>328</v>
      </c>
      <c r="E67" s="177"/>
      <c r="F67" s="177"/>
      <c r="G67" s="177"/>
      <c r="H67" s="177"/>
      <c r="I67" s="177"/>
      <c r="J67" s="178">
        <f>J104</f>
        <v>0</v>
      </c>
      <c r="K67" s="175"/>
      <c r="L67" s="179"/>
      <c r="S67" s="9"/>
      <c r="T67" s="9"/>
      <c r="U67" s="9"/>
      <c r="V67" s="9"/>
      <c r="W67" s="9"/>
      <c r="X67" s="9"/>
      <c r="Y67" s="9"/>
      <c r="Z67" s="9"/>
      <c r="AA67" s="9"/>
      <c r="AB67" s="9"/>
      <c r="AC67" s="9"/>
      <c r="AD67" s="9"/>
      <c r="AE67" s="9"/>
    </row>
    <row r="68" hidden="1" s="2" customFormat="1" ht="21.84" customHeight="1">
      <c r="A68" s="38"/>
      <c r="B68" s="39"/>
      <c r="C68" s="40"/>
      <c r="D68" s="40"/>
      <c r="E68" s="40"/>
      <c r="F68" s="40"/>
      <c r="G68" s="40"/>
      <c r="H68" s="40"/>
      <c r="I68" s="40"/>
      <c r="J68" s="40"/>
      <c r="K68" s="40"/>
      <c r="L68" s="144"/>
      <c r="S68" s="38"/>
      <c r="T68" s="38"/>
      <c r="U68" s="38"/>
      <c r="V68" s="38"/>
      <c r="W68" s="38"/>
      <c r="X68" s="38"/>
      <c r="Y68" s="38"/>
      <c r="Z68" s="38"/>
      <c r="AA68" s="38"/>
      <c r="AB68" s="38"/>
      <c r="AC68" s="38"/>
      <c r="AD68" s="38"/>
      <c r="AE68" s="38"/>
    </row>
    <row r="69" hidden="1" s="2" customFormat="1" ht="6.96" customHeight="1">
      <c r="A69" s="38"/>
      <c r="B69" s="59"/>
      <c r="C69" s="60"/>
      <c r="D69" s="60"/>
      <c r="E69" s="60"/>
      <c r="F69" s="60"/>
      <c r="G69" s="60"/>
      <c r="H69" s="60"/>
      <c r="I69" s="60"/>
      <c r="J69" s="60"/>
      <c r="K69" s="60"/>
      <c r="L69" s="144"/>
      <c r="S69" s="38"/>
      <c r="T69" s="38"/>
      <c r="U69" s="38"/>
      <c r="V69" s="38"/>
      <c r="W69" s="38"/>
      <c r="X69" s="38"/>
      <c r="Y69" s="38"/>
      <c r="Z69" s="38"/>
      <c r="AA69" s="38"/>
      <c r="AB69" s="38"/>
      <c r="AC69" s="38"/>
      <c r="AD69" s="38"/>
      <c r="AE69" s="38"/>
    </row>
    <row r="70" hidden="1"/>
    <row r="71" hidden="1"/>
    <row r="72" hidden="1"/>
    <row r="73" s="2" customFormat="1" ht="6.96" customHeight="1">
      <c r="A73" s="38"/>
      <c r="B73" s="61"/>
      <c r="C73" s="62"/>
      <c r="D73" s="62"/>
      <c r="E73" s="62"/>
      <c r="F73" s="62"/>
      <c r="G73" s="62"/>
      <c r="H73" s="62"/>
      <c r="I73" s="62"/>
      <c r="J73" s="62"/>
      <c r="K73" s="62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4.96" customHeight="1">
      <c r="A74" s="38"/>
      <c r="B74" s="39"/>
      <c r="C74" s="23" t="s">
        <v>122</v>
      </c>
      <c r="D74" s="40"/>
      <c r="E74" s="40"/>
      <c r="F74" s="40"/>
      <c r="G74" s="40"/>
      <c r="H74" s="40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6.96" customHeight="1">
      <c r="A75" s="38"/>
      <c r="B75" s="39"/>
      <c r="C75" s="40"/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2" customHeight="1">
      <c r="A76" s="38"/>
      <c r="B76" s="39"/>
      <c r="C76" s="32" t="s">
        <v>16</v>
      </c>
      <c r="D76" s="40"/>
      <c r="E76" s="40"/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26.25" customHeight="1">
      <c r="A77" s="38"/>
      <c r="B77" s="39"/>
      <c r="C77" s="40"/>
      <c r="D77" s="40"/>
      <c r="E77" s="169" t="str">
        <f>E7</f>
        <v>Stavební úpravy objektu č.p.7 pro podporu samostatnosti v životě u žáků se spec.vzdělávacími potřebami II.</v>
      </c>
      <c r="F77" s="32"/>
      <c r="G77" s="32"/>
      <c r="H77" s="32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1" customFormat="1" ht="12" customHeight="1">
      <c r="B78" s="21"/>
      <c r="C78" s="32" t="s">
        <v>105</v>
      </c>
      <c r="D78" s="22"/>
      <c r="E78" s="22"/>
      <c r="F78" s="22"/>
      <c r="G78" s="22"/>
      <c r="H78" s="22"/>
      <c r="I78" s="22"/>
      <c r="J78" s="22"/>
      <c r="K78" s="22"/>
      <c r="L78" s="20"/>
    </row>
    <row r="79" s="2" customFormat="1" ht="16.5" customHeight="1">
      <c r="A79" s="38"/>
      <c r="B79" s="39"/>
      <c r="C79" s="40"/>
      <c r="D79" s="40"/>
      <c r="E79" s="169" t="s">
        <v>748</v>
      </c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2" customHeight="1">
      <c r="A80" s="38"/>
      <c r="B80" s="39"/>
      <c r="C80" s="32" t="s">
        <v>749</v>
      </c>
      <c r="D80" s="40"/>
      <c r="E80" s="40"/>
      <c r="F80" s="40"/>
      <c r="G80" s="40"/>
      <c r="H80" s="40"/>
      <c r="I80" s="40"/>
      <c r="J80" s="40"/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6.5" customHeight="1">
      <c r="A81" s="38"/>
      <c r="B81" s="39"/>
      <c r="C81" s="40"/>
      <c r="D81" s="40"/>
      <c r="E81" s="69" t="str">
        <f>E11</f>
        <v>c3 - ÚT</v>
      </c>
      <c r="F81" s="40"/>
      <c r="G81" s="40"/>
      <c r="H81" s="40"/>
      <c r="I81" s="40"/>
      <c r="J81" s="40"/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6.96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12" customHeight="1">
      <c r="A83" s="38"/>
      <c r="B83" s="39"/>
      <c r="C83" s="32" t="s">
        <v>21</v>
      </c>
      <c r="D83" s="40"/>
      <c r="E83" s="40"/>
      <c r="F83" s="27" t="str">
        <f>F14</f>
        <v>p.č.508, Horšovský Týn</v>
      </c>
      <c r="G83" s="40"/>
      <c r="H83" s="40"/>
      <c r="I83" s="32" t="s">
        <v>23</v>
      </c>
      <c r="J83" s="72" t="str">
        <f>IF(J14="","",J14)</f>
        <v>6. 3. 2025</v>
      </c>
      <c r="K83" s="40"/>
      <c r="L83" s="144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6.96" customHeight="1">
      <c r="A84" s="38"/>
      <c r="B84" s="39"/>
      <c r="C84" s="40"/>
      <c r="D84" s="40"/>
      <c r="E84" s="40"/>
      <c r="F84" s="40"/>
      <c r="G84" s="40"/>
      <c r="H84" s="40"/>
      <c r="I84" s="40"/>
      <c r="J84" s="40"/>
      <c r="K84" s="40"/>
      <c r="L84" s="144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5.15" customHeight="1">
      <c r="A85" s="38"/>
      <c r="B85" s="39"/>
      <c r="C85" s="32" t="s">
        <v>25</v>
      </c>
      <c r="D85" s="40"/>
      <c r="E85" s="40"/>
      <c r="F85" s="27" t="str">
        <f>E17</f>
        <v>ZŠ a OŠ Horšovský Týn</v>
      </c>
      <c r="G85" s="40"/>
      <c r="H85" s="40"/>
      <c r="I85" s="32" t="s">
        <v>31</v>
      </c>
      <c r="J85" s="36" t="str">
        <f>E23</f>
        <v>MP Technik s.r.o.</v>
      </c>
      <c r="K85" s="40"/>
      <c r="L85" s="144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5.15" customHeight="1">
      <c r="A86" s="38"/>
      <c r="B86" s="39"/>
      <c r="C86" s="32" t="s">
        <v>29</v>
      </c>
      <c r="D86" s="40"/>
      <c r="E86" s="40"/>
      <c r="F86" s="27" t="str">
        <f>IF(E20="","",E20)</f>
        <v>Vyplň údaj</v>
      </c>
      <c r="G86" s="40"/>
      <c r="H86" s="40"/>
      <c r="I86" s="32" t="s">
        <v>36</v>
      </c>
      <c r="J86" s="36" t="str">
        <f>E26</f>
        <v xml:space="preserve"> </v>
      </c>
      <c r="K86" s="40"/>
      <c r="L86" s="144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0.32" customHeight="1">
      <c r="A87" s="38"/>
      <c r="B87" s="39"/>
      <c r="C87" s="40"/>
      <c r="D87" s="40"/>
      <c r="E87" s="40"/>
      <c r="F87" s="40"/>
      <c r="G87" s="40"/>
      <c r="H87" s="40"/>
      <c r="I87" s="40"/>
      <c r="J87" s="40"/>
      <c r="K87" s="40"/>
      <c r="L87" s="144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11" customFormat="1" ht="29.28" customHeight="1">
      <c r="A88" s="185"/>
      <c r="B88" s="186"/>
      <c r="C88" s="187" t="s">
        <v>123</v>
      </c>
      <c r="D88" s="188" t="s">
        <v>59</v>
      </c>
      <c r="E88" s="188" t="s">
        <v>55</v>
      </c>
      <c r="F88" s="188" t="s">
        <v>56</v>
      </c>
      <c r="G88" s="188" t="s">
        <v>124</v>
      </c>
      <c r="H88" s="188" t="s">
        <v>125</v>
      </c>
      <c r="I88" s="188" t="s">
        <v>126</v>
      </c>
      <c r="J88" s="188" t="s">
        <v>109</v>
      </c>
      <c r="K88" s="189" t="s">
        <v>127</v>
      </c>
      <c r="L88" s="190"/>
      <c r="M88" s="92" t="s">
        <v>19</v>
      </c>
      <c r="N88" s="93" t="s">
        <v>44</v>
      </c>
      <c r="O88" s="93" t="s">
        <v>128</v>
      </c>
      <c r="P88" s="93" t="s">
        <v>129</v>
      </c>
      <c r="Q88" s="93" t="s">
        <v>130</v>
      </c>
      <c r="R88" s="93" t="s">
        <v>131</v>
      </c>
      <c r="S88" s="93" t="s">
        <v>132</v>
      </c>
      <c r="T88" s="94" t="s">
        <v>133</v>
      </c>
      <c r="U88" s="185"/>
      <c r="V88" s="185"/>
      <c r="W88" s="185"/>
      <c r="X88" s="185"/>
      <c r="Y88" s="185"/>
      <c r="Z88" s="185"/>
      <c r="AA88" s="185"/>
      <c r="AB88" s="185"/>
      <c r="AC88" s="185"/>
      <c r="AD88" s="185"/>
      <c r="AE88" s="185"/>
    </row>
    <row r="89" s="2" customFormat="1" ht="22.8" customHeight="1">
      <c r="A89" s="38"/>
      <c r="B89" s="39"/>
      <c r="C89" s="99" t="s">
        <v>134</v>
      </c>
      <c r="D89" s="40"/>
      <c r="E89" s="40"/>
      <c r="F89" s="40"/>
      <c r="G89" s="40"/>
      <c r="H89" s="40"/>
      <c r="I89" s="40"/>
      <c r="J89" s="191">
        <f>BK89</f>
        <v>0</v>
      </c>
      <c r="K89" s="40"/>
      <c r="L89" s="44"/>
      <c r="M89" s="95"/>
      <c r="N89" s="192"/>
      <c r="O89" s="96"/>
      <c r="P89" s="193">
        <f>P90+P104</f>
        <v>0</v>
      </c>
      <c r="Q89" s="96"/>
      <c r="R89" s="193">
        <f>R90+R104</f>
        <v>0.0032799999999999999</v>
      </c>
      <c r="S89" s="96"/>
      <c r="T89" s="194">
        <f>T90+T104</f>
        <v>0.14005999999999999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T89" s="17" t="s">
        <v>73</v>
      </c>
      <c r="AU89" s="17" t="s">
        <v>110</v>
      </c>
      <c r="BK89" s="195">
        <f>BK90+BK104</f>
        <v>0</v>
      </c>
    </row>
    <row r="90" s="12" customFormat="1" ht="25.92" customHeight="1">
      <c r="A90" s="12"/>
      <c r="B90" s="196"/>
      <c r="C90" s="197"/>
      <c r="D90" s="198" t="s">
        <v>73</v>
      </c>
      <c r="E90" s="199" t="s">
        <v>190</v>
      </c>
      <c r="F90" s="199" t="s">
        <v>191</v>
      </c>
      <c r="G90" s="197"/>
      <c r="H90" s="197"/>
      <c r="I90" s="200"/>
      <c r="J90" s="201">
        <f>BK90</f>
        <v>0</v>
      </c>
      <c r="K90" s="197"/>
      <c r="L90" s="202"/>
      <c r="M90" s="203"/>
      <c r="N90" s="204"/>
      <c r="O90" s="204"/>
      <c r="P90" s="205">
        <f>P91+P99</f>
        <v>0</v>
      </c>
      <c r="Q90" s="204"/>
      <c r="R90" s="205">
        <f>R91+R99</f>
        <v>0.0032799999999999999</v>
      </c>
      <c r="S90" s="204"/>
      <c r="T90" s="206">
        <f>T91+T99</f>
        <v>0.14005999999999999</v>
      </c>
      <c r="U90" s="12"/>
      <c r="V90" s="12"/>
      <c r="W90" s="12"/>
      <c r="X90" s="12"/>
      <c r="Y90" s="12"/>
      <c r="Z90" s="12"/>
      <c r="AA90" s="12"/>
      <c r="AB90" s="12"/>
      <c r="AC90" s="12"/>
      <c r="AD90" s="12"/>
      <c r="AE90" s="12"/>
      <c r="AR90" s="207" t="s">
        <v>84</v>
      </c>
      <c r="AT90" s="208" t="s">
        <v>73</v>
      </c>
      <c r="AU90" s="208" t="s">
        <v>74</v>
      </c>
      <c r="AY90" s="207" t="s">
        <v>137</v>
      </c>
      <c r="BK90" s="209">
        <f>BK91+BK99</f>
        <v>0</v>
      </c>
    </row>
    <row r="91" s="12" customFormat="1" ht="22.8" customHeight="1">
      <c r="A91" s="12"/>
      <c r="B91" s="196"/>
      <c r="C91" s="197"/>
      <c r="D91" s="198" t="s">
        <v>73</v>
      </c>
      <c r="E91" s="210" t="s">
        <v>1183</v>
      </c>
      <c r="F91" s="210" t="s">
        <v>1184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SUM(P92:P98)</f>
        <v>0</v>
      </c>
      <c r="Q91" s="204"/>
      <c r="R91" s="205">
        <f>SUM(R92:R98)</f>
        <v>0.0030799999999999998</v>
      </c>
      <c r="S91" s="204"/>
      <c r="T91" s="206">
        <f>SUM(T92:T98)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84</v>
      </c>
      <c r="AT91" s="208" t="s">
        <v>73</v>
      </c>
      <c r="AU91" s="208" t="s">
        <v>82</v>
      </c>
      <c r="AY91" s="207" t="s">
        <v>137</v>
      </c>
      <c r="BK91" s="209">
        <f>SUM(BK92:BK98)</f>
        <v>0</v>
      </c>
    </row>
    <row r="92" s="2" customFormat="1" ht="33" customHeight="1">
      <c r="A92" s="38"/>
      <c r="B92" s="39"/>
      <c r="C92" s="212" t="s">
        <v>82</v>
      </c>
      <c r="D92" s="212" t="s">
        <v>140</v>
      </c>
      <c r="E92" s="213" t="s">
        <v>1185</v>
      </c>
      <c r="F92" s="214" t="s">
        <v>1186</v>
      </c>
      <c r="G92" s="215" t="s">
        <v>252</v>
      </c>
      <c r="H92" s="216">
        <v>5.5999999999999996</v>
      </c>
      <c r="I92" s="217"/>
      <c r="J92" s="218">
        <f>ROUND(I92*H92,2)</f>
        <v>0</v>
      </c>
      <c r="K92" s="214" t="s">
        <v>144</v>
      </c>
      <c r="L92" s="44"/>
      <c r="M92" s="219" t="s">
        <v>19</v>
      </c>
      <c r="N92" s="220" t="s">
        <v>45</v>
      </c>
      <c r="O92" s="84"/>
      <c r="P92" s="221">
        <f>O92*H92</f>
        <v>0</v>
      </c>
      <c r="Q92" s="221">
        <v>0.00055000000000000003</v>
      </c>
      <c r="R92" s="221">
        <f>Q92*H92</f>
        <v>0.0030799999999999998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197</v>
      </c>
      <c r="AT92" s="223" t="s">
        <v>140</v>
      </c>
      <c r="AU92" s="223" t="s">
        <v>84</v>
      </c>
      <c r="AY92" s="17" t="s">
        <v>137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82</v>
      </c>
      <c r="BK92" s="224">
        <f>ROUND(I92*H92,2)</f>
        <v>0</v>
      </c>
      <c r="BL92" s="17" t="s">
        <v>197</v>
      </c>
      <c r="BM92" s="223" t="s">
        <v>1187</v>
      </c>
    </row>
    <row r="93" s="2" customFormat="1">
      <c r="A93" s="38"/>
      <c r="B93" s="39"/>
      <c r="C93" s="40"/>
      <c r="D93" s="225" t="s">
        <v>147</v>
      </c>
      <c r="E93" s="40"/>
      <c r="F93" s="226" t="s">
        <v>1188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147</v>
      </c>
      <c r="AU93" s="17" t="s">
        <v>84</v>
      </c>
    </row>
    <row r="94" s="14" customFormat="1">
      <c r="A94" s="14"/>
      <c r="B94" s="241"/>
      <c r="C94" s="242"/>
      <c r="D94" s="232" t="s">
        <v>149</v>
      </c>
      <c r="E94" s="243" t="s">
        <v>19</v>
      </c>
      <c r="F94" s="244" t="s">
        <v>1189</v>
      </c>
      <c r="G94" s="242"/>
      <c r="H94" s="245">
        <v>3.3999999999999999</v>
      </c>
      <c r="I94" s="246"/>
      <c r="J94" s="242"/>
      <c r="K94" s="242"/>
      <c r="L94" s="247"/>
      <c r="M94" s="248"/>
      <c r="N94" s="249"/>
      <c r="O94" s="249"/>
      <c r="P94" s="249"/>
      <c r="Q94" s="249"/>
      <c r="R94" s="249"/>
      <c r="S94" s="249"/>
      <c r="T94" s="250"/>
      <c r="U94" s="14"/>
      <c r="V94" s="14"/>
      <c r="W94" s="14"/>
      <c r="X94" s="14"/>
      <c r="Y94" s="14"/>
      <c r="Z94" s="14"/>
      <c r="AA94" s="14"/>
      <c r="AB94" s="14"/>
      <c r="AC94" s="14"/>
      <c r="AD94" s="14"/>
      <c r="AE94" s="14"/>
      <c r="AT94" s="251" t="s">
        <v>149</v>
      </c>
      <c r="AU94" s="251" t="s">
        <v>84</v>
      </c>
      <c r="AV94" s="14" t="s">
        <v>84</v>
      </c>
      <c r="AW94" s="14" t="s">
        <v>35</v>
      </c>
      <c r="AX94" s="14" t="s">
        <v>74</v>
      </c>
      <c r="AY94" s="251" t="s">
        <v>137</v>
      </c>
    </row>
    <row r="95" s="14" customFormat="1">
      <c r="A95" s="14"/>
      <c r="B95" s="241"/>
      <c r="C95" s="242"/>
      <c r="D95" s="232" t="s">
        <v>149</v>
      </c>
      <c r="E95" s="243" t="s">
        <v>19</v>
      </c>
      <c r="F95" s="244" t="s">
        <v>1190</v>
      </c>
      <c r="G95" s="242"/>
      <c r="H95" s="245">
        <v>2.2000000000000002</v>
      </c>
      <c r="I95" s="246"/>
      <c r="J95" s="242"/>
      <c r="K95" s="242"/>
      <c r="L95" s="247"/>
      <c r="M95" s="248"/>
      <c r="N95" s="249"/>
      <c r="O95" s="249"/>
      <c r="P95" s="249"/>
      <c r="Q95" s="249"/>
      <c r="R95" s="249"/>
      <c r="S95" s="249"/>
      <c r="T95" s="250"/>
      <c r="U95" s="14"/>
      <c r="V95" s="14"/>
      <c r="W95" s="14"/>
      <c r="X95" s="14"/>
      <c r="Y95" s="14"/>
      <c r="Z95" s="14"/>
      <c r="AA95" s="14"/>
      <c r="AB95" s="14"/>
      <c r="AC95" s="14"/>
      <c r="AD95" s="14"/>
      <c r="AE95" s="14"/>
      <c r="AT95" s="251" t="s">
        <v>149</v>
      </c>
      <c r="AU95" s="251" t="s">
        <v>84</v>
      </c>
      <c r="AV95" s="14" t="s">
        <v>84</v>
      </c>
      <c r="AW95" s="14" t="s">
        <v>35</v>
      </c>
      <c r="AX95" s="14" t="s">
        <v>74</v>
      </c>
      <c r="AY95" s="251" t="s">
        <v>137</v>
      </c>
    </row>
    <row r="96" s="15" customFormat="1">
      <c r="A96" s="15"/>
      <c r="B96" s="252"/>
      <c r="C96" s="253"/>
      <c r="D96" s="232" t="s">
        <v>149</v>
      </c>
      <c r="E96" s="254" t="s">
        <v>19</v>
      </c>
      <c r="F96" s="255" t="s">
        <v>158</v>
      </c>
      <c r="G96" s="253"/>
      <c r="H96" s="256">
        <v>5.5999999999999996</v>
      </c>
      <c r="I96" s="257"/>
      <c r="J96" s="253"/>
      <c r="K96" s="253"/>
      <c r="L96" s="258"/>
      <c r="M96" s="259"/>
      <c r="N96" s="260"/>
      <c r="O96" s="260"/>
      <c r="P96" s="260"/>
      <c r="Q96" s="260"/>
      <c r="R96" s="260"/>
      <c r="S96" s="260"/>
      <c r="T96" s="261"/>
      <c r="U96" s="15"/>
      <c r="V96" s="15"/>
      <c r="W96" s="15"/>
      <c r="X96" s="15"/>
      <c r="Y96" s="15"/>
      <c r="Z96" s="15"/>
      <c r="AA96" s="15"/>
      <c r="AB96" s="15"/>
      <c r="AC96" s="15"/>
      <c r="AD96" s="15"/>
      <c r="AE96" s="15"/>
      <c r="AT96" s="262" t="s">
        <v>149</v>
      </c>
      <c r="AU96" s="262" t="s">
        <v>84</v>
      </c>
      <c r="AV96" s="15" t="s">
        <v>145</v>
      </c>
      <c r="AW96" s="15" t="s">
        <v>35</v>
      </c>
      <c r="AX96" s="15" t="s">
        <v>82</v>
      </c>
      <c r="AY96" s="262" t="s">
        <v>137</v>
      </c>
    </row>
    <row r="97" s="2" customFormat="1" ht="24.15" customHeight="1">
      <c r="A97" s="38"/>
      <c r="B97" s="39"/>
      <c r="C97" s="212" t="s">
        <v>84</v>
      </c>
      <c r="D97" s="212" t="s">
        <v>140</v>
      </c>
      <c r="E97" s="213" t="s">
        <v>1191</v>
      </c>
      <c r="F97" s="214" t="s">
        <v>1192</v>
      </c>
      <c r="G97" s="215" t="s">
        <v>252</v>
      </c>
      <c r="H97" s="216">
        <v>5.5999999999999996</v>
      </c>
      <c r="I97" s="217"/>
      <c r="J97" s="218">
        <f>ROUND(I97*H97,2)</f>
        <v>0</v>
      </c>
      <c r="K97" s="214" t="s">
        <v>144</v>
      </c>
      <c r="L97" s="44"/>
      <c r="M97" s="219" t="s">
        <v>19</v>
      </c>
      <c r="N97" s="220" t="s">
        <v>45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197</v>
      </c>
      <c r="AT97" s="223" t="s">
        <v>140</v>
      </c>
      <c r="AU97" s="223" t="s">
        <v>84</v>
      </c>
      <c r="AY97" s="17" t="s">
        <v>137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82</v>
      </c>
      <c r="BK97" s="224">
        <f>ROUND(I97*H97,2)</f>
        <v>0</v>
      </c>
      <c r="BL97" s="17" t="s">
        <v>197</v>
      </c>
      <c r="BM97" s="223" t="s">
        <v>1193</v>
      </c>
    </row>
    <row r="98" s="2" customFormat="1">
      <c r="A98" s="38"/>
      <c r="B98" s="39"/>
      <c r="C98" s="40"/>
      <c r="D98" s="225" t="s">
        <v>147</v>
      </c>
      <c r="E98" s="40"/>
      <c r="F98" s="226" t="s">
        <v>1194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147</v>
      </c>
      <c r="AU98" s="17" t="s">
        <v>84</v>
      </c>
    </row>
    <row r="99" s="12" customFormat="1" ht="22.8" customHeight="1">
      <c r="A99" s="12"/>
      <c r="B99" s="196"/>
      <c r="C99" s="197"/>
      <c r="D99" s="198" t="s">
        <v>73</v>
      </c>
      <c r="E99" s="210" t="s">
        <v>1195</v>
      </c>
      <c r="F99" s="210" t="s">
        <v>1196</v>
      </c>
      <c r="G99" s="197"/>
      <c r="H99" s="197"/>
      <c r="I99" s="200"/>
      <c r="J99" s="211">
        <f>BK99</f>
        <v>0</v>
      </c>
      <c r="K99" s="197"/>
      <c r="L99" s="202"/>
      <c r="M99" s="203"/>
      <c r="N99" s="204"/>
      <c r="O99" s="204"/>
      <c r="P99" s="205">
        <f>SUM(P100:P103)</f>
        <v>0</v>
      </c>
      <c r="Q99" s="204"/>
      <c r="R99" s="205">
        <f>SUM(R100:R103)</f>
        <v>0.00020000000000000001</v>
      </c>
      <c r="S99" s="204"/>
      <c r="T99" s="206">
        <f>SUM(T100:T103)</f>
        <v>0.14005999999999999</v>
      </c>
      <c r="U99" s="12"/>
      <c r="V99" s="12"/>
      <c r="W99" s="12"/>
      <c r="X99" s="12"/>
      <c r="Y99" s="12"/>
      <c r="Z99" s="12"/>
      <c r="AA99" s="12"/>
      <c r="AB99" s="12"/>
      <c r="AC99" s="12"/>
      <c r="AD99" s="12"/>
      <c r="AE99" s="12"/>
      <c r="AR99" s="207" t="s">
        <v>84</v>
      </c>
      <c r="AT99" s="208" t="s">
        <v>73</v>
      </c>
      <c r="AU99" s="208" t="s">
        <v>82</v>
      </c>
      <c r="AY99" s="207" t="s">
        <v>137</v>
      </c>
      <c r="BK99" s="209">
        <f>SUM(BK100:BK103)</f>
        <v>0</v>
      </c>
    </row>
    <row r="100" s="2" customFormat="1" ht="24.15" customHeight="1">
      <c r="A100" s="38"/>
      <c r="B100" s="39"/>
      <c r="C100" s="212" t="s">
        <v>169</v>
      </c>
      <c r="D100" s="212" t="s">
        <v>140</v>
      </c>
      <c r="E100" s="213" t="s">
        <v>1197</v>
      </c>
      <c r="F100" s="214" t="s">
        <v>1198</v>
      </c>
      <c r="G100" s="215" t="s">
        <v>229</v>
      </c>
      <c r="H100" s="216">
        <v>2</v>
      </c>
      <c r="I100" s="217"/>
      <c r="J100" s="218">
        <f>ROUND(I100*H100,2)</f>
        <v>0</v>
      </c>
      <c r="K100" s="214" t="s">
        <v>144</v>
      </c>
      <c r="L100" s="44"/>
      <c r="M100" s="219" t="s">
        <v>19</v>
      </c>
      <c r="N100" s="220" t="s">
        <v>45</v>
      </c>
      <c r="O100" s="84"/>
      <c r="P100" s="221">
        <f>O100*H100</f>
        <v>0</v>
      </c>
      <c r="Q100" s="221">
        <v>0.00010000000000000001</v>
      </c>
      <c r="R100" s="221">
        <f>Q100*H100</f>
        <v>0.00020000000000000001</v>
      </c>
      <c r="S100" s="221">
        <v>0.070029999999999995</v>
      </c>
      <c r="T100" s="222">
        <f>S100*H100</f>
        <v>0.14005999999999999</v>
      </c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R100" s="223" t="s">
        <v>197</v>
      </c>
      <c r="AT100" s="223" t="s">
        <v>140</v>
      </c>
      <c r="AU100" s="223" t="s">
        <v>84</v>
      </c>
      <c r="AY100" s="17" t="s">
        <v>137</v>
      </c>
      <c r="BE100" s="224">
        <f>IF(N100="základní",J100,0)</f>
        <v>0</v>
      </c>
      <c r="BF100" s="224">
        <f>IF(N100="snížená",J100,0)</f>
        <v>0</v>
      </c>
      <c r="BG100" s="224">
        <f>IF(N100="zákl. přenesená",J100,0)</f>
        <v>0</v>
      </c>
      <c r="BH100" s="224">
        <f>IF(N100="sníž. přenesená",J100,0)</f>
        <v>0</v>
      </c>
      <c r="BI100" s="224">
        <f>IF(N100="nulová",J100,0)</f>
        <v>0</v>
      </c>
      <c r="BJ100" s="17" t="s">
        <v>82</v>
      </c>
      <c r="BK100" s="224">
        <f>ROUND(I100*H100,2)</f>
        <v>0</v>
      </c>
      <c r="BL100" s="17" t="s">
        <v>197</v>
      </c>
      <c r="BM100" s="223" t="s">
        <v>1199</v>
      </c>
    </row>
    <row r="101" s="2" customFormat="1">
      <c r="A101" s="38"/>
      <c r="B101" s="39"/>
      <c r="C101" s="40"/>
      <c r="D101" s="225" t="s">
        <v>147</v>
      </c>
      <c r="E101" s="40"/>
      <c r="F101" s="226" t="s">
        <v>1200</v>
      </c>
      <c r="G101" s="40"/>
      <c r="H101" s="40"/>
      <c r="I101" s="227"/>
      <c r="J101" s="40"/>
      <c r="K101" s="40"/>
      <c r="L101" s="44"/>
      <c r="M101" s="228"/>
      <c r="N101" s="229"/>
      <c r="O101" s="84"/>
      <c r="P101" s="84"/>
      <c r="Q101" s="84"/>
      <c r="R101" s="84"/>
      <c r="S101" s="84"/>
      <c r="T101" s="85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  <c r="AT101" s="17" t="s">
        <v>147</v>
      </c>
      <c r="AU101" s="17" t="s">
        <v>84</v>
      </c>
    </row>
    <row r="102" s="2" customFormat="1" ht="24.15" customHeight="1">
      <c r="A102" s="38"/>
      <c r="B102" s="39"/>
      <c r="C102" s="212" t="s">
        <v>145</v>
      </c>
      <c r="D102" s="212" t="s">
        <v>140</v>
      </c>
      <c r="E102" s="213" t="s">
        <v>1201</v>
      </c>
      <c r="F102" s="214" t="s">
        <v>1202</v>
      </c>
      <c r="G102" s="215" t="s">
        <v>229</v>
      </c>
      <c r="H102" s="216">
        <v>2</v>
      </c>
      <c r="I102" s="217"/>
      <c r="J102" s="218">
        <f>ROUND(I102*H102,2)</f>
        <v>0</v>
      </c>
      <c r="K102" s="214" t="s">
        <v>144</v>
      </c>
      <c r="L102" s="44"/>
      <c r="M102" s="219" t="s">
        <v>19</v>
      </c>
      <c r="N102" s="220" t="s">
        <v>45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197</v>
      </c>
      <c r="AT102" s="223" t="s">
        <v>140</v>
      </c>
      <c r="AU102" s="223" t="s">
        <v>84</v>
      </c>
      <c r="AY102" s="17" t="s">
        <v>137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82</v>
      </c>
      <c r="BK102" s="224">
        <f>ROUND(I102*H102,2)</f>
        <v>0</v>
      </c>
      <c r="BL102" s="17" t="s">
        <v>197</v>
      </c>
      <c r="BM102" s="223" t="s">
        <v>1203</v>
      </c>
    </row>
    <row r="103" s="2" customFormat="1">
      <c r="A103" s="38"/>
      <c r="B103" s="39"/>
      <c r="C103" s="40"/>
      <c r="D103" s="225" t="s">
        <v>147</v>
      </c>
      <c r="E103" s="40"/>
      <c r="F103" s="226" t="s">
        <v>1204</v>
      </c>
      <c r="G103" s="40"/>
      <c r="H103" s="40"/>
      <c r="I103" s="227"/>
      <c r="J103" s="40"/>
      <c r="K103" s="40"/>
      <c r="L103" s="44"/>
      <c r="M103" s="228"/>
      <c r="N103" s="229"/>
      <c r="O103" s="84"/>
      <c r="P103" s="84"/>
      <c r="Q103" s="84"/>
      <c r="R103" s="84"/>
      <c r="S103" s="84"/>
      <c r="T103" s="85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147</v>
      </c>
      <c r="AU103" s="17" t="s">
        <v>84</v>
      </c>
    </row>
    <row r="104" s="12" customFormat="1" ht="25.92" customHeight="1">
      <c r="A104" s="12"/>
      <c r="B104" s="196"/>
      <c r="C104" s="197"/>
      <c r="D104" s="198" t="s">
        <v>73</v>
      </c>
      <c r="E104" s="199" t="s">
        <v>737</v>
      </c>
      <c r="F104" s="199" t="s">
        <v>738</v>
      </c>
      <c r="G104" s="197"/>
      <c r="H104" s="197"/>
      <c r="I104" s="200"/>
      <c r="J104" s="201">
        <f>BK104</f>
        <v>0</v>
      </c>
      <c r="K104" s="197"/>
      <c r="L104" s="202"/>
      <c r="M104" s="203"/>
      <c r="N104" s="204"/>
      <c r="O104" s="204"/>
      <c r="P104" s="205">
        <f>SUM(P105:P108)</f>
        <v>0</v>
      </c>
      <c r="Q104" s="204"/>
      <c r="R104" s="205">
        <f>SUM(R105:R108)</f>
        <v>0</v>
      </c>
      <c r="S104" s="204"/>
      <c r="T104" s="206">
        <f>SUM(T105:T108)</f>
        <v>0</v>
      </c>
      <c r="U104" s="12"/>
      <c r="V104" s="12"/>
      <c r="W104" s="12"/>
      <c r="X104" s="12"/>
      <c r="Y104" s="12"/>
      <c r="Z104" s="12"/>
      <c r="AA104" s="12"/>
      <c r="AB104" s="12"/>
      <c r="AC104" s="12"/>
      <c r="AD104" s="12"/>
      <c r="AE104" s="12"/>
      <c r="AR104" s="207" t="s">
        <v>145</v>
      </c>
      <c r="AT104" s="208" t="s">
        <v>73</v>
      </c>
      <c r="AU104" s="208" t="s">
        <v>74</v>
      </c>
      <c r="AY104" s="207" t="s">
        <v>137</v>
      </c>
      <c r="BK104" s="209">
        <f>SUM(BK105:BK108)</f>
        <v>0</v>
      </c>
    </row>
    <row r="105" s="2" customFormat="1" ht="24.15" customHeight="1">
      <c r="A105" s="38"/>
      <c r="B105" s="39"/>
      <c r="C105" s="212" t="s">
        <v>180</v>
      </c>
      <c r="D105" s="212" t="s">
        <v>140</v>
      </c>
      <c r="E105" s="213" t="s">
        <v>1205</v>
      </c>
      <c r="F105" s="214" t="s">
        <v>1206</v>
      </c>
      <c r="G105" s="215" t="s">
        <v>742</v>
      </c>
      <c r="H105" s="216">
        <v>10</v>
      </c>
      <c r="I105" s="217"/>
      <c r="J105" s="218">
        <f>ROUND(I105*H105,2)</f>
        <v>0</v>
      </c>
      <c r="K105" s="214" t="s">
        <v>144</v>
      </c>
      <c r="L105" s="44"/>
      <c r="M105" s="219" t="s">
        <v>19</v>
      </c>
      <c r="N105" s="220" t="s">
        <v>45</v>
      </c>
      <c r="O105" s="84"/>
      <c r="P105" s="221">
        <f>O105*H105</f>
        <v>0</v>
      </c>
      <c r="Q105" s="221">
        <v>0</v>
      </c>
      <c r="R105" s="221">
        <f>Q105*H105</f>
        <v>0</v>
      </c>
      <c r="S105" s="221">
        <v>0</v>
      </c>
      <c r="T105" s="222">
        <f>S105*H105</f>
        <v>0</v>
      </c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  <c r="AR105" s="223" t="s">
        <v>743</v>
      </c>
      <c r="AT105" s="223" t="s">
        <v>140</v>
      </c>
      <c r="AU105" s="223" t="s">
        <v>82</v>
      </c>
      <c r="AY105" s="17" t="s">
        <v>137</v>
      </c>
      <c r="BE105" s="224">
        <f>IF(N105="základní",J105,0)</f>
        <v>0</v>
      </c>
      <c r="BF105" s="224">
        <f>IF(N105="snížená",J105,0)</f>
        <v>0</v>
      </c>
      <c r="BG105" s="224">
        <f>IF(N105="zákl. přenesená",J105,0)</f>
        <v>0</v>
      </c>
      <c r="BH105" s="224">
        <f>IF(N105="sníž. přenesená",J105,0)</f>
        <v>0</v>
      </c>
      <c r="BI105" s="224">
        <f>IF(N105="nulová",J105,0)</f>
        <v>0</v>
      </c>
      <c r="BJ105" s="17" t="s">
        <v>82</v>
      </c>
      <c r="BK105" s="224">
        <f>ROUND(I105*H105,2)</f>
        <v>0</v>
      </c>
      <c r="BL105" s="17" t="s">
        <v>743</v>
      </c>
      <c r="BM105" s="223" t="s">
        <v>1207</v>
      </c>
    </row>
    <row r="106" s="2" customFormat="1">
      <c r="A106" s="38"/>
      <c r="B106" s="39"/>
      <c r="C106" s="40"/>
      <c r="D106" s="225" t="s">
        <v>147</v>
      </c>
      <c r="E106" s="40"/>
      <c r="F106" s="226" t="s">
        <v>1208</v>
      </c>
      <c r="G106" s="40"/>
      <c r="H106" s="40"/>
      <c r="I106" s="227"/>
      <c r="J106" s="40"/>
      <c r="K106" s="40"/>
      <c r="L106" s="44"/>
      <c r="M106" s="228"/>
      <c r="N106" s="229"/>
      <c r="O106" s="84"/>
      <c r="P106" s="84"/>
      <c r="Q106" s="84"/>
      <c r="R106" s="84"/>
      <c r="S106" s="84"/>
      <c r="T106" s="85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  <c r="AT106" s="17" t="s">
        <v>147</v>
      </c>
      <c r="AU106" s="17" t="s">
        <v>82</v>
      </c>
    </row>
    <row r="107" s="13" customFormat="1">
      <c r="A107" s="13"/>
      <c r="B107" s="230"/>
      <c r="C107" s="231"/>
      <c r="D107" s="232" t="s">
        <v>149</v>
      </c>
      <c r="E107" s="233" t="s">
        <v>19</v>
      </c>
      <c r="F107" s="234" t="s">
        <v>1209</v>
      </c>
      <c r="G107" s="231"/>
      <c r="H107" s="233" t="s">
        <v>19</v>
      </c>
      <c r="I107" s="235"/>
      <c r="J107" s="231"/>
      <c r="K107" s="231"/>
      <c r="L107" s="236"/>
      <c r="M107" s="237"/>
      <c r="N107" s="238"/>
      <c r="O107" s="238"/>
      <c r="P107" s="238"/>
      <c r="Q107" s="238"/>
      <c r="R107" s="238"/>
      <c r="S107" s="238"/>
      <c r="T107" s="239"/>
      <c r="U107" s="13"/>
      <c r="V107" s="13"/>
      <c r="W107" s="13"/>
      <c r="X107" s="13"/>
      <c r="Y107" s="13"/>
      <c r="Z107" s="13"/>
      <c r="AA107" s="13"/>
      <c r="AB107" s="13"/>
      <c r="AC107" s="13"/>
      <c r="AD107" s="13"/>
      <c r="AE107" s="13"/>
      <c r="AT107" s="240" t="s">
        <v>149</v>
      </c>
      <c r="AU107" s="240" t="s">
        <v>82</v>
      </c>
      <c r="AV107" s="13" t="s">
        <v>82</v>
      </c>
      <c r="AW107" s="13" t="s">
        <v>35</v>
      </c>
      <c r="AX107" s="13" t="s">
        <v>74</v>
      </c>
      <c r="AY107" s="240" t="s">
        <v>137</v>
      </c>
    </row>
    <row r="108" s="14" customFormat="1">
      <c r="A108" s="14"/>
      <c r="B108" s="241"/>
      <c r="C108" s="242"/>
      <c r="D108" s="232" t="s">
        <v>149</v>
      </c>
      <c r="E108" s="243" t="s">
        <v>19</v>
      </c>
      <c r="F108" s="244" t="s">
        <v>212</v>
      </c>
      <c r="G108" s="242"/>
      <c r="H108" s="245">
        <v>10</v>
      </c>
      <c r="I108" s="246"/>
      <c r="J108" s="242"/>
      <c r="K108" s="242"/>
      <c r="L108" s="247"/>
      <c r="M108" s="276"/>
      <c r="N108" s="277"/>
      <c r="O108" s="277"/>
      <c r="P108" s="277"/>
      <c r="Q108" s="277"/>
      <c r="R108" s="277"/>
      <c r="S108" s="277"/>
      <c r="T108" s="278"/>
      <c r="U108" s="14"/>
      <c r="V108" s="14"/>
      <c r="W108" s="14"/>
      <c r="X108" s="14"/>
      <c r="Y108" s="14"/>
      <c r="Z108" s="14"/>
      <c r="AA108" s="14"/>
      <c r="AB108" s="14"/>
      <c r="AC108" s="14"/>
      <c r="AD108" s="14"/>
      <c r="AE108" s="14"/>
      <c r="AT108" s="251" t="s">
        <v>149</v>
      </c>
      <c r="AU108" s="251" t="s">
        <v>82</v>
      </c>
      <c r="AV108" s="14" t="s">
        <v>84</v>
      </c>
      <c r="AW108" s="14" t="s">
        <v>35</v>
      </c>
      <c r="AX108" s="14" t="s">
        <v>82</v>
      </c>
      <c r="AY108" s="251" t="s">
        <v>137</v>
      </c>
    </row>
    <row r="109" s="2" customFormat="1" ht="6.96" customHeight="1">
      <c r="A109" s="38"/>
      <c r="B109" s="59"/>
      <c r="C109" s="60"/>
      <c r="D109" s="60"/>
      <c r="E109" s="60"/>
      <c r="F109" s="60"/>
      <c r="G109" s="60"/>
      <c r="H109" s="60"/>
      <c r="I109" s="60"/>
      <c r="J109" s="60"/>
      <c r="K109" s="60"/>
      <c r="L109" s="44"/>
      <c r="M109" s="38"/>
      <c r="O109" s="38"/>
      <c r="P109" s="38"/>
      <c r="Q109" s="38"/>
      <c r="R109" s="38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</sheetData>
  <sheetProtection sheet="1" autoFilter="0" formatColumns="0" formatRows="0" objects="1" scenarios="1" spinCount="100000" saltValue="gE+1KNmYwqvB+wjzKP+tlXCxpn7DrRnjUQNizfCmSbcHYT/NeVWNhmIchDGfLE/EV2TNFaHSYzDnvUJYY6z+gg==" hashValue="XFAo5wIdaVH3LcC1PnEcV4UMr1/uaKebvjVokjdkLbQxY+D+JWBIOyWSoOXEps76q7tfqpD5zHan1Aot1oSb1g==" algorithmName="SHA-512" password="CC35"/>
  <autoFilter ref="C88:K108"/>
  <mergeCells count="12">
    <mergeCell ref="E7:H7"/>
    <mergeCell ref="E9:H9"/>
    <mergeCell ref="E11:H11"/>
    <mergeCell ref="E20:H20"/>
    <mergeCell ref="E29:H29"/>
    <mergeCell ref="E50:H50"/>
    <mergeCell ref="E52:H52"/>
    <mergeCell ref="E54:H54"/>
    <mergeCell ref="E77:H77"/>
    <mergeCell ref="E79:H79"/>
    <mergeCell ref="E81:H81"/>
    <mergeCell ref="L2:V2"/>
  </mergeCells>
  <hyperlinks>
    <hyperlink ref="F93" r:id="rId1" display="https://podminky.urs.cz/item/CS_URS_2025_01/733222303"/>
    <hyperlink ref="F98" r:id="rId2" display="https://podminky.urs.cz/item/CS_URS_2025_01/733291101"/>
    <hyperlink ref="F101" r:id="rId3" display="https://podminky.urs.cz/item/CS_URS_2025_01/735151832"/>
    <hyperlink ref="F103" r:id="rId4" display="https://podminky.urs.cz/item/CS_URS_2025_01/735164512"/>
    <hyperlink ref="F106" r:id="rId5" display="https://podminky.urs.cz/item/CS_URS_2025_01/HZS222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6"/>
</worksheet>
</file>

<file path=xl/worksheets/sheet7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103</v>
      </c>
    </row>
    <row r="3" s="1" customFormat="1" ht="6.96" customHeight="1">
      <c r="B3" s="138"/>
      <c r="C3" s="139"/>
      <c r="D3" s="139"/>
      <c r="E3" s="139"/>
      <c r="F3" s="139"/>
      <c r="G3" s="139"/>
      <c r="H3" s="139"/>
      <c r="I3" s="139"/>
      <c r="J3" s="139"/>
      <c r="K3" s="139"/>
      <c r="L3" s="20"/>
      <c r="AT3" s="17" t="s">
        <v>84</v>
      </c>
    </row>
    <row r="4" s="1" customFormat="1" ht="24.96" customHeight="1">
      <c r="B4" s="20"/>
      <c r="D4" s="140" t="s">
        <v>104</v>
      </c>
      <c r="L4" s="20"/>
      <c r="M4" s="141" t="s">
        <v>10</v>
      </c>
      <c r="AT4" s="17" t="s">
        <v>4</v>
      </c>
    </row>
    <row r="5" s="1" customFormat="1" ht="6.96" customHeight="1">
      <c r="B5" s="20"/>
      <c r="L5" s="20"/>
    </row>
    <row r="6" s="1" customFormat="1" ht="12" customHeight="1">
      <c r="B6" s="20"/>
      <c r="D6" s="142" t="s">
        <v>16</v>
      </c>
      <c r="L6" s="20"/>
    </row>
    <row r="7" s="1" customFormat="1" ht="26.25" customHeight="1">
      <c r="B7" s="20"/>
      <c r="E7" s="143" t="str">
        <f>'Rekapitulace stavby'!K6</f>
        <v>Stavební úpravy objektu č.p.7 pro podporu samostatnosti v životě u žáků se spec.vzdělávacími potřebami II.</v>
      </c>
      <c r="F7" s="142"/>
      <c r="G7" s="142"/>
      <c r="H7" s="142"/>
      <c r="L7" s="20"/>
    </row>
    <row r="8" s="2" customFormat="1" ht="12" customHeight="1">
      <c r="A8" s="38"/>
      <c r="B8" s="44"/>
      <c r="C8" s="38"/>
      <c r="D8" s="142" t="s">
        <v>105</v>
      </c>
      <c r="E8" s="38"/>
      <c r="F8" s="38"/>
      <c r="G8" s="38"/>
      <c r="H8" s="38"/>
      <c r="I8" s="38"/>
      <c r="J8" s="38"/>
      <c r="K8" s="38"/>
      <c r="L8" s="144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s="2" customFormat="1" ht="16.5" customHeight="1">
      <c r="A9" s="38"/>
      <c r="B9" s="44"/>
      <c r="C9" s="38"/>
      <c r="D9" s="38"/>
      <c r="E9" s="145" t="s">
        <v>1210</v>
      </c>
      <c r="F9" s="38"/>
      <c r="G9" s="38"/>
      <c r="H9" s="38"/>
      <c r="I9" s="38"/>
      <c r="J9" s="38"/>
      <c r="K9" s="38"/>
      <c r="L9" s="144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144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s="2" customFormat="1" ht="12" customHeight="1">
      <c r="A11" s="38"/>
      <c r="B11" s="44"/>
      <c r="C11" s="38"/>
      <c r="D11" s="142" t="s">
        <v>18</v>
      </c>
      <c r="E11" s="38"/>
      <c r="F11" s="133" t="s">
        <v>19</v>
      </c>
      <c r="G11" s="38"/>
      <c r="H11" s="38"/>
      <c r="I11" s="142" t="s">
        <v>20</v>
      </c>
      <c r="J11" s="133" t="s">
        <v>19</v>
      </c>
      <c r="K11" s="38"/>
      <c r="L11" s="144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s="2" customFormat="1" ht="12" customHeight="1">
      <c r="A12" s="38"/>
      <c r="B12" s="44"/>
      <c r="C12" s="38"/>
      <c r="D12" s="142" t="s">
        <v>21</v>
      </c>
      <c r="E12" s="38"/>
      <c r="F12" s="133" t="s">
        <v>22</v>
      </c>
      <c r="G12" s="38"/>
      <c r="H12" s="38"/>
      <c r="I12" s="142" t="s">
        <v>23</v>
      </c>
      <c r="J12" s="146" t="str">
        <f>'Rekapitulace stavby'!AN8</f>
        <v>6. 3. 2025</v>
      </c>
      <c r="K12" s="38"/>
      <c r="L12" s="144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144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s="2" customFormat="1" ht="12" customHeight="1">
      <c r="A14" s="38"/>
      <c r="B14" s="44"/>
      <c r="C14" s="38"/>
      <c r="D14" s="142" t="s">
        <v>25</v>
      </c>
      <c r="E14" s="38"/>
      <c r="F14" s="38"/>
      <c r="G14" s="38"/>
      <c r="H14" s="38"/>
      <c r="I14" s="142" t="s">
        <v>26</v>
      </c>
      <c r="J14" s="133" t="s">
        <v>19</v>
      </c>
      <c r="K14" s="38"/>
      <c r="L14" s="144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s="2" customFormat="1" ht="18" customHeight="1">
      <c r="A15" s="38"/>
      <c r="B15" s="44"/>
      <c r="C15" s="38"/>
      <c r="D15" s="38"/>
      <c r="E15" s="133" t="s">
        <v>27</v>
      </c>
      <c r="F15" s="38"/>
      <c r="G15" s="38"/>
      <c r="H15" s="38"/>
      <c r="I15" s="142" t="s">
        <v>28</v>
      </c>
      <c r="J15" s="133" t="s">
        <v>19</v>
      </c>
      <c r="K15" s="38"/>
      <c r="L15" s="144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144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s="2" customFormat="1" ht="12" customHeight="1">
      <c r="A17" s="38"/>
      <c r="B17" s="44"/>
      <c r="C17" s="38"/>
      <c r="D17" s="142" t="s">
        <v>29</v>
      </c>
      <c r="E17" s="38"/>
      <c r="F17" s="38"/>
      <c r="G17" s="38"/>
      <c r="H17" s="38"/>
      <c r="I17" s="142" t="s">
        <v>26</v>
      </c>
      <c r="J17" s="33" t="str">
        <f>'Rekapitulace stavby'!AN13</f>
        <v>Vyplň údaj</v>
      </c>
      <c r="K17" s="38"/>
      <c r="L17" s="144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33"/>
      <c r="G18" s="133"/>
      <c r="H18" s="133"/>
      <c r="I18" s="142" t="s">
        <v>28</v>
      </c>
      <c r="J18" s="33" t="str">
        <f>'Rekapitulace stavby'!AN14</f>
        <v>Vyplň údaj</v>
      </c>
      <c r="K18" s="38"/>
      <c r="L18" s="144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144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s="2" customFormat="1" ht="12" customHeight="1">
      <c r="A20" s="38"/>
      <c r="B20" s="44"/>
      <c r="C20" s="38"/>
      <c r="D20" s="142" t="s">
        <v>31</v>
      </c>
      <c r="E20" s="38"/>
      <c r="F20" s="38"/>
      <c r="G20" s="38"/>
      <c r="H20" s="38"/>
      <c r="I20" s="142" t="s">
        <v>26</v>
      </c>
      <c r="J20" s="133" t="s">
        <v>32</v>
      </c>
      <c r="K20" s="38"/>
      <c r="L20" s="144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s="2" customFormat="1" ht="18" customHeight="1">
      <c r="A21" s="38"/>
      <c r="B21" s="44"/>
      <c r="C21" s="38"/>
      <c r="D21" s="38"/>
      <c r="E21" s="133" t="s">
        <v>33</v>
      </c>
      <c r="F21" s="38"/>
      <c r="G21" s="38"/>
      <c r="H21" s="38"/>
      <c r="I21" s="142" t="s">
        <v>28</v>
      </c>
      <c r="J21" s="133" t="s">
        <v>34</v>
      </c>
      <c r="K21" s="38"/>
      <c r="L21" s="144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144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s="2" customFormat="1" ht="12" customHeight="1">
      <c r="A23" s="38"/>
      <c r="B23" s="44"/>
      <c r="C23" s="38"/>
      <c r="D23" s="142" t="s">
        <v>36</v>
      </c>
      <c r="E23" s="38"/>
      <c r="F23" s="38"/>
      <c r="G23" s="38"/>
      <c r="H23" s="38"/>
      <c r="I23" s="142" t="s">
        <v>26</v>
      </c>
      <c r="J23" s="133" t="str">
        <f>IF('Rekapitulace stavby'!AN19="","",'Rekapitulace stavby'!AN19)</f>
        <v/>
      </c>
      <c r="K23" s="38"/>
      <c r="L23" s="144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s="2" customFormat="1" ht="18" customHeight="1">
      <c r="A24" s="38"/>
      <c r="B24" s="44"/>
      <c r="C24" s="38"/>
      <c r="D24" s="38"/>
      <c r="E24" s="133" t="str">
        <f>IF('Rekapitulace stavby'!E20="","",'Rekapitulace stavby'!E20)</f>
        <v xml:space="preserve"> </v>
      </c>
      <c r="F24" s="38"/>
      <c r="G24" s="38"/>
      <c r="H24" s="38"/>
      <c r="I24" s="142" t="s">
        <v>28</v>
      </c>
      <c r="J24" s="133" t="str">
        <f>IF('Rekapitulace stavby'!AN20="","",'Rekapitulace stavby'!AN20)</f>
        <v/>
      </c>
      <c r="K24" s="38"/>
      <c r="L24" s="144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144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s="2" customFormat="1" ht="12" customHeight="1">
      <c r="A26" s="38"/>
      <c r="B26" s="44"/>
      <c r="C26" s="38"/>
      <c r="D26" s="142" t="s">
        <v>38</v>
      </c>
      <c r="E26" s="38"/>
      <c r="F26" s="38"/>
      <c r="G26" s="38"/>
      <c r="H26" s="38"/>
      <c r="I26" s="38"/>
      <c r="J26" s="38"/>
      <c r="K26" s="38"/>
      <c r="L26" s="144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s="8" customFormat="1" ht="71.25" customHeight="1">
      <c r="A27" s="147"/>
      <c r="B27" s="148"/>
      <c r="C27" s="147"/>
      <c r="D27" s="147"/>
      <c r="E27" s="149" t="s">
        <v>39</v>
      </c>
      <c r="F27" s="149"/>
      <c r="G27" s="149"/>
      <c r="H27" s="149"/>
      <c r="I27" s="147"/>
      <c r="J27" s="147"/>
      <c r="K27" s="147"/>
      <c r="L27" s="150"/>
      <c r="S27" s="147"/>
      <c r="T27" s="147"/>
      <c r="U27" s="147"/>
      <c r="V27" s="147"/>
      <c r="W27" s="147"/>
      <c r="X27" s="147"/>
      <c r="Y27" s="147"/>
      <c r="Z27" s="147"/>
      <c r="AA27" s="147"/>
      <c r="AB27" s="147"/>
      <c r="AC27" s="147"/>
      <c r="AD27" s="147"/>
      <c r="AE27" s="147"/>
    </row>
    <row r="28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144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s="2" customFormat="1" ht="6.96" customHeight="1">
      <c r="A29" s="38"/>
      <c r="B29" s="44"/>
      <c r="C29" s="38"/>
      <c r="D29" s="151"/>
      <c r="E29" s="151"/>
      <c r="F29" s="151"/>
      <c r="G29" s="151"/>
      <c r="H29" s="151"/>
      <c r="I29" s="151"/>
      <c r="J29" s="151"/>
      <c r="K29" s="151"/>
      <c r="L29" s="144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s="2" customFormat="1" ht="25.44" customHeight="1">
      <c r="A30" s="38"/>
      <c r="B30" s="44"/>
      <c r="C30" s="38"/>
      <c r="D30" s="152" t="s">
        <v>40</v>
      </c>
      <c r="E30" s="38"/>
      <c r="F30" s="38"/>
      <c r="G30" s="38"/>
      <c r="H30" s="38"/>
      <c r="I30" s="38"/>
      <c r="J30" s="153">
        <f>ROUND(J84, 2)</f>
        <v>0</v>
      </c>
      <c r="K30" s="38"/>
      <c r="L30" s="144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s="2" customFormat="1" ht="6.96" customHeight="1">
      <c r="A31" s="38"/>
      <c r="B31" s="44"/>
      <c r="C31" s="38"/>
      <c r="D31" s="151"/>
      <c r="E31" s="151"/>
      <c r="F31" s="151"/>
      <c r="G31" s="151"/>
      <c r="H31" s="151"/>
      <c r="I31" s="151"/>
      <c r="J31" s="151"/>
      <c r="K31" s="151"/>
      <c r="L31" s="144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s="2" customFormat="1" ht="14.4" customHeight="1">
      <c r="A32" s="38"/>
      <c r="B32" s="44"/>
      <c r="C32" s="38"/>
      <c r="D32" s="38"/>
      <c r="E32" s="38"/>
      <c r="F32" s="154" t="s">
        <v>42</v>
      </c>
      <c r="G32" s="38"/>
      <c r="H32" s="38"/>
      <c r="I32" s="154" t="s">
        <v>41</v>
      </c>
      <c r="J32" s="154" t="s">
        <v>43</v>
      </c>
      <c r="K32" s="38"/>
      <c r="L32" s="144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s="2" customFormat="1" ht="14.4" customHeight="1">
      <c r="A33" s="38"/>
      <c r="B33" s="44"/>
      <c r="C33" s="38"/>
      <c r="D33" s="155" t="s">
        <v>44</v>
      </c>
      <c r="E33" s="142" t="s">
        <v>45</v>
      </c>
      <c r="F33" s="156">
        <f>ROUND((SUM(BE84:BE103)),  2)</f>
        <v>0</v>
      </c>
      <c r="G33" s="38"/>
      <c r="H33" s="38"/>
      <c r="I33" s="157">
        <v>0.20999999999999999</v>
      </c>
      <c r="J33" s="156">
        <f>ROUND(((SUM(BE84:BE103))*I33),  2)</f>
        <v>0</v>
      </c>
      <c r="K33" s="38"/>
      <c r="L33" s="144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s="2" customFormat="1" ht="14.4" customHeight="1">
      <c r="A34" s="38"/>
      <c r="B34" s="44"/>
      <c r="C34" s="38"/>
      <c r="D34" s="38"/>
      <c r="E34" s="142" t="s">
        <v>46</v>
      </c>
      <c r="F34" s="156">
        <f>ROUND((SUM(BF84:BF103)),  2)</f>
        <v>0</v>
      </c>
      <c r="G34" s="38"/>
      <c r="H34" s="38"/>
      <c r="I34" s="157">
        <v>0.12</v>
      </c>
      <c r="J34" s="156">
        <f>ROUND(((SUM(BF84:BF103))*I34),  2)</f>
        <v>0</v>
      </c>
      <c r="K34" s="38"/>
      <c r="L34" s="144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2" t="s">
        <v>47</v>
      </c>
      <c r="F35" s="156">
        <f>ROUND((SUM(BG84:BG103)),  2)</f>
        <v>0</v>
      </c>
      <c r="G35" s="38"/>
      <c r="H35" s="38"/>
      <c r="I35" s="157">
        <v>0.20999999999999999</v>
      </c>
      <c r="J35" s="156">
        <f>0</f>
        <v>0</v>
      </c>
      <c r="K35" s="38"/>
      <c r="L35" s="144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2" t="s">
        <v>48</v>
      </c>
      <c r="F36" s="156">
        <f>ROUND((SUM(BH84:BH103)),  2)</f>
        <v>0</v>
      </c>
      <c r="G36" s="38"/>
      <c r="H36" s="38"/>
      <c r="I36" s="157">
        <v>0.12</v>
      </c>
      <c r="J36" s="156">
        <f>0</f>
        <v>0</v>
      </c>
      <c r="K36" s="38"/>
      <c r="L36" s="144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2" t="s">
        <v>49</v>
      </c>
      <c r="F37" s="156">
        <f>ROUND((SUM(BI84:BI103)),  2)</f>
        <v>0</v>
      </c>
      <c r="G37" s="38"/>
      <c r="H37" s="38"/>
      <c r="I37" s="157">
        <v>0</v>
      </c>
      <c r="J37" s="156">
        <f>0</f>
        <v>0</v>
      </c>
      <c r="K37" s="38"/>
      <c r="L37" s="144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144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s="2" customFormat="1" ht="25.44" customHeight="1">
      <c r="A39" s="38"/>
      <c r="B39" s="44"/>
      <c r="C39" s="158"/>
      <c r="D39" s="159" t="s">
        <v>50</v>
      </c>
      <c r="E39" s="160"/>
      <c r="F39" s="160"/>
      <c r="G39" s="161" t="s">
        <v>51</v>
      </c>
      <c r="H39" s="162" t="s">
        <v>52</v>
      </c>
      <c r="I39" s="160"/>
      <c r="J39" s="163">
        <f>SUM(J30:J37)</f>
        <v>0</v>
      </c>
      <c r="K39" s="164"/>
      <c r="L39" s="144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s="2" customFormat="1" ht="14.4" customHeight="1">
      <c r="A40" s="38"/>
      <c r="B40" s="165"/>
      <c r="C40" s="166"/>
      <c r="D40" s="166"/>
      <c r="E40" s="166"/>
      <c r="F40" s="166"/>
      <c r="G40" s="166"/>
      <c r="H40" s="166"/>
      <c r="I40" s="166"/>
      <c r="J40" s="166"/>
      <c r="K40" s="166"/>
      <c r="L40" s="144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4" hidden="1" s="2" customFormat="1" ht="6.96" customHeight="1">
      <c r="A44" s="38"/>
      <c r="B44" s="167"/>
      <c r="C44" s="168"/>
      <c r="D44" s="168"/>
      <c r="E44" s="168"/>
      <c r="F44" s="168"/>
      <c r="G44" s="168"/>
      <c r="H44" s="168"/>
      <c r="I44" s="168"/>
      <c r="J44" s="168"/>
      <c r="K44" s="168"/>
      <c r="L44" s="144"/>
      <c r="S44" s="38"/>
      <c r="T44" s="38"/>
      <c r="U44" s="38"/>
      <c r="V44" s="38"/>
      <c r="W44" s="38"/>
      <c r="X44" s="38"/>
      <c r="Y44" s="38"/>
      <c r="Z44" s="38"/>
      <c r="AA44" s="38"/>
      <c r="AB44" s="38"/>
      <c r="AC44" s="38"/>
      <c r="AD44" s="38"/>
      <c r="AE44" s="38"/>
    </row>
    <row r="45" hidden="1" s="2" customFormat="1" ht="24.96" customHeight="1">
      <c r="A45" s="38"/>
      <c r="B45" s="39"/>
      <c r="C45" s="23" t="s">
        <v>107</v>
      </c>
      <c r="D45" s="40"/>
      <c r="E45" s="40"/>
      <c r="F45" s="40"/>
      <c r="G45" s="40"/>
      <c r="H45" s="40"/>
      <c r="I45" s="40"/>
      <c r="J45" s="40"/>
      <c r="K45" s="40"/>
      <c r="L45" s="144"/>
      <c r="S45" s="38"/>
      <c r="T45" s="38"/>
      <c r="U45" s="38"/>
      <c r="V45" s="38"/>
      <c r="W45" s="38"/>
      <c r="X45" s="38"/>
      <c r="Y45" s="38"/>
      <c r="Z45" s="38"/>
      <c r="AA45" s="38"/>
      <c r="AB45" s="38"/>
      <c r="AC45" s="38"/>
      <c r="AD45" s="38"/>
      <c r="AE45" s="38"/>
    </row>
    <row r="46" hidden="1" s="2" customFormat="1" ht="6.96" customHeight="1">
      <c r="A46" s="38"/>
      <c r="B46" s="39"/>
      <c r="C46" s="40"/>
      <c r="D46" s="40"/>
      <c r="E46" s="40"/>
      <c r="F46" s="40"/>
      <c r="G46" s="40"/>
      <c r="H46" s="40"/>
      <c r="I46" s="40"/>
      <c r="J46" s="40"/>
      <c r="K46" s="40"/>
      <c r="L46" s="144"/>
      <c r="S46" s="38"/>
      <c r="T46" s="38"/>
      <c r="U46" s="38"/>
      <c r="V46" s="38"/>
      <c r="W46" s="38"/>
      <c r="X46" s="38"/>
      <c r="Y46" s="38"/>
      <c r="Z46" s="38"/>
      <c r="AA46" s="38"/>
      <c r="AB46" s="38"/>
      <c r="AC46" s="38"/>
      <c r="AD46" s="38"/>
      <c r="AE46" s="38"/>
    </row>
    <row r="47" hidden="1" s="2" customFormat="1" ht="12" customHeight="1">
      <c r="A47" s="38"/>
      <c r="B47" s="39"/>
      <c r="C47" s="32" t="s">
        <v>16</v>
      </c>
      <c r="D47" s="40"/>
      <c r="E47" s="40"/>
      <c r="F47" s="40"/>
      <c r="G47" s="40"/>
      <c r="H47" s="40"/>
      <c r="I47" s="40"/>
      <c r="J47" s="40"/>
      <c r="K47" s="40"/>
      <c r="L47" s="144"/>
      <c r="S47" s="38"/>
      <c r="T47" s="38"/>
      <c r="U47" s="38"/>
      <c r="V47" s="38"/>
      <c r="W47" s="38"/>
      <c r="X47" s="38"/>
      <c r="Y47" s="38"/>
      <c r="Z47" s="38"/>
      <c r="AA47" s="38"/>
      <c r="AB47" s="38"/>
      <c r="AC47" s="38"/>
      <c r="AD47" s="38"/>
      <c r="AE47" s="38"/>
    </row>
    <row r="48" hidden="1" s="2" customFormat="1" ht="26.25" customHeight="1">
      <c r="A48" s="38"/>
      <c r="B48" s="39"/>
      <c r="C48" s="40"/>
      <c r="D48" s="40"/>
      <c r="E48" s="169" t="str">
        <f>E7</f>
        <v>Stavební úpravy objektu č.p.7 pro podporu samostatnosti v životě u žáků se spec.vzdělávacími potřebami II.</v>
      </c>
      <c r="F48" s="32"/>
      <c r="G48" s="32"/>
      <c r="H48" s="32"/>
      <c r="I48" s="40"/>
      <c r="J48" s="40"/>
      <c r="K48" s="40"/>
      <c r="L48" s="144"/>
      <c r="S48" s="38"/>
      <c r="T48" s="38"/>
      <c r="U48" s="38"/>
      <c r="V48" s="38"/>
      <c r="W48" s="38"/>
      <c r="X48" s="38"/>
      <c r="Y48" s="38"/>
      <c r="Z48" s="38"/>
      <c r="AA48" s="38"/>
      <c r="AB48" s="38"/>
      <c r="AC48" s="38"/>
      <c r="AD48" s="38"/>
      <c r="AE48" s="38"/>
    </row>
    <row r="49" hidden="1" s="2" customFormat="1" ht="12" customHeight="1">
      <c r="A49" s="38"/>
      <c r="B49" s="39"/>
      <c r="C49" s="32" t="s">
        <v>105</v>
      </c>
      <c r="D49" s="40"/>
      <c r="E49" s="40"/>
      <c r="F49" s="40"/>
      <c r="G49" s="40"/>
      <c r="H49" s="40"/>
      <c r="I49" s="40"/>
      <c r="J49" s="40"/>
      <c r="K49" s="40"/>
      <c r="L49" s="144"/>
      <c r="S49" s="38"/>
      <c r="T49" s="38"/>
      <c r="U49" s="38"/>
      <c r="V49" s="38"/>
      <c r="W49" s="38"/>
      <c r="X49" s="38"/>
      <c r="Y49" s="38"/>
      <c r="Z49" s="38"/>
      <c r="AA49" s="38"/>
      <c r="AB49" s="38"/>
      <c r="AC49" s="38"/>
      <c r="AD49" s="38"/>
      <c r="AE49" s="38"/>
    </row>
    <row r="50" hidden="1" s="2" customFormat="1" ht="16.5" customHeight="1">
      <c r="A50" s="38"/>
      <c r="B50" s="39"/>
      <c r="C50" s="40"/>
      <c r="D50" s="40"/>
      <c r="E50" s="69" t="str">
        <f>E9</f>
        <v>x - VRN</v>
      </c>
      <c r="F50" s="40"/>
      <c r="G50" s="40"/>
      <c r="H50" s="40"/>
      <c r="I50" s="40"/>
      <c r="J50" s="40"/>
      <c r="K50" s="40"/>
      <c r="L50" s="144"/>
      <c r="S50" s="38"/>
      <c r="T50" s="38"/>
      <c r="U50" s="38"/>
      <c r="V50" s="38"/>
      <c r="W50" s="38"/>
      <c r="X50" s="38"/>
      <c r="Y50" s="38"/>
      <c r="Z50" s="38"/>
      <c r="AA50" s="38"/>
      <c r="AB50" s="38"/>
      <c r="AC50" s="38"/>
      <c r="AD50" s="38"/>
      <c r="AE50" s="38"/>
    </row>
    <row r="51" hidden="1" s="2" customFormat="1" ht="6.96" customHeight="1">
      <c r="A51" s="38"/>
      <c r="B51" s="39"/>
      <c r="C51" s="40"/>
      <c r="D51" s="40"/>
      <c r="E51" s="40"/>
      <c r="F51" s="40"/>
      <c r="G51" s="40"/>
      <c r="H51" s="40"/>
      <c r="I51" s="40"/>
      <c r="J51" s="40"/>
      <c r="K51" s="40"/>
      <c r="L51" s="144"/>
      <c r="S51" s="38"/>
      <c r="T51" s="38"/>
      <c r="U51" s="38"/>
      <c r="V51" s="38"/>
      <c r="W51" s="38"/>
      <c r="X51" s="38"/>
      <c r="Y51" s="38"/>
      <c r="Z51" s="38"/>
      <c r="AA51" s="38"/>
      <c r="AB51" s="38"/>
      <c r="AC51" s="38"/>
      <c r="AD51" s="38"/>
      <c r="AE51" s="38"/>
    </row>
    <row r="52" hidden="1" s="2" customFormat="1" ht="12" customHeight="1">
      <c r="A52" s="38"/>
      <c r="B52" s="39"/>
      <c r="C52" s="32" t="s">
        <v>21</v>
      </c>
      <c r="D52" s="40"/>
      <c r="E52" s="40"/>
      <c r="F52" s="27" t="str">
        <f>F12</f>
        <v>p.č.508, Horšovský Týn</v>
      </c>
      <c r="G52" s="40"/>
      <c r="H52" s="40"/>
      <c r="I52" s="32" t="s">
        <v>23</v>
      </c>
      <c r="J52" s="72" t="str">
        <f>IF(J12="","",J12)</f>
        <v>6. 3. 2025</v>
      </c>
      <c r="K52" s="40"/>
      <c r="L52" s="144"/>
      <c r="S52" s="38"/>
      <c r="T52" s="38"/>
      <c r="U52" s="38"/>
      <c r="V52" s="38"/>
      <c r="W52" s="38"/>
      <c r="X52" s="38"/>
      <c r="Y52" s="38"/>
      <c r="Z52" s="38"/>
      <c r="AA52" s="38"/>
      <c r="AB52" s="38"/>
      <c r="AC52" s="38"/>
      <c r="AD52" s="38"/>
      <c r="AE52" s="38"/>
    </row>
    <row r="53" hidden="1" s="2" customFormat="1" ht="6.96" customHeight="1">
      <c r="A53" s="38"/>
      <c r="B53" s="39"/>
      <c r="C53" s="40"/>
      <c r="D53" s="40"/>
      <c r="E53" s="40"/>
      <c r="F53" s="40"/>
      <c r="G53" s="40"/>
      <c r="H53" s="40"/>
      <c r="I53" s="40"/>
      <c r="J53" s="40"/>
      <c r="K53" s="40"/>
      <c r="L53" s="144"/>
      <c r="S53" s="38"/>
      <c r="T53" s="38"/>
      <c r="U53" s="38"/>
      <c r="V53" s="38"/>
      <c r="W53" s="38"/>
      <c r="X53" s="38"/>
      <c r="Y53" s="38"/>
      <c r="Z53" s="38"/>
      <c r="AA53" s="38"/>
      <c r="AB53" s="38"/>
      <c r="AC53" s="38"/>
      <c r="AD53" s="38"/>
      <c r="AE53" s="38"/>
    </row>
    <row r="54" hidden="1" s="2" customFormat="1" ht="15.15" customHeight="1">
      <c r="A54" s="38"/>
      <c r="B54" s="39"/>
      <c r="C54" s="32" t="s">
        <v>25</v>
      </c>
      <c r="D54" s="40"/>
      <c r="E54" s="40"/>
      <c r="F54" s="27" t="str">
        <f>E15</f>
        <v>ZŠ a OŠ Horšovský Týn</v>
      </c>
      <c r="G54" s="40"/>
      <c r="H54" s="40"/>
      <c r="I54" s="32" t="s">
        <v>31</v>
      </c>
      <c r="J54" s="36" t="str">
        <f>E21</f>
        <v>MP Technik s.r.o.</v>
      </c>
      <c r="K54" s="40"/>
      <c r="L54" s="144"/>
      <c r="S54" s="38"/>
      <c r="T54" s="38"/>
      <c r="U54" s="38"/>
      <c r="V54" s="38"/>
      <c r="W54" s="38"/>
      <c r="X54" s="38"/>
      <c r="Y54" s="38"/>
      <c r="Z54" s="38"/>
      <c r="AA54" s="38"/>
      <c r="AB54" s="38"/>
      <c r="AC54" s="38"/>
      <c r="AD54" s="38"/>
      <c r="AE54" s="38"/>
    </row>
    <row r="55" hidden="1" s="2" customFormat="1" ht="15.15" customHeight="1">
      <c r="A55" s="38"/>
      <c r="B55" s="39"/>
      <c r="C55" s="32" t="s">
        <v>29</v>
      </c>
      <c r="D55" s="40"/>
      <c r="E55" s="40"/>
      <c r="F55" s="27" t="str">
        <f>IF(E18="","",E18)</f>
        <v>Vyplň údaj</v>
      </c>
      <c r="G55" s="40"/>
      <c r="H55" s="40"/>
      <c r="I55" s="32" t="s">
        <v>36</v>
      </c>
      <c r="J55" s="36" t="str">
        <f>E24</f>
        <v xml:space="preserve"> </v>
      </c>
      <c r="K55" s="40"/>
      <c r="L55" s="144"/>
      <c r="S55" s="38"/>
      <c r="T55" s="38"/>
      <c r="U55" s="38"/>
      <c r="V55" s="38"/>
      <c r="W55" s="38"/>
      <c r="X55" s="38"/>
      <c r="Y55" s="38"/>
      <c r="Z55" s="38"/>
      <c r="AA55" s="38"/>
      <c r="AB55" s="38"/>
      <c r="AC55" s="38"/>
      <c r="AD55" s="38"/>
      <c r="AE55" s="38"/>
    </row>
    <row r="56" hidden="1" s="2" customFormat="1" ht="10.32" customHeight="1">
      <c r="A56" s="38"/>
      <c r="B56" s="39"/>
      <c r="C56" s="40"/>
      <c r="D56" s="40"/>
      <c r="E56" s="40"/>
      <c r="F56" s="40"/>
      <c r="G56" s="40"/>
      <c r="H56" s="40"/>
      <c r="I56" s="40"/>
      <c r="J56" s="40"/>
      <c r="K56" s="40"/>
      <c r="L56" s="144"/>
      <c r="S56" s="38"/>
      <c r="T56" s="38"/>
      <c r="U56" s="38"/>
      <c r="V56" s="38"/>
      <c r="W56" s="38"/>
      <c r="X56" s="38"/>
      <c r="Y56" s="38"/>
      <c r="Z56" s="38"/>
      <c r="AA56" s="38"/>
      <c r="AB56" s="38"/>
      <c r="AC56" s="38"/>
      <c r="AD56" s="38"/>
      <c r="AE56" s="38"/>
    </row>
    <row r="57" hidden="1" s="2" customFormat="1" ht="29.28" customHeight="1">
      <c r="A57" s="38"/>
      <c r="B57" s="39"/>
      <c r="C57" s="170" t="s">
        <v>108</v>
      </c>
      <c r="D57" s="171"/>
      <c r="E57" s="171"/>
      <c r="F57" s="171"/>
      <c r="G57" s="171"/>
      <c r="H57" s="171"/>
      <c r="I57" s="171"/>
      <c r="J57" s="172" t="s">
        <v>109</v>
      </c>
      <c r="K57" s="171"/>
      <c r="L57" s="144"/>
      <c r="S57" s="38"/>
      <c r="T57" s="38"/>
      <c r="U57" s="38"/>
      <c r="V57" s="38"/>
      <c r="W57" s="38"/>
      <c r="X57" s="38"/>
      <c r="Y57" s="38"/>
      <c r="Z57" s="38"/>
      <c r="AA57" s="38"/>
      <c r="AB57" s="38"/>
      <c r="AC57" s="38"/>
      <c r="AD57" s="38"/>
      <c r="AE57" s="38"/>
    </row>
    <row r="58" hidden="1" s="2" customFormat="1" ht="10.32" customHeight="1">
      <c r="A58" s="38"/>
      <c r="B58" s="39"/>
      <c r="C58" s="40"/>
      <c r="D58" s="40"/>
      <c r="E58" s="40"/>
      <c r="F58" s="40"/>
      <c r="G58" s="40"/>
      <c r="H58" s="40"/>
      <c r="I58" s="40"/>
      <c r="J58" s="40"/>
      <c r="K58" s="40"/>
      <c r="L58" s="144"/>
      <c r="S58" s="38"/>
      <c r="T58" s="38"/>
      <c r="U58" s="38"/>
      <c r="V58" s="38"/>
      <c r="W58" s="38"/>
      <c r="X58" s="38"/>
      <c r="Y58" s="38"/>
      <c r="Z58" s="38"/>
      <c r="AA58" s="38"/>
      <c r="AB58" s="38"/>
      <c r="AC58" s="38"/>
      <c r="AD58" s="38"/>
      <c r="AE58" s="38"/>
    </row>
    <row r="59" hidden="1" s="2" customFormat="1" ht="22.8" customHeight="1">
      <c r="A59" s="38"/>
      <c r="B59" s="39"/>
      <c r="C59" s="173" t="s">
        <v>72</v>
      </c>
      <c r="D59" s="40"/>
      <c r="E59" s="40"/>
      <c r="F59" s="40"/>
      <c r="G59" s="40"/>
      <c r="H59" s="40"/>
      <c r="I59" s="40"/>
      <c r="J59" s="102">
        <f>J84</f>
        <v>0</v>
      </c>
      <c r="K59" s="40"/>
      <c r="L59" s="144"/>
      <c r="S59" s="38"/>
      <c r="T59" s="38"/>
      <c r="U59" s="38"/>
      <c r="V59" s="38"/>
      <c r="W59" s="38"/>
      <c r="X59" s="38"/>
      <c r="Y59" s="38"/>
      <c r="Z59" s="38"/>
      <c r="AA59" s="38"/>
      <c r="AB59" s="38"/>
      <c r="AC59" s="38"/>
      <c r="AD59" s="38"/>
      <c r="AE59" s="38"/>
      <c r="AU59" s="17" t="s">
        <v>110</v>
      </c>
    </row>
    <row r="60" hidden="1" s="9" customFormat="1" ht="24.96" customHeight="1">
      <c r="A60" s="9"/>
      <c r="B60" s="174"/>
      <c r="C60" s="175"/>
      <c r="D60" s="176" t="s">
        <v>1211</v>
      </c>
      <c r="E60" s="177"/>
      <c r="F60" s="177"/>
      <c r="G60" s="177"/>
      <c r="H60" s="177"/>
      <c r="I60" s="177"/>
      <c r="J60" s="178">
        <f>J85</f>
        <v>0</v>
      </c>
      <c r="K60" s="175"/>
      <c r="L60" s="179"/>
      <c r="S60" s="9"/>
      <c r="T60" s="9"/>
      <c r="U60" s="9"/>
      <c r="V60" s="9"/>
      <c r="W60" s="9"/>
      <c r="X60" s="9"/>
      <c r="Y60" s="9"/>
      <c r="Z60" s="9"/>
      <c r="AA60" s="9"/>
      <c r="AB60" s="9"/>
      <c r="AC60" s="9"/>
      <c r="AD60" s="9"/>
      <c r="AE60" s="9"/>
    </row>
    <row r="61" hidden="1" s="10" customFormat="1" ht="19.92" customHeight="1">
      <c r="A61" s="10"/>
      <c r="B61" s="180"/>
      <c r="C61" s="125"/>
      <c r="D61" s="181" t="s">
        <v>1212</v>
      </c>
      <c r="E61" s="182"/>
      <c r="F61" s="182"/>
      <c r="G61" s="182"/>
      <c r="H61" s="182"/>
      <c r="I61" s="182"/>
      <c r="J61" s="183">
        <f>J86</f>
        <v>0</v>
      </c>
      <c r="K61" s="125"/>
      <c r="L61" s="184"/>
      <c r="S61" s="10"/>
      <c r="T61" s="10"/>
      <c r="U61" s="10"/>
      <c r="V61" s="10"/>
      <c r="W61" s="10"/>
      <c r="X61" s="10"/>
      <c r="Y61" s="10"/>
      <c r="Z61" s="10"/>
      <c r="AA61" s="10"/>
      <c r="AB61" s="10"/>
      <c r="AC61" s="10"/>
      <c r="AD61" s="10"/>
      <c r="AE61" s="10"/>
    </row>
    <row r="62" hidden="1" s="10" customFormat="1" ht="19.92" customHeight="1">
      <c r="A62" s="10"/>
      <c r="B62" s="180"/>
      <c r="C62" s="125"/>
      <c r="D62" s="181" t="s">
        <v>1213</v>
      </c>
      <c r="E62" s="182"/>
      <c r="F62" s="182"/>
      <c r="G62" s="182"/>
      <c r="H62" s="182"/>
      <c r="I62" s="182"/>
      <c r="J62" s="183">
        <f>J91</f>
        <v>0</v>
      </c>
      <c r="K62" s="125"/>
      <c r="L62" s="184"/>
      <c r="S62" s="10"/>
      <c r="T62" s="10"/>
      <c r="U62" s="10"/>
      <c r="V62" s="10"/>
      <c r="W62" s="10"/>
      <c r="X62" s="10"/>
      <c r="Y62" s="10"/>
      <c r="Z62" s="10"/>
      <c r="AA62" s="10"/>
      <c r="AB62" s="10"/>
      <c r="AC62" s="10"/>
      <c r="AD62" s="10"/>
      <c r="AE62" s="10"/>
    </row>
    <row r="63" hidden="1" s="10" customFormat="1" ht="19.92" customHeight="1">
      <c r="A63" s="10"/>
      <c r="B63" s="180"/>
      <c r="C63" s="125"/>
      <c r="D63" s="181" t="s">
        <v>1214</v>
      </c>
      <c r="E63" s="182"/>
      <c r="F63" s="182"/>
      <c r="G63" s="182"/>
      <c r="H63" s="182"/>
      <c r="I63" s="182"/>
      <c r="J63" s="183">
        <f>J96</f>
        <v>0</v>
      </c>
      <c r="K63" s="125"/>
      <c r="L63" s="184"/>
      <c r="S63" s="10"/>
      <c r="T63" s="10"/>
      <c r="U63" s="10"/>
      <c r="V63" s="10"/>
      <c r="W63" s="10"/>
      <c r="X63" s="10"/>
      <c r="Y63" s="10"/>
      <c r="Z63" s="10"/>
      <c r="AA63" s="10"/>
      <c r="AB63" s="10"/>
      <c r="AC63" s="10"/>
      <c r="AD63" s="10"/>
      <c r="AE63" s="10"/>
    </row>
    <row r="64" hidden="1" s="10" customFormat="1" ht="19.92" customHeight="1">
      <c r="A64" s="10"/>
      <c r="B64" s="180"/>
      <c r="C64" s="125"/>
      <c r="D64" s="181" t="s">
        <v>1215</v>
      </c>
      <c r="E64" s="182"/>
      <c r="F64" s="182"/>
      <c r="G64" s="182"/>
      <c r="H64" s="182"/>
      <c r="I64" s="182"/>
      <c r="J64" s="183">
        <f>J101</f>
        <v>0</v>
      </c>
      <c r="K64" s="125"/>
      <c r="L64" s="184"/>
      <c r="S64" s="10"/>
      <c r="T64" s="10"/>
      <c r="U64" s="10"/>
      <c r="V64" s="10"/>
      <c r="W64" s="10"/>
      <c r="X64" s="10"/>
      <c r="Y64" s="10"/>
      <c r="Z64" s="10"/>
      <c r="AA64" s="10"/>
      <c r="AB64" s="10"/>
      <c r="AC64" s="10"/>
      <c r="AD64" s="10"/>
      <c r="AE64" s="10"/>
    </row>
    <row r="65" hidden="1" s="2" customFormat="1" ht="21.84" customHeight="1">
      <c r="A65" s="38"/>
      <c r="B65" s="39"/>
      <c r="C65" s="40"/>
      <c r="D65" s="40"/>
      <c r="E65" s="40"/>
      <c r="F65" s="40"/>
      <c r="G65" s="40"/>
      <c r="H65" s="40"/>
      <c r="I65" s="40"/>
      <c r="J65" s="40"/>
      <c r="K65" s="40"/>
      <c r="L65" s="144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 s="2" customFormat="1" ht="6.96" customHeight="1">
      <c r="A66" s="38"/>
      <c r="B66" s="59"/>
      <c r="C66" s="60"/>
      <c r="D66" s="60"/>
      <c r="E66" s="60"/>
      <c r="F66" s="60"/>
      <c r="G66" s="60"/>
      <c r="H66" s="60"/>
      <c r="I66" s="60"/>
      <c r="J66" s="60"/>
      <c r="K66" s="60"/>
      <c r="L66" s="144"/>
      <c r="S66" s="38"/>
      <c r="T66" s="38"/>
      <c r="U66" s="38"/>
      <c r="V66" s="38"/>
      <c r="W66" s="38"/>
      <c r="X66" s="38"/>
      <c r="Y66" s="38"/>
      <c r="Z66" s="38"/>
      <c r="AA66" s="38"/>
      <c r="AB66" s="38"/>
      <c r="AC66" s="38"/>
      <c r="AD66" s="38"/>
      <c r="AE66" s="38"/>
    </row>
    <row r="67" hidden="1"/>
    <row r="68" hidden="1"/>
    <row r="69" hidden="1"/>
    <row r="70" s="2" customFormat="1" ht="6.96" customHeight="1">
      <c r="A70" s="38"/>
      <c r="B70" s="61"/>
      <c r="C70" s="62"/>
      <c r="D70" s="62"/>
      <c r="E70" s="62"/>
      <c r="F70" s="62"/>
      <c r="G70" s="62"/>
      <c r="H70" s="62"/>
      <c r="I70" s="62"/>
      <c r="J70" s="62"/>
      <c r="K70" s="62"/>
      <c r="L70" s="144"/>
      <c r="S70" s="38"/>
      <c r="T70" s="38"/>
      <c r="U70" s="38"/>
      <c r="V70" s="38"/>
      <c r="W70" s="38"/>
      <c r="X70" s="38"/>
      <c r="Y70" s="38"/>
      <c r="Z70" s="38"/>
      <c r="AA70" s="38"/>
      <c r="AB70" s="38"/>
      <c r="AC70" s="38"/>
      <c r="AD70" s="38"/>
      <c r="AE70" s="38"/>
    </row>
    <row r="71" s="2" customFormat="1" ht="24.96" customHeight="1">
      <c r="A71" s="38"/>
      <c r="B71" s="39"/>
      <c r="C71" s="23" t="s">
        <v>122</v>
      </c>
      <c r="D71" s="40"/>
      <c r="E71" s="40"/>
      <c r="F71" s="40"/>
      <c r="G71" s="40"/>
      <c r="H71" s="40"/>
      <c r="I71" s="40"/>
      <c r="J71" s="40"/>
      <c r="K71" s="40"/>
      <c r="L71" s="144"/>
      <c r="S71" s="38"/>
      <c r="T71" s="38"/>
      <c r="U71" s="38"/>
      <c r="V71" s="38"/>
      <c r="W71" s="38"/>
      <c r="X71" s="38"/>
      <c r="Y71" s="38"/>
      <c r="Z71" s="38"/>
      <c r="AA71" s="38"/>
      <c r="AB71" s="38"/>
      <c r="AC71" s="38"/>
      <c r="AD71" s="38"/>
      <c r="AE71" s="38"/>
    </row>
    <row r="72" s="2" customFormat="1" ht="6.96" customHeight="1">
      <c r="A72" s="38"/>
      <c r="B72" s="39"/>
      <c r="C72" s="40"/>
      <c r="D72" s="40"/>
      <c r="E72" s="40"/>
      <c r="F72" s="40"/>
      <c r="G72" s="40"/>
      <c r="H72" s="40"/>
      <c r="I72" s="40"/>
      <c r="J72" s="40"/>
      <c r="K72" s="40"/>
      <c r="L72" s="144"/>
      <c r="S72" s="38"/>
      <c r="T72" s="38"/>
      <c r="U72" s="38"/>
      <c r="V72" s="38"/>
      <c r="W72" s="38"/>
      <c r="X72" s="38"/>
      <c r="Y72" s="38"/>
      <c r="Z72" s="38"/>
      <c r="AA72" s="38"/>
      <c r="AB72" s="38"/>
      <c r="AC72" s="38"/>
      <c r="AD72" s="38"/>
      <c r="AE72" s="38"/>
    </row>
    <row r="73" s="2" customFormat="1" ht="12" customHeight="1">
      <c r="A73" s="38"/>
      <c r="B73" s="39"/>
      <c r="C73" s="32" t="s">
        <v>16</v>
      </c>
      <c r="D73" s="40"/>
      <c r="E73" s="40"/>
      <c r="F73" s="40"/>
      <c r="G73" s="40"/>
      <c r="H73" s="40"/>
      <c r="I73" s="40"/>
      <c r="J73" s="40"/>
      <c r="K73" s="40"/>
      <c r="L73" s="144"/>
      <c r="S73" s="38"/>
      <c r="T73" s="38"/>
      <c r="U73" s="38"/>
      <c r="V73" s="38"/>
      <c r="W73" s="38"/>
      <c r="X73" s="38"/>
      <c r="Y73" s="38"/>
      <c r="Z73" s="38"/>
      <c r="AA73" s="38"/>
      <c r="AB73" s="38"/>
      <c r="AC73" s="38"/>
      <c r="AD73" s="38"/>
      <c r="AE73" s="38"/>
    </row>
    <row r="74" s="2" customFormat="1" ht="26.25" customHeight="1">
      <c r="A74" s="38"/>
      <c r="B74" s="39"/>
      <c r="C74" s="40"/>
      <c r="D74" s="40"/>
      <c r="E74" s="169" t="str">
        <f>E7</f>
        <v>Stavební úpravy objektu č.p.7 pro podporu samostatnosti v životě u žáků se spec.vzdělávacími potřebami II.</v>
      </c>
      <c r="F74" s="32"/>
      <c r="G74" s="32"/>
      <c r="H74" s="32"/>
      <c r="I74" s="40"/>
      <c r="J74" s="40"/>
      <c r="K74" s="40"/>
      <c r="L74" s="144"/>
      <c r="S74" s="38"/>
      <c r="T74" s="38"/>
      <c r="U74" s="38"/>
      <c r="V74" s="38"/>
      <c r="W74" s="38"/>
      <c r="X74" s="38"/>
      <c r="Y74" s="38"/>
      <c r="Z74" s="38"/>
      <c r="AA74" s="38"/>
      <c r="AB74" s="38"/>
      <c r="AC74" s="38"/>
      <c r="AD74" s="38"/>
      <c r="AE74" s="38"/>
    </row>
    <row r="75" s="2" customFormat="1" ht="12" customHeight="1">
      <c r="A75" s="38"/>
      <c r="B75" s="39"/>
      <c r="C75" s="32" t="s">
        <v>105</v>
      </c>
      <c r="D75" s="40"/>
      <c r="E75" s="40"/>
      <c r="F75" s="40"/>
      <c r="G75" s="40"/>
      <c r="H75" s="40"/>
      <c r="I75" s="40"/>
      <c r="J75" s="40"/>
      <c r="K75" s="40"/>
      <c r="L75" s="144"/>
      <c r="S75" s="38"/>
      <c r="T75" s="38"/>
      <c r="U75" s="38"/>
      <c r="V75" s="38"/>
      <c r="W75" s="38"/>
      <c r="X75" s="38"/>
      <c r="Y75" s="38"/>
      <c r="Z75" s="38"/>
      <c r="AA75" s="38"/>
      <c r="AB75" s="38"/>
      <c r="AC75" s="38"/>
      <c r="AD75" s="38"/>
      <c r="AE75" s="38"/>
    </row>
    <row r="76" s="2" customFormat="1" ht="16.5" customHeight="1">
      <c r="A76" s="38"/>
      <c r="B76" s="39"/>
      <c r="C76" s="40"/>
      <c r="D76" s="40"/>
      <c r="E76" s="69" t="str">
        <f>E9</f>
        <v>x - VRN</v>
      </c>
      <c r="F76" s="40"/>
      <c r="G76" s="40"/>
      <c r="H76" s="40"/>
      <c r="I76" s="40"/>
      <c r="J76" s="40"/>
      <c r="K76" s="40"/>
      <c r="L76" s="144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s="2" customFormat="1" ht="6.96" customHeight="1">
      <c r="A77" s="38"/>
      <c r="B77" s="39"/>
      <c r="C77" s="40"/>
      <c r="D77" s="40"/>
      <c r="E77" s="40"/>
      <c r="F77" s="40"/>
      <c r="G77" s="40"/>
      <c r="H77" s="40"/>
      <c r="I77" s="40"/>
      <c r="J77" s="40"/>
      <c r="K77" s="40"/>
      <c r="L77" s="144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s="2" customFormat="1" ht="12" customHeight="1">
      <c r="A78" s="38"/>
      <c r="B78" s="39"/>
      <c r="C78" s="32" t="s">
        <v>21</v>
      </c>
      <c r="D78" s="40"/>
      <c r="E78" s="40"/>
      <c r="F78" s="27" t="str">
        <f>F12</f>
        <v>p.č.508, Horšovský Týn</v>
      </c>
      <c r="G78" s="40"/>
      <c r="H78" s="40"/>
      <c r="I78" s="32" t="s">
        <v>23</v>
      </c>
      <c r="J78" s="72" t="str">
        <f>IF(J12="","",J12)</f>
        <v>6. 3. 2025</v>
      </c>
      <c r="K78" s="40"/>
      <c r="L78" s="144"/>
      <c r="S78" s="38"/>
      <c r="T78" s="38"/>
      <c r="U78" s="38"/>
      <c r="V78" s="38"/>
      <c r="W78" s="38"/>
      <c r="X78" s="38"/>
      <c r="Y78" s="38"/>
      <c r="Z78" s="38"/>
      <c r="AA78" s="38"/>
      <c r="AB78" s="38"/>
      <c r="AC78" s="38"/>
      <c r="AD78" s="38"/>
      <c r="AE78" s="38"/>
    </row>
    <row r="79" s="2" customFormat="1" ht="6.96" customHeight="1">
      <c r="A79" s="38"/>
      <c r="B79" s="39"/>
      <c r="C79" s="40"/>
      <c r="D79" s="40"/>
      <c r="E79" s="40"/>
      <c r="F79" s="40"/>
      <c r="G79" s="40"/>
      <c r="H79" s="40"/>
      <c r="I79" s="40"/>
      <c r="J79" s="40"/>
      <c r="K79" s="40"/>
      <c r="L79" s="144"/>
      <c r="S79" s="38"/>
      <c r="T79" s="38"/>
      <c r="U79" s="38"/>
      <c r="V79" s="38"/>
      <c r="W79" s="38"/>
      <c r="X79" s="38"/>
      <c r="Y79" s="38"/>
      <c r="Z79" s="38"/>
      <c r="AA79" s="38"/>
      <c r="AB79" s="38"/>
      <c r="AC79" s="38"/>
      <c r="AD79" s="38"/>
      <c r="AE79" s="38"/>
    </row>
    <row r="80" s="2" customFormat="1" ht="15.15" customHeight="1">
      <c r="A80" s="38"/>
      <c r="B80" s="39"/>
      <c r="C80" s="32" t="s">
        <v>25</v>
      </c>
      <c r="D80" s="40"/>
      <c r="E80" s="40"/>
      <c r="F80" s="27" t="str">
        <f>E15</f>
        <v>ZŠ a OŠ Horšovský Týn</v>
      </c>
      <c r="G80" s="40"/>
      <c r="H80" s="40"/>
      <c r="I80" s="32" t="s">
        <v>31</v>
      </c>
      <c r="J80" s="36" t="str">
        <f>E21</f>
        <v>MP Technik s.r.o.</v>
      </c>
      <c r="K80" s="40"/>
      <c r="L80" s="144"/>
      <c r="S80" s="38"/>
      <c r="T80" s="38"/>
      <c r="U80" s="38"/>
      <c r="V80" s="38"/>
      <c r="W80" s="38"/>
      <c r="X80" s="38"/>
      <c r="Y80" s="38"/>
      <c r="Z80" s="38"/>
      <c r="AA80" s="38"/>
      <c r="AB80" s="38"/>
      <c r="AC80" s="38"/>
      <c r="AD80" s="38"/>
      <c r="AE80" s="38"/>
    </row>
    <row r="81" s="2" customFormat="1" ht="15.15" customHeight="1">
      <c r="A81" s="38"/>
      <c r="B81" s="39"/>
      <c r="C81" s="32" t="s">
        <v>29</v>
      </c>
      <c r="D81" s="40"/>
      <c r="E81" s="40"/>
      <c r="F81" s="27" t="str">
        <f>IF(E18="","",E18)</f>
        <v>Vyplň údaj</v>
      </c>
      <c r="G81" s="40"/>
      <c r="H81" s="40"/>
      <c r="I81" s="32" t="s">
        <v>36</v>
      </c>
      <c r="J81" s="36" t="str">
        <f>E24</f>
        <v xml:space="preserve"> </v>
      </c>
      <c r="K81" s="40"/>
      <c r="L81" s="144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10.32" customHeight="1">
      <c r="A82" s="38"/>
      <c r="B82" s="39"/>
      <c r="C82" s="40"/>
      <c r="D82" s="40"/>
      <c r="E82" s="40"/>
      <c r="F82" s="40"/>
      <c r="G82" s="40"/>
      <c r="H82" s="40"/>
      <c r="I82" s="40"/>
      <c r="J82" s="40"/>
      <c r="K82" s="40"/>
      <c r="L82" s="144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11" customFormat="1" ht="29.28" customHeight="1">
      <c r="A83" s="185"/>
      <c r="B83" s="186"/>
      <c r="C83" s="187" t="s">
        <v>123</v>
      </c>
      <c r="D83" s="188" t="s">
        <v>59</v>
      </c>
      <c r="E83" s="188" t="s">
        <v>55</v>
      </c>
      <c r="F83" s="188" t="s">
        <v>56</v>
      </c>
      <c r="G83" s="188" t="s">
        <v>124</v>
      </c>
      <c r="H83" s="188" t="s">
        <v>125</v>
      </c>
      <c r="I83" s="188" t="s">
        <v>126</v>
      </c>
      <c r="J83" s="188" t="s">
        <v>109</v>
      </c>
      <c r="K83" s="189" t="s">
        <v>127</v>
      </c>
      <c r="L83" s="190"/>
      <c r="M83" s="92" t="s">
        <v>19</v>
      </c>
      <c r="N83" s="93" t="s">
        <v>44</v>
      </c>
      <c r="O83" s="93" t="s">
        <v>128</v>
      </c>
      <c r="P83" s="93" t="s">
        <v>129</v>
      </c>
      <c r="Q83" s="93" t="s">
        <v>130</v>
      </c>
      <c r="R83" s="93" t="s">
        <v>131</v>
      </c>
      <c r="S83" s="93" t="s">
        <v>132</v>
      </c>
      <c r="T83" s="94" t="s">
        <v>133</v>
      </c>
      <c r="U83" s="185"/>
      <c r="V83" s="185"/>
      <c r="W83" s="185"/>
      <c r="X83" s="185"/>
      <c r="Y83" s="185"/>
      <c r="Z83" s="185"/>
      <c r="AA83" s="185"/>
      <c r="AB83" s="185"/>
      <c r="AC83" s="185"/>
      <c r="AD83" s="185"/>
      <c r="AE83" s="185"/>
    </row>
    <row r="84" s="2" customFormat="1" ht="22.8" customHeight="1">
      <c r="A84" s="38"/>
      <c r="B84" s="39"/>
      <c r="C84" s="99" t="s">
        <v>134</v>
      </c>
      <c r="D84" s="40"/>
      <c r="E84" s="40"/>
      <c r="F84" s="40"/>
      <c r="G84" s="40"/>
      <c r="H84" s="40"/>
      <c r="I84" s="40"/>
      <c r="J84" s="191">
        <f>BK84</f>
        <v>0</v>
      </c>
      <c r="K84" s="40"/>
      <c r="L84" s="44"/>
      <c r="M84" s="95"/>
      <c r="N84" s="192"/>
      <c r="O84" s="96"/>
      <c r="P84" s="193">
        <f>P85</f>
        <v>0</v>
      </c>
      <c r="Q84" s="96"/>
      <c r="R84" s="193">
        <f>R85</f>
        <v>0</v>
      </c>
      <c r="S84" s="96"/>
      <c r="T84" s="194">
        <f>T85</f>
        <v>0</v>
      </c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  <c r="AT84" s="17" t="s">
        <v>73</v>
      </c>
      <c r="AU84" s="17" t="s">
        <v>110</v>
      </c>
      <c r="BK84" s="195">
        <f>BK85</f>
        <v>0</v>
      </c>
    </row>
    <row r="85" s="12" customFormat="1" ht="25.92" customHeight="1">
      <c r="A85" s="12"/>
      <c r="B85" s="196"/>
      <c r="C85" s="197"/>
      <c r="D85" s="198" t="s">
        <v>73</v>
      </c>
      <c r="E85" s="199" t="s">
        <v>102</v>
      </c>
      <c r="F85" s="199" t="s">
        <v>1216</v>
      </c>
      <c r="G85" s="197"/>
      <c r="H85" s="197"/>
      <c r="I85" s="200"/>
      <c r="J85" s="201">
        <f>BK85</f>
        <v>0</v>
      </c>
      <c r="K85" s="197"/>
      <c r="L85" s="202"/>
      <c r="M85" s="203"/>
      <c r="N85" s="204"/>
      <c r="O85" s="204"/>
      <c r="P85" s="205">
        <f>P86+P91+P96+P101</f>
        <v>0</v>
      </c>
      <c r="Q85" s="204"/>
      <c r="R85" s="205">
        <f>R86+R91+R96+R101</f>
        <v>0</v>
      </c>
      <c r="S85" s="204"/>
      <c r="T85" s="206">
        <f>T86+T91+T96+T101</f>
        <v>0</v>
      </c>
      <c r="U85" s="12"/>
      <c r="V85" s="12"/>
      <c r="W85" s="12"/>
      <c r="X85" s="12"/>
      <c r="Y85" s="12"/>
      <c r="Z85" s="12"/>
      <c r="AA85" s="12"/>
      <c r="AB85" s="12"/>
      <c r="AC85" s="12"/>
      <c r="AD85" s="12"/>
      <c r="AE85" s="12"/>
      <c r="AR85" s="207" t="s">
        <v>180</v>
      </c>
      <c r="AT85" s="208" t="s">
        <v>73</v>
      </c>
      <c r="AU85" s="208" t="s">
        <v>74</v>
      </c>
      <c r="AY85" s="207" t="s">
        <v>137</v>
      </c>
      <c r="BK85" s="209">
        <f>BK86+BK91+BK96+BK101</f>
        <v>0</v>
      </c>
    </row>
    <row r="86" s="12" customFormat="1" ht="22.8" customHeight="1">
      <c r="A86" s="12"/>
      <c r="B86" s="196"/>
      <c r="C86" s="197"/>
      <c r="D86" s="198" t="s">
        <v>73</v>
      </c>
      <c r="E86" s="210" t="s">
        <v>1217</v>
      </c>
      <c r="F86" s="210" t="s">
        <v>1218</v>
      </c>
      <c r="G86" s="197"/>
      <c r="H86" s="197"/>
      <c r="I86" s="200"/>
      <c r="J86" s="211">
        <f>BK86</f>
        <v>0</v>
      </c>
      <c r="K86" s="197"/>
      <c r="L86" s="202"/>
      <c r="M86" s="203"/>
      <c r="N86" s="204"/>
      <c r="O86" s="204"/>
      <c r="P86" s="205">
        <f>SUM(P87:P90)</f>
        <v>0</v>
      </c>
      <c r="Q86" s="204"/>
      <c r="R86" s="205">
        <f>SUM(R87:R90)</f>
        <v>0</v>
      </c>
      <c r="S86" s="204"/>
      <c r="T86" s="206">
        <f>SUM(T87:T90)</f>
        <v>0</v>
      </c>
      <c r="U86" s="12"/>
      <c r="V86" s="12"/>
      <c r="W86" s="12"/>
      <c r="X86" s="12"/>
      <c r="Y86" s="12"/>
      <c r="Z86" s="12"/>
      <c r="AA86" s="12"/>
      <c r="AB86" s="12"/>
      <c r="AC86" s="12"/>
      <c r="AD86" s="12"/>
      <c r="AE86" s="12"/>
      <c r="AR86" s="207" t="s">
        <v>180</v>
      </c>
      <c r="AT86" s="208" t="s">
        <v>73</v>
      </c>
      <c r="AU86" s="208" t="s">
        <v>82</v>
      </c>
      <c r="AY86" s="207" t="s">
        <v>137</v>
      </c>
      <c r="BK86" s="209">
        <f>SUM(BK87:BK90)</f>
        <v>0</v>
      </c>
    </row>
    <row r="87" s="2" customFormat="1" ht="16.5" customHeight="1">
      <c r="A87" s="38"/>
      <c r="B87" s="39"/>
      <c r="C87" s="212" t="s">
        <v>82</v>
      </c>
      <c r="D87" s="212" t="s">
        <v>140</v>
      </c>
      <c r="E87" s="213" t="s">
        <v>1219</v>
      </c>
      <c r="F87" s="214" t="s">
        <v>1220</v>
      </c>
      <c r="G87" s="215" t="s">
        <v>205</v>
      </c>
      <c r="H87" s="216">
        <v>1</v>
      </c>
      <c r="I87" s="217"/>
      <c r="J87" s="218">
        <f>ROUND(I87*H87,2)</f>
        <v>0</v>
      </c>
      <c r="K87" s="214" t="s">
        <v>144</v>
      </c>
      <c r="L87" s="44"/>
      <c r="M87" s="219" t="s">
        <v>19</v>
      </c>
      <c r="N87" s="220" t="s">
        <v>45</v>
      </c>
      <c r="O87" s="84"/>
      <c r="P87" s="221">
        <f>O87*H87</f>
        <v>0</v>
      </c>
      <c r="Q87" s="221">
        <v>0</v>
      </c>
      <c r="R87" s="221">
        <f>Q87*H87</f>
        <v>0</v>
      </c>
      <c r="S87" s="221">
        <v>0</v>
      </c>
      <c r="T87" s="222">
        <f>S87*H87</f>
        <v>0</v>
      </c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  <c r="AR87" s="223" t="s">
        <v>1221</v>
      </c>
      <c r="AT87" s="223" t="s">
        <v>140</v>
      </c>
      <c r="AU87" s="223" t="s">
        <v>84</v>
      </c>
      <c r="AY87" s="17" t="s">
        <v>137</v>
      </c>
      <c r="BE87" s="224">
        <f>IF(N87="základní",J87,0)</f>
        <v>0</v>
      </c>
      <c r="BF87" s="224">
        <f>IF(N87="snížená",J87,0)</f>
        <v>0</v>
      </c>
      <c r="BG87" s="224">
        <f>IF(N87="zákl. přenesená",J87,0)</f>
        <v>0</v>
      </c>
      <c r="BH87" s="224">
        <f>IF(N87="sníž. přenesená",J87,0)</f>
        <v>0</v>
      </c>
      <c r="BI87" s="224">
        <f>IF(N87="nulová",J87,0)</f>
        <v>0</v>
      </c>
      <c r="BJ87" s="17" t="s">
        <v>82</v>
      </c>
      <c r="BK87" s="224">
        <f>ROUND(I87*H87,2)</f>
        <v>0</v>
      </c>
      <c r="BL87" s="17" t="s">
        <v>1221</v>
      </c>
      <c r="BM87" s="223" t="s">
        <v>1222</v>
      </c>
    </row>
    <row r="88" s="2" customFormat="1">
      <c r="A88" s="38"/>
      <c r="B88" s="39"/>
      <c r="C88" s="40"/>
      <c r="D88" s="225" t="s">
        <v>147</v>
      </c>
      <c r="E88" s="40"/>
      <c r="F88" s="226" t="s">
        <v>1223</v>
      </c>
      <c r="G88" s="40"/>
      <c r="H88" s="40"/>
      <c r="I88" s="227"/>
      <c r="J88" s="40"/>
      <c r="K88" s="40"/>
      <c r="L88" s="44"/>
      <c r="M88" s="228"/>
      <c r="N88" s="229"/>
      <c r="O88" s="84"/>
      <c r="P88" s="84"/>
      <c r="Q88" s="84"/>
      <c r="R88" s="84"/>
      <c r="S88" s="84"/>
      <c r="T88" s="85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  <c r="AT88" s="17" t="s">
        <v>147</v>
      </c>
      <c r="AU88" s="17" t="s">
        <v>84</v>
      </c>
    </row>
    <row r="89" s="2" customFormat="1" ht="16.5" customHeight="1">
      <c r="A89" s="38"/>
      <c r="B89" s="39"/>
      <c r="C89" s="212" t="s">
        <v>84</v>
      </c>
      <c r="D89" s="212" t="s">
        <v>140</v>
      </c>
      <c r="E89" s="213" t="s">
        <v>1224</v>
      </c>
      <c r="F89" s="214" t="s">
        <v>1225</v>
      </c>
      <c r="G89" s="215" t="s">
        <v>205</v>
      </c>
      <c r="H89" s="216">
        <v>1</v>
      </c>
      <c r="I89" s="217"/>
      <c r="J89" s="218">
        <f>ROUND(I89*H89,2)</f>
        <v>0</v>
      </c>
      <c r="K89" s="214" t="s">
        <v>144</v>
      </c>
      <c r="L89" s="44"/>
      <c r="M89" s="219" t="s">
        <v>19</v>
      </c>
      <c r="N89" s="220" t="s">
        <v>45</v>
      </c>
      <c r="O89" s="84"/>
      <c r="P89" s="221">
        <f>O89*H89</f>
        <v>0</v>
      </c>
      <c r="Q89" s="221">
        <v>0</v>
      </c>
      <c r="R89" s="221">
        <f>Q89*H89</f>
        <v>0</v>
      </c>
      <c r="S89" s="221">
        <v>0</v>
      </c>
      <c r="T89" s="222">
        <f>S89*H89</f>
        <v>0</v>
      </c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  <c r="AR89" s="223" t="s">
        <v>1221</v>
      </c>
      <c r="AT89" s="223" t="s">
        <v>140</v>
      </c>
      <c r="AU89" s="223" t="s">
        <v>84</v>
      </c>
      <c r="AY89" s="17" t="s">
        <v>137</v>
      </c>
      <c r="BE89" s="224">
        <f>IF(N89="základní",J89,0)</f>
        <v>0</v>
      </c>
      <c r="BF89" s="224">
        <f>IF(N89="snížená",J89,0)</f>
        <v>0</v>
      </c>
      <c r="BG89" s="224">
        <f>IF(N89="zákl. přenesená",J89,0)</f>
        <v>0</v>
      </c>
      <c r="BH89" s="224">
        <f>IF(N89="sníž. přenesená",J89,0)</f>
        <v>0</v>
      </c>
      <c r="BI89" s="224">
        <f>IF(N89="nulová",J89,0)</f>
        <v>0</v>
      </c>
      <c r="BJ89" s="17" t="s">
        <v>82</v>
      </c>
      <c r="BK89" s="224">
        <f>ROUND(I89*H89,2)</f>
        <v>0</v>
      </c>
      <c r="BL89" s="17" t="s">
        <v>1221</v>
      </c>
      <c r="BM89" s="223" t="s">
        <v>1226</v>
      </c>
    </row>
    <row r="90" s="2" customFormat="1">
      <c r="A90" s="38"/>
      <c r="B90" s="39"/>
      <c r="C90" s="40"/>
      <c r="D90" s="225" t="s">
        <v>147</v>
      </c>
      <c r="E90" s="40"/>
      <c r="F90" s="226" t="s">
        <v>1227</v>
      </c>
      <c r="G90" s="40"/>
      <c r="H90" s="40"/>
      <c r="I90" s="227"/>
      <c r="J90" s="40"/>
      <c r="K90" s="40"/>
      <c r="L90" s="44"/>
      <c r="M90" s="228"/>
      <c r="N90" s="229"/>
      <c r="O90" s="84"/>
      <c r="P90" s="84"/>
      <c r="Q90" s="84"/>
      <c r="R90" s="84"/>
      <c r="S90" s="84"/>
      <c r="T90" s="85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  <c r="AT90" s="17" t="s">
        <v>147</v>
      </c>
      <c r="AU90" s="17" t="s">
        <v>84</v>
      </c>
    </row>
    <row r="91" s="12" customFormat="1" ht="22.8" customHeight="1">
      <c r="A91" s="12"/>
      <c r="B91" s="196"/>
      <c r="C91" s="197"/>
      <c r="D91" s="198" t="s">
        <v>73</v>
      </c>
      <c r="E91" s="210" t="s">
        <v>1228</v>
      </c>
      <c r="F91" s="210" t="s">
        <v>1229</v>
      </c>
      <c r="G91" s="197"/>
      <c r="H91" s="197"/>
      <c r="I91" s="200"/>
      <c r="J91" s="211">
        <f>BK91</f>
        <v>0</v>
      </c>
      <c r="K91" s="197"/>
      <c r="L91" s="202"/>
      <c r="M91" s="203"/>
      <c r="N91" s="204"/>
      <c r="O91" s="204"/>
      <c r="P91" s="205">
        <f>SUM(P92:P95)</f>
        <v>0</v>
      </c>
      <c r="Q91" s="204"/>
      <c r="R91" s="205">
        <f>SUM(R92:R95)</f>
        <v>0</v>
      </c>
      <c r="S91" s="204"/>
      <c r="T91" s="206">
        <f>SUM(T92:T95)</f>
        <v>0</v>
      </c>
      <c r="U91" s="12"/>
      <c r="V91" s="12"/>
      <c r="W91" s="12"/>
      <c r="X91" s="12"/>
      <c r="Y91" s="12"/>
      <c r="Z91" s="12"/>
      <c r="AA91" s="12"/>
      <c r="AB91" s="12"/>
      <c r="AC91" s="12"/>
      <c r="AD91" s="12"/>
      <c r="AE91" s="12"/>
      <c r="AR91" s="207" t="s">
        <v>180</v>
      </c>
      <c r="AT91" s="208" t="s">
        <v>73</v>
      </c>
      <c r="AU91" s="208" t="s">
        <v>82</v>
      </c>
      <c r="AY91" s="207" t="s">
        <v>137</v>
      </c>
      <c r="BK91" s="209">
        <f>SUM(BK92:BK95)</f>
        <v>0</v>
      </c>
    </row>
    <row r="92" s="2" customFormat="1" ht="16.5" customHeight="1">
      <c r="A92" s="38"/>
      <c r="B92" s="39"/>
      <c r="C92" s="212" t="s">
        <v>169</v>
      </c>
      <c r="D92" s="212" t="s">
        <v>140</v>
      </c>
      <c r="E92" s="213" t="s">
        <v>1230</v>
      </c>
      <c r="F92" s="214" t="s">
        <v>1229</v>
      </c>
      <c r="G92" s="215" t="s">
        <v>205</v>
      </c>
      <c r="H92" s="216">
        <v>1</v>
      </c>
      <c r="I92" s="217"/>
      <c r="J92" s="218">
        <f>ROUND(I92*H92,2)</f>
        <v>0</v>
      </c>
      <c r="K92" s="214" t="s">
        <v>144</v>
      </c>
      <c r="L92" s="44"/>
      <c r="M92" s="219" t="s">
        <v>19</v>
      </c>
      <c r="N92" s="220" t="s">
        <v>45</v>
      </c>
      <c r="O92" s="84"/>
      <c r="P92" s="221">
        <f>O92*H92</f>
        <v>0</v>
      </c>
      <c r="Q92" s="221">
        <v>0</v>
      </c>
      <c r="R92" s="221">
        <f>Q92*H92</f>
        <v>0</v>
      </c>
      <c r="S92" s="221">
        <v>0</v>
      </c>
      <c r="T92" s="222">
        <f>S92*H92</f>
        <v>0</v>
      </c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  <c r="AR92" s="223" t="s">
        <v>1221</v>
      </c>
      <c r="AT92" s="223" t="s">
        <v>140</v>
      </c>
      <c r="AU92" s="223" t="s">
        <v>84</v>
      </c>
      <c r="AY92" s="17" t="s">
        <v>137</v>
      </c>
      <c r="BE92" s="224">
        <f>IF(N92="základní",J92,0)</f>
        <v>0</v>
      </c>
      <c r="BF92" s="224">
        <f>IF(N92="snížená",J92,0)</f>
        <v>0</v>
      </c>
      <c r="BG92" s="224">
        <f>IF(N92="zákl. přenesená",J92,0)</f>
        <v>0</v>
      </c>
      <c r="BH92" s="224">
        <f>IF(N92="sníž. přenesená",J92,0)</f>
        <v>0</v>
      </c>
      <c r="BI92" s="224">
        <f>IF(N92="nulová",J92,0)</f>
        <v>0</v>
      </c>
      <c r="BJ92" s="17" t="s">
        <v>82</v>
      </c>
      <c r="BK92" s="224">
        <f>ROUND(I92*H92,2)</f>
        <v>0</v>
      </c>
      <c r="BL92" s="17" t="s">
        <v>1221</v>
      </c>
      <c r="BM92" s="223" t="s">
        <v>1231</v>
      </c>
    </row>
    <row r="93" s="2" customFormat="1">
      <c r="A93" s="38"/>
      <c r="B93" s="39"/>
      <c r="C93" s="40"/>
      <c r="D93" s="225" t="s">
        <v>147</v>
      </c>
      <c r="E93" s="40"/>
      <c r="F93" s="226" t="s">
        <v>1232</v>
      </c>
      <c r="G93" s="40"/>
      <c r="H93" s="40"/>
      <c r="I93" s="227"/>
      <c r="J93" s="40"/>
      <c r="K93" s="40"/>
      <c r="L93" s="44"/>
      <c r="M93" s="228"/>
      <c r="N93" s="229"/>
      <c r="O93" s="84"/>
      <c r="P93" s="84"/>
      <c r="Q93" s="84"/>
      <c r="R93" s="84"/>
      <c r="S93" s="84"/>
      <c r="T93" s="85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  <c r="AT93" s="17" t="s">
        <v>147</v>
      </c>
      <c r="AU93" s="17" t="s">
        <v>84</v>
      </c>
    </row>
    <row r="94" s="2" customFormat="1" ht="16.5" customHeight="1">
      <c r="A94" s="38"/>
      <c r="B94" s="39"/>
      <c r="C94" s="212" t="s">
        <v>145</v>
      </c>
      <c r="D94" s="212" t="s">
        <v>140</v>
      </c>
      <c r="E94" s="213" t="s">
        <v>1233</v>
      </c>
      <c r="F94" s="214" t="s">
        <v>1234</v>
      </c>
      <c r="G94" s="215" t="s">
        <v>1235</v>
      </c>
      <c r="H94" s="216">
        <v>1</v>
      </c>
      <c r="I94" s="217"/>
      <c r="J94" s="218">
        <f>ROUND(I94*H94,2)</f>
        <v>0</v>
      </c>
      <c r="K94" s="214" t="s">
        <v>144</v>
      </c>
      <c r="L94" s="44"/>
      <c r="M94" s="219" t="s">
        <v>19</v>
      </c>
      <c r="N94" s="220" t="s">
        <v>45</v>
      </c>
      <c r="O94" s="84"/>
      <c r="P94" s="221">
        <f>O94*H94</f>
        <v>0</v>
      </c>
      <c r="Q94" s="221">
        <v>0</v>
      </c>
      <c r="R94" s="221">
        <f>Q94*H94</f>
        <v>0</v>
      </c>
      <c r="S94" s="221">
        <v>0</v>
      </c>
      <c r="T94" s="222">
        <f>S94*H94</f>
        <v>0</v>
      </c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  <c r="AR94" s="223" t="s">
        <v>1221</v>
      </c>
      <c r="AT94" s="223" t="s">
        <v>140</v>
      </c>
      <c r="AU94" s="223" t="s">
        <v>84</v>
      </c>
      <c r="AY94" s="17" t="s">
        <v>137</v>
      </c>
      <c r="BE94" s="224">
        <f>IF(N94="základní",J94,0)</f>
        <v>0</v>
      </c>
      <c r="BF94" s="224">
        <f>IF(N94="snížená",J94,0)</f>
        <v>0</v>
      </c>
      <c r="BG94" s="224">
        <f>IF(N94="zákl. přenesená",J94,0)</f>
        <v>0</v>
      </c>
      <c r="BH94" s="224">
        <f>IF(N94="sníž. přenesená",J94,0)</f>
        <v>0</v>
      </c>
      <c r="BI94" s="224">
        <f>IF(N94="nulová",J94,0)</f>
        <v>0</v>
      </c>
      <c r="BJ94" s="17" t="s">
        <v>82</v>
      </c>
      <c r="BK94" s="224">
        <f>ROUND(I94*H94,2)</f>
        <v>0</v>
      </c>
      <c r="BL94" s="17" t="s">
        <v>1221</v>
      </c>
      <c r="BM94" s="223" t="s">
        <v>1236</v>
      </c>
    </row>
    <row r="95" s="2" customFormat="1">
      <c r="A95" s="38"/>
      <c r="B95" s="39"/>
      <c r="C95" s="40"/>
      <c r="D95" s="225" t="s">
        <v>147</v>
      </c>
      <c r="E95" s="40"/>
      <c r="F95" s="226" t="s">
        <v>1237</v>
      </c>
      <c r="G95" s="40"/>
      <c r="H95" s="40"/>
      <c r="I95" s="227"/>
      <c r="J95" s="40"/>
      <c r="K95" s="40"/>
      <c r="L95" s="44"/>
      <c r="M95" s="228"/>
      <c r="N95" s="229"/>
      <c r="O95" s="84"/>
      <c r="P95" s="84"/>
      <c r="Q95" s="84"/>
      <c r="R95" s="84"/>
      <c r="S95" s="84"/>
      <c r="T95" s="85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  <c r="AT95" s="17" t="s">
        <v>147</v>
      </c>
      <c r="AU95" s="17" t="s">
        <v>84</v>
      </c>
    </row>
    <row r="96" s="12" customFormat="1" ht="22.8" customHeight="1">
      <c r="A96" s="12"/>
      <c r="B96" s="196"/>
      <c r="C96" s="197"/>
      <c r="D96" s="198" t="s">
        <v>73</v>
      </c>
      <c r="E96" s="210" t="s">
        <v>1238</v>
      </c>
      <c r="F96" s="210" t="s">
        <v>1239</v>
      </c>
      <c r="G96" s="197"/>
      <c r="H96" s="197"/>
      <c r="I96" s="200"/>
      <c r="J96" s="211">
        <f>BK96</f>
        <v>0</v>
      </c>
      <c r="K96" s="197"/>
      <c r="L96" s="202"/>
      <c r="M96" s="203"/>
      <c r="N96" s="204"/>
      <c r="O96" s="204"/>
      <c r="P96" s="205">
        <f>SUM(P97:P100)</f>
        <v>0</v>
      </c>
      <c r="Q96" s="204"/>
      <c r="R96" s="205">
        <f>SUM(R97:R100)</f>
        <v>0</v>
      </c>
      <c r="S96" s="204"/>
      <c r="T96" s="206">
        <f>SUM(T97:T100)</f>
        <v>0</v>
      </c>
      <c r="U96" s="12"/>
      <c r="V96" s="12"/>
      <c r="W96" s="12"/>
      <c r="X96" s="12"/>
      <c r="Y96" s="12"/>
      <c r="Z96" s="12"/>
      <c r="AA96" s="12"/>
      <c r="AB96" s="12"/>
      <c r="AC96" s="12"/>
      <c r="AD96" s="12"/>
      <c r="AE96" s="12"/>
      <c r="AR96" s="207" t="s">
        <v>180</v>
      </c>
      <c r="AT96" s="208" t="s">
        <v>73</v>
      </c>
      <c r="AU96" s="208" t="s">
        <v>82</v>
      </c>
      <c r="AY96" s="207" t="s">
        <v>137</v>
      </c>
      <c r="BK96" s="209">
        <f>SUM(BK97:BK100)</f>
        <v>0</v>
      </c>
    </row>
    <row r="97" s="2" customFormat="1" ht="24.15" customHeight="1">
      <c r="A97" s="38"/>
      <c r="B97" s="39"/>
      <c r="C97" s="212" t="s">
        <v>180</v>
      </c>
      <c r="D97" s="212" t="s">
        <v>140</v>
      </c>
      <c r="E97" s="213" t="s">
        <v>1240</v>
      </c>
      <c r="F97" s="214" t="s">
        <v>1241</v>
      </c>
      <c r="G97" s="215" t="s">
        <v>205</v>
      </c>
      <c r="H97" s="216">
        <v>1</v>
      </c>
      <c r="I97" s="217"/>
      <c r="J97" s="218">
        <f>ROUND(I97*H97,2)</f>
        <v>0</v>
      </c>
      <c r="K97" s="214" t="s">
        <v>144</v>
      </c>
      <c r="L97" s="44"/>
      <c r="M97" s="219" t="s">
        <v>19</v>
      </c>
      <c r="N97" s="220" t="s">
        <v>45</v>
      </c>
      <c r="O97" s="84"/>
      <c r="P97" s="221">
        <f>O97*H97</f>
        <v>0</v>
      </c>
      <c r="Q97" s="221">
        <v>0</v>
      </c>
      <c r="R97" s="221">
        <f>Q97*H97</f>
        <v>0</v>
      </c>
      <c r="S97" s="221">
        <v>0</v>
      </c>
      <c r="T97" s="222">
        <f>S97*H97</f>
        <v>0</v>
      </c>
      <c r="U97" s="38"/>
      <c r="V97" s="38"/>
      <c r="W97" s="38"/>
      <c r="X97" s="38"/>
      <c r="Y97" s="38"/>
      <c r="Z97" s="38"/>
      <c r="AA97" s="38"/>
      <c r="AB97" s="38"/>
      <c r="AC97" s="38"/>
      <c r="AD97" s="38"/>
      <c r="AE97" s="38"/>
      <c r="AR97" s="223" t="s">
        <v>1221</v>
      </c>
      <c r="AT97" s="223" t="s">
        <v>140</v>
      </c>
      <c r="AU97" s="223" t="s">
        <v>84</v>
      </c>
      <c r="AY97" s="17" t="s">
        <v>137</v>
      </c>
      <c r="BE97" s="224">
        <f>IF(N97="základní",J97,0)</f>
        <v>0</v>
      </c>
      <c r="BF97" s="224">
        <f>IF(N97="snížená",J97,0)</f>
        <v>0</v>
      </c>
      <c r="BG97" s="224">
        <f>IF(N97="zákl. přenesená",J97,0)</f>
        <v>0</v>
      </c>
      <c r="BH97" s="224">
        <f>IF(N97="sníž. přenesená",J97,0)</f>
        <v>0</v>
      </c>
      <c r="BI97" s="224">
        <f>IF(N97="nulová",J97,0)</f>
        <v>0</v>
      </c>
      <c r="BJ97" s="17" t="s">
        <v>82</v>
      </c>
      <c r="BK97" s="224">
        <f>ROUND(I97*H97,2)</f>
        <v>0</v>
      </c>
      <c r="BL97" s="17" t="s">
        <v>1221</v>
      </c>
      <c r="BM97" s="223" t="s">
        <v>1242</v>
      </c>
    </row>
    <row r="98" s="2" customFormat="1">
      <c r="A98" s="38"/>
      <c r="B98" s="39"/>
      <c r="C98" s="40"/>
      <c r="D98" s="225" t="s">
        <v>147</v>
      </c>
      <c r="E98" s="40"/>
      <c r="F98" s="226" t="s">
        <v>1243</v>
      </c>
      <c r="G98" s="40"/>
      <c r="H98" s="40"/>
      <c r="I98" s="227"/>
      <c r="J98" s="40"/>
      <c r="K98" s="40"/>
      <c r="L98" s="44"/>
      <c r="M98" s="228"/>
      <c r="N98" s="229"/>
      <c r="O98" s="84"/>
      <c r="P98" s="84"/>
      <c r="Q98" s="84"/>
      <c r="R98" s="84"/>
      <c r="S98" s="84"/>
      <c r="T98" s="85"/>
      <c r="U98" s="38"/>
      <c r="V98" s="38"/>
      <c r="W98" s="38"/>
      <c r="X98" s="38"/>
      <c r="Y98" s="38"/>
      <c r="Z98" s="38"/>
      <c r="AA98" s="38"/>
      <c r="AB98" s="38"/>
      <c r="AC98" s="38"/>
      <c r="AD98" s="38"/>
      <c r="AE98" s="38"/>
      <c r="AT98" s="17" t="s">
        <v>147</v>
      </c>
      <c r="AU98" s="17" t="s">
        <v>84</v>
      </c>
    </row>
    <row r="99" s="2" customFormat="1" ht="16.5" customHeight="1">
      <c r="A99" s="38"/>
      <c r="B99" s="39"/>
      <c r="C99" s="212" t="s">
        <v>185</v>
      </c>
      <c r="D99" s="212" t="s">
        <v>140</v>
      </c>
      <c r="E99" s="213" t="s">
        <v>1244</v>
      </c>
      <c r="F99" s="214" t="s">
        <v>1245</v>
      </c>
      <c r="G99" s="215" t="s">
        <v>205</v>
      </c>
      <c r="H99" s="216">
        <v>1</v>
      </c>
      <c r="I99" s="217"/>
      <c r="J99" s="218">
        <f>ROUND(I99*H99,2)</f>
        <v>0</v>
      </c>
      <c r="K99" s="214" t="s">
        <v>144</v>
      </c>
      <c r="L99" s="44"/>
      <c r="M99" s="219" t="s">
        <v>19</v>
      </c>
      <c r="N99" s="220" t="s">
        <v>45</v>
      </c>
      <c r="O99" s="84"/>
      <c r="P99" s="221">
        <f>O99*H99</f>
        <v>0</v>
      </c>
      <c r="Q99" s="221">
        <v>0</v>
      </c>
      <c r="R99" s="221">
        <f>Q99*H99</f>
        <v>0</v>
      </c>
      <c r="S99" s="221">
        <v>0</v>
      </c>
      <c r="T99" s="222">
        <f>S99*H99</f>
        <v>0</v>
      </c>
      <c r="U99" s="38"/>
      <c r="V99" s="38"/>
      <c r="W99" s="38"/>
      <c r="X99" s="38"/>
      <c r="Y99" s="38"/>
      <c r="Z99" s="38"/>
      <c r="AA99" s="38"/>
      <c r="AB99" s="38"/>
      <c r="AC99" s="38"/>
      <c r="AD99" s="38"/>
      <c r="AE99" s="38"/>
      <c r="AR99" s="223" t="s">
        <v>1221</v>
      </c>
      <c r="AT99" s="223" t="s">
        <v>140</v>
      </c>
      <c r="AU99" s="223" t="s">
        <v>84</v>
      </c>
      <c r="AY99" s="17" t="s">
        <v>137</v>
      </c>
      <c r="BE99" s="224">
        <f>IF(N99="základní",J99,0)</f>
        <v>0</v>
      </c>
      <c r="BF99" s="224">
        <f>IF(N99="snížená",J99,0)</f>
        <v>0</v>
      </c>
      <c r="BG99" s="224">
        <f>IF(N99="zákl. přenesená",J99,0)</f>
        <v>0</v>
      </c>
      <c r="BH99" s="224">
        <f>IF(N99="sníž. přenesená",J99,0)</f>
        <v>0</v>
      </c>
      <c r="BI99" s="224">
        <f>IF(N99="nulová",J99,0)</f>
        <v>0</v>
      </c>
      <c r="BJ99" s="17" t="s">
        <v>82</v>
      </c>
      <c r="BK99" s="224">
        <f>ROUND(I99*H99,2)</f>
        <v>0</v>
      </c>
      <c r="BL99" s="17" t="s">
        <v>1221</v>
      </c>
      <c r="BM99" s="223" t="s">
        <v>1246</v>
      </c>
    </row>
    <row r="100" s="2" customFormat="1">
      <c r="A100" s="38"/>
      <c r="B100" s="39"/>
      <c r="C100" s="40"/>
      <c r="D100" s="225" t="s">
        <v>147</v>
      </c>
      <c r="E100" s="40"/>
      <c r="F100" s="226" t="s">
        <v>1247</v>
      </c>
      <c r="G100" s="40"/>
      <c r="H100" s="40"/>
      <c r="I100" s="227"/>
      <c r="J100" s="40"/>
      <c r="K100" s="40"/>
      <c r="L100" s="44"/>
      <c r="M100" s="228"/>
      <c r="N100" s="229"/>
      <c r="O100" s="84"/>
      <c r="P100" s="84"/>
      <c r="Q100" s="84"/>
      <c r="R100" s="84"/>
      <c r="S100" s="84"/>
      <c r="T100" s="85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  <c r="AT100" s="17" t="s">
        <v>147</v>
      </c>
      <c r="AU100" s="17" t="s">
        <v>84</v>
      </c>
    </row>
    <row r="101" s="12" customFormat="1" ht="22.8" customHeight="1">
      <c r="A101" s="12"/>
      <c r="B101" s="196"/>
      <c r="C101" s="197"/>
      <c r="D101" s="198" t="s">
        <v>73</v>
      </c>
      <c r="E101" s="210" t="s">
        <v>1248</v>
      </c>
      <c r="F101" s="210" t="s">
        <v>1249</v>
      </c>
      <c r="G101" s="197"/>
      <c r="H101" s="197"/>
      <c r="I101" s="200"/>
      <c r="J101" s="211">
        <f>BK101</f>
        <v>0</v>
      </c>
      <c r="K101" s="197"/>
      <c r="L101" s="202"/>
      <c r="M101" s="203"/>
      <c r="N101" s="204"/>
      <c r="O101" s="204"/>
      <c r="P101" s="205">
        <f>SUM(P102:P103)</f>
        <v>0</v>
      </c>
      <c r="Q101" s="204"/>
      <c r="R101" s="205">
        <f>SUM(R102:R103)</f>
        <v>0</v>
      </c>
      <c r="S101" s="204"/>
      <c r="T101" s="206">
        <f>SUM(T102:T103)</f>
        <v>0</v>
      </c>
      <c r="U101" s="12"/>
      <c r="V101" s="12"/>
      <c r="W101" s="12"/>
      <c r="X101" s="12"/>
      <c r="Y101" s="12"/>
      <c r="Z101" s="12"/>
      <c r="AA101" s="12"/>
      <c r="AB101" s="12"/>
      <c r="AC101" s="12"/>
      <c r="AD101" s="12"/>
      <c r="AE101" s="12"/>
      <c r="AR101" s="207" t="s">
        <v>180</v>
      </c>
      <c r="AT101" s="208" t="s">
        <v>73</v>
      </c>
      <c r="AU101" s="208" t="s">
        <v>82</v>
      </c>
      <c r="AY101" s="207" t="s">
        <v>137</v>
      </c>
      <c r="BK101" s="209">
        <f>SUM(BK102:BK103)</f>
        <v>0</v>
      </c>
    </row>
    <row r="102" s="2" customFormat="1" ht="21.75" customHeight="1">
      <c r="A102" s="38"/>
      <c r="B102" s="39"/>
      <c r="C102" s="212" t="s">
        <v>194</v>
      </c>
      <c r="D102" s="212" t="s">
        <v>140</v>
      </c>
      <c r="E102" s="213" t="s">
        <v>1250</v>
      </c>
      <c r="F102" s="214" t="s">
        <v>1251</v>
      </c>
      <c r="G102" s="215" t="s">
        <v>205</v>
      </c>
      <c r="H102" s="216">
        <v>1</v>
      </c>
      <c r="I102" s="217"/>
      <c r="J102" s="218">
        <f>ROUND(I102*H102,2)</f>
        <v>0</v>
      </c>
      <c r="K102" s="214" t="s">
        <v>144</v>
      </c>
      <c r="L102" s="44"/>
      <c r="M102" s="219" t="s">
        <v>19</v>
      </c>
      <c r="N102" s="220" t="s">
        <v>45</v>
      </c>
      <c r="O102" s="84"/>
      <c r="P102" s="221">
        <f>O102*H102</f>
        <v>0</v>
      </c>
      <c r="Q102" s="221">
        <v>0</v>
      </c>
      <c r="R102" s="221">
        <f>Q102*H102</f>
        <v>0</v>
      </c>
      <c r="S102" s="221">
        <v>0</v>
      </c>
      <c r="T102" s="222">
        <f>S102*H102</f>
        <v>0</v>
      </c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  <c r="AR102" s="223" t="s">
        <v>1221</v>
      </c>
      <c r="AT102" s="223" t="s">
        <v>140</v>
      </c>
      <c r="AU102" s="223" t="s">
        <v>84</v>
      </c>
      <c r="AY102" s="17" t="s">
        <v>137</v>
      </c>
      <c r="BE102" s="224">
        <f>IF(N102="základní",J102,0)</f>
        <v>0</v>
      </c>
      <c r="BF102" s="224">
        <f>IF(N102="snížená",J102,0)</f>
        <v>0</v>
      </c>
      <c r="BG102" s="224">
        <f>IF(N102="zákl. přenesená",J102,0)</f>
        <v>0</v>
      </c>
      <c r="BH102" s="224">
        <f>IF(N102="sníž. přenesená",J102,0)</f>
        <v>0</v>
      </c>
      <c r="BI102" s="224">
        <f>IF(N102="nulová",J102,0)</f>
        <v>0</v>
      </c>
      <c r="BJ102" s="17" t="s">
        <v>82</v>
      </c>
      <c r="BK102" s="224">
        <f>ROUND(I102*H102,2)</f>
        <v>0</v>
      </c>
      <c r="BL102" s="17" t="s">
        <v>1221</v>
      </c>
      <c r="BM102" s="223" t="s">
        <v>1252</v>
      </c>
    </row>
    <row r="103" s="2" customFormat="1">
      <c r="A103" s="38"/>
      <c r="B103" s="39"/>
      <c r="C103" s="40"/>
      <c r="D103" s="225" t="s">
        <v>147</v>
      </c>
      <c r="E103" s="40"/>
      <c r="F103" s="226" t="s">
        <v>1253</v>
      </c>
      <c r="G103" s="40"/>
      <c r="H103" s="40"/>
      <c r="I103" s="227"/>
      <c r="J103" s="40"/>
      <c r="K103" s="40"/>
      <c r="L103" s="44"/>
      <c r="M103" s="279"/>
      <c r="N103" s="280"/>
      <c r="O103" s="281"/>
      <c r="P103" s="281"/>
      <c r="Q103" s="281"/>
      <c r="R103" s="281"/>
      <c r="S103" s="281"/>
      <c r="T103" s="282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  <c r="AT103" s="17" t="s">
        <v>147</v>
      </c>
      <c r="AU103" s="17" t="s">
        <v>84</v>
      </c>
    </row>
    <row r="104" s="2" customFormat="1" ht="6.96" customHeight="1">
      <c r="A104" s="38"/>
      <c r="B104" s="59"/>
      <c r="C104" s="60"/>
      <c r="D104" s="60"/>
      <c r="E104" s="60"/>
      <c r="F104" s="60"/>
      <c r="G104" s="60"/>
      <c r="H104" s="60"/>
      <c r="I104" s="60"/>
      <c r="J104" s="60"/>
      <c r="K104" s="60"/>
      <c r="L104" s="44"/>
      <c r="M104" s="38"/>
      <c r="O104" s="38"/>
      <c r="P104" s="38"/>
      <c r="Q104" s="38"/>
      <c r="R104" s="38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</sheetData>
  <sheetProtection sheet="1" autoFilter="0" formatColumns="0" formatRows="0" objects="1" scenarios="1" spinCount="100000" saltValue="Kz/CMtSBdVe6ZbiF6udQy2eTOyQXRsWEDhAr5uaY9AWlRcBVpz9HmoegunXhVk/BLuapMMY2pb8gm7w45nxxkw==" hashValue="V3cbKvtgnxZUY5yYx3A0DFw7v5M0JZJr79/XzluB7QoIaRJo3KLlpQFU+iq/lIsr2WiC05f3oBIbKrzCEKu7WQ==" algorithmName="SHA-512" password="CC35"/>
  <autoFilter ref="C83:K103"/>
  <mergeCells count="9">
    <mergeCell ref="E7:H7"/>
    <mergeCell ref="E9:H9"/>
    <mergeCell ref="E18:H18"/>
    <mergeCell ref="E27:H27"/>
    <mergeCell ref="E48:H48"/>
    <mergeCell ref="E50:H50"/>
    <mergeCell ref="E74:H74"/>
    <mergeCell ref="E76:H76"/>
    <mergeCell ref="L2:V2"/>
  </mergeCells>
  <hyperlinks>
    <hyperlink ref="F88" r:id="rId1" display="https://podminky.urs.cz/item/CS_URS_2025_01/011002000"/>
    <hyperlink ref="F90" r:id="rId2" display="https://podminky.urs.cz/item/CS_URS_2025_01/013254000"/>
    <hyperlink ref="F93" r:id="rId3" display="https://podminky.urs.cz/item/CS_URS_2025_01/030001000"/>
    <hyperlink ref="F95" r:id="rId4" display="https://podminky.urs.cz/item/CS_URS_2025_01/034503000"/>
    <hyperlink ref="F98" r:id="rId5" display="https://podminky.urs.cz/item/CS_URS_2025_01/044002000"/>
    <hyperlink ref="F100" r:id="rId6" display="https://podminky.urs.cz/item/CS_URS_2025_01/045002000"/>
    <hyperlink ref="F103" r:id="rId7" display="https://podminky.urs.cz/item/CS_URS_2025_01/065002000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terms:created xsi:type="dcterms:W3CDTF">2025-03-06T06:19:58Z</dcterms:created>
  <dcterms:modified xsi:type="dcterms:W3CDTF">2025-03-06T06:20:02Z</dcterms:modified>
</cp:coreProperties>
</file>