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SÚS - PAČEJOV - HORAŽĎOVICE\ROZPOČET\"/>
    </mc:Choice>
  </mc:AlternateContent>
  <bookViews>
    <workbookView xWindow="0" yWindow="0" windowWidth="0" windowHeight="0"/>
  </bookViews>
  <sheets>
    <sheet name="Rekapitulace stavby" sheetId="1" r:id="rId1"/>
    <sheet name="SO_101 - KOMUNIKACE KM 0,..." sheetId="2" r:id="rId2"/>
    <sheet name="SO_102 - KOMUNIKLACE KM 3..." sheetId="3" r:id="rId3"/>
    <sheet name="SO_103 - KOMUNIKACE KM 4,..." sheetId="4" r:id="rId4"/>
    <sheet name="Seznam figur" sheetId="5" r:id="rId5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'SO_101 - KOMUNIKACE KM 0,...'!$C$127:$K$356</definedName>
    <definedName name="_xlnm.Print_Area" localSheetId="1">'SO_101 - KOMUNIKACE KM 0,...'!$C$4:$J$76,'SO_101 - KOMUNIKACE KM 0,...'!$C$82:$J$109,'SO_101 - KOMUNIKACE KM 0,...'!$C$115:$K$356</definedName>
    <definedName name="_xlnm.Print_Titles" localSheetId="1">'SO_101 - KOMUNIKACE KM 0,...'!$127:$127</definedName>
    <definedName name="_xlnm._FilterDatabase" localSheetId="2" hidden="1">'SO_102 - KOMUNIKLACE KM 3...'!$C$126:$K$262</definedName>
    <definedName name="_xlnm.Print_Area" localSheetId="2">'SO_102 - KOMUNIKLACE KM 3...'!$C$4:$J$76,'SO_102 - KOMUNIKLACE KM 3...'!$C$82:$J$108,'SO_102 - KOMUNIKLACE KM 3...'!$C$114:$K$262</definedName>
    <definedName name="_xlnm.Print_Titles" localSheetId="2">'SO_102 - KOMUNIKLACE KM 3...'!$126:$126</definedName>
    <definedName name="_xlnm._FilterDatabase" localSheetId="3" hidden="1">'SO_103 - KOMUNIKACE KM 4,...'!$C$127:$K$371</definedName>
    <definedName name="_xlnm.Print_Area" localSheetId="3">'SO_103 - KOMUNIKACE KM 4,...'!$C$4:$J$76,'SO_103 - KOMUNIKACE KM 4,...'!$C$82:$J$109,'SO_103 - KOMUNIKACE KM 4,...'!$C$115:$K$371</definedName>
    <definedName name="_xlnm.Print_Titles" localSheetId="3">'SO_103 - KOMUNIKACE KM 4,...'!$127:$127</definedName>
    <definedName name="_xlnm.Print_Area" localSheetId="4">'Seznam figur'!$C$4:$G$85</definedName>
    <definedName name="_xlnm.Print_Titles" localSheetId="4">'Seznam figur'!$9:$9</definedName>
  </definedNames>
  <calcPr/>
</workbook>
</file>

<file path=xl/calcChain.xml><?xml version="1.0" encoding="utf-8"?>
<calcChain xmlns="http://schemas.openxmlformats.org/spreadsheetml/2006/main">
  <c i="5" l="1" r="D7"/>
  <c i="4" r="J37"/>
  <c r="J36"/>
  <c i="1" r="AY97"/>
  <c i="4" r="J35"/>
  <c i="1" r="AX97"/>
  <c i="4" r="BI371"/>
  <c r="BH371"/>
  <c r="BG371"/>
  <c r="BF371"/>
  <c r="T371"/>
  <c r="T370"/>
  <c r="R371"/>
  <c r="R370"/>
  <c r="P371"/>
  <c r="P370"/>
  <c r="BI369"/>
  <c r="BH369"/>
  <c r="BG369"/>
  <c r="BF369"/>
  <c r="T369"/>
  <c r="R369"/>
  <c r="P369"/>
  <c r="BI368"/>
  <c r="BH368"/>
  <c r="BG368"/>
  <c r="BF368"/>
  <c r="T368"/>
  <c r="R368"/>
  <c r="P368"/>
  <c r="BI365"/>
  <c r="BH365"/>
  <c r="BG365"/>
  <c r="BF365"/>
  <c r="T365"/>
  <c r="R365"/>
  <c r="P365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59"/>
  <c r="BH359"/>
  <c r="BG359"/>
  <c r="BF359"/>
  <c r="T359"/>
  <c r="T358"/>
  <c r="R359"/>
  <c r="R358"/>
  <c r="P359"/>
  <c r="P358"/>
  <c r="BI357"/>
  <c r="BH357"/>
  <c r="BG357"/>
  <c r="BF357"/>
  <c r="T357"/>
  <c r="T356"/>
  <c r="R357"/>
  <c r="R356"/>
  <c r="P357"/>
  <c r="P356"/>
  <c r="BI353"/>
  <c r="BH353"/>
  <c r="BG353"/>
  <c r="BF353"/>
  <c r="T353"/>
  <c r="R353"/>
  <c r="P353"/>
  <c r="BI350"/>
  <c r="BH350"/>
  <c r="BG350"/>
  <c r="BF350"/>
  <c r="T350"/>
  <c r="R350"/>
  <c r="P350"/>
  <c r="BI343"/>
  <c r="BH343"/>
  <c r="BG343"/>
  <c r="BF343"/>
  <c r="T343"/>
  <c r="R343"/>
  <c r="P343"/>
  <c r="BI339"/>
  <c r="BH339"/>
  <c r="BG339"/>
  <c r="BF339"/>
  <c r="T339"/>
  <c r="R339"/>
  <c r="P339"/>
  <c r="BI335"/>
  <c r="BH335"/>
  <c r="BG335"/>
  <c r="BF335"/>
  <c r="T335"/>
  <c r="R335"/>
  <c r="P335"/>
  <c r="BI320"/>
  <c r="BH320"/>
  <c r="BG320"/>
  <c r="BF320"/>
  <c r="T320"/>
  <c r="R320"/>
  <c r="P320"/>
  <c r="BI318"/>
  <c r="BH318"/>
  <c r="BG318"/>
  <c r="BF318"/>
  <c r="T318"/>
  <c r="R318"/>
  <c r="P318"/>
  <c r="BI314"/>
  <c r="BH314"/>
  <c r="BG314"/>
  <c r="BF314"/>
  <c r="T314"/>
  <c r="R314"/>
  <c r="P314"/>
  <c r="BI312"/>
  <c r="BH312"/>
  <c r="BG312"/>
  <c r="BF312"/>
  <c r="T312"/>
  <c r="R312"/>
  <c r="P312"/>
  <c r="BI300"/>
  <c r="BH300"/>
  <c r="BG300"/>
  <c r="BF300"/>
  <c r="T300"/>
  <c r="R300"/>
  <c r="P300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6"/>
  <c r="BH286"/>
  <c r="BG286"/>
  <c r="BF286"/>
  <c r="T286"/>
  <c r="R286"/>
  <c r="P286"/>
  <c r="BI281"/>
  <c r="BH281"/>
  <c r="BG281"/>
  <c r="BF281"/>
  <c r="T281"/>
  <c r="R281"/>
  <c r="P281"/>
  <c r="BI277"/>
  <c r="BH277"/>
  <c r="BG277"/>
  <c r="BF277"/>
  <c r="T277"/>
  <c r="R277"/>
  <c r="P277"/>
  <c r="BI273"/>
  <c r="BH273"/>
  <c r="BG273"/>
  <c r="BF273"/>
  <c r="T273"/>
  <c r="R273"/>
  <c r="P273"/>
  <c r="BI269"/>
  <c r="BH269"/>
  <c r="BG269"/>
  <c r="BF269"/>
  <c r="T269"/>
  <c r="R269"/>
  <c r="P269"/>
  <c r="BI265"/>
  <c r="BH265"/>
  <c r="BG265"/>
  <c r="BF265"/>
  <c r="T265"/>
  <c r="R265"/>
  <c r="P265"/>
  <c r="BI261"/>
  <c r="BH261"/>
  <c r="BG261"/>
  <c r="BF261"/>
  <c r="T261"/>
  <c r="R261"/>
  <c r="P261"/>
  <c r="BI256"/>
  <c r="BH256"/>
  <c r="BG256"/>
  <c r="BF256"/>
  <c r="T256"/>
  <c r="T241"/>
  <c r="R256"/>
  <c r="R241"/>
  <c r="P256"/>
  <c r="P241"/>
  <c r="BI242"/>
  <c r="BH242"/>
  <c r="BG242"/>
  <c r="BF242"/>
  <c r="T242"/>
  <c r="R242"/>
  <c r="P242"/>
  <c r="BI236"/>
  <c r="BH236"/>
  <c r="BG236"/>
  <c r="BF236"/>
  <c r="T236"/>
  <c r="R236"/>
  <c r="P236"/>
  <c r="BI230"/>
  <c r="BH230"/>
  <c r="BG230"/>
  <c r="BF230"/>
  <c r="T230"/>
  <c r="R230"/>
  <c r="P230"/>
  <c r="BI226"/>
  <c r="BH226"/>
  <c r="BG226"/>
  <c r="BF226"/>
  <c r="T226"/>
  <c r="R226"/>
  <c r="P226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07"/>
  <c r="BH207"/>
  <c r="BG207"/>
  <c r="BF207"/>
  <c r="T207"/>
  <c r="R207"/>
  <c r="P207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76"/>
  <c r="BH176"/>
  <c r="BG176"/>
  <c r="BF176"/>
  <c r="T176"/>
  <c r="T175"/>
  <c r="R176"/>
  <c r="R175"/>
  <c r="P176"/>
  <c r="P175"/>
  <c r="BI170"/>
  <c r="BH170"/>
  <c r="BG170"/>
  <c r="BF170"/>
  <c r="T170"/>
  <c r="R170"/>
  <c r="P170"/>
  <c r="BI166"/>
  <c r="BH166"/>
  <c r="BG166"/>
  <c r="BF166"/>
  <c r="T166"/>
  <c r="R166"/>
  <c r="P166"/>
  <c r="BI152"/>
  <c r="BH152"/>
  <c r="BG152"/>
  <c r="BF152"/>
  <c r="T152"/>
  <c r="R152"/>
  <c r="P152"/>
  <c r="BI148"/>
  <c r="BH148"/>
  <c r="BG148"/>
  <c r="BF148"/>
  <c r="T148"/>
  <c r="R148"/>
  <c r="P148"/>
  <c r="BI131"/>
  <c r="BH131"/>
  <c r="BG131"/>
  <c r="BF131"/>
  <c r="T131"/>
  <c r="R131"/>
  <c r="P131"/>
  <c r="J125"/>
  <c r="J124"/>
  <c r="F124"/>
  <c r="F122"/>
  <c r="E120"/>
  <c r="J92"/>
  <c r="J91"/>
  <c r="F91"/>
  <c r="F89"/>
  <c r="E87"/>
  <c r="J18"/>
  <c r="E18"/>
  <c r="F125"/>
  <c r="J17"/>
  <c r="J12"/>
  <c r="J89"/>
  <c r="E7"/>
  <c r="E118"/>
  <c i="3" r="J37"/>
  <c r="J36"/>
  <c i="1" r="AY96"/>
  <c i="3" r="J35"/>
  <c i="1" r="AX96"/>
  <c i="3" r="BI262"/>
  <c r="BH262"/>
  <c r="BG262"/>
  <c r="BF262"/>
  <c r="T262"/>
  <c r="T261"/>
  <c r="R262"/>
  <c r="R261"/>
  <c r="P262"/>
  <c r="P261"/>
  <c r="BI260"/>
  <c r="BH260"/>
  <c r="BG260"/>
  <c r="BF260"/>
  <c r="T260"/>
  <c r="R260"/>
  <c r="P260"/>
  <c r="BI259"/>
  <c r="BH259"/>
  <c r="BG259"/>
  <c r="BF259"/>
  <c r="T259"/>
  <c r="R259"/>
  <c r="P259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0"/>
  <c r="BH250"/>
  <c r="BG250"/>
  <c r="BF250"/>
  <c r="T250"/>
  <c r="T249"/>
  <c r="R250"/>
  <c r="R249"/>
  <c r="P250"/>
  <c r="P249"/>
  <c r="BI245"/>
  <c r="BH245"/>
  <c r="BG245"/>
  <c r="BF245"/>
  <c r="T245"/>
  <c r="R245"/>
  <c r="P245"/>
  <c r="BI241"/>
  <c r="BH241"/>
  <c r="BG241"/>
  <c r="BF241"/>
  <c r="T241"/>
  <c r="R241"/>
  <c r="P241"/>
  <c r="BI237"/>
  <c r="BH237"/>
  <c r="BG237"/>
  <c r="BF237"/>
  <c r="T237"/>
  <c r="R237"/>
  <c r="P237"/>
  <c r="BI232"/>
  <c r="BH232"/>
  <c r="BG232"/>
  <c r="BF232"/>
  <c r="T232"/>
  <c r="R232"/>
  <c r="P232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3"/>
  <c r="BH183"/>
  <c r="BG183"/>
  <c r="BF183"/>
  <c r="T183"/>
  <c r="R183"/>
  <c r="P183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7"/>
  <c r="BH167"/>
  <c r="BG167"/>
  <c r="BF167"/>
  <c r="T167"/>
  <c r="R167"/>
  <c r="P167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R140"/>
  <c r="P140"/>
  <c r="BI135"/>
  <c r="BH135"/>
  <c r="BG135"/>
  <c r="BF135"/>
  <c r="T135"/>
  <c r="R135"/>
  <c r="P135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92"/>
  <c r="J17"/>
  <c r="J12"/>
  <c r="J89"/>
  <c r="E7"/>
  <c r="E85"/>
  <c i="2" r="J37"/>
  <c r="J36"/>
  <c i="1" r="AY95"/>
  <c i="2" r="J35"/>
  <c i="1" r="AX95"/>
  <c i="2" r="BI356"/>
  <c r="BH356"/>
  <c r="BG356"/>
  <c r="BF356"/>
  <c r="T356"/>
  <c r="T355"/>
  <c r="R356"/>
  <c r="R355"/>
  <c r="P356"/>
  <c r="P355"/>
  <c r="BI354"/>
  <c r="BH354"/>
  <c r="BG354"/>
  <c r="BF354"/>
  <c r="T354"/>
  <c r="R354"/>
  <c r="P354"/>
  <c r="BI353"/>
  <c r="BH353"/>
  <c r="BG353"/>
  <c r="BF353"/>
  <c r="T353"/>
  <c r="R353"/>
  <c r="P353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4"/>
  <c r="BH344"/>
  <c r="BG344"/>
  <c r="BF344"/>
  <c r="T344"/>
  <c r="T343"/>
  <c r="R344"/>
  <c r="R343"/>
  <c r="P344"/>
  <c r="P343"/>
  <c r="BI342"/>
  <c r="BH342"/>
  <c r="BG342"/>
  <c r="BF342"/>
  <c r="T342"/>
  <c r="T341"/>
  <c r="R342"/>
  <c r="R341"/>
  <c r="P342"/>
  <c r="P341"/>
  <c r="BI338"/>
  <c r="BH338"/>
  <c r="BG338"/>
  <c r="BF338"/>
  <c r="T338"/>
  <c r="R338"/>
  <c r="P338"/>
  <c r="BI335"/>
  <c r="BH335"/>
  <c r="BG335"/>
  <c r="BF335"/>
  <c r="T335"/>
  <c r="R335"/>
  <c r="P335"/>
  <c r="BI330"/>
  <c r="BH330"/>
  <c r="BG330"/>
  <c r="BF330"/>
  <c r="T330"/>
  <c r="R330"/>
  <c r="P330"/>
  <c r="BI326"/>
  <c r="BH326"/>
  <c r="BG326"/>
  <c r="BF326"/>
  <c r="T326"/>
  <c r="R326"/>
  <c r="P326"/>
  <c r="BI322"/>
  <c r="BH322"/>
  <c r="BG322"/>
  <c r="BF322"/>
  <c r="T322"/>
  <c r="R322"/>
  <c r="P322"/>
  <c r="BI315"/>
  <c r="BH315"/>
  <c r="BG315"/>
  <c r="BF315"/>
  <c r="T315"/>
  <c r="R315"/>
  <c r="P315"/>
  <c r="BI302"/>
  <c r="BH302"/>
  <c r="BG302"/>
  <c r="BF302"/>
  <c r="T302"/>
  <c r="R302"/>
  <c r="P302"/>
  <c r="BI300"/>
  <c r="BH300"/>
  <c r="BG300"/>
  <c r="BF300"/>
  <c r="T300"/>
  <c r="R300"/>
  <c r="P300"/>
  <c r="BI290"/>
  <c r="BH290"/>
  <c r="BG290"/>
  <c r="BF290"/>
  <c r="T290"/>
  <c r="R290"/>
  <c r="P290"/>
  <c r="BI286"/>
  <c r="BH286"/>
  <c r="BG286"/>
  <c r="BF286"/>
  <c r="T286"/>
  <c r="R286"/>
  <c r="P286"/>
  <c r="BI283"/>
  <c r="BH283"/>
  <c r="BG283"/>
  <c r="BF283"/>
  <c r="T283"/>
  <c r="R283"/>
  <c r="P283"/>
  <c r="BI280"/>
  <c r="BH280"/>
  <c r="BG280"/>
  <c r="BF280"/>
  <c r="T280"/>
  <c r="R280"/>
  <c r="P280"/>
  <c r="BI276"/>
  <c r="BH276"/>
  <c r="BG276"/>
  <c r="BF276"/>
  <c r="T276"/>
  <c r="R276"/>
  <c r="P276"/>
  <c r="BI271"/>
  <c r="BH271"/>
  <c r="BG271"/>
  <c r="BF271"/>
  <c r="T271"/>
  <c r="R271"/>
  <c r="P271"/>
  <c r="BI267"/>
  <c r="BH267"/>
  <c r="BG267"/>
  <c r="BF267"/>
  <c r="T267"/>
  <c r="R267"/>
  <c r="P267"/>
  <c r="BI263"/>
  <c r="BH263"/>
  <c r="BG263"/>
  <c r="BF263"/>
  <c r="T263"/>
  <c r="R263"/>
  <c r="P263"/>
  <c r="BI259"/>
  <c r="BH259"/>
  <c r="BG259"/>
  <c r="BF259"/>
  <c r="T259"/>
  <c r="R259"/>
  <c r="P259"/>
  <c r="BI255"/>
  <c r="BH255"/>
  <c r="BG255"/>
  <c r="BF255"/>
  <c r="T255"/>
  <c r="R255"/>
  <c r="P255"/>
  <c r="BI249"/>
  <c r="BH249"/>
  <c r="BG249"/>
  <c r="BF249"/>
  <c r="T249"/>
  <c r="R249"/>
  <c r="P249"/>
  <c r="BI238"/>
  <c r="BH238"/>
  <c r="BG238"/>
  <c r="BF238"/>
  <c r="T238"/>
  <c r="T237"/>
  <c r="R238"/>
  <c r="R237"/>
  <c r="P238"/>
  <c r="P237"/>
  <c r="BI233"/>
  <c r="BH233"/>
  <c r="BG233"/>
  <c r="BF233"/>
  <c r="T233"/>
  <c r="R233"/>
  <c r="P233"/>
  <c r="BI228"/>
  <c r="BH228"/>
  <c r="BG228"/>
  <c r="BF228"/>
  <c r="T228"/>
  <c r="R228"/>
  <c r="P228"/>
  <c r="BI222"/>
  <c r="BH222"/>
  <c r="BG222"/>
  <c r="BF222"/>
  <c r="T222"/>
  <c r="R222"/>
  <c r="P222"/>
  <c r="BI218"/>
  <c r="BH218"/>
  <c r="BG218"/>
  <c r="BF218"/>
  <c r="T218"/>
  <c r="R218"/>
  <c r="P218"/>
  <c r="BI212"/>
  <c r="BH212"/>
  <c r="BG212"/>
  <c r="BF212"/>
  <c r="T212"/>
  <c r="R212"/>
  <c r="P212"/>
  <c r="BI207"/>
  <c r="BH207"/>
  <c r="BG207"/>
  <c r="BF207"/>
  <c r="T207"/>
  <c r="R207"/>
  <c r="P207"/>
  <c r="BI202"/>
  <c r="BH202"/>
  <c r="BG202"/>
  <c r="BF202"/>
  <c r="T202"/>
  <c r="R202"/>
  <c r="P202"/>
  <c r="BI199"/>
  <c r="BH199"/>
  <c r="BG199"/>
  <c r="BF199"/>
  <c r="T199"/>
  <c r="R199"/>
  <c r="P199"/>
  <c r="BI193"/>
  <c r="BH193"/>
  <c r="BG193"/>
  <c r="BF193"/>
  <c r="T193"/>
  <c r="R193"/>
  <c r="P193"/>
  <c r="BI186"/>
  <c r="BH186"/>
  <c r="BG186"/>
  <c r="BF186"/>
  <c r="T186"/>
  <c r="R186"/>
  <c r="P186"/>
  <c r="BI182"/>
  <c r="BH182"/>
  <c r="BG182"/>
  <c r="BF182"/>
  <c r="T182"/>
  <c r="R182"/>
  <c r="P182"/>
  <c r="BI170"/>
  <c r="BH170"/>
  <c r="BG170"/>
  <c r="BF170"/>
  <c r="T170"/>
  <c r="T169"/>
  <c r="R170"/>
  <c r="R169"/>
  <c r="P170"/>
  <c r="P169"/>
  <c r="BI164"/>
  <c r="BH164"/>
  <c r="BG164"/>
  <c r="BF164"/>
  <c r="T164"/>
  <c r="R164"/>
  <c r="P164"/>
  <c r="BI160"/>
  <c r="BH160"/>
  <c r="BG160"/>
  <c r="BF160"/>
  <c r="T160"/>
  <c r="R160"/>
  <c r="P160"/>
  <c r="BI150"/>
  <c r="BH150"/>
  <c r="BG150"/>
  <c r="BF150"/>
  <c r="T150"/>
  <c r="R150"/>
  <c r="P150"/>
  <c r="BI146"/>
  <c r="BH146"/>
  <c r="BG146"/>
  <c r="BF146"/>
  <c r="T146"/>
  <c r="R146"/>
  <c r="P146"/>
  <c r="BI131"/>
  <c r="BH131"/>
  <c r="BG131"/>
  <c r="BF131"/>
  <c r="T131"/>
  <c r="R131"/>
  <c r="P131"/>
  <c r="J125"/>
  <c r="J124"/>
  <c r="F124"/>
  <c r="F122"/>
  <c r="E120"/>
  <c r="J92"/>
  <c r="J91"/>
  <c r="F91"/>
  <c r="F89"/>
  <c r="E87"/>
  <c r="J18"/>
  <c r="E18"/>
  <c r="F92"/>
  <c r="J17"/>
  <c r="J12"/>
  <c r="J122"/>
  <c r="E7"/>
  <c r="E118"/>
  <c i="1" r="L90"/>
  <c r="AM90"/>
  <c r="AM89"/>
  <c r="L89"/>
  <c r="AM87"/>
  <c r="L87"/>
  <c r="L85"/>
  <c r="L84"/>
  <c i="2" r="BK356"/>
  <c r="J350"/>
  <c r="J338"/>
  <c r="J300"/>
  <c r="BK233"/>
  <c r="J146"/>
  <c r="BK350"/>
  <c r="J347"/>
  <c r="J330"/>
  <c r="BK286"/>
  <c r="BK259"/>
  <c r="BK222"/>
  <c r="BK199"/>
  <c r="BK150"/>
  <c r="BK347"/>
  <c r="J335"/>
  <c r="BK300"/>
  <c r="J271"/>
  <c r="J228"/>
  <c r="J186"/>
  <c r="BK267"/>
  <c r="J238"/>
  <c r="J207"/>
  <c r="BK164"/>
  <c i="3" r="J259"/>
  <c r="BK253"/>
  <c r="BK228"/>
  <c r="J171"/>
  <c r="BK147"/>
  <c r="J260"/>
  <c r="BK245"/>
  <c r="BK219"/>
  <c r="J204"/>
  <c r="BK191"/>
  <c r="J175"/>
  <c r="J161"/>
  <c r="J225"/>
  <c r="J197"/>
  <c r="BK153"/>
  <c r="BK262"/>
  <c r="BK255"/>
  <c r="BK237"/>
  <c r="J216"/>
  <c r="J191"/>
  <c r="BK140"/>
  <c i="4" r="J365"/>
  <c r="BK353"/>
  <c r="BK216"/>
  <c r="J176"/>
  <c r="J148"/>
  <c r="J362"/>
  <c r="J318"/>
  <c r="BK269"/>
  <c r="BK242"/>
  <c r="J131"/>
  <c r="J368"/>
  <c r="BK343"/>
  <c r="J286"/>
  <c r="J269"/>
  <c r="BK230"/>
  <c r="J196"/>
  <c r="BK368"/>
  <c r="BK350"/>
  <c r="J314"/>
  <c r="BK286"/>
  <c r="BK236"/>
  <c r="BK213"/>
  <c r="BK152"/>
  <c i="2" r="J353"/>
  <c r="J344"/>
  <c r="BK302"/>
  <c r="BK290"/>
  <c r="BK218"/>
  <c r="J164"/>
  <c r="BK348"/>
  <c r="J326"/>
  <c r="J283"/>
  <c r="BK263"/>
  <c r="BK228"/>
  <c r="BK202"/>
  <c r="BK160"/>
  <c r="BK344"/>
  <c r="J322"/>
  <c r="J286"/>
  <c r="J263"/>
  <c r="BK207"/>
  <c r="J150"/>
  <c r="J259"/>
  <c r="J233"/>
  <c r="J199"/>
  <c r="J160"/>
  <c i="3" r="BK256"/>
  <c r="BK241"/>
  <c r="J219"/>
  <c r="J167"/>
  <c r="BK144"/>
  <c r="BK259"/>
  <c r="BK222"/>
  <c r="J207"/>
  <c r="J194"/>
  <c r="BK171"/>
  <c r="J255"/>
  <c r="BK207"/>
  <c r="J188"/>
  <c r="J147"/>
  <c r="J262"/>
  <c r="J250"/>
  <c r="BK232"/>
  <c r="J213"/>
  <c r="BK161"/>
  <c r="J135"/>
  <c i="4" r="BK364"/>
  <c r="J265"/>
  <c r="J220"/>
  <c r="BK196"/>
  <c r="BK131"/>
  <c r="J359"/>
  <c r="J320"/>
  <c r="J293"/>
  <c r="J256"/>
  <c r="J166"/>
  <c r="J371"/>
  <c r="BK362"/>
  <c r="BK339"/>
  <c r="BK261"/>
  <c r="J236"/>
  <c r="BK200"/>
  <c r="J152"/>
  <c r="J363"/>
  <c r="J343"/>
  <c r="BK335"/>
  <c r="J296"/>
  <c r="BK273"/>
  <c r="BK220"/>
  <c r="J200"/>
  <c i="2" r="BK353"/>
  <c r="J348"/>
  <c r="BK330"/>
  <c r="BK276"/>
  <c r="BK170"/>
  <c r="J356"/>
  <c r="BK349"/>
  <c r="BK335"/>
  <c r="J302"/>
  <c r="J276"/>
  <c r="BK238"/>
  <c r="J212"/>
  <c r="BK186"/>
  <c r="J131"/>
  <c r="BK342"/>
  <c r="BK326"/>
  <c r="J290"/>
  <c r="J267"/>
  <c r="J202"/>
  <c r="J170"/>
  <c r="BK271"/>
  <c r="J222"/>
  <c r="J193"/>
  <c i="1" r="AS94"/>
  <c i="3" r="J140"/>
  <c r="J256"/>
  <c r="J232"/>
  <c r="J210"/>
  <c r="BK197"/>
  <c r="J183"/>
  <c r="BK167"/>
  <c r="J254"/>
  <c r="BK210"/>
  <c r="BK201"/>
  <c r="J179"/>
  <c r="J130"/>
  <c r="J253"/>
  <c r="J241"/>
  <c r="J222"/>
  <c r="BK188"/>
  <c r="BK157"/>
  <c i="4" r="J357"/>
  <c r="J261"/>
  <c r="J213"/>
  <c r="J192"/>
  <c r="BK365"/>
  <c r="J353"/>
  <c r="BK296"/>
  <c r="BK265"/>
  <c r="BK170"/>
  <c r="BK371"/>
  <c r="BK359"/>
  <c r="BK314"/>
  <c r="BK277"/>
  <c r="BK256"/>
  <c r="J226"/>
  <c r="BK318"/>
  <c r="J281"/>
  <c r="J230"/>
  <c r="J216"/>
  <c r="J170"/>
  <c i="2" r="BK354"/>
  <c r="J349"/>
  <c r="J315"/>
  <c r="J255"/>
  <c r="BK182"/>
  <c r="J354"/>
  <c r="J342"/>
  <c r="BK322"/>
  <c r="BK280"/>
  <c r="BK249"/>
  <c r="J218"/>
  <c r="BK146"/>
  <c r="BK338"/>
  <c r="BK315"/>
  <c r="J280"/>
  <c r="BK255"/>
  <c r="BK193"/>
  <c r="BK283"/>
  <c r="J249"/>
  <c r="BK212"/>
  <c r="J182"/>
  <c r="BK131"/>
  <c i="3" r="BK254"/>
  <c r="J237"/>
  <c r="BK175"/>
  <c r="J153"/>
  <c r="BK130"/>
  <c r="BK250"/>
  <c r="BK225"/>
  <c r="BK216"/>
  <c r="J201"/>
  <c r="BK179"/>
  <c r="J157"/>
  <c r="BK213"/>
  <c r="BK204"/>
  <c r="BK183"/>
  <c r="BK135"/>
  <c r="BK260"/>
  <c r="J245"/>
  <c r="J228"/>
  <c r="BK194"/>
  <c r="J144"/>
  <c i="4" r="BK369"/>
  <c r="J335"/>
  <c r="BK320"/>
  <c r="J312"/>
  <c r="J300"/>
  <c r="BK293"/>
  <c r="BK290"/>
  <c r="BK281"/>
  <c r="BK226"/>
  <c r="J207"/>
  <c r="BK166"/>
  <c r="BK363"/>
  <c r="J350"/>
  <c r="J290"/>
  <c r="J218"/>
  <c r="BK148"/>
  <c r="J369"/>
  <c r="BK357"/>
  <c r="BK312"/>
  <c r="J273"/>
  <c r="J242"/>
  <c r="BK207"/>
  <c r="BK192"/>
  <c r="J364"/>
  <c r="J339"/>
  <c r="BK300"/>
  <c r="J277"/>
  <c r="BK218"/>
  <c r="BK176"/>
  <c i="2" l="1" r="T130"/>
  <c r="R181"/>
  <c r="R248"/>
  <c r="P346"/>
  <c r="BK352"/>
  <c r="J352"/>
  <c r="J107"/>
  <c i="3" r="P129"/>
  <c r="R129"/>
  <c r="P152"/>
  <c r="BK187"/>
  <c r="J187"/>
  <c r="J100"/>
  <c r="R187"/>
  <c r="P200"/>
  <c r="BK236"/>
  <c r="J236"/>
  <c r="J102"/>
  <c r="T236"/>
  <c r="BK252"/>
  <c r="J252"/>
  <c r="J105"/>
  <c r="T252"/>
  <c r="R258"/>
  <c i="4" r="BK130"/>
  <c r="J130"/>
  <c r="J98"/>
  <c r="R130"/>
  <c r="BK191"/>
  <c r="J191"/>
  <c r="J100"/>
  <c r="R191"/>
  <c r="P260"/>
  <c i="2" r="R130"/>
  <c r="R129"/>
  <c r="BK181"/>
  <c r="J181"/>
  <c r="J100"/>
  <c r="P248"/>
  <c r="BK346"/>
  <c r="R352"/>
  <c r="BK130"/>
  <c r="T181"/>
  <c r="BK248"/>
  <c r="J248"/>
  <c r="J102"/>
  <c r="R346"/>
  <c r="R345"/>
  <c r="T352"/>
  <c i="3" r="BK129"/>
  <c r="J129"/>
  <c r="J98"/>
  <c r="T129"/>
  <c r="R152"/>
  <c r="BK200"/>
  <c r="J200"/>
  <c r="J101"/>
  <c r="T200"/>
  <c r="R236"/>
  <c r="P252"/>
  <c r="BK258"/>
  <c r="J258"/>
  <c r="J106"/>
  <c r="T258"/>
  <c i="4" r="T130"/>
  <c r="T191"/>
  <c r="R260"/>
  <c r="BK361"/>
  <c r="J361"/>
  <c r="J106"/>
  <c r="P361"/>
  <c r="T361"/>
  <c r="P367"/>
  <c r="R367"/>
  <c i="2" r="P130"/>
  <c r="P181"/>
  <c r="T248"/>
  <c r="T346"/>
  <c r="T345"/>
  <c r="P352"/>
  <c i="3" r="BK152"/>
  <c r="J152"/>
  <c r="J99"/>
  <c r="T152"/>
  <c r="P187"/>
  <c r="T187"/>
  <c r="R200"/>
  <c r="P236"/>
  <c r="R252"/>
  <c r="R251"/>
  <c r="P258"/>
  <c i="4" r="P130"/>
  <c r="P191"/>
  <c r="BK260"/>
  <c r="J260"/>
  <c r="J102"/>
  <c r="T260"/>
  <c r="R361"/>
  <c r="R360"/>
  <c r="BK367"/>
  <c r="J367"/>
  <c r="J107"/>
  <c r="T367"/>
  <c i="2" r="BK355"/>
  <c r="J355"/>
  <c r="J108"/>
  <c i="4" r="BK241"/>
  <c r="J241"/>
  <c r="J101"/>
  <c i="2" r="BK237"/>
  <c r="J237"/>
  <c r="J101"/>
  <c r="BK341"/>
  <c r="J341"/>
  <c r="J103"/>
  <c r="BK343"/>
  <c r="J343"/>
  <c r="J104"/>
  <c i="4" r="BK356"/>
  <c r="J356"/>
  <c r="J103"/>
  <c r="BK358"/>
  <c r="J358"/>
  <c r="J104"/>
  <c r="BK370"/>
  <c r="J370"/>
  <c r="J108"/>
  <c i="2" r="BK169"/>
  <c r="J169"/>
  <c r="J99"/>
  <c i="3" r="BK249"/>
  <c r="J249"/>
  <c r="J103"/>
  <c r="BK261"/>
  <c r="J261"/>
  <c r="J107"/>
  <c i="4" r="BK175"/>
  <c r="J175"/>
  <c r="J99"/>
  <c r="F92"/>
  <c r="BE131"/>
  <c r="BE192"/>
  <c r="BE200"/>
  <c r="BE256"/>
  <c r="BE261"/>
  <c r="BE265"/>
  <c r="BE286"/>
  <c r="BE290"/>
  <c r="BE300"/>
  <c r="BE318"/>
  <c r="BE320"/>
  <c r="BE335"/>
  <c r="BE353"/>
  <c r="BE357"/>
  <c r="BE359"/>
  <c r="BE364"/>
  <c r="J122"/>
  <c r="BE152"/>
  <c r="BE166"/>
  <c r="BE170"/>
  <c r="BE213"/>
  <c r="BE218"/>
  <c r="BE293"/>
  <c r="BE296"/>
  <c r="BE350"/>
  <c r="BE362"/>
  <c r="BE365"/>
  <c r="BE368"/>
  <c r="BE369"/>
  <c r="BE371"/>
  <c r="E85"/>
  <c r="BE176"/>
  <c r="BE196"/>
  <c r="BE207"/>
  <c r="BE216"/>
  <c r="BE220"/>
  <c r="BE226"/>
  <c r="BE277"/>
  <c r="BE281"/>
  <c r="BE312"/>
  <c r="BE339"/>
  <c r="BE148"/>
  <c r="BE230"/>
  <c r="BE236"/>
  <c r="BE242"/>
  <c r="BE269"/>
  <c r="BE273"/>
  <c r="BE314"/>
  <c r="BE343"/>
  <c r="BE363"/>
  <c i="2" r="J130"/>
  <c r="J98"/>
  <c i="3" r="E117"/>
  <c r="J121"/>
  <c r="BE147"/>
  <c r="BE167"/>
  <c r="BE197"/>
  <c r="BE207"/>
  <c r="BE216"/>
  <c r="BE225"/>
  <c r="BE262"/>
  <c r="F124"/>
  <c r="BE140"/>
  <c r="BE161"/>
  <c r="BE171"/>
  <c r="BE175"/>
  <c r="BE191"/>
  <c r="BE219"/>
  <c r="BE222"/>
  <c r="BE228"/>
  <c r="BE232"/>
  <c r="BE245"/>
  <c r="BE250"/>
  <c r="BE254"/>
  <c r="BE255"/>
  <c r="BE259"/>
  <c i="2" r="J346"/>
  <c r="J106"/>
  <c i="3" r="BE130"/>
  <c r="BE135"/>
  <c r="BE144"/>
  <c r="BE153"/>
  <c r="BE157"/>
  <c r="BE213"/>
  <c r="BE237"/>
  <c r="BE241"/>
  <c r="BE253"/>
  <c r="BE256"/>
  <c r="BE179"/>
  <c r="BE183"/>
  <c r="BE188"/>
  <c r="BE194"/>
  <c r="BE201"/>
  <c r="BE204"/>
  <c r="BE210"/>
  <c r="BE260"/>
  <c i="2" r="J89"/>
  <c r="F125"/>
  <c r="BE146"/>
  <c r="BE164"/>
  <c r="BE182"/>
  <c r="BE212"/>
  <c r="BE228"/>
  <c r="BE160"/>
  <c r="BE202"/>
  <c r="BE207"/>
  <c r="BE218"/>
  <c r="BE233"/>
  <c r="BE238"/>
  <c r="BE249"/>
  <c r="BE271"/>
  <c r="BE280"/>
  <c r="BE290"/>
  <c r="BE322"/>
  <c r="BE330"/>
  <c r="BE342"/>
  <c r="E85"/>
  <c r="BE170"/>
  <c r="BE283"/>
  <c r="BE302"/>
  <c r="BE315"/>
  <c r="BE348"/>
  <c r="BE349"/>
  <c r="BE354"/>
  <c r="BE131"/>
  <c r="BE150"/>
  <c r="BE186"/>
  <c r="BE193"/>
  <c r="BE199"/>
  <c r="BE222"/>
  <c r="BE255"/>
  <c r="BE259"/>
  <c r="BE263"/>
  <c r="BE267"/>
  <c r="BE276"/>
  <c r="BE286"/>
  <c r="BE300"/>
  <c r="BE326"/>
  <c r="BE335"/>
  <c r="BE338"/>
  <c r="BE344"/>
  <c r="BE347"/>
  <c r="BE350"/>
  <c r="BE353"/>
  <c r="BE356"/>
  <c r="F34"/>
  <c i="1" r="BA95"/>
  <c i="2" r="F37"/>
  <c i="1" r="BD95"/>
  <c i="3" r="F36"/>
  <c i="1" r="BC96"/>
  <c i="4" r="J34"/>
  <c i="1" r="AW97"/>
  <c i="2" r="F36"/>
  <c i="1" r="BC95"/>
  <c i="3" r="F34"/>
  <c i="1" r="BA96"/>
  <c i="4" r="F36"/>
  <c i="1" r="BC97"/>
  <c i="4" r="F37"/>
  <c i="1" r="BD97"/>
  <c i="2" r="F35"/>
  <c i="1" r="BB95"/>
  <c i="3" r="F37"/>
  <c i="1" r="BD96"/>
  <c i="3" r="F35"/>
  <c i="1" r="BB96"/>
  <c i="4" r="F35"/>
  <c i="1" r="BB97"/>
  <c i="2" r="J34"/>
  <c i="1" r="AW95"/>
  <c i="3" r="J34"/>
  <c i="1" r="AW96"/>
  <c i="4" r="F34"/>
  <c i="1" r="BA97"/>
  <c i="4" l="1" r="T360"/>
  <c r="T129"/>
  <c r="T128"/>
  <c i="3" r="T128"/>
  <c i="2" r="R128"/>
  <c i="4" r="P360"/>
  <c i="2" r="BK129"/>
  <c r="BK128"/>
  <c r="J128"/>
  <c r="J96"/>
  <c r="BK345"/>
  <c r="J345"/>
  <c r="J105"/>
  <c i="3" r="T251"/>
  <c r="P128"/>
  <c i="4" r="P129"/>
  <c r="P128"/>
  <c i="1" r="AU97"/>
  <c i="2" r="P129"/>
  <c i="3" r="P251"/>
  <c i="4" r="R129"/>
  <c r="R128"/>
  <c i="3" r="R128"/>
  <c r="R127"/>
  <c i="2" r="P345"/>
  <c r="T129"/>
  <c r="T128"/>
  <c i="4" r="BK129"/>
  <c r="BK360"/>
  <c r="J360"/>
  <c r="J105"/>
  <c i="3" r="BK128"/>
  <c r="J128"/>
  <c r="J97"/>
  <c r="BK251"/>
  <c r="J251"/>
  <c r="J104"/>
  <c i="2" r="J33"/>
  <c i="1" r="AV95"/>
  <c r="AT95"/>
  <c r="BB94"/>
  <c r="AX94"/>
  <c i="2" r="F33"/>
  <c i="1" r="AZ95"/>
  <c r="BD94"/>
  <c r="W33"/>
  <c r="BA94"/>
  <c r="W30"/>
  <c r="BC94"/>
  <c r="W32"/>
  <c i="3" r="F33"/>
  <c i="1" r="AZ96"/>
  <c i="4" r="F33"/>
  <c i="1" r="AZ97"/>
  <c i="3" r="J33"/>
  <c i="1" r="AV96"/>
  <c r="AT96"/>
  <c i="4" r="J33"/>
  <c i="1" r="AV97"/>
  <c r="AT97"/>
  <c i="4" l="1" r="BK128"/>
  <c r="J128"/>
  <c r="J96"/>
  <c i="2" r="P128"/>
  <c i="1" r="AU95"/>
  <c i="3" r="P127"/>
  <c i="1" r="AU96"/>
  <c i="3" r="T127"/>
  <c i="2" r="J129"/>
  <c r="J97"/>
  <c i="3" r="BK127"/>
  <c r="J127"/>
  <c i="4" r="J129"/>
  <c r="J97"/>
  <c i="3" r="J30"/>
  <c i="1" r="AG96"/>
  <c r="AY94"/>
  <c i="2" r="J30"/>
  <c i="1" r="AG95"/>
  <c r="AZ94"/>
  <c r="W29"/>
  <c r="AW94"/>
  <c r="AK30"/>
  <c r="W31"/>
  <c i="2" l="1" r="J39"/>
  <c i="3" r="J39"/>
  <c r="J96"/>
  <c i="1" r="AN95"/>
  <c r="AN96"/>
  <c r="AU94"/>
  <c i="4" r="J30"/>
  <c i="1" r="AG97"/>
  <c r="AG94"/>
  <c r="AK26"/>
  <c r="AV94"/>
  <c r="AK29"/>
  <c r="AK35"/>
  <c i="4" l="1" r="J39"/>
  <c i="1" r="AN97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<sst xmlns="http://schemas.openxmlformats.org/spreadsheetml/2006/main">
  <si>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</si>
  <si>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</si>
  <si>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</si>
  <si>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</si>
  <si>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</si>
  <si>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{0386de15-74a9-4239-85fc-0112c0cc6f2d}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</si>
  <si>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</si>
  <si>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</si>
  <si>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</si>
  <si>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</si>
  <si>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</si>
  <si>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</si>
  <si>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</si>
  <si>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</si>
  <si>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3824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</si>
  <si>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</si>
  <si>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</si>
  <si>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III/18614 PAČEJOV - TŘEBOMYSLICE - HORAŽĎOVICE, OPRAVA</t>
  </si>
  <si>
    <t>KSO:</t>
  </si>
  <si>
    <t>CC-CZ:</t>
  </si>
  <si>
    <t>Místo:</t>
  </si>
  <si>
    <t xml:space="preserve"> </t>
  </si>
  <si>
    <t>Datum:</t>
  </si>
  <si>
    <t>3. 10. 2024</t>
  </si>
  <si>
    <t>Zadavatel:</t>
  </si>
  <si>
    <t>IČ:</t>
  </si>
  <si>
    <t>SÚS PK</t>
  </si>
  <si>
    <t>DIČ:</t>
  </si>
  <si>
    <t>Uchazeč:</t>
  </si>
  <si>
    <t>Vyplň údaj</t>
  </si>
  <si>
    <t>Projektant:</t>
  </si>
  <si>
    <t>MACÁN PROJEKCE DS s.r.o.</t>
  </si>
  <si>
    <t>True</t>
  </si>
  <si>
    <t>Zpracovatel:</t>
  </si>
  <si>
    <t>Žižkovský Petr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</si>
  <si>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</si>
  <si>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</si>
  <si>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</si>
  <si>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</si>
  <si>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</si>
  <si>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</si>
  <si>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</si>
  <si>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</si>
  <si>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</si>
  <si>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</si>
  <si>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</si>
  <si>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</si>
  <si>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</si>
  <si>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</si>
  <si>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</si>
  <si>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</si>
  <si>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</si>
  <si>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</si>
  <si>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</si>
  <si>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</si>
  <si>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</si>
  <si>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</si>
  <si>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</si>
  <si>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</si>
  <si>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</si>
  <si>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</si>
  <si>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</si>
  <si>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</si>
  <si>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</si>
  <si>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</si>
  <si>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</si>
  <si>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</si>
  <si>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</si>
  <si>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</si>
  <si>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</si>
  <si>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</si>
  <si>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</si>
  <si>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</si>
  <si>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</si>
  <si>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</si>
  <si>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</si>
  <si>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</si>
  <si>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</si>
  <si>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</si>
  <si>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</si>
  <si>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</si>
  <si>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SO_101</t>
  </si>
  <si>
    <t>KOMUNIKACE KM 0,000 - 3,340</t>
  </si>
  <si>
    <t>STA</t>
  </si>
  <si>
    <t>1</t>
  </si>
  <si>
    <t>{19305a86-d6ec-45c4-92da-aa9253346c58}</t>
  </si>
  <si>
    <t>2</t>
  </si>
  <si>
    <t>SO_102</t>
  </si>
  <si>
    <t>KOMUNIKLACE KM 3,340 - 4,100</t>
  </si>
  <si>
    <t>{d7505e7f-e36e-48a0-b4d7-24ea37cbc1cb}</t>
  </si>
  <si>
    <t>SO_103</t>
  </si>
  <si>
    <t>KOMUNIKACE KM 4,100 - 6,787</t>
  </si>
  <si>
    <t>{cbbdbacb-d114-43e2-96ee-34ff87890673}</t>
  </si>
  <si>
    <t>odkop</t>
  </si>
  <si>
    <t>m3</t>
  </si>
  <si>
    <t>111,6</t>
  </si>
  <si>
    <t>hloub</t>
  </si>
  <si>
    <t>hloubení propustky</t>
  </si>
  <si>
    <t>45,9</t>
  </si>
  <si>
    <t>KRYCÍ LIST SOUPISU PRACÍ</t>
  </si>
  <si>
    <t>recyklace</t>
  </si>
  <si>
    <t>plocha recyklace</t>
  </si>
  <si>
    <t>m2</t>
  </si>
  <si>
    <t>21122</t>
  </si>
  <si>
    <t>Objekt:</t>
  </si>
  <si>
    <t>SO_101 - KOMUNIKACE KM 0,000 - 3,340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</si>
  <si>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</si>
  <si>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</si>
  <si>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</si>
  <si>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</si>
  <si>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</si>
  <si>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</si>
  <si>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</si>
  <si>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</si>
  <si>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</si>
  <si>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</si>
  <si>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</si>
  <si>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</si>
  <si>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</si>
  <si>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</si>
  <si>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</si>
  <si>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</si>
  <si>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</si>
  <si>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</si>
  <si>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</si>
  <si>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</si>
  <si>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</si>
  <si>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</si>
  <si>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</si>
  <si>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</si>
  <si>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</si>
  <si>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</si>
  <si>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</si>
  <si>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</si>
  <si>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</si>
  <si>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</si>
  <si>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</si>
  <si>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</si>
  <si>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</si>
  <si>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</si>
  <si>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</si>
  <si>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139951113</t>
  </si>
  <si>
    <t>Bourání konstrukcí v hloubených vykopávkách strojně s přemístěním suti na hromady na vzdálenost do 20 m nebo s naložením na dopravní prostředek ze zdiva kamenného, pro jakýkoliv druh kamene na maltu cementovou</t>
  </si>
  <si>
    <t>CS ÚRS 2024 02</t>
  </si>
  <si>
    <t>4</t>
  </si>
  <si>
    <t>-553260686</t>
  </si>
  <si>
    <t>P</t>
  </si>
  <si>
    <t>Poznámka k položce:_x000d_
bourání stávajících propustků, če a dlažbyl z kamene</t>
  </si>
  <si>
    <t>VV</t>
  </si>
  <si>
    <t>propustek km 0,391</t>
  </si>
  <si>
    <t>0,6*0,6*6</t>
  </si>
  <si>
    <t>propustek km 0,689</t>
  </si>
  <si>
    <t>propustek km 1,687</t>
  </si>
  <si>
    <t>propustek km 2,857</t>
  </si>
  <si>
    <t>bourání čel propustků 2m3/ks</t>
  </si>
  <si>
    <t>2*10</t>
  </si>
  <si>
    <t xml:space="preserve">propustek km 2,660 - bourání  kamenné dlažby</t>
  </si>
  <si>
    <t>20*0,4</t>
  </si>
  <si>
    <t>Součet</t>
  </si>
  <si>
    <t>122151103</t>
  </si>
  <si>
    <t>Odkopávky a prokopávky nezapažené strojně v hornině třídy těžitelnosti I skupiny 1 a 2 přes 50 do 100 m3</t>
  </si>
  <si>
    <t>-600872115</t>
  </si>
  <si>
    <t>sjezdy</t>
  </si>
  <si>
    <t>300*0,31*1,2</t>
  </si>
  <si>
    <t>3</t>
  </si>
  <si>
    <t>132151252</t>
  </si>
  <si>
    <t>Hloubení nezapažených rýh šířky přes 800 do 2 000 mm strojně s urovnáním dna do předepsaného profilu a spádu v hornině třídy těžitelnosti I skupiny 1 a 2 přes 20 do 50 m3</t>
  </si>
  <si>
    <t>-455487911</t>
  </si>
  <si>
    <t>1,5*1,2*6</t>
  </si>
  <si>
    <t>1,5*1,5*6</t>
  </si>
  <si>
    <t>162701105R.1</t>
  </si>
  <si>
    <t xml:space="preserve">Vodorovné přemístění výkopku nebo sypaniny po suchu  na obvyklém dopravním prostředku, bez naložení výkopku, avšak se složením bez rozhrnutí z horniny tř. 1 až 4 na skládku včetně likvidace v souladu se zákonem o odpadech</t>
  </si>
  <si>
    <t>-1068060828</t>
  </si>
  <si>
    <t>5</t>
  </si>
  <si>
    <t>181951112</t>
  </si>
  <si>
    <t>Úprava pláně vyrovnáním výškových rozdílů strojně v hornině třídy těžitelnosti I, skupiny 1 až 3 se zhutněním</t>
  </si>
  <si>
    <t>1978236347</t>
  </si>
  <si>
    <t>Poznámka k položce:_x000d_
sjezdy</t>
  </si>
  <si>
    <t>300*1,2</t>
  </si>
  <si>
    <t>Vodorovné konstrukce</t>
  </si>
  <si>
    <t>6</t>
  </si>
  <si>
    <t>452312161</t>
  </si>
  <si>
    <t>Podkladní a zajišťovací konstrukce z betonu prostého v otevřeném výkopu bez zvýšených nároků na prostředí sedlové lože pod potrubí z betonu tř. C 25/30</t>
  </si>
  <si>
    <t>-313112340</t>
  </si>
  <si>
    <t>Poznámka k položce:_x000d_
beton C 25/30</t>
  </si>
  <si>
    <t>1,5*0,2*8,5</t>
  </si>
  <si>
    <t>1,5*0,2*8,45</t>
  </si>
  <si>
    <t>1,5*0,2*9,05</t>
  </si>
  <si>
    <t>1,5*0,2*8,55</t>
  </si>
  <si>
    <t>Komunikace pozemní</t>
  </si>
  <si>
    <t>7</t>
  </si>
  <si>
    <t>564861011</t>
  </si>
  <si>
    <t>Podklad ze štěrkodrti ŠD s rozprostřením a zhutněním plochy jednotlivě do 100 m2, po zhutnění tl. 200 mm</t>
  </si>
  <si>
    <t>1629933416</t>
  </si>
  <si>
    <t>8</t>
  </si>
  <si>
    <t>564921411</t>
  </si>
  <si>
    <t>Podklad nebo podsyp z asfaltového recyklátu s rozprostřením a zhutněním plochy přes 100 m2, po zhutnění průměr. tl. 60 mm</t>
  </si>
  <si>
    <t>1870892833</t>
  </si>
  <si>
    <t>Poznámka k položce:_x000d_
předpoklad doplnění jemnozrnného materiálu fr. 0/22_x000d_
předpokládané množství tl. 60 mm - přesné množství bude určeno průkazní zkouškou</t>
  </si>
  <si>
    <t>komunikace</t>
  </si>
  <si>
    <t>18450</t>
  </si>
  <si>
    <t>recyklace v místě krajnice</t>
  </si>
  <si>
    <t>3340*0,4*2</t>
  </si>
  <si>
    <t>9</t>
  </si>
  <si>
    <t>567521141</t>
  </si>
  <si>
    <t>Recyklace podkladní vrstvy za studena na místě rozpojení a reprofilace podkladu s hutněním plochy přes 6 000 do 10 000 m2, tloušťky přes 150 do 200 mm</t>
  </si>
  <si>
    <t>-1317531332</t>
  </si>
  <si>
    <t>10</t>
  </si>
  <si>
    <t>567522144</t>
  </si>
  <si>
    <t>Recyklace podkladní vrstvy za studena na místě promísení rozpojené směsi s kamenivem a pojivem (materiál ve specifikaci) s rozhrnutím, zhutněním a vlhčením plochy přes 6 000 do 10 000 m2, tloušťky po zhutnění přes 180 do 200 mm</t>
  </si>
  <si>
    <t>-92058069</t>
  </si>
  <si>
    <t>11</t>
  </si>
  <si>
    <t>M</t>
  </si>
  <si>
    <t>58522110</t>
  </si>
  <si>
    <t>cement portlandský směsný CEM II 42,5MPa</t>
  </si>
  <si>
    <t>t</t>
  </si>
  <si>
    <t>823174466</t>
  </si>
  <si>
    <t>Poznámka k položce:_x000d_
5% objemové hmotnosti</t>
  </si>
  <si>
    <t>recyklace*0,2*2,3*0,05</t>
  </si>
  <si>
    <t>plocha recyklace vynásobena tlošťkou vrstvy 0,2m, koeficientem objemové hmotnosti 2,3t/m3 a koeficientem 5%</t>
  </si>
  <si>
    <t>11162540</t>
  </si>
  <si>
    <t>emulze asfaltová obalovací pro použití za studena</t>
  </si>
  <si>
    <t>1648475520</t>
  </si>
  <si>
    <t>Poznámka k položce:_x000d_
4% objemové hmotnosti</t>
  </si>
  <si>
    <t>recyklace*0,2*2,3*0,04</t>
  </si>
  <si>
    <t>plocha recyklace vynásobena tlošťkou vrstvy 0,2m, koeficientem objemové hmotnosti 2,3t/m3 a koeficientem 4%</t>
  </si>
  <si>
    <t>13</t>
  </si>
  <si>
    <t>577155142</t>
  </si>
  <si>
    <t>Asfaltový beton vrstva ložní ACL 16 (ABH) s rozprostřením a zhutněním z modifikovaného asfaltu v pruhu šířky přes 3 m, po zhutnění tl. 60 mm</t>
  </si>
  <si>
    <t>1891401432</t>
  </si>
  <si>
    <t>18450*1,05</t>
  </si>
  <si>
    <t>300*1,05</t>
  </si>
  <si>
    <t>14</t>
  </si>
  <si>
    <t>573231106</t>
  </si>
  <si>
    <t>Postřik spojovací PS bez posypu kamenivem ze silniční emulze, v množství 0,30 kg/m2</t>
  </si>
  <si>
    <t>-548281115</t>
  </si>
  <si>
    <t>15</t>
  </si>
  <si>
    <t>577144141</t>
  </si>
  <si>
    <t>Asfaltový beton vrstva obrusná ACO 11 (ABS) s rozprostřením a se zhutněním z modifikovaného asfaltu v pruhu šířky přes 3 m, po zhutnění tl. 50 mm</t>
  </si>
  <si>
    <t>884826900</t>
  </si>
  <si>
    <t>300</t>
  </si>
  <si>
    <t>16</t>
  </si>
  <si>
    <t>569831112</t>
  </si>
  <si>
    <t>Zpevnění krajnic nebo komunikací pro pěší s rozprostřením a zhutněním, po zhutnění štěrkodrtí tl. 110 mm</t>
  </si>
  <si>
    <t>-324817178</t>
  </si>
  <si>
    <t>Poznámka k položce:_x000d_
ŠD 0/32mm</t>
  </si>
  <si>
    <t>krajnice</t>
  </si>
  <si>
    <t>3270</t>
  </si>
  <si>
    <t>17</t>
  </si>
  <si>
    <t>597161111</t>
  </si>
  <si>
    <t>Rigol dlážděný do lože z betonu prostého tl. 100 mm, s vyplněním a zatřením spár cementovou maltou z lomového kamene tl. do 250 mm</t>
  </si>
  <si>
    <t>-526863097</t>
  </si>
  <si>
    <t>propustek km 2,660 - dláždění dna</t>
  </si>
  <si>
    <t>20</t>
  </si>
  <si>
    <t>Trubní vedení</t>
  </si>
  <si>
    <t>18</t>
  </si>
  <si>
    <t>899623161</t>
  </si>
  <si>
    <t>Obetonování potrubí nebo zdiva stok betonem prostým v otevřeném výkopu, betonem tř. C 20/25</t>
  </si>
  <si>
    <t>78137539</t>
  </si>
  <si>
    <t>0,6*6,3</t>
  </si>
  <si>
    <t>1*6,7</t>
  </si>
  <si>
    <t>Ostatní konstrukce a práce, bourání</t>
  </si>
  <si>
    <t>19</t>
  </si>
  <si>
    <t>938902422</t>
  </si>
  <si>
    <t>Čištění propustků s odstraněním travnatého porostu nebo nánosu, s naložením na dopravní prostředek nebo s přemístěním na hromady na vzdálenost do 20 m strojně tlakovou vodou tloušťky nánosu přes 25 do 50% průměru propustku přes 500 do 1000 mm</t>
  </si>
  <si>
    <t>m</t>
  </si>
  <si>
    <t>-455994118</t>
  </si>
  <si>
    <t>propustek km 1,545</t>
  </si>
  <si>
    <t>propustek km 2,660</t>
  </si>
  <si>
    <t>938902112</t>
  </si>
  <si>
    <t>Profilace a čištění příkopů komunikací příkopovým rypadlem s odstraněním travnatého porostu nebo nánosu, s úpravou dna a svahů do předepsaného profilu a s naložením na dopravní prostředek nebo s přemístěním na hromady na vzdálenost do 20 m nezpevněných ne</t>
  </si>
  <si>
    <t>180706677</t>
  </si>
  <si>
    <t>čištění příkopů</t>
  </si>
  <si>
    <t>5530</t>
  </si>
  <si>
    <t>938909611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</si>
  <si>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</si>
  <si>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1484441863</t>
  </si>
  <si>
    <t>22</t>
  </si>
  <si>
    <t>912211111</t>
  </si>
  <si>
    <t>Montáž směrového sloupku plastového s odrazkou prostým uložením bez betonového základu silničního</t>
  </si>
  <si>
    <t>kus</t>
  </si>
  <si>
    <t>204123605</t>
  </si>
  <si>
    <t>směrové sloupky červené</t>
  </si>
  <si>
    <t>23</t>
  </si>
  <si>
    <t>40445158R</t>
  </si>
  <si>
    <t>sloupek směrový silniční plastový červený</t>
  </si>
  <si>
    <t>132040759</t>
  </si>
  <si>
    <t>24</t>
  </si>
  <si>
    <t>912221111</t>
  </si>
  <si>
    <t>Montáž směrového sloupku ocelového pružného ručním beraněním silničního</t>
  </si>
  <si>
    <t>-903910912</t>
  </si>
  <si>
    <t>Poznámka k položce:_x000d_
bílé</t>
  </si>
  <si>
    <t>směrové sloupky bílé</t>
  </si>
  <si>
    <t>260</t>
  </si>
  <si>
    <t>25</t>
  </si>
  <si>
    <t>40445165</t>
  </si>
  <si>
    <t>sloupek směrový silniční ocelový</t>
  </si>
  <si>
    <t>-48109258</t>
  </si>
  <si>
    <t>26</t>
  </si>
  <si>
    <t>915111111</t>
  </si>
  <si>
    <t>Vodorovné dopravní značení stříkané barvou dělící čára šířky 125 mm souvislá bílá základní</t>
  </si>
  <si>
    <t>2048041174</t>
  </si>
  <si>
    <t>6681</t>
  </si>
  <si>
    <t>27</t>
  </si>
  <si>
    <t>915211112</t>
  </si>
  <si>
    <t>Vodorovné dopravní značení stříkaným plastem dělící čára šířky 125 mm souvislá bílá retroreflexní</t>
  </si>
  <si>
    <t>-1435316044</t>
  </si>
  <si>
    <t>28</t>
  </si>
  <si>
    <t>919442311R</t>
  </si>
  <si>
    <t>Hospodářský přejezd délky 10 m ze železobetonových trub DN 400 mm, s čely ze zdiva z lomového kamene na maltu cementovou, s převýšením do 600 mm včetně bouracích a zemních prací, odvozu a likvidace přebytečné zeminy a suti a včetně dodání materiálu viz vzorový výkres PD</t>
  </si>
  <si>
    <t>450080255</t>
  </si>
  <si>
    <t>předpoklad 6 ks bude upřesněno při KD</t>
  </si>
  <si>
    <t>29</t>
  </si>
  <si>
    <t>919521140</t>
  </si>
  <si>
    <t>Zřízení silničního propustku z trub betonových nebo železobetonových DN 600 mm</t>
  </si>
  <si>
    <t>551706106</t>
  </si>
  <si>
    <t>8,5</t>
  </si>
  <si>
    <t>8,45</t>
  </si>
  <si>
    <t>9,05</t>
  </si>
  <si>
    <t>8,55</t>
  </si>
  <si>
    <t>30</t>
  </si>
  <si>
    <t>59222001</t>
  </si>
  <si>
    <t>trouba ŽB hrdlová DN 600</t>
  </si>
  <si>
    <t>-1907321295</t>
  </si>
  <si>
    <t>34,55*1,01 'Přepočtené koeficientem množství</t>
  </si>
  <si>
    <t>31</t>
  </si>
  <si>
    <t>919441221</t>
  </si>
  <si>
    <t>Čelo propustku šikmé z lomového kamene, pro propustek z trub DN 600 až 800 mm</t>
  </si>
  <si>
    <t>-1747250873</t>
  </si>
  <si>
    <t>Poznámka k položce:_x000d_
včetně odláždění dna příkopu lomovým kamenem na vtoku a výtoku, vysvahováním a osetím svahů v rozsahu nutném pro napojení na stávající příkop</t>
  </si>
  <si>
    <t>32</t>
  </si>
  <si>
    <t>001R</t>
  </si>
  <si>
    <t>Sanace čel a říms - otryskání, očištění a hrubá reprofilace, včetně sjednocujícího ochranného nátěru OS-B</t>
  </si>
  <si>
    <t>1905844352</t>
  </si>
  <si>
    <t>římsy</t>
  </si>
  <si>
    <t>7,5*2</t>
  </si>
  <si>
    <t>čela</t>
  </si>
  <si>
    <t>10*2</t>
  </si>
  <si>
    <t>33</t>
  </si>
  <si>
    <t>966005211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</si>
  <si>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do říms nebo krycích desek</t>
  </si>
  <si>
    <t>2077020466</t>
  </si>
  <si>
    <t>propustek km 2,660 - odstranění zábradlí</t>
  </si>
  <si>
    <t>2*5</t>
  </si>
  <si>
    <t>34</t>
  </si>
  <si>
    <t>911334122</t>
  </si>
  <si>
    <t>Zábradelní svodidla ocelová s osazením sloupků kotvením do římsy, se svodnicí úrovně zádržnosti H2 s výplní z tyčí</t>
  </si>
  <si>
    <t>1406575334</t>
  </si>
  <si>
    <t>propustek km 2,660 - nové zábradelní svodidlo</t>
  </si>
  <si>
    <t>35</t>
  </si>
  <si>
    <t>911331111</t>
  </si>
  <si>
    <t>Silniční svodidlo ocelové se zaberaněním sloupků jednostranné úroveň zádržnosti N2</t>
  </si>
  <si>
    <t>-1472020380</t>
  </si>
  <si>
    <t>Poznámka k položce:_x000d_
použít prodloužené sloupky, včetně 4 krátkých náběhů</t>
  </si>
  <si>
    <t>nová svodidla u propustku km 2,660</t>
  </si>
  <si>
    <t>2*27</t>
  </si>
  <si>
    <t>36</t>
  </si>
  <si>
    <t>919735112</t>
  </si>
  <si>
    <t>Řezání stávajícího živičného krytu nebo podkladu hloubky přes 50 do 100 mm</t>
  </si>
  <si>
    <t>819744580</t>
  </si>
  <si>
    <t>37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</si>
  <si>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</si>
  <si>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</si>
  <si>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-226536780</t>
  </si>
  <si>
    <t>997</t>
  </si>
  <si>
    <t>Přesun sutě</t>
  </si>
  <si>
    <t>38</t>
  </si>
  <si>
    <t>997211511R.1</t>
  </si>
  <si>
    <t>Vodorovná doprava suti nebo vybouraných hmot suti se složením a hrubým urovnáním, na skládku včetně likvidace v souladu se zákonem o odpadech</t>
  </si>
  <si>
    <t>1403914084</t>
  </si>
  <si>
    <t>998</t>
  </si>
  <si>
    <t>Přesun hmot</t>
  </si>
  <si>
    <t>39</t>
  </si>
  <si>
    <t>998225111</t>
  </si>
  <si>
    <t xml:space="preserve">Přesun hmot pro komunikace s krytem z kameniva, monolitickým betonovým nebo živičným  dopravní vzdálenost do 200 m jakékoliv délky objektu</t>
  </si>
  <si>
    <t>-204209082</t>
  </si>
  <si>
    <t>VRN</t>
  </si>
  <si>
    <t>Vedlejší rozpočtové náklady</t>
  </si>
  <si>
    <t>VRN1</t>
  </si>
  <si>
    <t>Průzkumné, geodetické a projektové práce</t>
  </si>
  <si>
    <t>40</t>
  </si>
  <si>
    <t>012103000</t>
  </si>
  <si>
    <t>Geodetické práce před výstavbou - vytýčení, zaměření</t>
  </si>
  <si>
    <t>kpl</t>
  </si>
  <si>
    <t>CS ÚRS 2023 01</t>
  </si>
  <si>
    <t>1024</t>
  </si>
  <si>
    <t>2024115809</t>
  </si>
  <si>
    <t>41</t>
  </si>
  <si>
    <t>012203000</t>
  </si>
  <si>
    <t>Průzkumné, geodetické a projektové práce geodetické práce při provádění stavby - vytýčení stávajících inženýrských sítí</t>
  </si>
  <si>
    <t>417173160</t>
  </si>
  <si>
    <t>42</t>
  </si>
  <si>
    <t>012303000</t>
  </si>
  <si>
    <t>Průzkumné, geodetické a projektové práce geodetické práce po výstavbě - zaměření skutečného provedení</t>
  </si>
  <si>
    <t>-1782388100</t>
  </si>
  <si>
    <t>43</t>
  </si>
  <si>
    <t>013254000</t>
  </si>
  <si>
    <t>Projektové práce, projektové práce dokumentace stavby (výkresová a textová) skutečného provedení stavby</t>
  </si>
  <si>
    <t>-1317951980</t>
  </si>
  <si>
    <t>Poznámka k položce:_x000d_
4 paré</t>
  </si>
  <si>
    <t>VRN3</t>
  </si>
  <si>
    <t>Zařízení staveniště</t>
  </si>
  <si>
    <t>44</t>
  </si>
  <si>
    <t>030001000</t>
  </si>
  <si>
    <t>Zařízení staveniště - zřízení , odstranění ,zabezpečení,oplocení, náklady na stav.buňky,mobil.WC, energie pro ZS, informační tabule</t>
  </si>
  <si>
    <t>888489194</t>
  </si>
  <si>
    <t>45</t>
  </si>
  <si>
    <t>034303000</t>
  </si>
  <si>
    <t>Dopravní značení na staveništi - DIO včetně inženýrské činnosti</t>
  </si>
  <si>
    <t>1681805071</t>
  </si>
  <si>
    <t>VRN4</t>
  </si>
  <si>
    <t>Inženýrská činnost</t>
  </si>
  <si>
    <t>46</t>
  </si>
  <si>
    <t>043002000</t>
  </si>
  <si>
    <t>Zkoušení materiálů dle požadavku investora</t>
  </si>
  <si>
    <t>1315179896</t>
  </si>
  <si>
    <t>30,504</t>
  </si>
  <si>
    <t>SO_102 - KOMUNIKLACE KM 3,340 - 4,100</t>
  </si>
  <si>
    <t>113154553</t>
  </si>
  <si>
    <t>Frézování živičného podkladu nebo krytu s naložením hmot na dopravní prostředek plochy přes 2 000 do 10 000 m2 tloušťky vrstvy 50 mm</t>
  </si>
  <si>
    <t>-1349910494</t>
  </si>
  <si>
    <t>Poznámka k položce:_x000d_
asfaltová směs T4 - bude použita v extravilánu do recyklace</t>
  </si>
  <si>
    <t>4520</t>
  </si>
  <si>
    <t>113154535</t>
  </si>
  <si>
    <t>Frézování živičného podkladu nebo krytu s naložením hmot na dopravní prostředek plochy přes 500 do 2 000 m2 pruhu šířky do 1 m, tloušťky vrstvy 70 mm</t>
  </si>
  <si>
    <t>1977882125</t>
  </si>
  <si>
    <t>komunikace - sanace podkladní vrstvy - předpoklad 20%</t>
  </si>
  <si>
    <t>4520*0,2</t>
  </si>
  <si>
    <t>348855449</t>
  </si>
  <si>
    <t>82*0,31*1,2</t>
  </si>
  <si>
    <t>816256794</t>
  </si>
  <si>
    <t>716690582</t>
  </si>
  <si>
    <t>82*1,2</t>
  </si>
  <si>
    <t>292089349</t>
  </si>
  <si>
    <t>-1675037781</t>
  </si>
  <si>
    <t>1367216419</t>
  </si>
  <si>
    <t>82</t>
  </si>
  <si>
    <t>-1603984991</t>
  </si>
  <si>
    <t>82*1,05</t>
  </si>
  <si>
    <t>565155101</t>
  </si>
  <si>
    <t>Asfaltový beton vrstva podkladní ACP 16 (obalované kamenivo střednězrnné - OKS) s rozprostřením a zhutněním v pruhu šířky do 1,5 m, po zhutnění tl. 70 mm</t>
  </si>
  <si>
    <t>78306651</t>
  </si>
  <si>
    <t>573231111</t>
  </si>
  <si>
    <t>Postřik spojovací PS bez posypu kamenivem ze silniční emulze, v množství 0,70 kg/m2</t>
  </si>
  <si>
    <t>1491747195</t>
  </si>
  <si>
    <t>4520*1,05</t>
  </si>
  <si>
    <t>572141111</t>
  </si>
  <si>
    <t>Vyrovnání povrchu dosavadních krytů s rozprostřením hmot a zhutněním asfaltovým betonem ACO (AB) tl. od 20 do 40 mm</t>
  </si>
  <si>
    <t>-1296481990</t>
  </si>
  <si>
    <t>569821111</t>
  </si>
  <si>
    <t>Zpevnění krajnic nebo komunikací pro pěší s rozprostřením a zhutněním, po zhutnění štěrkodrtí tl. 80 mm</t>
  </si>
  <si>
    <t>-1133253100</t>
  </si>
  <si>
    <t>570</t>
  </si>
  <si>
    <t>899231111</t>
  </si>
  <si>
    <t>Výšková úprava uličního vstupu nebo vpusti do 200 mm zvýšením mříže</t>
  </si>
  <si>
    <t>-315882948</t>
  </si>
  <si>
    <t>899331111</t>
  </si>
  <si>
    <t>Výšková úprava uličního vstupu nebo vpusti do 200 mm zvýšením poklopu</t>
  </si>
  <si>
    <t>499884614</t>
  </si>
  <si>
    <t>899431111</t>
  </si>
  <si>
    <t>Výšková úprava uličního vstupu nebo vpusti do 200 mm zvýšením krycího hrnce, šoupěte nebo hydrantu bez úpravy armatur</t>
  </si>
  <si>
    <t>-1056975916</t>
  </si>
  <si>
    <t>899R</t>
  </si>
  <si>
    <t>Vyčištění uliční vpusti od nánosů</t>
  </si>
  <si>
    <t>ks</t>
  </si>
  <si>
    <t>-961949543</t>
  </si>
  <si>
    <t>-1623465488</t>
  </si>
  <si>
    <t>1310</t>
  </si>
  <si>
    <t>484584704</t>
  </si>
  <si>
    <t>915121111</t>
  </si>
  <si>
    <t>Vodorovné dopravní značení stříkané barvou vodící čára bílá šířky 250 mm souvislá základní</t>
  </si>
  <si>
    <t>1962918600</t>
  </si>
  <si>
    <t>915221112</t>
  </si>
  <si>
    <t>Vodorovné dopravní značení stříkaným plastem vodící čára bílá šířky 250 mm souvislá retroreflexní</t>
  </si>
  <si>
    <t>92680309</t>
  </si>
  <si>
    <t>915121121</t>
  </si>
  <si>
    <t>Vodorovné dopravní značení stříkané barvou vodící čára bílá šířky 250 mm přerušovaná základní</t>
  </si>
  <si>
    <t>-504080952</t>
  </si>
  <si>
    <t>196</t>
  </si>
  <si>
    <t>915221122</t>
  </si>
  <si>
    <t>Vodorovné dopravní značení stříkaným plastem vodící čára bílá šířky 250 mm přerušovaná retroreflexní</t>
  </si>
  <si>
    <t>-358702554</t>
  </si>
  <si>
    <t>718193511</t>
  </si>
  <si>
    <t>190</t>
  </si>
  <si>
    <t>-1331052484</t>
  </si>
  <si>
    <t>919732211R</t>
  </si>
  <si>
    <t>Oprava trhlin vč. prořezu a zalití v souladu s TP 115</t>
  </si>
  <si>
    <t>-760317685</t>
  </si>
  <si>
    <t>760</t>
  </si>
  <si>
    <t>-1563361289</t>
  </si>
  <si>
    <t>280</t>
  </si>
  <si>
    <t>-119944696</t>
  </si>
  <si>
    <t>638759617</t>
  </si>
  <si>
    <t>ostatní suť mimo frézované</t>
  </si>
  <si>
    <t>791,484-665,344</t>
  </si>
  <si>
    <t>997211511</t>
  </si>
  <si>
    <t>Vodorovná doprava suti nebo vybouraných hmot suti se složením a hrubým urovnáním, na vzdálenost do 1 km</t>
  </si>
  <si>
    <t>-1072073331</t>
  </si>
  <si>
    <t>asfaltová směs T4 - bude použita do recyklace v extravilánu</t>
  </si>
  <si>
    <t>519,8+145,544</t>
  </si>
  <si>
    <t>997211519</t>
  </si>
  <si>
    <t>Vodorovná doprava suti nebo vybouraných hmot suti se složením a hrubým urovnáním, na vzdálenost Příplatek k ceně za každý další započatý 1 km přes 1 km</t>
  </si>
  <si>
    <t>-393970924</t>
  </si>
  <si>
    <t>-1498003412</t>
  </si>
  <si>
    <t>-1258791382</t>
  </si>
  <si>
    <t>-1743153019</t>
  </si>
  <si>
    <t>-1763099616</t>
  </si>
  <si>
    <t>987324878</t>
  </si>
  <si>
    <t>887970416</t>
  </si>
  <si>
    <t>-1571392614</t>
  </si>
  <si>
    <t>1643161074</t>
  </si>
  <si>
    <t>91,884</t>
  </si>
  <si>
    <t>17039,6</t>
  </si>
  <si>
    <t>130,35</t>
  </si>
  <si>
    <t>SO_103 - KOMUNIKACE KM 4,100 - 6,787</t>
  </si>
  <si>
    <t>propustek km 4,120</t>
  </si>
  <si>
    <t>propustek km 4,727</t>
  </si>
  <si>
    <t>0,6*0,6*14</t>
  </si>
  <si>
    <t>propustek km 4,794</t>
  </si>
  <si>
    <t>propustek km 5,126</t>
  </si>
  <si>
    <t>propustek km 5,725</t>
  </si>
  <si>
    <t>0,8*0,8*9</t>
  </si>
  <si>
    <t>propustek km 6,149</t>
  </si>
  <si>
    <t>0,6*0,6*7</t>
  </si>
  <si>
    <t>2*12</t>
  </si>
  <si>
    <t>247*0,31*1,2</t>
  </si>
  <si>
    <t>1,5*1,3*6</t>
  </si>
  <si>
    <t>1,5*1,3*14</t>
  </si>
  <si>
    <t>2*2,9*9</t>
  </si>
  <si>
    <t>1,5*1,5*7</t>
  </si>
  <si>
    <t>247*1,2</t>
  </si>
  <si>
    <t>1,5*0,2*8,7</t>
  </si>
  <si>
    <t>1,5*0,2*16</t>
  </si>
  <si>
    <t>1,5*0,2*9,5</t>
  </si>
  <si>
    <t>2*0,2*11,8</t>
  </si>
  <si>
    <t>1,5*0,2*8,95</t>
  </si>
  <si>
    <t>564962111</t>
  </si>
  <si>
    <t>Podklad z mechanicky zpevněného kameniva MZK (minerální beton) s rozprostřením a s hutněním, po zhutnění tl. 200 mm</t>
  </si>
  <si>
    <t>-227562736</t>
  </si>
  <si>
    <t>propustek km 5,725 (průměrná plocha * 7 vrstev)</t>
  </si>
  <si>
    <t>16*7</t>
  </si>
  <si>
    <t>14890</t>
  </si>
  <si>
    <t>2687*0,4*2</t>
  </si>
  <si>
    <t>14890*1,05</t>
  </si>
  <si>
    <t>247*1,05</t>
  </si>
  <si>
    <t>247</t>
  </si>
  <si>
    <t>2610</t>
  </si>
  <si>
    <t>0,8*6,5</t>
  </si>
  <si>
    <t>0,8*12</t>
  </si>
  <si>
    <t>0,8*6,3</t>
  </si>
  <si>
    <t>1*9</t>
  </si>
  <si>
    <t>1*6,6</t>
  </si>
  <si>
    <t>899910102</t>
  </si>
  <si>
    <t>Výplň potrubí trub betonových, litinových nebo kameninových betonem délky do 50 m tř. C 8/10</t>
  </si>
  <si>
    <t>-1673985845</t>
  </si>
  <si>
    <t>propustek km 5,902</t>
  </si>
  <si>
    <t>0,4*0,4*6</t>
  </si>
  <si>
    <t>4580</t>
  </si>
  <si>
    <t>180</t>
  </si>
  <si>
    <t>5376</t>
  </si>
  <si>
    <t>předpoklad 5 ks bude upřesněno při KD</t>
  </si>
  <si>
    <t>8,7</t>
  </si>
  <si>
    <t>9,5</t>
  </si>
  <si>
    <t>8,95</t>
  </si>
  <si>
    <t>51,7*1,01 'Přepočtené koeficientem množství</t>
  </si>
  <si>
    <t>919521160</t>
  </si>
  <si>
    <t>Zřízení silničního propustku z trub betonových nebo železobetonových DN 800 mm</t>
  </si>
  <si>
    <t>1758707054</t>
  </si>
  <si>
    <t>11,8</t>
  </si>
  <si>
    <t>59222002</t>
  </si>
  <si>
    <t>trouba ŽB hrdlová DN 800</t>
  </si>
  <si>
    <t>1944285320</t>
  </si>
  <si>
    <t>11,8*1,01 'Přepočtené koeficientem množství</t>
  </si>
  <si>
    <t>propustek km 4,290 - odstranění zábradlí</t>
  </si>
  <si>
    <t>2*8</t>
  </si>
  <si>
    <t>propustek km 4,290 - nové zábradelní svodidlo</t>
  </si>
  <si>
    <t>Poznámka k položce:_x000d_
použít prodloužené sloupky, včetně 8 krátkých náběhů</t>
  </si>
  <si>
    <t>nová svodidla v km cca 6,740</t>
  </si>
  <si>
    <t>2*32</t>
  </si>
  <si>
    <t>nová svodidla u propustku km 4,290</t>
  </si>
  <si>
    <t>2*24</t>
  </si>
  <si>
    <t>47</t>
  </si>
  <si>
    <t>48</t>
  </si>
  <si>
    <t>SEZNAM FIGUR</t>
  </si>
  <si>
    <t>Výměra</t>
  </si>
  <si>
    <t>Použití figury:</t>
  </si>
  <si>
    <t>Hloubení rýh nezapažených š do 2000 mm v hornině třídy těžitelnosti I skupiny 1 a 2 objem do 50 m3 strojně</t>
  </si>
  <si>
    <t>Odkopávky a prokopávky nezapažené v hornině třídy těžitelnosti I skupiny 1 a 2 objem do 100 m3 strojně</t>
  </si>
  <si>
    <t>Recyklace podkladu za studena na místě - rozpojení a reprofilace tl přes 150 do 200 mm pl přes 6000 do 10000 m2</t>
  </si>
  <si>
    <t>Recyklace podkladu za studena na místě - promísení s pojivem, kamenivem tl přes 180 do 200 mm pl přes 6000 do 10000 m2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</si>
</sst>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3824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III/18614 PAČEJOV - TŘEBOMYSLICE - HORAŽĎOVICE, OPRAVA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3. 10. 2024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5.6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SÚS PK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MACÁN PROJEKCE DS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Žižkovský Petr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ROUND(SUM(AG95:AG97),2)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ROUND(SUM(AS95:AS97),2)</f>
        <v>0</v>
      </c>
      <c r="AT94" s="114">
        <f>ROUND(SUM(AV94:AW94),2)</f>
        <v>0</v>
      </c>
      <c r="AU94" s="115">
        <f>ROUND(SUM(AU95:AU97),5)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ROUND(SUM(AZ95:AZ97),2)</f>
        <v>0</v>
      </c>
      <c r="BA94" s="114">
        <f>ROUND(SUM(BA95:BA97),2)</f>
        <v>0</v>
      </c>
      <c r="BB94" s="114">
        <f>ROUND(SUM(BB95:BB97),2)</f>
        <v>0</v>
      </c>
      <c r="BC94" s="114">
        <f>ROUND(SUM(BC95:BC97),2)</f>
        <v>0</v>
      </c>
      <c r="BD94" s="116">
        <f>ROUND(SUM(BD95:BD97),2)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'SO_101 - KOMUNIKACE KM 0,...'!J30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'SO_101 - KOMUNIKACE KM 0,...'!P128</f>
        <v>0</v>
      </c>
      <c r="AV95" s="128">
        <f>'SO_101 - KOMUNIKACE KM 0,...'!J33</f>
        <v>0</v>
      </c>
      <c r="AW95" s="128">
        <f>'SO_101 - KOMUNIKACE KM 0,...'!J34</f>
        <v>0</v>
      </c>
      <c r="AX95" s="128">
        <f>'SO_101 - KOMUNIKACE KM 0,...'!J35</f>
        <v>0</v>
      </c>
      <c r="AY95" s="128">
        <f>'SO_101 - KOMUNIKACE KM 0,...'!J36</f>
        <v>0</v>
      </c>
      <c r="AZ95" s="128">
        <f>'SO_101 - KOMUNIKACE KM 0,...'!F33</f>
        <v>0</v>
      </c>
      <c r="BA95" s="128">
        <f>'SO_101 - KOMUNIKACE KM 0,...'!F34</f>
        <v>0</v>
      </c>
      <c r="BB95" s="128">
        <f>'SO_101 - KOMUNIKACE KM 0,...'!F35</f>
        <v>0</v>
      </c>
      <c r="BC95" s="128">
        <f>'SO_101 - KOMUNIKACE KM 0,...'!F36</f>
        <v>0</v>
      </c>
      <c r="BD95" s="130">
        <f>'SO_101 - KOMUNIKACE KM 0,...'!F37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'SO_102 - KOMUNIKLACE KM 3...'!J30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'SO_102 - KOMUNIKLACE KM 3...'!P127</f>
        <v>0</v>
      </c>
      <c r="AV96" s="128">
        <f>'SO_102 - KOMUNIKLACE KM 3...'!J33</f>
        <v>0</v>
      </c>
      <c r="AW96" s="128">
        <f>'SO_102 - KOMUNIKLACE KM 3...'!J34</f>
        <v>0</v>
      </c>
      <c r="AX96" s="128">
        <f>'SO_102 - KOMUNIKLACE KM 3...'!J35</f>
        <v>0</v>
      </c>
      <c r="AY96" s="128">
        <f>'SO_102 - KOMUNIKLACE KM 3...'!J36</f>
        <v>0</v>
      </c>
      <c r="AZ96" s="128">
        <f>'SO_102 - KOMUNIKLACE KM 3...'!F33</f>
        <v>0</v>
      </c>
      <c r="BA96" s="128">
        <f>'SO_102 - KOMUNIKLACE KM 3...'!F34</f>
        <v>0</v>
      </c>
      <c r="BB96" s="128">
        <f>'SO_102 - KOMUNIKLACE KM 3...'!F35</f>
        <v>0</v>
      </c>
      <c r="BC96" s="128">
        <f>'SO_102 - KOMUNIKLACE KM 3...'!F36</f>
        <v>0</v>
      </c>
      <c r="BD96" s="130">
        <f>'SO_102 - KOMUNIKLACE KM 3...'!F37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16.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'SO_103 - KOMUNIKACE KM 4,...'!J30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32">
        <v>0</v>
      </c>
      <c r="AT97" s="133">
        <f>ROUND(SUM(AV97:AW97),2)</f>
        <v>0</v>
      </c>
      <c r="AU97" s="134">
        <f>'SO_103 - KOMUNIKACE KM 4,...'!P128</f>
        <v>0</v>
      </c>
      <c r="AV97" s="133">
        <f>'SO_103 - KOMUNIKACE KM 4,...'!J33</f>
        <v>0</v>
      </c>
      <c r="AW97" s="133">
        <f>'SO_103 - KOMUNIKACE KM 4,...'!J34</f>
        <v>0</v>
      </c>
      <c r="AX97" s="133">
        <f>'SO_103 - KOMUNIKACE KM 4,...'!J35</f>
        <v>0</v>
      </c>
      <c r="AY97" s="133">
        <f>'SO_103 - KOMUNIKACE KM 4,...'!J36</f>
        <v>0</v>
      </c>
      <c r="AZ97" s="133">
        <f>'SO_103 - KOMUNIKACE KM 4,...'!F33</f>
        <v>0</v>
      </c>
      <c r="BA97" s="133">
        <f>'SO_103 - KOMUNIKACE KM 4,...'!F34</f>
        <v>0</v>
      </c>
      <c r="BB97" s="133">
        <f>'SO_103 - KOMUNIKACE KM 4,...'!F35</f>
        <v>0</v>
      </c>
      <c r="BC97" s="133">
        <f>'SO_103 - KOMUNIKACE KM 4,...'!F36</f>
        <v>0</v>
      </c>
      <c r="BD97" s="135">
        <f>'SO_103 - KOMUNIKACE KM 4,...'!F37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2" customFormat="1" ht="30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</sheetData>
  <sheetProtection sheet="1" formatColumns="0" formatRows="0" objects="1" scenarios="1" spinCount="100000" saltValue="265GzSj1Kgx/WAQISggRf+rzDEpLLdF/pJaxZMNYU0NKboC92NcJkwWQlFrbgo7UwnNp14zUWewqnNxwkegdNg==" hashValue="BrhPUc6r2K5Kqe9co6s0oWkw5vUJKd+SYyd1Hc1tvo+d30pY/r6OP0cRPM0HGPCpUsw6kXXlydc7mlEgTQ7utQ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_101 - KOMUNIKACE KM 0,...'!C2" display="/"/>
    <hyperlink ref="A96" location="'SO_102 - KOMUNIKLACE KM 3...'!C2" display="/"/>
    <hyperlink ref="A97" location="'SO_103 - KOMUNIKACE KM 4,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  <c r="AZ2" s="136" t="s">
        <v>93</v>
      </c>
      <c r="BA2" s="136" t="s">
        <v>93</v>
      </c>
      <c r="BB2" s="136" t="s">
        <v>94</v>
      </c>
      <c r="BC2" s="136" t="s">
        <v>95</v>
      </c>
      <c r="BD2" s="136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  <c r="AZ3" s="136" t="s">
        <v>96</v>
      </c>
      <c r="BA3" s="136" t="s">
        <v>97</v>
      </c>
      <c r="BB3" s="136" t="s">
        <v>94</v>
      </c>
      <c r="BC3" s="136" t="s">
        <v>98</v>
      </c>
      <c r="BD3" s="136" t="s">
        <v>86</v>
      </c>
    </row>
    <row r="4" s="1" customFormat="1" ht="24.96" customHeight="1">
      <c r="B4" s="20"/>
      <c r="D4" s="139" t="s">
        <v>99</v>
      </c>
      <c r="L4" s="20"/>
      <c r="M4" s="140" t="s">
        <v>10</v>
      </c>
      <c r="AT4" s="17" t="s">
        <v>4</v>
      </c>
      <c r="AZ4" s="136" t="s">
        <v>100</v>
      </c>
      <c r="BA4" s="136" t="s">
        <v>101</v>
      </c>
      <c r="BB4" s="136" t="s">
        <v>102</v>
      </c>
      <c r="BC4" s="136" t="s">
        <v>103</v>
      </c>
      <c r="BD4" s="136" t="s">
        <v>86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III/18614 PAČEJOV - TŘEBOMYSLICE - HORAŽĎOVICE, OPRAVA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104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105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3. 10. 2024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31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34</v>
      </c>
      <c r="F24" s="38"/>
      <c r="G24" s="38"/>
      <c r="H24" s="38"/>
      <c r="I24" s="141" t="s">
        <v>27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ROUND(J128,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ROUND((SUM(BE128:BE356)),  2)</f>
        <v>0</v>
      </c>
      <c r="G33" s="38"/>
      <c r="H33" s="38"/>
      <c r="I33" s="156">
        <v>0.20999999999999999</v>
      </c>
      <c r="J33" s="155">
        <f>ROUND(((SUM(BE128:BE356))*I33),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ROUND((SUM(BF128:BF356)),  2)</f>
        <v>0</v>
      </c>
      <c r="G34" s="38"/>
      <c r="H34" s="38"/>
      <c r="I34" s="156">
        <v>0.12</v>
      </c>
      <c r="J34" s="155">
        <f>ROUND(((SUM(BF128:BF356))*I34),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ROUND((SUM(BG128:BG356)),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ROUND((SUM(BH128:BH356)),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ROUND((SUM(BI128:BI356)),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III/18614 PAČEJOV - TŘEBOMYSLICE - HORAŽĎOVICE, OPRAVA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SO_101 - KOMUNIKACE KM 0,000 - 3,340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3. 10. 2024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SÚS PK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107</v>
      </c>
      <c r="D94" s="177"/>
      <c r="E94" s="177"/>
      <c r="F94" s="177"/>
      <c r="G94" s="177"/>
      <c r="H94" s="177"/>
      <c r="I94" s="177"/>
      <c r="J94" s="178" t="s">
        <v>108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109</v>
      </c>
      <c r="D96" s="40"/>
      <c r="E96" s="40"/>
      <c r="F96" s="40"/>
      <c r="G96" s="40"/>
      <c r="H96" s="40"/>
      <c r="I96" s="40"/>
      <c r="J96" s="110">
        <f>J128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110</v>
      </c>
    </row>
    <row r="97" s="9" customFormat="1" ht="24.96" customHeight="1">
      <c r="A97" s="9"/>
      <c r="B97" s="180"/>
      <c r="C97" s="181"/>
      <c r="D97" s="182" t="s">
        <v>111</v>
      </c>
      <c r="E97" s="183"/>
      <c r="F97" s="183"/>
      <c r="G97" s="183"/>
      <c r="H97" s="183"/>
      <c r="I97" s="183"/>
      <c r="J97" s="184">
        <f>J129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112</v>
      </c>
      <c r="E98" s="189"/>
      <c r="F98" s="189"/>
      <c r="G98" s="189"/>
      <c r="H98" s="189"/>
      <c r="I98" s="189"/>
      <c r="J98" s="190">
        <f>J130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113</v>
      </c>
      <c r="E99" s="189"/>
      <c r="F99" s="189"/>
      <c r="G99" s="189"/>
      <c r="H99" s="189"/>
      <c r="I99" s="189"/>
      <c r="J99" s="190">
        <f>J169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114</v>
      </c>
      <c r="E100" s="189"/>
      <c r="F100" s="189"/>
      <c r="G100" s="189"/>
      <c r="H100" s="189"/>
      <c r="I100" s="189"/>
      <c r="J100" s="190">
        <f>J181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115</v>
      </c>
      <c r="E101" s="189"/>
      <c r="F101" s="189"/>
      <c r="G101" s="189"/>
      <c r="H101" s="189"/>
      <c r="I101" s="189"/>
      <c r="J101" s="190">
        <f>J237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116</v>
      </c>
      <c r="E102" s="189"/>
      <c r="F102" s="189"/>
      <c r="G102" s="189"/>
      <c r="H102" s="189"/>
      <c r="I102" s="189"/>
      <c r="J102" s="190">
        <f>J248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117</v>
      </c>
      <c r="E103" s="189"/>
      <c r="F103" s="189"/>
      <c r="G103" s="189"/>
      <c r="H103" s="189"/>
      <c r="I103" s="189"/>
      <c r="J103" s="190">
        <f>J341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118</v>
      </c>
      <c r="E104" s="189"/>
      <c r="F104" s="189"/>
      <c r="G104" s="189"/>
      <c r="H104" s="189"/>
      <c r="I104" s="189"/>
      <c r="J104" s="190">
        <f>J343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0"/>
      <c r="C105" s="181"/>
      <c r="D105" s="182" t="s">
        <v>119</v>
      </c>
      <c r="E105" s="183"/>
      <c r="F105" s="183"/>
      <c r="G105" s="183"/>
      <c r="H105" s="183"/>
      <c r="I105" s="183"/>
      <c r="J105" s="184">
        <f>J345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6"/>
      <c r="C106" s="187"/>
      <c r="D106" s="188" t="s">
        <v>120</v>
      </c>
      <c r="E106" s="189"/>
      <c r="F106" s="189"/>
      <c r="G106" s="189"/>
      <c r="H106" s="189"/>
      <c r="I106" s="189"/>
      <c r="J106" s="190">
        <f>J346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121</v>
      </c>
      <c r="E107" s="189"/>
      <c r="F107" s="189"/>
      <c r="G107" s="189"/>
      <c r="H107" s="189"/>
      <c r="I107" s="189"/>
      <c r="J107" s="190">
        <f>J352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122</v>
      </c>
      <c r="E108" s="189"/>
      <c r="F108" s="189"/>
      <c r="G108" s="189"/>
      <c r="H108" s="189"/>
      <c r="I108" s="189"/>
      <c r="J108" s="190">
        <f>J355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123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175" t="str">
        <f>E7</f>
        <v>III/18614 PAČEJOV - TŘEBOMYSLICE - HORAŽĎOVICE, OPRAVA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104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E9</f>
        <v>SO_101 - KOMUNIKACE KM 0,000 - 3,340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F12</f>
        <v xml:space="preserve"> </v>
      </c>
      <c r="G122" s="40"/>
      <c r="H122" s="40"/>
      <c r="I122" s="32" t="s">
        <v>22</v>
      </c>
      <c r="J122" s="79" t="str">
        <f>IF(J12="","",J12)</f>
        <v>3. 10. 2024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5.65" customHeight="1">
      <c r="A124" s="38"/>
      <c r="B124" s="39"/>
      <c r="C124" s="32" t="s">
        <v>24</v>
      </c>
      <c r="D124" s="40"/>
      <c r="E124" s="40"/>
      <c r="F124" s="27" t="str">
        <f>E15</f>
        <v>SÚS PK</v>
      </c>
      <c r="G124" s="40"/>
      <c r="H124" s="40"/>
      <c r="I124" s="32" t="s">
        <v>30</v>
      </c>
      <c r="J124" s="36" t="str">
        <f>E21</f>
        <v>MACÁN PROJEKCE DS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28</v>
      </c>
      <c r="D125" s="40"/>
      <c r="E125" s="40"/>
      <c r="F125" s="27" t="str">
        <f>IF(E18="","",E18)</f>
        <v>Vyplň údaj</v>
      </c>
      <c r="G125" s="40"/>
      <c r="H125" s="40"/>
      <c r="I125" s="32" t="s">
        <v>33</v>
      </c>
      <c r="J125" s="36" t="str">
        <f>E24</f>
        <v>Žižkovský Petr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2"/>
      <c r="B127" s="193"/>
      <c r="C127" s="194" t="s">
        <v>124</v>
      </c>
      <c r="D127" s="195" t="s">
        <v>61</v>
      </c>
      <c r="E127" s="195" t="s">
        <v>57</v>
      </c>
      <c r="F127" s="195" t="s">
        <v>58</v>
      </c>
      <c r="G127" s="195" t="s">
        <v>125</v>
      </c>
      <c r="H127" s="195" t="s">
        <v>126</v>
      </c>
      <c r="I127" s="195" t="s">
        <v>127</v>
      </c>
      <c r="J127" s="195" t="s">
        <v>108</v>
      </c>
      <c r="K127" s="196" t="s">
        <v>128</v>
      </c>
      <c r="L127" s="197"/>
      <c r="M127" s="100" t="s">
        <v>1</v>
      </c>
      <c r="N127" s="101" t="s">
        <v>40</v>
      </c>
      <c r="O127" s="101" t="s">
        <v>129</v>
      </c>
      <c r="P127" s="101" t="s">
        <v>130</v>
      </c>
      <c r="Q127" s="101" t="s">
        <v>131</v>
      </c>
      <c r="R127" s="101" t="s">
        <v>132</v>
      </c>
      <c r="S127" s="101" t="s">
        <v>133</v>
      </c>
      <c r="T127" s="102" t="s">
        <v>134</v>
      </c>
      <c r="U127" s="192"/>
      <c r="V127" s="192"/>
      <c r="W127" s="192"/>
      <c r="X127" s="192"/>
      <c r="Y127" s="192"/>
      <c r="Z127" s="192"/>
      <c r="AA127" s="192"/>
      <c r="AB127" s="192"/>
      <c r="AC127" s="192"/>
      <c r="AD127" s="192"/>
      <c r="AE127" s="192"/>
    </row>
    <row r="128" s="2" customFormat="1" ht="22.8" customHeight="1">
      <c r="A128" s="38"/>
      <c r="B128" s="39"/>
      <c r="C128" s="107" t="s">
        <v>135</v>
      </c>
      <c r="D128" s="40"/>
      <c r="E128" s="40"/>
      <c r="F128" s="40"/>
      <c r="G128" s="40"/>
      <c r="H128" s="40"/>
      <c r="I128" s="40"/>
      <c r="J128" s="198">
        <f>BK128</f>
        <v>0</v>
      </c>
      <c r="K128" s="40"/>
      <c r="L128" s="44"/>
      <c r="M128" s="103"/>
      <c r="N128" s="199"/>
      <c r="O128" s="104"/>
      <c r="P128" s="200">
        <f>P129+P345</f>
        <v>0</v>
      </c>
      <c r="Q128" s="104"/>
      <c r="R128" s="200">
        <f>R129+R345</f>
        <v>1991.3743425</v>
      </c>
      <c r="S128" s="104"/>
      <c r="T128" s="201">
        <f>T129+T345</f>
        <v>1570.9099999999999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75</v>
      </c>
      <c r="AU128" s="17" t="s">
        <v>110</v>
      </c>
      <c r="BK128" s="202">
        <f>BK129+BK345</f>
        <v>0</v>
      </c>
    </row>
    <row r="129" s="12" customFormat="1" ht="25.92" customHeight="1">
      <c r="A129" s="12"/>
      <c r="B129" s="203"/>
      <c r="C129" s="204"/>
      <c r="D129" s="205" t="s">
        <v>75</v>
      </c>
      <c r="E129" s="206" t="s">
        <v>136</v>
      </c>
      <c r="F129" s="206" t="s">
        <v>137</v>
      </c>
      <c r="G129" s="204"/>
      <c r="H129" s="204"/>
      <c r="I129" s="207"/>
      <c r="J129" s="208">
        <f>BK129</f>
        <v>0</v>
      </c>
      <c r="K129" s="204"/>
      <c r="L129" s="209"/>
      <c r="M129" s="210"/>
      <c r="N129" s="211"/>
      <c r="O129" s="211"/>
      <c r="P129" s="212">
        <f>P130+P169+P181+P237+P248+P341+P343</f>
        <v>0</v>
      </c>
      <c r="Q129" s="211"/>
      <c r="R129" s="212">
        <f>R130+R169+R181+R237+R248+R341+R343</f>
        <v>1991.3743425</v>
      </c>
      <c r="S129" s="211"/>
      <c r="T129" s="213">
        <f>T130+T169+T181+T237+T248+T341+T343</f>
        <v>1570.9099999999999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84</v>
      </c>
      <c r="AT129" s="215" t="s">
        <v>75</v>
      </c>
      <c r="AU129" s="215" t="s">
        <v>76</v>
      </c>
      <c r="AY129" s="214" t="s">
        <v>138</v>
      </c>
      <c r="BK129" s="216">
        <f>BK130+BK169+BK181+BK237+BK248+BK341+BK343</f>
        <v>0</v>
      </c>
    </row>
    <row r="130" s="12" customFormat="1" ht="22.8" customHeight="1">
      <c r="A130" s="12"/>
      <c r="B130" s="203"/>
      <c r="C130" s="204"/>
      <c r="D130" s="205" t="s">
        <v>75</v>
      </c>
      <c r="E130" s="217" t="s">
        <v>84</v>
      </c>
      <c r="F130" s="217" t="s">
        <v>139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SUM(P131:P168)</f>
        <v>0</v>
      </c>
      <c r="Q130" s="211"/>
      <c r="R130" s="212">
        <f>SUM(R131:R168)</f>
        <v>0</v>
      </c>
      <c r="S130" s="211"/>
      <c r="T130" s="213">
        <f>SUM(T131:T168)</f>
        <v>84.271999999999991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84</v>
      </c>
      <c r="AT130" s="215" t="s">
        <v>75</v>
      </c>
      <c r="AU130" s="215" t="s">
        <v>84</v>
      </c>
      <c r="AY130" s="214" t="s">
        <v>138</v>
      </c>
      <c r="BK130" s="216">
        <f>SUM(BK131:BK168)</f>
        <v>0</v>
      </c>
    </row>
    <row r="131" s="2" customFormat="1" ht="62.7" customHeight="1">
      <c r="A131" s="38"/>
      <c r="B131" s="39"/>
      <c r="C131" s="219" t="s">
        <v>84</v>
      </c>
      <c r="D131" s="219" t="s">
        <v>140</v>
      </c>
      <c r="E131" s="220" t="s">
        <v>141</v>
      </c>
      <c r="F131" s="221" t="s">
        <v>142</v>
      </c>
      <c r="G131" s="222" t="s">
        <v>94</v>
      </c>
      <c r="H131" s="223">
        <v>36.640000000000001</v>
      </c>
      <c r="I131" s="224"/>
      <c r="J131" s="225">
        <f>ROUND(I131*H131,2)</f>
        <v>0</v>
      </c>
      <c r="K131" s="221" t="s">
        <v>143</v>
      </c>
      <c r="L131" s="44"/>
      <c r="M131" s="226" t="s">
        <v>1</v>
      </c>
      <c r="N131" s="227" t="s">
        <v>41</v>
      </c>
      <c r="O131" s="91"/>
      <c r="P131" s="228">
        <f>O131*H131</f>
        <v>0</v>
      </c>
      <c r="Q131" s="228">
        <v>0</v>
      </c>
      <c r="R131" s="228">
        <f>Q131*H131</f>
        <v>0</v>
      </c>
      <c r="S131" s="228">
        <v>2.2999999999999998</v>
      </c>
      <c r="T131" s="229">
        <f>S131*H131</f>
        <v>84.271999999999991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0" t="s">
        <v>144</v>
      </c>
      <c r="AT131" s="230" t="s">
        <v>140</v>
      </c>
      <c r="AU131" s="230" t="s">
        <v>86</v>
      </c>
      <c r="AY131" s="17" t="s">
        <v>138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7" t="s">
        <v>84</v>
      </c>
      <c r="BK131" s="231">
        <f>ROUND(I131*H131,2)</f>
        <v>0</v>
      </c>
      <c r="BL131" s="17" t="s">
        <v>144</v>
      </c>
      <c r="BM131" s="230" t="s">
        <v>145</v>
      </c>
    </row>
    <row r="132" s="2" customFormat="1">
      <c r="A132" s="38"/>
      <c r="B132" s="39"/>
      <c r="C132" s="40"/>
      <c r="D132" s="232" t="s">
        <v>146</v>
      </c>
      <c r="E132" s="40"/>
      <c r="F132" s="233" t="s">
        <v>147</v>
      </c>
      <c r="G132" s="40"/>
      <c r="H132" s="40"/>
      <c r="I132" s="234"/>
      <c r="J132" s="40"/>
      <c r="K132" s="40"/>
      <c r="L132" s="44"/>
      <c r="M132" s="235"/>
      <c r="N132" s="236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146</v>
      </c>
      <c r="AU132" s="17" t="s">
        <v>86</v>
      </c>
    </row>
    <row r="133" s="13" customFormat="1">
      <c r="A133" s="13"/>
      <c r="B133" s="237"/>
      <c r="C133" s="238"/>
      <c r="D133" s="232" t="s">
        <v>148</v>
      </c>
      <c r="E133" s="239" t="s">
        <v>1</v>
      </c>
      <c r="F133" s="240" t="s">
        <v>149</v>
      </c>
      <c r="G133" s="238"/>
      <c r="H133" s="239" t="s">
        <v>1</v>
      </c>
      <c r="I133" s="241"/>
      <c r="J133" s="238"/>
      <c r="K133" s="238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148</v>
      </c>
      <c r="AU133" s="246" t="s">
        <v>86</v>
      </c>
      <c r="AV133" s="13" t="s">
        <v>84</v>
      </c>
      <c r="AW133" s="13" t="s">
        <v>32</v>
      </c>
      <c r="AX133" s="13" t="s">
        <v>76</v>
      </c>
      <c r="AY133" s="246" t="s">
        <v>138</v>
      </c>
    </row>
    <row r="134" s="14" customFormat="1">
      <c r="A134" s="14"/>
      <c r="B134" s="247"/>
      <c r="C134" s="248"/>
      <c r="D134" s="232" t="s">
        <v>148</v>
      </c>
      <c r="E134" s="249" t="s">
        <v>1</v>
      </c>
      <c r="F134" s="250" t="s">
        <v>150</v>
      </c>
      <c r="G134" s="248"/>
      <c r="H134" s="251">
        <v>2.1600000000000001</v>
      </c>
      <c r="I134" s="252"/>
      <c r="J134" s="248"/>
      <c r="K134" s="248"/>
      <c r="L134" s="253"/>
      <c r="M134" s="254"/>
      <c r="N134" s="255"/>
      <c r="O134" s="255"/>
      <c r="P134" s="255"/>
      <c r="Q134" s="255"/>
      <c r="R134" s="255"/>
      <c r="S134" s="255"/>
      <c r="T134" s="25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7" t="s">
        <v>148</v>
      </c>
      <c r="AU134" s="257" t="s">
        <v>86</v>
      </c>
      <c r="AV134" s="14" t="s">
        <v>86</v>
      </c>
      <c r="AW134" s="14" t="s">
        <v>32</v>
      </c>
      <c r="AX134" s="14" t="s">
        <v>76</v>
      </c>
      <c r="AY134" s="257" t="s">
        <v>138</v>
      </c>
    </row>
    <row r="135" s="13" customFormat="1">
      <c r="A135" s="13"/>
      <c r="B135" s="237"/>
      <c r="C135" s="238"/>
      <c r="D135" s="232" t="s">
        <v>148</v>
      </c>
      <c r="E135" s="239" t="s">
        <v>1</v>
      </c>
      <c r="F135" s="240" t="s">
        <v>151</v>
      </c>
      <c r="G135" s="238"/>
      <c r="H135" s="239" t="s">
        <v>1</v>
      </c>
      <c r="I135" s="241"/>
      <c r="J135" s="238"/>
      <c r="K135" s="238"/>
      <c r="L135" s="242"/>
      <c r="M135" s="243"/>
      <c r="N135" s="244"/>
      <c r="O135" s="244"/>
      <c r="P135" s="244"/>
      <c r="Q135" s="244"/>
      <c r="R135" s="244"/>
      <c r="S135" s="244"/>
      <c r="T135" s="24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6" t="s">
        <v>148</v>
      </c>
      <c r="AU135" s="246" t="s">
        <v>86</v>
      </c>
      <c r="AV135" s="13" t="s">
        <v>84</v>
      </c>
      <c r="AW135" s="13" t="s">
        <v>32</v>
      </c>
      <c r="AX135" s="13" t="s">
        <v>76</v>
      </c>
      <c r="AY135" s="246" t="s">
        <v>138</v>
      </c>
    </row>
    <row r="136" s="14" customFormat="1">
      <c r="A136" s="14"/>
      <c r="B136" s="247"/>
      <c r="C136" s="248"/>
      <c r="D136" s="232" t="s">
        <v>148</v>
      </c>
      <c r="E136" s="249" t="s">
        <v>1</v>
      </c>
      <c r="F136" s="250" t="s">
        <v>150</v>
      </c>
      <c r="G136" s="248"/>
      <c r="H136" s="251">
        <v>2.1600000000000001</v>
      </c>
      <c r="I136" s="252"/>
      <c r="J136" s="248"/>
      <c r="K136" s="248"/>
      <c r="L136" s="253"/>
      <c r="M136" s="254"/>
      <c r="N136" s="255"/>
      <c r="O136" s="255"/>
      <c r="P136" s="255"/>
      <c r="Q136" s="255"/>
      <c r="R136" s="255"/>
      <c r="S136" s="255"/>
      <c r="T136" s="25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7" t="s">
        <v>148</v>
      </c>
      <c r="AU136" s="257" t="s">
        <v>86</v>
      </c>
      <c r="AV136" s="14" t="s">
        <v>86</v>
      </c>
      <c r="AW136" s="14" t="s">
        <v>32</v>
      </c>
      <c r="AX136" s="14" t="s">
        <v>76</v>
      </c>
      <c r="AY136" s="257" t="s">
        <v>138</v>
      </c>
    </row>
    <row r="137" s="13" customFormat="1">
      <c r="A137" s="13"/>
      <c r="B137" s="237"/>
      <c r="C137" s="238"/>
      <c r="D137" s="232" t="s">
        <v>148</v>
      </c>
      <c r="E137" s="239" t="s">
        <v>1</v>
      </c>
      <c r="F137" s="240" t="s">
        <v>152</v>
      </c>
      <c r="G137" s="238"/>
      <c r="H137" s="239" t="s">
        <v>1</v>
      </c>
      <c r="I137" s="241"/>
      <c r="J137" s="238"/>
      <c r="K137" s="238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148</v>
      </c>
      <c r="AU137" s="246" t="s">
        <v>86</v>
      </c>
      <c r="AV137" s="13" t="s">
        <v>84</v>
      </c>
      <c r="AW137" s="13" t="s">
        <v>32</v>
      </c>
      <c r="AX137" s="13" t="s">
        <v>76</v>
      </c>
      <c r="AY137" s="246" t="s">
        <v>138</v>
      </c>
    </row>
    <row r="138" s="14" customFormat="1">
      <c r="A138" s="14"/>
      <c r="B138" s="247"/>
      <c r="C138" s="248"/>
      <c r="D138" s="232" t="s">
        <v>148</v>
      </c>
      <c r="E138" s="249" t="s">
        <v>1</v>
      </c>
      <c r="F138" s="250" t="s">
        <v>150</v>
      </c>
      <c r="G138" s="248"/>
      <c r="H138" s="251">
        <v>2.1600000000000001</v>
      </c>
      <c r="I138" s="252"/>
      <c r="J138" s="248"/>
      <c r="K138" s="248"/>
      <c r="L138" s="253"/>
      <c r="M138" s="254"/>
      <c r="N138" s="255"/>
      <c r="O138" s="255"/>
      <c r="P138" s="255"/>
      <c r="Q138" s="255"/>
      <c r="R138" s="255"/>
      <c r="S138" s="255"/>
      <c r="T138" s="25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7" t="s">
        <v>148</v>
      </c>
      <c r="AU138" s="257" t="s">
        <v>86</v>
      </c>
      <c r="AV138" s="14" t="s">
        <v>86</v>
      </c>
      <c r="AW138" s="14" t="s">
        <v>32</v>
      </c>
      <c r="AX138" s="14" t="s">
        <v>76</v>
      </c>
      <c r="AY138" s="257" t="s">
        <v>138</v>
      </c>
    </row>
    <row r="139" s="13" customFormat="1">
      <c r="A139" s="13"/>
      <c r="B139" s="237"/>
      <c r="C139" s="238"/>
      <c r="D139" s="232" t="s">
        <v>148</v>
      </c>
      <c r="E139" s="239" t="s">
        <v>1</v>
      </c>
      <c r="F139" s="240" t="s">
        <v>153</v>
      </c>
      <c r="G139" s="238"/>
      <c r="H139" s="239" t="s">
        <v>1</v>
      </c>
      <c r="I139" s="241"/>
      <c r="J139" s="238"/>
      <c r="K139" s="238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148</v>
      </c>
      <c r="AU139" s="246" t="s">
        <v>86</v>
      </c>
      <c r="AV139" s="13" t="s">
        <v>84</v>
      </c>
      <c r="AW139" s="13" t="s">
        <v>32</v>
      </c>
      <c r="AX139" s="13" t="s">
        <v>76</v>
      </c>
      <c r="AY139" s="246" t="s">
        <v>138</v>
      </c>
    </row>
    <row r="140" s="14" customFormat="1">
      <c r="A140" s="14"/>
      <c r="B140" s="247"/>
      <c r="C140" s="248"/>
      <c r="D140" s="232" t="s">
        <v>148</v>
      </c>
      <c r="E140" s="249" t="s">
        <v>1</v>
      </c>
      <c r="F140" s="250" t="s">
        <v>150</v>
      </c>
      <c r="G140" s="248"/>
      <c r="H140" s="251">
        <v>2.1600000000000001</v>
      </c>
      <c r="I140" s="252"/>
      <c r="J140" s="248"/>
      <c r="K140" s="248"/>
      <c r="L140" s="253"/>
      <c r="M140" s="254"/>
      <c r="N140" s="255"/>
      <c r="O140" s="255"/>
      <c r="P140" s="255"/>
      <c r="Q140" s="255"/>
      <c r="R140" s="255"/>
      <c r="S140" s="255"/>
      <c r="T140" s="25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7" t="s">
        <v>148</v>
      </c>
      <c r="AU140" s="257" t="s">
        <v>86</v>
      </c>
      <c r="AV140" s="14" t="s">
        <v>86</v>
      </c>
      <c r="AW140" s="14" t="s">
        <v>32</v>
      </c>
      <c r="AX140" s="14" t="s">
        <v>76</v>
      </c>
      <c r="AY140" s="257" t="s">
        <v>138</v>
      </c>
    </row>
    <row r="141" s="13" customFormat="1">
      <c r="A141" s="13"/>
      <c r="B141" s="237"/>
      <c r="C141" s="238"/>
      <c r="D141" s="232" t="s">
        <v>148</v>
      </c>
      <c r="E141" s="239" t="s">
        <v>1</v>
      </c>
      <c r="F141" s="240" t="s">
        <v>154</v>
      </c>
      <c r="G141" s="238"/>
      <c r="H141" s="239" t="s">
        <v>1</v>
      </c>
      <c r="I141" s="241"/>
      <c r="J141" s="238"/>
      <c r="K141" s="238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148</v>
      </c>
      <c r="AU141" s="246" t="s">
        <v>86</v>
      </c>
      <c r="AV141" s="13" t="s">
        <v>84</v>
      </c>
      <c r="AW141" s="13" t="s">
        <v>32</v>
      </c>
      <c r="AX141" s="13" t="s">
        <v>76</v>
      </c>
      <c r="AY141" s="246" t="s">
        <v>138</v>
      </c>
    </row>
    <row r="142" s="14" customFormat="1">
      <c r="A142" s="14"/>
      <c r="B142" s="247"/>
      <c r="C142" s="248"/>
      <c r="D142" s="232" t="s">
        <v>148</v>
      </c>
      <c r="E142" s="249" t="s">
        <v>1</v>
      </c>
      <c r="F142" s="250" t="s">
        <v>155</v>
      </c>
      <c r="G142" s="248"/>
      <c r="H142" s="251">
        <v>20</v>
      </c>
      <c r="I142" s="252"/>
      <c r="J142" s="248"/>
      <c r="K142" s="248"/>
      <c r="L142" s="253"/>
      <c r="M142" s="254"/>
      <c r="N142" s="255"/>
      <c r="O142" s="255"/>
      <c r="P142" s="255"/>
      <c r="Q142" s="255"/>
      <c r="R142" s="255"/>
      <c r="S142" s="255"/>
      <c r="T142" s="25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7" t="s">
        <v>148</v>
      </c>
      <c r="AU142" s="257" t="s">
        <v>86</v>
      </c>
      <c r="AV142" s="14" t="s">
        <v>86</v>
      </c>
      <c r="AW142" s="14" t="s">
        <v>32</v>
      </c>
      <c r="AX142" s="14" t="s">
        <v>76</v>
      </c>
      <c r="AY142" s="257" t="s">
        <v>138</v>
      </c>
    </row>
    <row r="143" s="13" customFormat="1">
      <c r="A143" s="13"/>
      <c r="B143" s="237"/>
      <c r="C143" s="238"/>
      <c r="D143" s="232" t="s">
        <v>148</v>
      </c>
      <c r="E143" s="239" t="s">
        <v>1</v>
      </c>
      <c r="F143" s="240" t="s">
        <v>156</v>
      </c>
      <c r="G143" s="238"/>
      <c r="H143" s="239" t="s">
        <v>1</v>
      </c>
      <c r="I143" s="241"/>
      <c r="J143" s="238"/>
      <c r="K143" s="238"/>
      <c r="L143" s="242"/>
      <c r="M143" s="243"/>
      <c r="N143" s="244"/>
      <c r="O143" s="244"/>
      <c r="P143" s="244"/>
      <c r="Q143" s="244"/>
      <c r="R143" s="244"/>
      <c r="S143" s="244"/>
      <c r="T143" s="24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148</v>
      </c>
      <c r="AU143" s="246" t="s">
        <v>86</v>
      </c>
      <c r="AV143" s="13" t="s">
        <v>84</v>
      </c>
      <c r="AW143" s="13" t="s">
        <v>32</v>
      </c>
      <c r="AX143" s="13" t="s">
        <v>76</v>
      </c>
      <c r="AY143" s="246" t="s">
        <v>138</v>
      </c>
    </row>
    <row r="144" s="14" customFormat="1">
      <c r="A144" s="14"/>
      <c r="B144" s="247"/>
      <c r="C144" s="248"/>
      <c r="D144" s="232" t="s">
        <v>148</v>
      </c>
      <c r="E144" s="249" t="s">
        <v>1</v>
      </c>
      <c r="F144" s="250" t="s">
        <v>157</v>
      </c>
      <c r="G144" s="248"/>
      <c r="H144" s="251">
        <v>8</v>
      </c>
      <c r="I144" s="252"/>
      <c r="J144" s="248"/>
      <c r="K144" s="248"/>
      <c r="L144" s="253"/>
      <c r="M144" s="254"/>
      <c r="N144" s="255"/>
      <c r="O144" s="255"/>
      <c r="P144" s="255"/>
      <c r="Q144" s="255"/>
      <c r="R144" s="255"/>
      <c r="S144" s="255"/>
      <c r="T144" s="25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7" t="s">
        <v>148</v>
      </c>
      <c r="AU144" s="257" t="s">
        <v>86</v>
      </c>
      <c r="AV144" s="14" t="s">
        <v>86</v>
      </c>
      <c r="AW144" s="14" t="s">
        <v>32</v>
      </c>
      <c r="AX144" s="14" t="s">
        <v>76</v>
      </c>
      <c r="AY144" s="257" t="s">
        <v>138</v>
      </c>
    </row>
    <row r="145" s="15" customFormat="1">
      <c r="A145" s="15"/>
      <c r="B145" s="258"/>
      <c r="C145" s="259"/>
      <c r="D145" s="232" t="s">
        <v>148</v>
      </c>
      <c r="E145" s="260" t="s">
        <v>1</v>
      </c>
      <c r="F145" s="261" t="s">
        <v>158</v>
      </c>
      <c r="G145" s="259"/>
      <c r="H145" s="262">
        <v>36.640000000000001</v>
      </c>
      <c r="I145" s="263"/>
      <c r="J145" s="259"/>
      <c r="K145" s="259"/>
      <c r="L145" s="264"/>
      <c r="M145" s="265"/>
      <c r="N145" s="266"/>
      <c r="O145" s="266"/>
      <c r="P145" s="266"/>
      <c r="Q145" s="266"/>
      <c r="R145" s="266"/>
      <c r="S145" s="266"/>
      <c r="T145" s="267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8" t="s">
        <v>148</v>
      </c>
      <c r="AU145" s="268" t="s">
        <v>86</v>
      </c>
      <c r="AV145" s="15" t="s">
        <v>144</v>
      </c>
      <c r="AW145" s="15" t="s">
        <v>32</v>
      </c>
      <c r="AX145" s="15" t="s">
        <v>84</v>
      </c>
      <c r="AY145" s="268" t="s">
        <v>138</v>
      </c>
    </row>
    <row r="146" s="2" customFormat="1" ht="33" customHeight="1">
      <c r="A146" s="38"/>
      <c r="B146" s="39"/>
      <c r="C146" s="219" t="s">
        <v>86</v>
      </c>
      <c r="D146" s="219" t="s">
        <v>140</v>
      </c>
      <c r="E146" s="220" t="s">
        <v>159</v>
      </c>
      <c r="F146" s="221" t="s">
        <v>160</v>
      </c>
      <c r="G146" s="222" t="s">
        <v>94</v>
      </c>
      <c r="H146" s="223">
        <v>111.59999999999999</v>
      </c>
      <c r="I146" s="224"/>
      <c r="J146" s="225">
        <f>ROUND(I146*H146,2)</f>
        <v>0</v>
      </c>
      <c r="K146" s="221" t="s">
        <v>143</v>
      </c>
      <c r="L146" s="44"/>
      <c r="M146" s="226" t="s">
        <v>1</v>
      </c>
      <c r="N146" s="227" t="s">
        <v>41</v>
      </c>
      <c r="O146" s="91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0" t="s">
        <v>144</v>
      </c>
      <c r="AT146" s="230" t="s">
        <v>140</v>
      </c>
      <c r="AU146" s="230" t="s">
        <v>86</v>
      </c>
      <c r="AY146" s="17" t="s">
        <v>138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7" t="s">
        <v>84</v>
      </c>
      <c r="BK146" s="231">
        <f>ROUND(I146*H146,2)</f>
        <v>0</v>
      </c>
      <c r="BL146" s="17" t="s">
        <v>144</v>
      </c>
      <c r="BM146" s="230" t="s">
        <v>161</v>
      </c>
    </row>
    <row r="147" s="13" customFormat="1">
      <c r="A147" s="13"/>
      <c r="B147" s="237"/>
      <c r="C147" s="238"/>
      <c r="D147" s="232" t="s">
        <v>148</v>
      </c>
      <c r="E147" s="239" t="s">
        <v>1</v>
      </c>
      <c r="F147" s="240" t="s">
        <v>162</v>
      </c>
      <c r="G147" s="238"/>
      <c r="H147" s="239" t="s">
        <v>1</v>
      </c>
      <c r="I147" s="241"/>
      <c r="J147" s="238"/>
      <c r="K147" s="238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148</v>
      </c>
      <c r="AU147" s="246" t="s">
        <v>86</v>
      </c>
      <c r="AV147" s="13" t="s">
        <v>84</v>
      </c>
      <c r="AW147" s="13" t="s">
        <v>32</v>
      </c>
      <c r="AX147" s="13" t="s">
        <v>76</v>
      </c>
      <c r="AY147" s="246" t="s">
        <v>138</v>
      </c>
    </row>
    <row r="148" s="14" customFormat="1">
      <c r="A148" s="14"/>
      <c r="B148" s="247"/>
      <c r="C148" s="248"/>
      <c r="D148" s="232" t="s">
        <v>148</v>
      </c>
      <c r="E148" s="249" t="s">
        <v>1</v>
      </c>
      <c r="F148" s="250" t="s">
        <v>163</v>
      </c>
      <c r="G148" s="248"/>
      <c r="H148" s="251">
        <v>111.59999999999999</v>
      </c>
      <c r="I148" s="252"/>
      <c r="J148" s="248"/>
      <c r="K148" s="248"/>
      <c r="L148" s="253"/>
      <c r="M148" s="254"/>
      <c r="N148" s="255"/>
      <c r="O148" s="255"/>
      <c r="P148" s="255"/>
      <c r="Q148" s="255"/>
      <c r="R148" s="255"/>
      <c r="S148" s="255"/>
      <c r="T148" s="25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7" t="s">
        <v>148</v>
      </c>
      <c r="AU148" s="257" t="s">
        <v>86</v>
      </c>
      <c r="AV148" s="14" t="s">
        <v>86</v>
      </c>
      <c r="AW148" s="14" t="s">
        <v>32</v>
      </c>
      <c r="AX148" s="14" t="s">
        <v>76</v>
      </c>
      <c r="AY148" s="257" t="s">
        <v>138</v>
      </c>
    </row>
    <row r="149" s="15" customFormat="1">
      <c r="A149" s="15"/>
      <c r="B149" s="258"/>
      <c r="C149" s="259"/>
      <c r="D149" s="232" t="s">
        <v>148</v>
      </c>
      <c r="E149" s="260" t="s">
        <v>93</v>
      </c>
      <c r="F149" s="261" t="s">
        <v>158</v>
      </c>
      <c r="G149" s="259"/>
      <c r="H149" s="262">
        <v>111.59999999999999</v>
      </c>
      <c r="I149" s="263"/>
      <c r="J149" s="259"/>
      <c r="K149" s="259"/>
      <c r="L149" s="264"/>
      <c r="M149" s="265"/>
      <c r="N149" s="266"/>
      <c r="O149" s="266"/>
      <c r="P149" s="266"/>
      <c r="Q149" s="266"/>
      <c r="R149" s="266"/>
      <c r="S149" s="266"/>
      <c r="T149" s="267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8" t="s">
        <v>148</v>
      </c>
      <c r="AU149" s="268" t="s">
        <v>86</v>
      </c>
      <c r="AV149" s="15" t="s">
        <v>144</v>
      </c>
      <c r="AW149" s="15" t="s">
        <v>32</v>
      </c>
      <c r="AX149" s="15" t="s">
        <v>84</v>
      </c>
      <c r="AY149" s="268" t="s">
        <v>138</v>
      </c>
    </row>
    <row r="150" s="2" customFormat="1" ht="49.05" customHeight="1">
      <c r="A150" s="38"/>
      <c r="B150" s="39"/>
      <c r="C150" s="219" t="s">
        <v>164</v>
      </c>
      <c r="D150" s="219" t="s">
        <v>140</v>
      </c>
      <c r="E150" s="220" t="s">
        <v>165</v>
      </c>
      <c r="F150" s="221" t="s">
        <v>166</v>
      </c>
      <c r="G150" s="222" t="s">
        <v>94</v>
      </c>
      <c r="H150" s="223">
        <v>45.899999999999999</v>
      </c>
      <c r="I150" s="224"/>
      <c r="J150" s="225">
        <f>ROUND(I150*H150,2)</f>
        <v>0</v>
      </c>
      <c r="K150" s="221" t="s">
        <v>143</v>
      </c>
      <c r="L150" s="44"/>
      <c r="M150" s="226" t="s">
        <v>1</v>
      </c>
      <c r="N150" s="227" t="s">
        <v>41</v>
      </c>
      <c r="O150" s="91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0" t="s">
        <v>144</v>
      </c>
      <c r="AT150" s="230" t="s">
        <v>140</v>
      </c>
      <c r="AU150" s="230" t="s">
        <v>86</v>
      </c>
      <c r="AY150" s="17" t="s">
        <v>138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7" t="s">
        <v>84</v>
      </c>
      <c r="BK150" s="231">
        <f>ROUND(I150*H150,2)</f>
        <v>0</v>
      </c>
      <c r="BL150" s="17" t="s">
        <v>144</v>
      </c>
      <c r="BM150" s="230" t="s">
        <v>167</v>
      </c>
    </row>
    <row r="151" s="13" customFormat="1">
      <c r="A151" s="13"/>
      <c r="B151" s="237"/>
      <c r="C151" s="238"/>
      <c r="D151" s="232" t="s">
        <v>148</v>
      </c>
      <c r="E151" s="239" t="s">
        <v>1</v>
      </c>
      <c r="F151" s="240" t="s">
        <v>149</v>
      </c>
      <c r="G151" s="238"/>
      <c r="H151" s="239" t="s">
        <v>1</v>
      </c>
      <c r="I151" s="241"/>
      <c r="J151" s="238"/>
      <c r="K151" s="238"/>
      <c r="L151" s="242"/>
      <c r="M151" s="243"/>
      <c r="N151" s="244"/>
      <c r="O151" s="244"/>
      <c r="P151" s="244"/>
      <c r="Q151" s="244"/>
      <c r="R151" s="244"/>
      <c r="S151" s="244"/>
      <c r="T151" s="24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148</v>
      </c>
      <c r="AU151" s="246" t="s">
        <v>86</v>
      </c>
      <c r="AV151" s="13" t="s">
        <v>84</v>
      </c>
      <c r="AW151" s="13" t="s">
        <v>32</v>
      </c>
      <c r="AX151" s="13" t="s">
        <v>76</v>
      </c>
      <c r="AY151" s="246" t="s">
        <v>138</v>
      </c>
    </row>
    <row r="152" s="14" customFormat="1">
      <c r="A152" s="14"/>
      <c r="B152" s="247"/>
      <c r="C152" s="248"/>
      <c r="D152" s="232" t="s">
        <v>148</v>
      </c>
      <c r="E152" s="249" t="s">
        <v>1</v>
      </c>
      <c r="F152" s="250" t="s">
        <v>168</v>
      </c>
      <c r="G152" s="248"/>
      <c r="H152" s="251">
        <v>10.800000000000001</v>
      </c>
      <c r="I152" s="252"/>
      <c r="J152" s="248"/>
      <c r="K152" s="248"/>
      <c r="L152" s="253"/>
      <c r="M152" s="254"/>
      <c r="N152" s="255"/>
      <c r="O152" s="255"/>
      <c r="P152" s="255"/>
      <c r="Q152" s="255"/>
      <c r="R152" s="255"/>
      <c r="S152" s="255"/>
      <c r="T152" s="25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7" t="s">
        <v>148</v>
      </c>
      <c r="AU152" s="257" t="s">
        <v>86</v>
      </c>
      <c r="AV152" s="14" t="s">
        <v>86</v>
      </c>
      <c r="AW152" s="14" t="s">
        <v>32</v>
      </c>
      <c r="AX152" s="14" t="s">
        <v>76</v>
      </c>
      <c r="AY152" s="257" t="s">
        <v>138</v>
      </c>
    </row>
    <row r="153" s="13" customFormat="1">
      <c r="A153" s="13"/>
      <c r="B153" s="237"/>
      <c r="C153" s="238"/>
      <c r="D153" s="232" t="s">
        <v>148</v>
      </c>
      <c r="E153" s="239" t="s">
        <v>1</v>
      </c>
      <c r="F153" s="240" t="s">
        <v>151</v>
      </c>
      <c r="G153" s="238"/>
      <c r="H153" s="239" t="s">
        <v>1</v>
      </c>
      <c r="I153" s="241"/>
      <c r="J153" s="238"/>
      <c r="K153" s="238"/>
      <c r="L153" s="242"/>
      <c r="M153" s="243"/>
      <c r="N153" s="244"/>
      <c r="O153" s="244"/>
      <c r="P153" s="244"/>
      <c r="Q153" s="244"/>
      <c r="R153" s="244"/>
      <c r="S153" s="244"/>
      <c r="T153" s="24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6" t="s">
        <v>148</v>
      </c>
      <c r="AU153" s="246" t="s">
        <v>86</v>
      </c>
      <c r="AV153" s="13" t="s">
        <v>84</v>
      </c>
      <c r="AW153" s="13" t="s">
        <v>32</v>
      </c>
      <c r="AX153" s="13" t="s">
        <v>76</v>
      </c>
      <c r="AY153" s="246" t="s">
        <v>138</v>
      </c>
    </row>
    <row r="154" s="14" customFormat="1">
      <c r="A154" s="14"/>
      <c r="B154" s="247"/>
      <c r="C154" s="248"/>
      <c r="D154" s="232" t="s">
        <v>148</v>
      </c>
      <c r="E154" s="249" t="s">
        <v>1</v>
      </c>
      <c r="F154" s="250" t="s">
        <v>168</v>
      </c>
      <c r="G154" s="248"/>
      <c r="H154" s="251">
        <v>10.800000000000001</v>
      </c>
      <c r="I154" s="252"/>
      <c r="J154" s="248"/>
      <c r="K154" s="248"/>
      <c r="L154" s="253"/>
      <c r="M154" s="254"/>
      <c r="N154" s="255"/>
      <c r="O154" s="255"/>
      <c r="P154" s="255"/>
      <c r="Q154" s="255"/>
      <c r="R154" s="255"/>
      <c r="S154" s="255"/>
      <c r="T154" s="25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7" t="s">
        <v>148</v>
      </c>
      <c r="AU154" s="257" t="s">
        <v>86</v>
      </c>
      <c r="AV154" s="14" t="s">
        <v>86</v>
      </c>
      <c r="AW154" s="14" t="s">
        <v>32</v>
      </c>
      <c r="AX154" s="14" t="s">
        <v>76</v>
      </c>
      <c r="AY154" s="257" t="s">
        <v>138</v>
      </c>
    </row>
    <row r="155" s="13" customFormat="1">
      <c r="A155" s="13"/>
      <c r="B155" s="237"/>
      <c r="C155" s="238"/>
      <c r="D155" s="232" t="s">
        <v>148</v>
      </c>
      <c r="E155" s="239" t="s">
        <v>1</v>
      </c>
      <c r="F155" s="240" t="s">
        <v>152</v>
      </c>
      <c r="G155" s="238"/>
      <c r="H155" s="239" t="s">
        <v>1</v>
      </c>
      <c r="I155" s="241"/>
      <c r="J155" s="238"/>
      <c r="K155" s="238"/>
      <c r="L155" s="242"/>
      <c r="M155" s="243"/>
      <c r="N155" s="244"/>
      <c r="O155" s="244"/>
      <c r="P155" s="244"/>
      <c r="Q155" s="244"/>
      <c r="R155" s="244"/>
      <c r="S155" s="244"/>
      <c r="T155" s="24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6" t="s">
        <v>148</v>
      </c>
      <c r="AU155" s="246" t="s">
        <v>86</v>
      </c>
      <c r="AV155" s="13" t="s">
        <v>84</v>
      </c>
      <c r="AW155" s="13" t="s">
        <v>32</v>
      </c>
      <c r="AX155" s="13" t="s">
        <v>76</v>
      </c>
      <c r="AY155" s="246" t="s">
        <v>138</v>
      </c>
    </row>
    <row r="156" s="14" customFormat="1">
      <c r="A156" s="14"/>
      <c r="B156" s="247"/>
      <c r="C156" s="248"/>
      <c r="D156" s="232" t="s">
        <v>148</v>
      </c>
      <c r="E156" s="249" t="s">
        <v>1</v>
      </c>
      <c r="F156" s="250" t="s">
        <v>169</v>
      </c>
      <c r="G156" s="248"/>
      <c r="H156" s="251">
        <v>13.5</v>
      </c>
      <c r="I156" s="252"/>
      <c r="J156" s="248"/>
      <c r="K156" s="248"/>
      <c r="L156" s="253"/>
      <c r="M156" s="254"/>
      <c r="N156" s="255"/>
      <c r="O156" s="255"/>
      <c r="P156" s="255"/>
      <c r="Q156" s="255"/>
      <c r="R156" s="255"/>
      <c r="S156" s="255"/>
      <c r="T156" s="25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7" t="s">
        <v>148</v>
      </c>
      <c r="AU156" s="257" t="s">
        <v>86</v>
      </c>
      <c r="AV156" s="14" t="s">
        <v>86</v>
      </c>
      <c r="AW156" s="14" t="s">
        <v>32</v>
      </c>
      <c r="AX156" s="14" t="s">
        <v>76</v>
      </c>
      <c r="AY156" s="257" t="s">
        <v>138</v>
      </c>
    </row>
    <row r="157" s="13" customFormat="1">
      <c r="A157" s="13"/>
      <c r="B157" s="237"/>
      <c r="C157" s="238"/>
      <c r="D157" s="232" t="s">
        <v>148</v>
      </c>
      <c r="E157" s="239" t="s">
        <v>1</v>
      </c>
      <c r="F157" s="240" t="s">
        <v>153</v>
      </c>
      <c r="G157" s="238"/>
      <c r="H157" s="239" t="s">
        <v>1</v>
      </c>
      <c r="I157" s="241"/>
      <c r="J157" s="238"/>
      <c r="K157" s="238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148</v>
      </c>
      <c r="AU157" s="246" t="s">
        <v>86</v>
      </c>
      <c r="AV157" s="13" t="s">
        <v>84</v>
      </c>
      <c r="AW157" s="13" t="s">
        <v>32</v>
      </c>
      <c r="AX157" s="13" t="s">
        <v>76</v>
      </c>
      <c r="AY157" s="246" t="s">
        <v>138</v>
      </c>
    </row>
    <row r="158" s="14" customFormat="1">
      <c r="A158" s="14"/>
      <c r="B158" s="247"/>
      <c r="C158" s="248"/>
      <c r="D158" s="232" t="s">
        <v>148</v>
      </c>
      <c r="E158" s="249" t="s">
        <v>1</v>
      </c>
      <c r="F158" s="250" t="s">
        <v>168</v>
      </c>
      <c r="G158" s="248"/>
      <c r="H158" s="251">
        <v>10.800000000000001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148</v>
      </c>
      <c r="AU158" s="257" t="s">
        <v>86</v>
      </c>
      <c r="AV158" s="14" t="s">
        <v>86</v>
      </c>
      <c r="AW158" s="14" t="s">
        <v>32</v>
      </c>
      <c r="AX158" s="14" t="s">
        <v>76</v>
      </c>
      <c r="AY158" s="257" t="s">
        <v>138</v>
      </c>
    </row>
    <row r="159" s="15" customFormat="1">
      <c r="A159" s="15"/>
      <c r="B159" s="258"/>
      <c r="C159" s="259"/>
      <c r="D159" s="232" t="s">
        <v>148</v>
      </c>
      <c r="E159" s="260" t="s">
        <v>96</v>
      </c>
      <c r="F159" s="261" t="s">
        <v>158</v>
      </c>
      <c r="G159" s="259"/>
      <c r="H159" s="262">
        <v>45.899999999999999</v>
      </c>
      <c r="I159" s="263"/>
      <c r="J159" s="259"/>
      <c r="K159" s="259"/>
      <c r="L159" s="264"/>
      <c r="M159" s="265"/>
      <c r="N159" s="266"/>
      <c r="O159" s="266"/>
      <c r="P159" s="266"/>
      <c r="Q159" s="266"/>
      <c r="R159" s="266"/>
      <c r="S159" s="266"/>
      <c r="T159" s="267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8" t="s">
        <v>148</v>
      </c>
      <c r="AU159" s="268" t="s">
        <v>86</v>
      </c>
      <c r="AV159" s="15" t="s">
        <v>144</v>
      </c>
      <c r="AW159" s="15" t="s">
        <v>32</v>
      </c>
      <c r="AX159" s="15" t="s">
        <v>84</v>
      </c>
      <c r="AY159" s="268" t="s">
        <v>138</v>
      </c>
    </row>
    <row r="160" s="2" customFormat="1" ht="66.75" customHeight="1">
      <c r="A160" s="38"/>
      <c r="B160" s="39"/>
      <c r="C160" s="219" t="s">
        <v>144</v>
      </c>
      <c r="D160" s="219" t="s">
        <v>140</v>
      </c>
      <c r="E160" s="220" t="s">
        <v>170</v>
      </c>
      <c r="F160" s="221" t="s">
        <v>171</v>
      </c>
      <c r="G160" s="222" t="s">
        <v>94</v>
      </c>
      <c r="H160" s="223">
        <v>157.5</v>
      </c>
      <c r="I160" s="224"/>
      <c r="J160" s="225">
        <f>ROUND(I160*H160,2)</f>
        <v>0</v>
      </c>
      <c r="K160" s="221" t="s">
        <v>1</v>
      </c>
      <c r="L160" s="44"/>
      <c r="M160" s="226" t="s">
        <v>1</v>
      </c>
      <c r="N160" s="227" t="s">
        <v>41</v>
      </c>
      <c r="O160" s="91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0" t="s">
        <v>144</v>
      </c>
      <c r="AT160" s="230" t="s">
        <v>140</v>
      </c>
      <c r="AU160" s="230" t="s">
        <v>86</v>
      </c>
      <c r="AY160" s="17" t="s">
        <v>138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7" t="s">
        <v>84</v>
      </c>
      <c r="BK160" s="231">
        <f>ROUND(I160*H160,2)</f>
        <v>0</v>
      </c>
      <c r="BL160" s="17" t="s">
        <v>144</v>
      </c>
      <c r="BM160" s="230" t="s">
        <v>172</v>
      </c>
    </row>
    <row r="161" s="14" customFormat="1">
      <c r="A161" s="14"/>
      <c r="B161" s="247"/>
      <c r="C161" s="248"/>
      <c r="D161" s="232" t="s">
        <v>148</v>
      </c>
      <c r="E161" s="249" t="s">
        <v>1</v>
      </c>
      <c r="F161" s="250" t="s">
        <v>93</v>
      </c>
      <c r="G161" s="248"/>
      <c r="H161" s="251">
        <v>111.59999999999999</v>
      </c>
      <c r="I161" s="252"/>
      <c r="J161" s="248"/>
      <c r="K161" s="248"/>
      <c r="L161" s="253"/>
      <c r="M161" s="254"/>
      <c r="N161" s="255"/>
      <c r="O161" s="255"/>
      <c r="P161" s="255"/>
      <c r="Q161" s="255"/>
      <c r="R161" s="255"/>
      <c r="S161" s="255"/>
      <c r="T161" s="25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7" t="s">
        <v>148</v>
      </c>
      <c r="AU161" s="257" t="s">
        <v>86</v>
      </c>
      <c r="AV161" s="14" t="s">
        <v>86</v>
      </c>
      <c r="AW161" s="14" t="s">
        <v>32</v>
      </c>
      <c r="AX161" s="14" t="s">
        <v>76</v>
      </c>
      <c r="AY161" s="257" t="s">
        <v>138</v>
      </c>
    </row>
    <row r="162" s="14" customFormat="1">
      <c r="A162" s="14"/>
      <c r="B162" s="247"/>
      <c r="C162" s="248"/>
      <c r="D162" s="232" t="s">
        <v>148</v>
      </c>
      <c r="E162" s="249" t="s">
        <v>1</v>
      </c>
      <c r="F162" s="250" t="s">
        <v>96</v>
      </c>
      <c r="G162" s="248"/>
      <c r="H162" s="251">
        <v>45.899999999999999</v>
      </c>
      <c r="I162" s="252"/>
      <c r="J162" s="248"/>
      <c r="K162" s="248"/>
      <c r="L162" s="253"/>
      <c r="M162" s="254"/>
      <c r="N162" s="255"/>
      <c r="O162" s="255"/>
      <c r="P162" s="255"/>
      <c r="Q162" s="255"/>
      <c r="R162" s="255"/>
      <c r="S162" s="255"/>
      <c r="T162" s="25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7" t="s">
        <v>148</v>
      </c>
      <c r="AU162" s="257" t="s">
        <v>86</v>
      </c>
      <c r="AV162" s="14" t="s">
        <v>86</v>
      </c>
      <c r="AW162" s="14" t="s">
        <v>32</v>
      </c>
      <c r="AX162" s="14" t="s">
        <v>76</v>
      </c>
      <c r="AY162" s="257" t="s">
        <v>138</v>
      </c>
    </row>
    <row r="163" s="15" customFormat="1">
      <c r="A163" s="15"/>
      <c r="B163" s="258"/>
      <c r="C163" s="259"/>
      <c r="D163" s="232" t="s">
        <v>148</v>
      </c>
      <c r="E163" s="260" t="s">
        <v>1</v>
      </c>
      <c r="F163" s="261" t="s">
        <v>158</v>
      </c>
      <c r="G163" s="259"/>
      <c r="H163" s="262">
        <v>157.5</v>
      </c>
      <c r="I163" s="263"/>
      <c r="J163" s="259"/>
      <c r="K163" s="259"/>
      <c r="L163" s="264"/>
      <c r="M163" s="265"/>
      <c r="N163" s="266"/>
      <c r="O163" s="266"/>
      <c r="P163" s="266"/>
      <c r="Q163" s="266"/>
      <c r="R163" s="266"/>
      <c r="S163" s="266"/>
      <c r="T163" s="267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8" t="s">
        <v>148</v>
      </c>
      <c r="AU163" s="268" t="s">
        <v>86</v>
      </c>
      <c r="AV163" s="15" t="s">
        <v>144</v>
      </c>
      <c r="AW163" s="15" t="s">
        <v>32</v>
      </c>
      <c r="AX163" s="15" t="s">
        <v>84</v>
      </c>
      <c r="AY163" s="268" t="s">
        <v>138</v>
      </c>
    </row>
    <row r="164" s="2" customFormat="1" ht="33" customHeight="1">
      <c r="A164" s="38"/>
      <c r="B164" s="39"/>
      <c r="C164" s="219" t="s">
        <v>173</v>
      </c>
      <c r="D164" s="219" t="s">
        <v>140</v>
      </c>
      <c r="E164" s="220" t="s">
        <v>174</v>
      </c>
      <c r="F164" s="221" t="s">
        <v>175</v>
      </c>
      <c r="G164" s="222" t="s">
        <v>102</v>
      </c>
      <c r="H164" s="223">
        <v>360</v>
      </c>
      <c r="I164" s="224"/>
      <c r="J164" s="225">
        <f>ROUND(I164*H164,2)</f>
        <v>0</v>
      </c>
      <c r="K164" s="221" t="s">
        <v>143</v>
      </c>
      <c r="L164" s="44"/>
      <c r="M164" s="226" t="s">
        <v>1</v>
      </c>
      <c r="N164" s="227" t="s">
        <v>41</v>
      </c>
      <c r="O164" s="91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0" t="s">
        <v>144</v>
      </c>
      <c r="AT164" s="230" t="s">
        <v>140</v>
      </c>
      <c r="AU164" s="230" t="s">
        <v>86</v>
      </c>
      <c r="AY164" s="17" t="s">
        <v>138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7" t="s">
        <v>84</v>
      </c>
      <c r="BK164" s="231">
        <f>ROUND(I164*H164,2)</f>
        <v>0</v>
      </c>
      <c r="BL164" s="17" t="s">
        <v>144</v>
      </c>
      <c r="BM164" s="230" t="s">
        <v>176</v>
      </c>
    </row>
    <row r="165" s="2" customFormat="1">
      <c r="A165" s="38"/>
      <c r="B165" s="39"/>
      <c r="C165" s="40"/>
      <c r="D165" s="232" t="s">
        <v>146</v>
      </c>
      <c r="E165" s="40"/>
      <c r="F165" s="233" t="s">
        <v>177</v>
      </c>
      <c r="G165" s="40"/>
      <c r="H165" s="40"/>
      <c r="I165" s="234"/>
      <c r="J165" s="40"/>
      <c r="K165" s="40"/>
      <c r="L165" s="44"/>
      <c r="M165" s="235"/>
      <c r="N165" s="236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146</v>
      </c>
      <c r="AU165" s="17" t="s">
        <v>86</v>
      </c>
    </row>
    <row r="166" s="13" customFormat="1">
      <c r="A166" s="13"/>
      <c r="B166" s="237"/>
      <c r="C166" s="238"/>
      <c r="D166" s="232" t="s">
        <v>148</v>
      </c>
      <c r="E166" s="239" t="s">
        <v>1</v>
      </c>
      <c r="F166" s="240" t="s">
        <v>162</v>
      </c>
      <c r="G166" s="238"/>
      <c r="H166" s="239" t="s">
        <v>1</v>
      </c>
      <c r="I166" s="241"/>
      <c r="J166" s="238"/>
      <c r="K166" s="238"/>
      <c r="L166" s="242"/>
      <c r="M166" s="243"/>
      <c r="N166" s="244"/>
      <c r="O166" s="244"/>
      <c r="P166" s="244"/>
      <c r="Q166" s="244"/>
      <c r="R166" s="244"/>
      <c r="S166" s="244"/>
      <c r="T166" s="24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6" t="s">
        <v>148</v>
      </c>
      <c r="AU166" s="246" t="s">
        <v>86</v>
      </c>
      <c r="AV166" s="13" t="s">
        <v>84</v>
      </c>
      <c r="AW166" s="13" t="s">
        <v>32</v>
      </c>
      <c r="AX166" s="13" t="s">
        <v>76</v>
      </c>
      <c r="AY166" s="246" t="s">
        <v>138</v>
      </c>
    </row>
    <row r="167" s="14" customFormat="1">
      <c r="A167" s="14"/>
      <c r="B167" s="247"/>
      <c r="C167" s="248"/>
      <c r="D167" s="232" t="s">
        <v>148</v>
      </c>
      <c r="E167" s="249" t="s">
        <v>1</v>
      </c>
      <c r="F167" s="250" t="s">
        <v>178</v>
      </c>
      <c r="G167" s="248"/>
      <c r="H167" s="251">
        <v>360</v>
      </c>
      <c r="I167" s="252"/>
      <c r="J167" s="248"/>
      <c r="K167" s="248"/>
      <c r="L167" s="253"/>
      <c r="M167" s="254"/>
      <c r="N167" s="255"/>
      <c r="O167" s="255"/>
      <c r="P167" s="255"/>
      <c r="Q167" s="255"/>
      <c r="R167" s="255"/>
      <c r="S167" s="255"/>
      <c r="T167" s="25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7" t="s">
        <v>148</v>
      </c>
      <c r="AU167" s="257" t="s">
        <v>86</v>
      </c>
      <c r="AV167" s="14" t="s">
        <v>86</v>
      </c>
      <c r="AW167" s="14" t="s">
        <v>32</v>
      </c>
      <c r="AX167" s="14" t="s">
        <v>76</v>
      </c>
      <c r="AY167" s="257" t="s">
        <v>138</v>
      </c>
    </row>
    <row r="168" s="15" customFormat="1">
      <c r="A168" s="15"/>
      <c r="B168" s="258"/>
      <c r="C168" s="259"/>
      <c r="D168" s="232" t="s">
        <v>148</v>
      </c>
      <c r="E168" s="260" t="s">
        <v>1</v>
      </c>
      <c r="F168" s="261" t="s">
        <v>158</v>
      </c>
      <c r="G168" s="259"/>
      <c r="H168" s="262">
        <v>360</v>
      </c>
      <c r="I168" s="263"/>
      <c r="J168" s="259"/>
      <c r="K168" s="259"/>
      <c r="L168" s="264"/>
      <c r="M168" s="265"/>
      <c r="N168" s="266"/>
      <c r="O168" s="266"/>
      <c r="P168" s="266"/>
      <c r="Q168" s="266"/>
      <c r="R168" s="266"/>
      <c r="S168" s="266"/>
      <c r="T168" s="267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8" t="s">
        <v>148</v>
      </c>
      <c r="AU168" s="268" t="s">
        <v>86</v>
      </c>
      <c r="AV168" s="15" t="s">
        <v>144</v>
      </c>
      <c r="AW168" s="15" t="s">
        <v>32</v>
      </c>
      <c r="AX168" s="15" t="s">
        <v>84</v>
      </c>
      <c r="AY168" s="268" t="s">
        <v>138</v>
      </c>
    </row>
    <row r="169" s="12" customFormat="1" ht="22.8" customHeight="1">
      <c r="A169" s="12"/>
      <c r="B169" s="203"/>
      <c r="C169" s="204"/>
      <c r="D169" s="205" t="s">
        <v>75</v>
      </c>
      <c r="E169" s="217" t="s">
        <v>144</v>
      </c>
      <c r="F169" s="217" t="s">
        <v>179</v>
      </c>
      <c r="G169" s="204"/>
      <c r="H169" s="204"/>
      <c r="I169" s="207"/>
      <c r="J169" s="218">
        <f>BK169</f>
        <v>0</v>
      </c>
      <c r="K169" s="204"/>
      <c r="L169" s="209"/>
      <c r="M169" s="210"/>
      <c r="N169" s="211"/>
      <c r="O169" s="211"/>
      <c r="P169" s="212">
        <f>SUM(P170:P180)</f>
        <v>0</v>
      </c>
      <c r="Q169" s="211"/>
      <c r="R169" s="212">
        <f>SUM(R170:R180)</f>
        <v>0</v>
      </c>
      <c r="S169" s="211"/>
      <c r="T169" s="213">
        <f>SUM(T170:T180)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4" t="s">
        <v>84</v>
      </c>
      <c r="AT169" s="215" t="s">
        <v>75</v>
      </c>
      <c r="AU169" s="215" t="s">
        <v>84</v>
      </c>
      <c r="AY169" s="214" t="s">
        <v>138</v>
      </c>
      <c r="BK169" s="216">
        <f>SUM(BK170:BK180)</f>
        <v>0</v>
      </c>
    </row>
    <row r="170" s="2" customFormat="1" ht="44.25" customHeight="1">
      <c r="A170" s="38"/>
      <c r="B170" s="39"/>
      <c r="C170" s="219" t="s">
        <v>180</v>
      </c>
      <c r="D170" s="219" t="s">
        <v>140</v>
      </c>
      <c r="E170" s="220" t="s">
        <v>181</v>
      </c>
      <c r="F170" s="221" t="s">
        <v>182</v>
      </c>
      <c r="G170" s="222" t="s">
        <v>94</v>
      </c>
      <c r="H170" s="223">
        <v>10.365</v>
      </c>
      <c r="I170" s="224"/>
      <c r="J170" s="225">
        <f>ROUND(I170*H170,2)</f>
        <v>0</v>
      </c>
      <c r="K170" s="221" t="s">
        <v>143</v>
      </c>
      <c r="L170" s="44"/>
      <c r="M170" s="226" t="s">
        <v>1</v>
      </c>
      <c r="N170" s="227" t="s">
        <v>41</v>
      </c>
      <c r="O170" s="91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0" t="s">
        <v>144</v>
      </c>
      <c r="AT170" s="230" t="s">
        <v>140</v>
      </c>
      <c r="AU170" s="230" t="s">
        <v>86</v>
      </c>
      <c r="AY170" s="17" t="s">
        <v>138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7" t="s">
        <v>84</v>
      </c>
      <c r="BK170" s="231">
        <f>ROUND(I170*H170,2)</f>
        <v>0</v>
      </c>
      <c r="BL170" s="17" t="s">
        <v>144</v>
      </c>
      <c r="BM170" s="230" t="s">
        <v>183</v>
      </c>
    </row>
    <row r="171" s="2" customFormat="1">
      <c r="A171" s="38"/>
      <c r="B171" s="39"/>
      <c r="C171" s="40"/>
      <c r="D171" s="232" t="s">
        <v>146</v>
      </c>
      <c r="E171" s="40"/>
      <c r="F171" s="233" t="s">
        <v>184</v>
      </c>
      <c r="G171" s="40"/>
      <c r="H171" s="40"/>
      <c r="I171" s="234"/>
      <c r="J171" s="40"/>
      <c r="K171" s="40"/>
      <c r="L171" s="44"/>
      <c r="M171" s="235"/>
      <c r="N171" s="236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146</v>
      </c>
      <c r="AU171" s="17" t="s">
        <v>86</v>
      </c>
    </row>
    <row r="172" s="13" customFormat="1">
      <c r="A172" s="13"/>
      <c r="B172" s="237"/>
      <c r="C172" s="238"/>
      <c r="D172" s="232" t="s">
        <v>148</v>
      </c>
      <c r="E172" s="239" t="s">
        <v>1</v>
      </c>
      <c r="F172" s="240" t="s">
        <v>149</v>
      </c>
      <c r="G172" s="238"/>
      <c r="H172" s="239" t="s">
        <v>1</v>
      </c>
      <c r="I172" s="241"/>
      <c r="J172" s="238"/>
      <c r="K172" s="238"/>
      <c r="L172" s="242"/>
      <c r="M172" s="243"/>
      <c r="N172" s="244"/>
      <c r="O172" s="244"/>
      <c r="P172" s="244"/>
      <c r="Q172" s="244"/>
      <c r="R172" s="244"/>
      <c r="S172" s="244"/>
      <c r="T172" s="24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6" t="s">
        <v>148</v>
      </c>
      <c r="AU172" s="246" t="s">
        <v>86</v>
      </c>
      <c r="AV172" s="13" t="s">
        <v>84</v>
      </c>
      <c r="AW172" s="13" t="s">
        <v>32</v>
      </c>
      <c r="AX172" s="13" t="s">
        <v>76</v>
      </c>
      <c r="AY172" s="246" t="s">
        <v>138</v>
      </c>
    </row>
    <row r="173" s="14" customFormat="1">
      <c r="A173" s="14"/>
      <c r="B173" s="247"/>
      <c r="C173" s="248"/>
      <c r="D173" s="232" t="s">
        <v>148</v>
      </c>
      <c r="E173" s="249" t="s">
        <v>1</v>
      </c>
      <c r="F173" s="250" t="s">
        <v>185</v>
      </c>
      <c r="G173" s="248"/>
      <c r="H173" s="251">
        <v>2.5499999999999998</v>
      </c>
      <c r="I173" s="252"/>
      <c r="J173" s="248"/>
      <c r="K173" s="248"/>
      <c r="L173" s="253"/>
      <c r="M173" s="254"/>
      <c r="N173" s="255"/>
      <c r="O173" s="255"/>
      <c r="P173" s="255"/>
      <c r="Q173" s="255"/>
      <c r="R173" s="255"/>
      <c r="S173" s="255"/>
      <c r="T173" s="25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7" t="s">
        <v>148</v>
      </c>
      <c r="AU173" s="257" t="s">
        <v>86</v>
      </c>
      <c r="AV173" s="14" t="s">
        <v>86</v>
      </c>
      <c r="AW173" s="14" t="s">
        <v>32</v>
      </c>
      <c r="AX173" s="14" t="s">
        <v>76</v>
      </c>
      <c r="AY173" s="257" t="s">
        <v>138</v>
      </c>
    </row>
    <row r="174" s="13" customFormat="1">
      <c r="A174" s="13"/>
      <c r="B174" s="237"/>
      <c r="C174" s="238"/>
      <c r="D174" s="232" t="s">
        <v>148</v>
      </c>
      <c r="E174" s="239" t="s">
        <v>1</v>
      </c>
      <c r="F174" s="240" t="s">
        <v>151</v>
      </c>
      <c r="G174" s="238"/>
      <c r="H174" s="239" t="s">
        <v>1</v>
      </c>
      <c r="I174" s="241"/>
      <c r="J174" s="238"/>
      <c r="K174" s="238"/>
      <c r="L174" s="242"/>
      <c r="M174" s="243"/>
      <c r="N174" s="244"/>
      <c r="O174" s="244"/>
      <c r="P174" s="244"/>
      <c r="Q174" s="244"/>
      <c r="R174" s="244"/>
      <c r="S174" s="244"/>
      <c r="T174" s="24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6" t="s">
        <v>148</v>
      </c>
      <c r="AU174" s="246" t="s">
        <v>86</v>
      </c>
      <c r="AV174" s="13" t="s">
        <v>84</v>
      </c>
      <c r="AW174" s="13" t="s">
        <v>32</v>
      </c>
      <c r="AX174" s="13" t="s">
        <v>76</v>
      </c>
      <c r="AY174" s="246" t="s">
        <v>138</v>
      </c>
    </row>
    <row r="175" s="14" customFormat="1">
      <c r="A175" s="14"/>
      <c r="B175" s="247"/>
      <c r="C175" s="248"/>
      <c r="D175" s="232" t="s">
        <v>148</v>
      </c>
      <c r="E175" s="249" t="s">
        <v>1</v>
      </c>
      <c r="F175" s="250" t="s">
        <v>186</v>
      </c>
      <c r="G175" s="248"/>
      <c r="H175" s="251">
        <v>2.5350000000000001</v>
      </c>
      <c r="I175" s="252"/>
      <c r="J175" s="248"/>
      <c r="K175" s="248"/>
      <c r="L175" s="253"/>
      <c r="M175" s="254"/>
      <c r="N175" s="255"/>
      <c r="O175" s="255"/>
      <c r="P175" s="255"/>
      <c r="Q175" s="255"/>
      <c r="R175" s="255"/>
      <c r="S175" s="255"/>
      <c r="T175" s="25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7" t="s">
        <v>148</v>
      </c>
      <c r="AU175" s="257" t="s">
        <v>86</v>
      </c>
      <c r="AV175" s="14" t="s">
        <v>86</v>
      </c>
      <c r="AW175" s="14" t="s">
        <v>32</v>
      </c>
      <c r="AX175" s="14" t="s">
        <v>76</v>
      </c>
      <c r="AY175" s="257" t="s">
        <v>138</v>
      </c>
    </row>
    <row r="176" s="13" customFormat="1">
      <c r="A176" s="13"/>
      <c r="B176" s="237"/>
      <c r="C176" s="238"/>
      <c r="D176" s="232" t="s">
        <v>148</v>
      </c>
      <c r="E176" s="239" t="s">
        <v>1</v>
      </c>
      <c r="F176" s="240" t="s">
        <v>152</v>
      </c>
      <c r="G176" s="238"/>
      <c r="H176" s="239" t="s">
        <v>1</v>
      </c>
      <c r="I176" s="241"/>
      <c r="J176" s="238"/>
      <c r="K176" s="238"/>
      <c r="L176" s="242"/>
      <c r="M176" s="243"/>
      <c r="N176" s="244"/>
      <c r="O176" s="244"/>
      <c r="P176" s="244"/>
      <c r="Q176" s="244"/>
      <c r="R176" s="244"/>
      <c r="S176" s="244"/>
      <c r="T176" s="24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6" t="s">
        <v>148</v>
      </c>
      <c r="AU176" s="246" t="s">
        <v>86</v>
      </c>
      <c r="AV176" s="13" t="s">
        <v>84</v>
      </c>
      <c r="AW176" s="13" t="s">
        <v>32</v>
      </c>
      <c r="AX176" s="13" t="s">
        <v>76</v>
      </c>
      <c r="AY176" s="246" t="s">
        <v>138</v>
      </c>
    </row>
    <row r="177" s="14" customFormat="1">
      <c r="A177" s="14"/>
      <c r="B177" s="247"/>
      <c r="C177" s="248"/>
      <c r="D177" s="232" t="s">
        <v>148</v>
      </c>
      <c r="E177" s="249" t="s">
        <v>1</v>
      </c>
      <c r="F177" s="250" t="s">
        <v>187</v>
      </c>
      <c r="G177" s="248"/>
      <c r="H177" s="251">
        <v>2.7149999999999999</v>
      </c>
      <c r="I177" s="252"/>
      <c r="J177" s="248"/>
      <c r="K177" s="248"/>
      <c r="L177" s="253"/>
      <c r="M177" s="254"/>
      <c r="N177" s="255"/>
      <c r="O177" s="255"/>
      <c r="P177" s="255"/>
      <c r="Q177" s="255"/>
      <c r="R177" s="255"/>
      <c r="S177" s="255"/>
      <c r="T177" s="25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7" t="s">
        <v>148</v>
      </c>
      <c r="AU177" s="257" t="s">
        <v>86</v>
      </c>
      <c r="AV177" s="14" t="s">
        <v>86</v>
      </c>
      <c r="AW177" s="14" t="s">
        <v>32</v>
      </c>
      <c r="AX177" s="14" t="s">
        <v>76</v>
      </c>
      <c r="AY177" s="257" t="s">
        <v>138</v>
      </c>
    </row>
    <row r="178" s="13" customFormat="1">
      <c r="A178" s="13"/>
      <c r="B178" s="237"/>
      <c r="C178" s="238"/>
      <c r="D178" s="232" t="s">
        <v>148</v>
      </c>
      <c r="E178" s="239" t="s">
        <v>1</v>
      </c>
      <c r="F178" s="240" t="s">
        <v>153</v>
      </c>
      <c r="G178" s="238"/>
      <c r="H178" s="239" t="s">
        <v>1</v>
      </c>
      <c r="I178" s="241"/>
      <c r="J178" s="238"/>
      <c r="K178" s="238"/>
      <c r="L178" s="242"/>
      <c r="M178" s="243"/>
      <c r="N178" s="244"/>
      <c r="O178" s="244"/>
      <c r="P178" s="244"/>
      <c r="Q178" s="244"/>
      <c r="R178" s="244"/>
      <c r="S178" s="244"/>
      <c r="T178" s="24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6" t="s">
        <v>148</v>
      </c>
      <c r="AU178" s="246" t="s">
        <v>86</v>
      </c>
      <c r="AV178" s="13" t="s">
        <v>84</v>
      </c>
      <c r="AW178" s="13" t="s">
        <v>32</v>
      </c>
      <c r="AX178" s="13" t="s">
        <v>76</v>
      </c>
      <c r="AY178" s="246" t="s">
        <v>138</v>
      </c>
    </row>
    <row r="179" s="14" customFormat="1">
      <c r="A179" s="14"/>
      <c r="B179" s="247"/>
      <c r="C179" s="248"/>
      <c r="D179" s="232" t="s">
        <v>148</v>
      </c>
      <c r="E179" s="249" t="s">
        <v>1</v>
      </c>
      <c r="F179" s="250" t="s">
        <v>188</v>
      </c>
      <c r="G179" s="248"/>
      <c r="H179" s="251">
        <v>2.5649999999999999</v>
      </c>
      <c r="I179" s="252"/>
      <c r="J179" s="248"/>
      <c r="K179" s="248"/>
      <c r="L179" s="253"/>
      <c r="M179" s="254"/>
      <c r="N179" s="255"/>
      <c r="O179" s="255"/>
      <c r="P179" s="255"/>
      <c r="Q179" s="255"/>
      <c r="R179" s="255"/>
      <c r="S179" s="255"/>
      <c r="T179" s="25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7" t="s">
        <v>148</v>
      </c>
      <c r="AU179" s="257" t="s">
        <v>86</v>
      </c>
      <c r="AV179" s="14" t="s">
        <v>86</v>
      </c>
      <c r="AW179" s="14" t="s">
        <v>32</v>
      </c>
      <c r="AX179" s="14" t="s">
        <v>76</v>
      </c>
      <c r="AY179" s="257" t="s">
        <v>138</v>
      </c>
    </row>
    <row r="180" s="15" customFormat="1">
      <c r="A180" s="15"/>
      <c r="B180" s="258"/>
      <c r="C180" s="259"/>
      <c r="D180" s="232" t="s">
        <v>148</v>
      </c>
      <c r="E180" s="260" t="s">
        <v>1</v>
      </c>
      <c r="F180" s="261" t="s">
        <v>158</v>
      </c>
      <c r="G180" s="259"/>
      <c r="H180" s="262">
        <v>10.365</v>
      </c>
      <c r="I180" s="263"/>
      <c r="J180" s="259"/>
      <c r="K180" s="259"/>
      <c r="L180" s="264"/>
      <c r="M180" s="265"/>
      <c r="N180" s="266"/>
      <c r="O180" s="266"/>
      <c r="P180" s="266"/>
      <c r="Q180" s="266"/>
      <c r="R180" s="266"/>
      <c r="S180" s="266"/>
      <c r="T180" s="267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8" t="s">
        <v>148</v>
      </c>
      <c r="AU180" s="268" t="s">
        <v>86</v>
      </c>
      <c r="AV180" s="15" t="s">
        <v>144</v>
      </c>
      <c r="AW180" s="15" t="s">
        <v>32</v>
      </c>
      <c r="AX180" s="15" t="s">
        <v>84</v>
      </c>
      <c r="AY180" s="268" t="s">
        <v>138</v>
      </c>
    </row>
    <row r="181" s="12" customFormat="1" ht="22.8" customHeight="1">
      <c r="A181" s="12"/>
      <c r="B181" s="203"/>
      <c r="C181" s="204"/>
      <c r="D181" s="205" t="s">
        <v>75</v>
      </c>
      <c r="E181" s="217" t="s">
        <v>173</v>
      </c>
      <c r="F181" s="217" t="s">
        <v>189</v>
      </c>
      <c r="G181" s="204"/>
      <c r="H181" s="204"/>
      <c r="I181" s="207"/>
      <c r="J181" s="218">
        <f>BK181</f>
        <v>0</v>
      </c>
      <c r="K181" s="204"/>
      <c r="L181" s="209"/>
      <c r="M181" s="210"/>
      <c r="N181" s="211"/>
      <c r="O181" s="211"/>
      <c r="P181" s="212">
        <f>SUM(P182:P236)</f>
        <v>0</v>
      </c>
      <c r="Q181" s="211"/>
      <c r="R181" s="212">
        <f>SUM(R182:R236)</f>
        <v>1718.893</v>
      </c>
      <c r="S181" s="211"/>
      <c r="T181" s="213">
        <f>SUM(T182:T236)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4" t="s">
        <v>84</v>
      </c>
      <c r="AT181" s="215" t="s">
        <v>75</v>
      </c>
      <c r="AU181" s="215" t="s">
        <v>84</v>
      </c>
      <c r="AY181" s="214" t="s">
        <v>138</v>
      </c>
      <c r="BK181" s="216">
        <f>SUM(BK182:BK236)</f>
        <v>0</v>
      </c>
    </row>
    <row r="182" s="2" customFormat="1" ht="33" customHeight="1">
      <c r="A182" s="38"/>
      <c r="B182" s="39"/>
      <c r="C182" s="219" t="s">
        <v>190</v>
      </c>
      <c r="D182" s="219" t="s">
        <v>140</v>
      </c>
      <c r="E182" s="220" t="s">
        <v>191</v>
      </c>
      <c r="F182" s="221" t="s">
        <v>192</v>
      </c>
      <c r="G182" s="222" t="s">
        <v>102</v>
      </c>
      <c r="H182" s="223">
        <v>360</v>
      </c>
      <c r="I182" s="224"/>
      <c r="J182" s="225">
        <f>ROUND(I182*H182,2)</f>
        <v>0</v>
      </c>
      <c r="K182" s="221" t="s">
        <v>143</v>
      </c>
      <c r="L182" s="44"/>
      <c r="M182" s="226" t="s">
        <v>1</v>
      </c>
      <c r="N182" s="227" t="s">
        <v>41</v>
      </c>
      <c r="O182" s="91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0" t="s">
        <v>144</v>
      </c>
      <c r="AT182" s="230" t="s">
        <v>140</v>
      </c>
      <c r="AU182" s="230" t="s">
        <v>86</v>
      </c>
      <c r="AY182" s="17" t="s">
        <v>138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7" t="s">
        <v>84</v>
      </c>
      <c r="BK182" s="231">
        <f>ROUND(I182*H182,2)</f>
        <v>0</v>
      </c>
      <c r="BL182" s="17" t="s">
        <v>144</v>
      </c>
      <c r="BM182" s="230" t="s">
        <v>193</v>
      </c>
    </row>
    <row r="183" s="13" customFormat="1">
      <c r="A183" s="13"/>
      <c r="B183" s="237"/>
      <c r="C183" s="238"/>
      <c r="D183" s="232" t="s">
        <v>148</v>
      </c>
      <c r="E183" s="239" t="s">
        <v>1</v>
      </c>
      <c r="F183" s="240" t="s">
        <v>162</v>
      </c>
      <c r="G183" s="238"/>
      <c r="H183" s="239" t="s">
        <v>1</v>
      </c>
      <c r="I183" s="241"/>
      <c r="J183" s="238"/>
      <c r="K183" s="238"/>
      <c r="L183" s="242"/>
      <c r="M183" s="243"/>
      <c r="N183" s="244"/>
      <c r="O183" s="244"/>
      <c r="P183" s="244"/>
      <c r="Q183" s="244"/>
      <c r="R183" s="244"/>
      <c r="S183" s="244"/>
      <c r="T183" s="24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6" t="s">
        <v>148</v>
      </c>
      <c r="AU183" s="246" t="s">
        <v>86</v>
      </c>
      <c r="AV183" s="13" t="s">
        <v>84</v>
      </c>
      <c r="AW183" s="13" t="s">
        <v>32</v>
      </c>
      <c r="AX183" s="13" t="s">
        <v>76</v>
      </c>
      <c r="AY183" s="246" t="s">
        <v>138</v>
      </c>
    </row>
    <row r="184" s="14" customFormat="1">
      <c r="A184" s="14"/>
      <c r="B184" s="247"/>
      <c r="C184" s="248"/>
      <c r="D184" s="232" t="s">
        <v>148</v>
      </c>
      <c r="E184" s="249" t="s">
        <v>1</v>
      </c>
      <c r="F184" s="250" t="s">
        <v>178</v>
      </c>
      <c r="G184" s="248"/>
      <c r="H184" s="251">
        <v>360</v>
      </c>
      <c r="I184" s="252"/>
      <c r="J184" s="248"/>
      <c r="K184" s="248"/>
      <c r="L184" s="253"/>
      <c r="M184" s="254"/>
      <c r="N184" s="255"/>
      <c r="O184" s="255"/>
      <c r="P184" s="255"/>
      <c r="Q184" s="255"/>
      <c r="R184" s="255"/>
      <c r="S184" s="255"/>
      <c r="T184" s="25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7" t="s">
        <v>148</v>
      </c>
      <c r="AU184" s="257" t="s">
        <v>86</v>
      </c>
      <c r="AV184" s="14" t="s">
        <v>86</v>
      </c>
      <c r="AW184" s="14" t="s">
        <v>32</v>
      </c>
      <c r="AX184" s="14" t="s">
        <v>76</v>
      </c>
      <c r="AY184" s="257" t="s">
        <v>138</v>
      </c>
    </row>
    <row r="185" s="15" customFormat="1">
      <c r="A185" s="15"/>
      <c r="B185" s="258"/>
      <c r="C185" s="259"/>
      <c r="D185" s="232" t="s">
        <v>148</v>
      </c>
      <c r="E185" s="260" t="s">
        <v>1</v>
      </c>
      <c r="F185" s="261" t="s">
        <v>158</v>
      </c>
      <c r="G185" s="259"/>
      <c r="H185" s="262">
        <v>360</v>
      </c>
      <c r="I185" s="263"/>
      <c r="J185" s="259"/>
      <c r="K185" s="259"/>
      <c r="L185" s="264"/>
      <c r="M185" s="265"/>
      <c r="N185" s="266"/>
      <c r="O185" s="266"/>
      <c r="P185" s="266"/>
      <c r="Q185" s="266"/>
      <c r="R185" s="266"/>
      <c r="S185" s="266"/>
      <c r="T185" s="267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8" t="s">
        <v>148</v>
      </c>
      <c r="AU185" s="268" t="s">
        <v>86</v>
      </c>
      <c r="AV185" s="15" t="s">
        <v>144</v>
      </c>
      <c r="AW185" s="15" t="s">
        <v>32</v>
      </c>
      <c r="AX185" s="15" t="s">
        <v>84</v>
      </c>
      <c r="AY185" s="268" t="s">
        <v>138</v>
      </c>
    </row>
    <row r="186" s="2" customFormat="1" ht="37.8" customHeight="1">
      <c r="A186" s="38"/>
      <c r="B186" s="39"/>
      <c r="C186" s="219" t="s">
        <v>194</v>
      </c>
      <c r="D186" s="219" t="s">
        <v>140</v>
      </c>
      <c r="E186" s="220" t="s">
        <v>195</v>
      </c>
      <c r="F186" s="221" t="s">
        <v>196</v>
      </c>
      <c r="G186" s="222" t="s">
        <v>102</v>
      </c>
      <c r="H186" s="223">
        <v>21122</v>
      </c>
      <c r="I186" s="224"/>
      <c r="J186" s="225">
        <f>ROUND(I186*H186,2)</f>
        <v>0</v>
      </c>
      <c r="K186" s="221" t="s">
        <v>143</v>
      </c>
      <c r="L186" s="44"/>
      <c r="M186" s="226" t="s">
        <v>1</v>
      </c>
      <c r="N186" s="227" t="s">
        <v>41</v>
      </c>
      <c r="O186" s="91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0" t="s">
        <v>144</v>
      </c>
      <c r="AT186" s="230" t="s">
        <v>140</v>
      </c>
      <c r="AU186" s="230" t="s">
        <v>86</v>
      </c>
      <c r="AY186" s="17" t="s">
        <v>138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7" t="s">
        <v>84</v>
      </c>
      <c r="BK186" s="231">
        <f>ROUND(I186*H186,2)</f>
        <v>0</v>
      </c>
      <c r="BL186" s="17" t="s">
        <v>144</v>
      </c>
      <c r="BM186" s="230" t="s">
        <v>197</v>
      </c>
    </row>
    <row r="187" s="2" customFormat="1">
      <c r="A187" s="38"/>
      <c r="B187" s="39"/>
      <c r="C187" s="40"/>
      <c r="D187" s="232" t="s">
        <v>146</v>
      </c>
      <c r="E187" s="40"/>
      <c r="F187" s="233" t="s">
        <v>198</v>
      </c>
      <c r="G187" s="40"/>
      <c r="H187" s="40"/>
      <c r="I187" s="234"/>
      <c r="J187" s="40"/>
      <c r="K187" s="40"/>
      <c r="L187" s="44"/>
      <c r="M187" s="235"/>
      <c r="N187" s="236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146</v>
      </c>
      <c r="AU187" s="17" t="s">
        <v>86</v>
      </c>
    </row>
    <row r="188" s="13" customFormat="1">
      <c r="A188" s="13"/>
      <c r="B188" s="237"/>
      <c r="C188" s="238"/>
      <c r="D188" s="232" t="s">
        <v>148</v>
      </c>
      <c r="E188" s="239" t="s">
        <v>1</v>
      </c>
      <c r="F188" s="240" t="s">
        <v>199</v>
      </c>
      <c r="G188" s="238"/>
      <c r="H188" s="239" t="s">
        <v>1</v>
      </c>
      <c r="I188" s="241"/>
      <c r="J188" s="238"/>
      <c r="K188" s="238"/>
      <c r="L188" s="242"/>
      <c r="M188" s="243"/>
      <c r="N188" s="244"/>
      <c r="O188" s="244"/>
      <c r="P188" s="244"/>
      <c r="Q188" s="244"/>
      <c r="R188" s="244"/>
      <c r="S188" s="244"/>
      <c r="T188" s="24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6" t="s">
        <v>148</v>
      </c>
      <c r="AU188" s="246" t="s">
        <v>86</v>
      </c>
      <c r="AV188" s="13" t="s">
        <v>84</v>
      </c>
      <c r="AW188" s="13" t="s">
        <v>32</v>
      </c>
      <c r="AX188" s="13" t="s">
        <v>76</v>
      </c>
      <c r="AY188" s="246" t="s">
        <v>138</v>
      </c>
    </row>
    <row r="189" s="14" customFormat="1">
      <c r="A189" s="14"/>
      <c r="B189" s="247"/>
      <c r="C189" s="248"/>
      <c r="D189" s="232" t="s">
        <v>148</v>
      </c>
      <c r="E189" s="249" t="s">
        <v>1</v>
      </c>
      <c r="F189" s="250" t="s">
        <v>200</v>
      </c>
      <c r="G189" s="248"/>
      <c r="H189" s="251">
        <v>18450</v>
      </c>
      <c r="I189" s="252"/>
      <c r="J189" s="248"/>
      <c r="K189" s="248"/>
      <c r="L189" s="253"/>
      <c r="M189" s="254"/>
      <c r="N189" s="255"/>
      <c r="O189" s="255"/>
      <c r="P189" s="255"/>
      <c r="Q189" s="255"/>
      <c r="R189" s="255"/>
      <c r="S189" s="255"/>
      <c r="T189" s="25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7" t="s">
        <v>148</v>
      </c>
      <c r="AU189" s="257" t="s">
        <v>86</v>
      </c>
      <c r="AV189" s="14" t="s">
        <v>86</v>
      </c>
      <c r="AW189" s="14" t="s">
        <v>32</v>
      </c>
      <c r="AX189" s="14" t="s">
        <v>76</v>
      </c>
      <c r="AY189" s="257" t="s">
        <v>138</v>
      </c>
    </row>
    <row r="190" s="13" customFormat="1">
      <c r="A190" s="13"/>
      <c r="B190" s="237"/>
      <c r="C190" s="238"/>
      <c r="D190" s="232" t="s">
        <v>148</v>
      </c>
      <c r="E190" s="239" t="s">
        <v>1</v>
      </c>
      <c r="F190" s="240" t="s">
        <v>201</v>
      </c>
      <c r="G190" s="238"/>
      <c r="H190" s="239" t="s">
        <v>1</v>
      </c>
      <c r="I190" s="241"/>
      <c r="J190" s="238"/>
      <c r="K190" s="238"/>
      <c r="L190" s="242"/>
      <c r="M190" s="243"/>
      <c r="N190" s="244"/>
      <c r="O190" s="244"/>
      <c r="P190" s="244"/>
      <c r="Q190" s="244"/>
      <c r="R190" s="244"/>
      <c r="S190" s="244"/>
      <c r="T190" s="24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148</v>
      </c>
      <c r="AU190" s="246" t="s">
        <v>86</v>
      </c>
      <c r="AV190" s="13" t="s">
        <v>84</v>
      </c>
      <c r="AW190" s="13" t="s">
        <v>32</v>
      </c>
      <c r="AX190" s="13" t="s">
        <v>76</v>
      </c>
      <c r="AY190" s="246" t="s">
        <v>138</v>
      </c>
    </row>
    <row r="191" s="14" customFormat="1">
      <c r="A191" s="14"/>
      <c r="B191" s="247"/>
      <c r="C191" s="248"/>
      <c r="D191" s="232" t="s">
        <v>148</v>
      </c>
      <c r="E191" s="249" t="s">
        <v>1</v>
      </c>
      <c r="F191" s="250" t="s">
        <v>202</v>
      </c>
      <c r="G191" s="248"/>
      <c r="H191" s="251">
        <v>2672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7" t="s">
        <v>148</v>
      </c>
      <c r="AU191" s="257" t="s">
        <v>86</v>
      </c>
      <c r="AV191" s="14" t="s">
        <v>86</v>
      </c>
      <c r="AW191" s="14" t="s">
        <v>32</v>
      </c>
      <c r="AX191" s="14" t="s">
        <v>76</v>
      </c>
      <c r="AY191" s="257" t="s">
        <v>138</v>
      </c>
    </row>
    <row r="192" s="15" customFormat="1">
      <c r="A192" s="15"/>
      <c r="B192" s="258"/>
      <c r="C192" s="259"/>
      <c r="D192" s="232" t="s">
        <v>148</v>
      </c>
      <c r="E192" s="260" t="s">
        <v>1</v>
      </c>
      <c r="F192" s="261" t="s">
        <v>158</v>
      </c>
      <c r="G192" s="259"/>
      <c r="H192" s="262">
        <v>21122</v>
      </c>
      <c r="I192" s="263"/>
      <c r="J192" s="259"/>
      <c r="K192" s="259"/>
      <c r="L192" s="264"/>
      <c r="M192" s="265"/>
      <c r="N192" s="266"/>
      <c r="O192" s="266"/>
      <c r="P192" s="266"/>
      <c r="Q192" s="266"/>
      <c r="R192" s="266"/>
      <c r="S192" s="266"/>
      <c r="T192" s="267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8" t="s">
        <v>148</v>
      </c>
      <c r="AU192" s="268" t="s">
        <v>86</v>
      </c>
      <c r="AV192" s="15" t="s">
        <v>144</v>
      </c>
      <c r="AW192" s="15" t="s">
        <v>32</v>
      </c>
      <c r="AX192" s="15" t="s">
        <v>84</v>
      </c>
      <c r="AY192" s="268" t="s">
        <v>138</v>
      </c>
    </row>
    <row r="193" s="2" customFormat="1" ht="49.05" customHeight="1">
      <c r="A193" s="38"/>
      <c r="B193" s="39"/>
      <c r="C193" s="219" t="s">
        <v>203</v>
      </c>
      <c r="D193" s="219" t="s">
        <v>140</v>
      </c>
      <c r="E193" s="220" t="s">
        <v>204</v>
      </c>
      <c r="F193" s="221" t="s">
        <v>205</v>
      </c>
      <c r="G193" s="222" t="s">
        <v>102</v>
      </c>
      <c r="H193" s="223">
        <v>21122</v>
      </c>
      <c r="I193" s="224"/>
      <c r="J193" s="225">
        <f>ROUND(I193*H193,2)</f>
        <v>0</v>
      </c>
      <c r="K193" s="221" t="s">
        <v>143</v>
      </c>
      <c r="L193" s="44"/>
      <c r="M193" s="226" t="s">
        <v>1</v>
      </c>
      <c r="N193" s="227" t="s">
        <v>41</v>
      </c>
      <c r="O193" s="91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0" t="s">
        <v>144</v>
      </c>
      <c r="AT193" s="230" t="s">
        <v>140</v>
      </c>
      <c r="AU193" s="230" t="s">
        <v>86</v>
      </c>
      <c r="AY193" s="17" t="s">
        <v>138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7" t="s">
        <v>84</v>
      </c>
      <c r="BK193" s="231">
        <f>ROUND(I193*H193,2)</f>
        <v>0</v>
      </c>
      <c r="BL193" s="17" t="s">
        <v>144</v>
      </c>
      <c r="BM193" s="230" t="s">
        <v>206</v>
      </c>
    </row>
    <row r="194" s="13" customFormat="1">
      <c r="A194" s="13"/>
      <c r="B194" s="237"/>
      <c r="C194" s="238"/>
      <c r="D194" s="232" t="s">
        <v>148</v>
      </c>
      <c r="E194" s="239" t="s">
        <v>1</v>
      </c>
      <c r="F194" s="240" t="s">
        <v>199</v>
      </c>
      <c r="G194" s="238"/>
      <c r="H194" s="239" t="s">
        <v>1</v>
      </c>
      <c r="I194" s="241"/>
      <c r="J194" s="238"/>
      <c r="K194" s="238"/>
      <c r="L194" s="242"/>
      <c r="M194" s="243"/>
      <c r="N194" s="244"/>
      <c r="O194" s="244"/>
      <c r="P194" s="244"/>
      <c r="Q194" s="244"/>
      <c r="R194" s="244"/>
      <c r="S194" s="244"/>
      <c r="T194" s="24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6" t="s">
        <v>148</v>
      </c>
      <c r="AU194" s="246" t="s">
        <v>86</v>
      </c>
      <c r="AV194" s="13" t="s">
        <v>84</v>
      </c>
      <c r="AW194" s="13" t="s">
        <v>32</v>
      </c>
      <c r="AX194" s="13" t="s">
        <v>76</v>
      </c>
      <c r="AY194" s="246" t="s">
        <v>138</v>
      </c>
    </row>
    <row r="195" s="14" customFormat="1">
      <c r="A195" s="14"/>
      <c r="B195" s="247"/>
      <c r="C195" s="248"/>
      <c r="D195" s="232" t="s">
        <v>148</v>
      </c>
      <c r="E195" s="249" t="s">
        <v>1</v>
      </c>
      <c r="F195" s="250" t="s">
        <v>200</v>
      </c>
      <c r="G195" s="248"/>
      <c r="H195" s="251">
        <v>18450</v>
      </c>
      <c r="I195" s="252"/>
      <c r="J195" s="248"/>
      <c r="K195" s="248"/>
      <c r="L195" s="253"/>
      <c r="M195" s="254"/>
      <c r="N195" s="255"/>
      <c r="O195" s="255"/>
      <c r="P195" s="255"/>
      <c r="Q195" s="255"/>
      <c r="R195" s="255"/>
      <c r="S195" s="255"/>
      <c r="T195" s="25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7" t="s">
        <v>148</v>
      </c>
      <c r="AU195" s="257" t="s">
        <v>86</v>
      </c>
      <c r="AV195" s="14" t="s">
        <v>86</v>
      </c>
      <c r="AW195" s="14" t="s">
        <v>32</v>
      </c>
      <c r="AX195" s="14" t="s">
        <v>76</v>
      </c>
      <c r="AY195" s="257" t="s">
        <v>138</v>
      </c>
    </row>
    <row r="196" s="13" customFormat="1">
      <c r="A196" s="13"/>
      <c r="B196" s="237"/>
      <c r="C196" s="238"/>
      <c r="D196" s="232" t="s">
        <v>148</v>
      </c>
      <c r="E196" s="239" t="s">
        <v>1</v>
      </c>
      <c r="F196" s="240" t="s">
        <v>201</v>
      </c>
      <c r="G196" s="238"/>
      <c r="H196" s="239" t="s">
        <v>1</v>
      </c>
      <c r="I196" s="241"/>
      <c r="J196" s="238"/>
      <c r="K196" s="238"/>
      <c r="L196" s="242"/>
      <c r="M196" s="243"/>
      <c r="N196" s="244"/>
      <c r="O196" s="244"/>
      <c r="P196" s="244"/>
      <c r="Q196" s="244"/>
      <c r="R196" s="244"/>
      <c r="S196" s="244"/>
      <c r="T196" s="24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6" t="s">
        <v>148</v>
      </c>
      <c r="AU196" s="246" t="s">
        <v>86</v>
      </c>
      <c r="AV196" s="13" t="s">
        <v>84</v>
      </c>
      <c r="AW196" s="13" t="s">
        <v>32</v>
      </c>
      <c r="AX196" s="13" t="s">
        <v>76</v>
      </c>
      <c r="AY196" s="246" t="s">
        <v>138</v>
      </c>
    </row>
    <row r="197" s="14" customFormat="1">
      <c r="A197" s="14"/>
      <c r="B197" s="247"/>
      <c r="C197" s="248"/>
      <c r="D197" s="232" t="s">
        <v>148</v>
      </c>
      <c r="E197" s="249" t="s">
        <v>1</v>
      </c>
      <c r="F197" s="250" t="s">
        <v>202</v>
      </c>
      <c r="G197" s="248"/>
      <c r="H197" s="251">
        <v>2672</v>
      </c>
      <c r="I197" s="252"/>
      <c r="J197" s="248"/>
      <c r="K197" s="248"/>
      <c r="L197" s="253"/>
      <c r="M197" s="254"/>
      <c r="N197" s="255"/>
      <c r="O197" s="255"/>
      <c r="P197" s="255"/>
      <c r="Q197" s="255"/>
      <c r="R197" s="255"/>
      <c r="S197" s="255"/>
      <c r="T197" s="25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7" t="s">
        <v>148</v>
      </c>
      <c r="AU197" s="257" t="s">
        <v>86</v>
      </c>
      <c r="AV197" s="14" t="s">
        <v>86</v>
      </c>
      <c r="AW197" s="14" t="s">
        <v>32</v>
      </c>
      <c r="AX197" s="14" t="s">
        <v>76</v>
      </c>
      <c r="AY197" s="257" t="s">
        <v>138</v>
      </c>
    </row>
    <row r="198" s="15" customFormat="1">
      <c r="A198" s="15"/>
      <c r="B198" s="258"/>
      <c r="C198" s="259"/>
      <c r="D198" s="232" t="s">
        <v>148</v>
      </c>
      <c r="E198" s="260" t="s">
        <v>100</v>
      </c>
      <c r="F198" s="261" t="s">
        <v>158</v>
      </c>
      <c r="G198" s="259"/>
      <c r="H198" s="262">
        <v>21122</v>
      </c>
      <c r="I198" s="263"/>
      <c r="J198" s="259"/>
      <c r="K198" s="259"/>
      <c r="L198" s="264"/>
      <c r="M198" s="265"/>
      <c r="N198" s="266"/>
      <c r="O198" s="266"/>
      <c r="P198" s="266"/>
      <c r="Q198" s="266"/>
      <c r="R198" s="266"/>
      <c r="S198" s="266"/>
      <c r="T198" s="267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8" t="s">
        <v>148</v>
      </c>
      <c r="AU198" s="268" t="s">
        <v>86</v>
      </c>
      <c r="AV198" s="15" t="s">
        <v>144</v>
      </c>
      <c r="AW198" s="15" t="s">
        <v>32</v>
      </c>
      <c r="AX198" s="15" t="s">
        <v>84</v>
      </c>
      <c r="AY198" s="268" t="s">
        <v>138</v>
      </c>
    </row>
    <row r="199" s="2" customFormat="1" ht="66.75" customHeight="1">
      <c r="A199" s="38"/>
      <c r="B199" s="39"/>
      <c r="C199" s="219" t="s">
        <v>207</v>
      </c>
      <c r="D199" s="219" t="s">
        <v>140</v>
      </c>
      <c r="E199" s="220" t="s">
        <v>208</v>
      </c>
      <c r="F199" s="221" t="s">
        <v>209</v>
      </c>
      <c r="G199" s="222" t="s">
        <v>102</v>
      </c>
      <c r="H199" s="223">
        <v>21122</v>
      </c>
      <c r="I199" s="224"/>
      <c r="J199" s="225">
        <f>ROUND(I199*H199,2)</f>
        <v>0</v>
      </c>
      <c r="K199" s="221" t="s">
        <v>143</v>
      </c>
      <c r="L199" s="44"/>
      <c r="M199" s="226" t="s">
        <v>1</v>
      </c>
      <c r="N199" s="227" t="s">
        <v>41</v>
      </c>
      <c r="O199" s="91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0" t="s">
        <v>144</v>
      </c>
      <c r="AT199" s="230" t="s">
        <v>140</v>
      </c>
      <c r="AU199" s="230" t="s">
        <v>86</v>
      </c>
      <c r="AY199" s="17" t="s">
        <v>138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7" t="s">
        <v>84</v>
      </c>
      <c r="BK199" s="231">
        <f>ROUND(I199*H199,2)</f>
        <v>0</v>
      </c>
      <c r="BL199" s="17" t="s">
        <v>144</v>
      </c>
      <c r="BM199" s="230" t="s">
        <v>210</v>
      </c>
    </row>
    <row r="200" s="14" customFormat="1">
      <c r="A200" s="14"/>
      <c r="B200" s="247"/>
      <c r="C200" s="248"/>
      <c r="D200" s="232" t="s">
        <v>148</v>
      </c>
      <c r="E200" s="249" t="s">
        <v>1</v>
      </c>
      <c r="F200" s="250" t="s">
        <v>100</v>
      </c>
      <c r="G200" s="248"/>
      <c r="H200" s="251">
        <v>21122</v>
      </c>
      <c r="I200" s="252"/>
      <c r="J200" s="248"/>
      <c r="K200" s="248"/>
      <c r="L200" s="253"/>
      <c r="M200" s="254"/>
      <c r="N200" s="255"/>
      <c r="O200" s="255"/>
      <c r="P200" s="255"/>
      <c r="Q200" s="255"/>
      <c r="R200" s="255"/>
      <c r="S200" s="255"/>
      <c r="T200" s="25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7" t="s">
        <v>148</v>
      </c>
      <c r="AU200" s="257" t="s">
        <v>86</v>
      </c>
      <c r="AV200" s="14" t="s">
        <v>86</v>
      </c>
      <c r="AW200" s="14" t="s">
        <v>32</v>
      </c>
      <c r="AX200" s="14" t="s">
        <v>76</v>
      </c>
      <c r="AY200" s="257" t="s">
        <v>138</v>
      </c>
    </row>
    <row r="201" s="15" customFormat="1">
      <c r="A201" s="15"/>
      <c r="B201" s="258"/>
      <c r="C201" s="259"/>
      <c r="D201" s="232" t="s">
        <v>148</v>
      </c>
      <c r="E201" s="260" t="s">
        <v>1</v>
      </c>
      <c r="F201" s="261" t="s">
        <v>158</v>
      </c>
      <c r="G201" s="259"/>
      <c r="H201" s="262">
        <v>21122</v>
      </c>
      <c r="I201" s="263"/>
      <c r="J201" s="259"/>
      <c r="K201" s="259"/>
      <c r="L201" s="264"/>
      <c r="M201" s="265"/>
      <c r="N201" s="266"/>
      <c r="O201" s="266"/>
      <c r="P201" s="266"/>
      <c r="Q201" s="266"/>
      <c r="R201" s="266"/>
      <c r="S201" s="266"/>
      <c r="T201" s="267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8" t="s">
        <v>148</v>
      </c>
      <c r="AU201" s="268" t="s">
        <v>86</v>
      </c>
      <c r="AV201" s="15" t="s">
        <v>144</v>
      </c>
      <c r="AW201" s="15" t="s">
        <v>32</v>
      </c>
      <c r="AX201" s="15" t="s">
        <v>84</v>
      </c>
      <c r="AY201" s="268" t="s">
        <v>138</v>
      </c>
    </row>
    <row r="202" s="2" customFormat="1" ht="16.5" customHeight="1">
      <c r="A202" s="38"/>
      <c r="B202" s="39"/>
      <c r="C202" s="269" t="s">
        <v>211</v>
      </c>
      <c r="D202" s="269" t="s">
        <v>212</v>
      </c>
      <c r="E202" s="270" t="s">
        <v>213</v>
      </c>
      <c r="F202" s="271" t="s">
        <v>214</v>
      </c>
      <c r="G202" s="272" t="s">
        <v>215</v>
      </c>
      <c r="H202" s="273">
        <v>485.80599999999998</v>
      </c>
      <c r="I202" s="274"/>
      <c r="J202" s="275">
        <f>ROUND(I202*H202,2)</f>
        <v>0</v>
      </c>
      <c r="K202" s="271" t="s">
        <v>143</v>
      </c>
      <c r="L202" s="276"/>
      <c r="M202" s="277" t="s">
        <v>1</v>
      </c>
      <c r="N202" s="278" t="s">
        <v>41</v>
      </c>
      <c r="O202" s="91"/>
      <c r="P202" s="228">
        <f>O202*H202</f>
        <v>0</v>
      </c>
      <c r="Q202" s="228">
        <v>1</v>
      </c>
      <c r="R202" s="228">
        <f>Q202*H202</f>
        <v>485.80599999999998</v>
      </c>
      <c r="S202" s="228">
        <v>0</v>
      </c>
      <c r="T202" s="229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0" t="s">
        <v>194</v>
      </c>
      <c r="AT202" s="230" t="s">
        <v>212</v>
      </c>
      <c r="AU202" s="230" t="s">
        <v>86</v>
      </c>
      <c r="AY202" s="17" t="s">
        <v>138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7" t="s">
        <v>84</v>
      </c>
      <c r="BK202" s="231">
        <f>ROUND(I202*H202,2)</f>
        <v>0</v>
      </c>
      <c r="BL202" s="17" t="s">
        <v>144</v>
      </c>
      <c r="BM202" s="230" t="s">
        <v>216</v>
      </c>
    </row>
    <row r="203" s="2" customFormat="1">
      <c r="A203" s="38"/>
      <c r="B203" s="39"/>
      <c r="C203" s="40"/>
      <c r="D203" s="232" t="s">
        <v>146</v>
      </c>
      <c r="E203" s="40"/>
      <c r="F203" s="233" t="s">
        <v>217</v>
      </c>
      <c r="G203" s="40"/>
      <c r="H203" s="40"/>
      <c r="I203" s="234"/>
      <c r="J203" s="40"/>
      <c r="K203" s="40"/>
      <c r="L203" s="44"/>
      <c r="M203" s="235"/>
      <c r="N203" s="236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146</v>
      </c>
      <c r="AU203" s="17" t="s">
        <v>86</v>
      </c>
    </row>
    <row r="204" s="14" customFormat="1">
      <c r="A204" s="14"/>
      <c r="B204" s="247"/>
      <c r="C204" s="248"/>
      <c r="D204" s="232" t="s">
        <v>148</v>
      </c>
      <c r="E204" s="249" t="s">
        <v>1</v>
      </c>
      <c r="F204" s="250" t="s">
        <v>218</v>
      </c>
      <c r="G204" s="248"/>
      <c r="H204" s="251">
        <v>485.80599999999998</v>
      </c>
      <c r="I204" s="252"/>
      <c r="J204" s="248"/>
      <c r="K204" s="248"/>
      <c r="L204" s="253"/>
      <c r="M204" s="254"/>
      <c r="N204" s="255"/>
      <c r="O204" s="255"/>
      <c r="P204" s="255"/>
      <c r="Q204" s="255"/>
      <c r="R204" s="255"/>
      <c r="S204" s="255"/>
      <c r="T204" s="25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7" t="s">
        <v>148</v>
      </c>
      <c r="AU204" s="257" t="s">
        <v>86</v>
      </c>
      <c r="AV204" s="14" t="s">
        <v>86</v>
      </c>
      <c r="AW204" s="14" t="s">
        <v>32</v>
      </c>
      <c r="AX204" s="14" t="s">
        <v>76</v>
      </c>
      <c r="AY204" s="257" t="s">
        <v>138</v>
      </c>
    </row>
    <row r="205" s="13" customFormat="1">
      <c r="A205" s="13"/>
      <c r="B205" s="237"/>
      <c r="C205" s="238"/>
      <c r="D205" s="232" t="s">
        <v>148</v>
      </c>
      <c r="E205" s="239" t="s">
        <v>1</v>
      </c>
      <c r="F205" s="240" t="s">
        <v>219</v>
      </c>
      <c r="G205" s="238"/>
      <c r="H205" s="239" t="s">
        <v>1</v>
      </c>
      <c r="I205" s="241"/>
      <c r="J205" s="238"/>
      <c r="K205" s="238"/>
      <c r="L205" s="242"/>
      <c r="M205" s="243"/>
      <c r="N205" s="244"/>
      <c r="O205" s="244"/>
      <c r="P205" s="244"/>
      <c r="Q205" s="244"/>
      <c r="R205" s="244"/>
      <c r="S205" s="244"/>
      <c r="T205" s="24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6" t="s">
        <v>148</v>
      </c>
      <c r="AU205" s="246" t="s">
        <v>86</v>
      </c>
      <c r="AV205" s="13" t="s">
        <v>84</v>
      </c>
      <c r="AW205" s="13" t="s">
        <v>32</v>
      </c>
      <c r="AX205" s="13" t="s">
        <v>76</v>
      </c>
      <c r="AY205" s="246" t="s">
        <v>138</v>
      </c>
    </row>
    <row r="206" s="15" customFormat="1">
      <c r="A206" s="15"/>
      <c r="B206" s="258"/>
      <c r="C206" s="259"/>
      <c r="D206" s="232" t="s">
        <v>148</v>
      </c>
      <c r="E206" s="260" t="s">
        <v>1</v>
      </c>
      <c r="F206" s="261" t="s">
        <v>158</v>
      </c>
      <c r="G206" s="259"/>
      <c r="H206" s="262">
        <v>485.80599999999998</v>
      </c>
      <c r="I206" s="263"/>
      <c r="J206" s="259"/>
      <c r="K206" s="259"/>
      <c r="L206" s="264"/>
      <c r="M206" s="265"/>
      <c r="N206" s="266"/>
      <c r="O206" s="266"/>
      <c r="P206" s="266"/>
      <c r="Q206" s="266"/>
      <c r="R206" s="266"/>
      <c r="S206" s="266"/>
      <c r="T206" s="267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8" t="s">
        <v>148</v>
      </c>
      <c r="AU206" s="268" t="s">
        <v>86</v>
      </c>
      <c r="AV206" s="15" t="s">
        <v>144</v>
      </c>
      <c r="AW206" s="15" t="s">
        <v>32</v>
      </c>
      <c r="AX206" s="15" t="s">
        <v>84</v>
      </c>
      <c r="AY206" s="268" t="s">
        <v>138</v>
      </c>
    </row>
    <row r="207" s="2" customFormat="1" ht="21.75" customHeight="1">
      <c r="A207" s="38"/>
      <c r="B207" s="39"/>
      <c r="C207" s="269" t="s">
        <v>8</v>
      </c>
      <c r="D207" s="269" t="s">
        <v>212</v>
      </c>
      <c r="E207" s="270" t="s">
        <v>220</v>
      </c>
      <c r="F207" s="271" t="s">
        <v>221</v>
      </c>
      <c r="G207" s="272" t="s">
        <v>215</v>
      </c>
      <c r="H207" s="273">
        <v>388.64499999999998</v>
      </c>
      <c r="I207" s="274"/>
      <c r="J207" s="275">
        <f>ROUND(I207*H207,2)</f>
        <v>0</v>
      </c>
      <c r="K207" s="271" t="s">
        <v>143</v>
      </c>
      <c r="L207" s="276"/>
      <c r="M207" s="277" t="s">
        <v>1</v>
      </c>
      <c r="N207" s="278" t="s">
        <v>41</v>
      </c>
      <c r="O207" s="91"/>
      <c r="P207" s="228">
        <f>O207*H207</f>
        <v>0</v>
      </c>
      <c r="Q207" s="228">
        <v>1</v>
      </c>
      <c r="R207" s="228">
        <f>Q207*H207</f>
        <v>388.64499999999998</v>
      </c>
      <c r="S207" s="228">
        <v>0</v>
      </c>
      <c r="T207" s="229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0" t="s">
        <v>194</v>
      </c>
      <c r="AT207" s="230" t="s">
        <v>212</v>
      </c>
      <c r="AU207" s="230" t="s">
        <v>86</v>
      </c>
      <c r="AY207" s="17" t="s">
        <v>138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7" t="s">
        <v>84</v>
      </c>
      <c r="BK207" s="231">
        <f>ROUND(I207*H207,2)</f>
        <v>0</v>
      </c>
      <c r="BL207" s="17" t="s">
        <v>144</v>
      </c>
      <c r="BM207" s="230" t="s">
        <v>222</v>
      </c>
    </row>
    <row r="208" s="2" customFormat="1">
      <c r="A208" s="38"/>
      <c r="B208" s="39"/>
      <c r="C208" s="40"/>
      <c r="D208" s="232" t="s">
        <v>146</v>
      </c>
      <c r="E208" s="40"/>
      <c r="F208" s="233" t="s">
        <v>223</v>
      </c>
      <c r="G208" s="40"/>
      <c r="H208" s="40"/>
      <c r="I208" s="234"/>
      <c r="J208" s="40"/>
      <c r="K208" s="40"/>
      <c r="L208" s="44"/>
      <c r="M208" s="235"/>
      <c r="N208" s="236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146</v>
      </c>
      <c r="AU208" s="17" t="s">
        <v>86</v>
      </c>
    </row>
    <row r="209" s="14" customFormat="1">
      <c r="A209" s="14"/>
      <c r="B209" s="247"/>
      <c r="C209" s="248"/>
      <c r="D209" s="232" t="s">
        <v>148</v>
      </c>
      <c r="E209" s="249" t="s">
        <v>1</v>
      </c>
      <c r="F209" s="250" t="s">
        <v>224</v>
      </c>
      <c r="G209" s="248"/>
      <c r="H209" s="251">
        <v>388.64499999999998</v>
      </c>
      <c r="I209" s="252"/>
      <c r="J209" s="248"/>
      <c r="K209" s="248"/>
      <c r="L209" s="253"/>
      <c r="M209" s="254"/>
      <c r="N209" s="255"/>
      <c r="O209" s="255"/>
      <c r="P209" s="255"/>
      <c r="Q209" s="255"/>
      <c r="R209" s="255"/>
      <c r="S209" s="255"/>
      <c r="T209" s="25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7" t="s">
        <v>148</v>
      </c>
      <c r="AU209" s="257" t="s">
        <v>86</v>
      </c>
      <c r="AV209" s="14" t="s">
        <v>86</v>
      </c>
      <c r="AW209" s="14" t="s">
        <v>32</v>
      </c>
      <c r="AX209" s="14" t="s">
        <v>76</v>
      </c>
      <c r="AY209" s="257" t="s">
        <v>138</v>
      </c>
    </row>
    <row r="210" s="13" customFormat="1">
      <c r="A210" s="13"/>
      <c r="B210" s="237"/>
      <c r="C210" s="238"/>
      <c r="D210" s="232" t="s">
        <v>148</v>
      </c>
      <c r="E210" s="239" t="s">
        <v>1</v>
      </c>
      <c r="F210" s="240" t="s">
        <v>225</v>
      </c>
      <c r="G210" s="238"/>
      <c r="H210" s="239" t="s">
        <v>1</v>
      </c>
      <c r="I210" s="241"/>
      <c r="J210" s="238"/>
      <c r="K210" s="238"/>
      <c r="L210" s="242"/>
      <c r="M210" s="243"/>
      <c r="N210" s="244"/>
      <c r="O210" s="244"/>
      <c r="P210" s="244"/>
      <c r="Q210" s="244"/>
      <c r="R210" s="244"/>
      <c r="S210" s="244"/>
      <c r="T210" s="24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6" t="s">
        <v>148</v>
      </c>
      <c r="AU210" s="246" t="s">
        <v>86</v>
      </c>
      <c r="AV210" s="13" t="s">
        <v>84</v>
      </c>
      <c r="AW210" s="13" t="s">
        <v>32</v>
      </c>
      <c r="AX210" s="13" t="s">
        <v>76</v>
      </c>
      <c r="AY210" s="246" t="s">
        <v>138</v>
      </c>
    </row>
    <row r="211" s="15" customFormat="1">
      <c r="A211" s="15"/>
      <c r="B211" s="258"/>
      <c r="C211" s="259"/>
      <c r="D211" s="232" t="s">
        <v>148</v>
      </c>
      <c r="E211" s="260" t="s">
        <v>1</v>
      </c>
      <c r="F211" s="261" t="s">
        <v>158</v>
      </c>
      <c r="G211" s="259"/>
      <c r="H211" s="262">
        <v>388.64499999999998</v>
      </c>
      <c r="I211" s="263"/>
      <c r="J211" s="259"/>
      <c r="K211" s="259"/>
      <c r="L211" s="264"/>
      <c r="M211" s="265"/>
      <c r="N211" s="266"/>
      <c r="O211" s="266"/>
      <c r="P211" s="266"/>
      <c r="Q211" s="266"/>
      <c r="R211" s="266"/>
      <c r="S211" s="266"/>
      <c r="T211" s="267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8" t="s">
        <v>148</v>
      </c>
      <c r="AU211" s="268" t="s">
        <v>86</v>
      </c>
      <c r="AV211" s="15" t="s">
        <v>144</v>
      </c>
      <c r="AW211" s="15" t="s">
        <v>32</v>
      </c>
      <c r="AX211" s="15" t="s">
        <v>84</v>
      </c>
      <c r="AY211" s="268" t="s">
        <v>138</v>
      </c>
    </row>
    <row r="212" s="2" customFormat="1" ht="44.25" customHeight="1">
      <c r="A212" s="38"/>
      <c r="B212" s="39"/>
      <c r="C212" s="219" t="s">
        <v>226</v>
      </c>
      <c r="D212" s="219" t="s">
        <v>140</v>
      </c>
      <c r="E212" s="220" t="s">
        <v>227</v>
      </c>
      <c r="F212" s="221" t="s">
        <v>228</v>
      </c>
      <c r="G212" s="222" t="s">
        <v>102</v>
      </c>
      <c r="H212" s="223">
        <v>19687.5</v>
      </c>
      <c r="I212" s="224"/>
      <c r="J212" s="225">
        <f>ROUND(I212*H212,2)</f>
        <v>0</v>
      </c>
      <c r="K212" s="221" t="s">
        <v>143</v>
      </c>
      <c r="L212" s="44"/>
      <c r="M212" s="226" t="s">
        <v>1</v>
      </c>
      <c r="N212" s="227" t="s">
        <v>41</v>
      </c>
      <c r="O212" s="91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0" t="s">
        <v>144</v>
      </c>
      <c r="AT212" s="230" t="s">
        <v>140</v>
      </c>
      <c r="AU212" s="230" t="s">
        <v>86</v>
      </c>
      <c r="AY212" s="17" t="s">
        <v>138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7" t="s">
        <v>84</v>
      </c>
      <c r="BK212" s="231">
        <f>ROUND(I212*H212,2)</f>
        <v>0</v>
      </c>
      <c r="BL212" s="17" t="s">
        <v>144</v>
      </c>
      <c r="BM212" s="230" t="s">
        <v>229</v>
      </c>
    </row>
    <row r="213" s="13" customFormat="1">
      <c r="A213" s="13"/>
      <c r="B213" s="237"/>
      <c r="C213" s="238"/>
      <c r="D213" s="232" t="s">
        <v>148</v>
      </c>
      <c r="E213" s="239" t="s">
        <v>1</v>
      </c>
      <c r="F213" s="240" t="s">
        <v>199</v>
      </c>
      <c r="G213" s="238"/>
      <c r="H213" s="239" t="s">
        <v>1</v>
      </c>
      <c r="I213" s="241"/>
      <c r="J213" s="238"/>
      <c r="K213" s="238"/>
      <c r="L213" s="242"/>
      <c r="M213" s="243"/>
      <c r="N213" s="244"/>
      <c r="O213" s="244"/>
      <c r="P213" s="244"/>
      <c r="Q213" s="244"/>
      <c r="R213" s="244"/>
      <c r="S213" s="244"/>
      <c r="T213" s="24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6" t="s">
        <v>148</v>
      </c>
      <c r="AU213" s="246" t="s">
        <v>86</v>
      </c>
      <c r="AV213" s="13" t="s">
        <v>84</v>
      </c>
      <c r="AW213" s="13" t="s">
        <v>32</v>
      </c>
      <c r="AX213" s="13" t="s">
        <v>76</v>
      </c>
      <c r="AY213" s="246" t="s">
        <v>138</v>
      </c>
    </row>
    <row r="214" s="14" customFormat="1">
      <c r="A214" s="14"/>
      <c r="B214" s="247"/>
      <c r="C214" s="248"/>
      <c r="D214" s="232" t="s">
        <v>148</v>
      </c>
      <c r="E214" s="249" t="s">
        <v>1</v>
      </c>
      <c r="F214" s="250" t="s">
        <v>230</v>
      </c>
      <c r="G214" s="248"/>
      <c r="H214" s="251">
        <v>19372.5</v>
      </c>
      <c r="I214" s="252"/>
      <c r="J214" s="248"/>
      <c r="K214" s="248"/>
      <c r="L214" s="253"/>
      <c r="M214" s="254"/>
      <c r="N214" s="255"/>
      <c r="O214" s="255"/>
      <c r="P214" s="255"/>
      <c r="Q214" s="255"/>
      <c r="R214" s="255"/>
      <c r="S214" s="255"/>
      <c r="T214" s="25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7" t="s">
        <v>148</v>
      </c>
      <c r="AU214" s="257" t="s">
        <v>86</v>
      </c>
      <c r="AV214" s="14" t="s">
        <v>86</v>
      </c>
      <c r="AW214" s="14" t="s">
        <v>32</v>
      </c>
      <c r="AX214" s="14" t="s">
        <v>76</v>
      </c>
      <c r="AY214" s="257" t="s">
        <v>138</v>
      </c>
    </row>
    <row r="215" s="13" customFormat="1">
      <c r="A215" s="13"/>
      <c r="B215" s="237"/>
      <c r="C215" s="238"/>
      <c r="D215" s="232" t="s">
        <v>148</v>
      </c>
      <c r="E215" s="239" t="s">
        <v>1</v>
      </c>
      <c r="F215" s="240" t="s">
        <v>162</v>
      </c>
      <c r="G215" s="238"/>
      <c r="H215" s="239" t="s">
        <v>1</v>
      </c>
      <c r="I215" s="241"/>
      <c r="J215" s="238"/>
      <c r="K215" s="238"/>
      <c r="L215" s="242"/>
      <c r="M215" s="243"/>
      <c r="N215" s="244"/>
      <c r="O215" s="244"/>
      <c r="P215" s="244"/>
      <c r="Q215" s="244"/>
      <c r="R215" s="244"/>
      <c r="S215" s="244"/>
      <c r="T215" s="24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6" t="s">
        <v>148</v>
      </c>
      <c r="AU215" s="246" t="s">
        <v>86</v>
      </c>
      <c r="AV215" s="13" t="s">
        <v>84</v>
      </c>
      <c r="AW215" s="13" t="s">
        <v>32</v>
      </c>
      <c r="AX215" s="13" t="s">
        <v>76</v>
      </c>
      <c r="AY215" s="246" t="s">
        <v>138</v>
      </c>
    </row>
    <row r="216" s="14" customFormat="1">
      <c r="A216" s="14"/>
      <c r="B216" s="247"/>
      <c r="C216" s="248"/>
      <c r="D216" s="232" t="s">
        <v>148</v>
      </c>
      <c r="E216" s="249" t="s">
        <v>1</v>
      </c>
      <c r="F216" s="250" t="s">
        <v>231</v>
      </c>
      <c r="G216" s="248"/>
      <c r="H216" s="251">
        <v>315</v>
      </c>
      <c r="I216" s="252"/>
      <c r="J216" s="248"/>
      <c r="K216" s="248"/>
      <c r="L216" s="253"/>
      <c r="M216" s="254"/>
      <c r="N216" s="255"/>
      <c r="O216" s="255"/>
      <c r="P216" s="255"/>
      <c r="Q216" s="255"/>
      <c r="R216" s="255"/>
      <c r="S216" s="255"/>
      <c r="T216" s="25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7" t="s">
        <v>148</v>
      </c>
      <c r="AU216" s="257" t="s">
        <v>86</v>
      </c>
      <c r="AV216" s="14" t="s">
        <v>86</v>
      </c>
      <c r="AW216" s="14" t="s">
        <v>32</v>
      </c>
      <c r="AX216" s="14" t="s">
        <v>76</v>
      </c>
      <c r="AY216" s="257" t="s">
        <v>138</v>
      </c>
    </row>
    <row r="217" s="15" customFormat="1">
      <c r="A217" s="15"/>
      <c r="B217" s="258"/>
      <c r="C217" s="259"/>
      <c r="D217" s="232" t="s">
        <v>148</v>
      </c>
      <c r="E217" s="260" t="s">
        <v>1</v>
      </c>
      <c r="F217" s="261" t="s">
        <v>158</v>
      </c>
      <c r="G217" s="259"/>
      <c r="H217" s="262">
        <v>19687.5</v>
      </c>
      <c r="I217" s="263"/>
      <c r="J217" s="259"/>
      <c r="K217" s="259"/>
      <c r="L217" s="264"/>
      <c r="M217" s="265"/>
      <c r="N217" s="266"/>
      <c r="O217" s="266"/>
      <c r="P217" s="266"/>
      <c r="Q217" s="266"/>
      <c r="R217" s="266"/>
      <c r="S217" s="266"/>
      <c r="T217" s="267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8" t="s">
        <v>148</v>
      </c>
      <c r="AU217" s="268" t="s">
        <v>86</v>
      </c>
      <c r="AV217" s="15" t="s">
        <v>144</v>
      </c>
      <c r="AW217" s="15" t="s">
        <v>32</v>
      </c>
      <c r="AX217" s="15" t="s">
        <v>84</v>
      </c>
      <c r="AY217" s="268" t="s">
        <v>138</v>
      </c>
    </row>
    <row r="218" s="2" customFormat="1" ht="24.15" customHeight="1">
      <c r="A218" s="38"/>
      <c r="B218" s="39"/>
      <c r="C218" s="219" t="s">
        <v>232</v>
      </c>
      <c r="D218" s="219" t="s">
        <v>140</v>
      </c>
      <c r="E218" s="220" t="s">
        <v>233</v>
      </c>
      <c r="F218" s="221" t="s">
        <v>234</v>
      </c>
      <c r="G218" s="222" t="s">
        <v>102</v>
      </c>
      <c r="H218" s="223">
        <v>18450</v>
      </c>
      <c r="I218" s="224"/>
      <c r="J218" s="225">
        <f>ROUND(I218*H218,2)</f>
        <v>0</v>
      </c>
      <c r="K218" s="221" t="s">
        <v>143</v>
      </c>
      <c r="L218" s="44"/>
      <c r="M218" s="226" t="s">
        <v>1</v>
      </c>
      <c r="N218" s="227" t="s">
        <v>41</v>
      </c>
      <c r="O218" s="91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0" t="s">
        <v>144</v>
      </c>
      <c r="AT218" s="230" t="s">
        <v>140</v>
      </c>
      <c r="AU218" s="230" t="s">
        <v>86</v>
      </c>
      <c r="AY218" s="17" t="s">
        <v>138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7" t="s">
        <v>84</v>
      </c>
      <c r="BK218" s="231">
        <f>ROUND(I218*H218,2)</f>
        <v>0</v>
      </c>
      <c r="BL218" s="17" t="s">
        <v>144</v>
      </c>
      <c r="BM218" s="230" t="s">
        <v>235</v>
      </c>
    </row>
    <row r="219" s="13" customFormat="1">
      <c r="A219" s="13"/>
      <c r="B219" s="237"/>
      <c r="C219" s="238"/>
      <c r="D219" s="232" t="s">
        <v>148</v>
      </c>
      <c r="E219" s="239" t="s">
        <v>1</v>
      </c>
      <c r="F219" s="240" t="s">
        <v>199</v>
      </c>
      <c r="G219" s="238"/>
      <c r="H219" s="239" t="s">
        <v>1</v>
      </c>
      <c r="I219" s="241"/>
      <c r="J219" s="238"/>
      <c r="K219" s="238"/>
      <c r="L219" s="242"/>
      <c r="M219" s="243"/>
      <c r="N219" s="244"/>
      <c r="O219" s="244"/>
      <c r="P219" s="244"/>
      <c r="Q219" s="244"/>
      <c r="R219" s="244"/>
      <c r="S219" s="244"/>
      <c r="T219" s="24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6" t="s">
        <v>148</v>
      </c>
      <c r="AU219" s="246" t="s">
        <v>86</v>
      </c>
      <c r="AV219" s="13" t="s">
        <v>84</v>
      </c>
      <c r="AW219" s="13" t="s">
        <v>32</v>
      </c>
      <c r="AX219" s="13" t="s">
        <v>76</v>
      </c>
      <c r="AY219" s="246" t="s">
        <v>138</v>
      </c>
    </row>
    <row r="220" s="14" customFormat="1">
      <c r="A220" s="14"/>
      <c r="B220" s="247"/>
      <c r="C220" s="248"/>
      <c r="D220" s="232" t="s">
        <v>148</v>
      </c>
      <c r="E220" s="249" t="s">
        <v>1</v>
      </c>
      <c r="F220" s="250" t="s">
        <v>200</v>
      </c>
      <c r="G220" s="248"/>
      <c r="H220" s="251">
        <v>18450</v>
      </c>
      <c r="I220" s="252"/>
      <c r="J220" s="248"/>
      <c r="K220" s="248"/>
      <c r="L220" s="253"/>
      <c r="M220" s="254"/>
      <c r="N220" s="255"/>
      <c r="O220" s="255"/>
      <c r="P220" s="255"/>
      <c r="Q220" s="255"/>
      <c r="R220" s="255"/>
      <c r="S220" s="255"/>
      <c r="T220" s="25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7" t="s">
        <v>148</v>
      </c>
      <c r="AU220" s="257" t="s">
        <v>86</v>
      </c>
      <c r="AV220" s="14" t="s">
        <v>86</v>
      </c>
      <c r="AW220" s="14" t="s">
        <v>32</v>
      </c>
      <c r="AX220" s="14" t="s">
        <v>76</v>
      </c>
      <c r="AY220" s="257" t="s">
        <v>138</v>
      </c>
    </row>
    <row r="221" s="15" customFormat="1">
      <c r="A221" s="15"/>
      <c r="B221" s="258"/>
      <c r="C221" s="259"/>
      <c r="D221" s="232" t="s">
        <v>148</v>
      </c>
      <c r="E221" s="260" t="s">
        <v>1</v>
      </c>
      <c r="F221" s="261" t="s">
        <v>158</v>
      </c>
      <c r="G221" s="259"/>
      <c r="H221" s="262">
        <v>18450</v>
      </c>
      <c r="I221" s="263"/>
      <c r="J221" s="259"/>
      <c r="K221" s="259"/>
      <c r="L221" s="264"/>
      <c r="M221" s="265"/>
      <c r="N221" s="266"/>
      <c r="O221" s="266"/>
      <c r="P221" s="266"/>
      <c r="Q221" s="266"/>
      <c r="R221" s="266"/>
      <c r="S221" s="266"/>
      <c r="T221" s="267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8" t="s">
        <v>148</v>
      </c>
      <c r="AU221" s="268" t="s">
        <v>86</v>
      </c>
      <c r="AV221" s="15" t="s">
        <v>144</v>
      </c>
      <c r="AW221" s="15" t="s">
        <v>32</v>
      </c>
      <c r="AX221" s="15" t="s">
        <v>84</v>
      </c>
      <c r="AY221" s="268" t="s">
        <v>138</v>
      </c>
    </row>
    <row r="222" s="2" customFormat="1" ht="44.25" customHeight="1">
      <c r="A222" s="38"/>
      <c r="B222" s="39"/>
      <c r="C222" s="219" t="s">
        <v>236</v>
      </c>
      <c r="D222" s="219" t="s">
        <v>140</v>
      </c>
      <c r="E222" s="220" t="s">
        <v>237</v>
      </c>
      <c r="F222" s="221" t="s">
        <v>238</v>
      </c>
      <c r="G222" s="222" t="s">
        <v>102</v>
      </c>
      <c r="H222" s="223">
        <v>18750</v>
      </c>
      <c r="I222" s="224"/>
      <c r="J222" s="225">
        <f>ROUND(I222*H222,2)</f>
        <v>0</v>
      </c>
      <c r="K222" s="221" t="s">
        <v>143</v>
      </c>
      <c r="L222" s="44"/>
      <c r="M222" s="226" t="s">
        <v>1</v>
      </c>
      <c r="N222" s="227" t="s">
        <v>41</v>
      </c>
      <c r="O222" s="91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0" t="s">
        <v>144</v>
      </c>
      <c r="AT222" s="230" t="s">
        <v>140</v>
      </c>
      <c r="AU222" s="230" t="s">
        <v>86</v>
      </c>
      <c r="AY222" s="17" t="s">
        <v>138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7" t="s">
        <v>84</v>
      </c>
      <c r="BK222" s="231">
        <f>ROUND(I222*H222,2)</f>
        <v>0</v>
      </c>
      <c r="BL222" s="17" t="s">
        <v>144</v>
      </c>
      <c r="BM222" s="230" t="s">
        <v>239</v>
      </c>
    </row>
    <row r="223" s="13" customFormat="1">
      <c r="A223" s="13"/>
      <c r="B223" s="237"/>
      <c r="C223" s="238"/>
      <c r="D223" s="232" t="s">
        <v>148</v>
      </c>
      <c r="E223" s="239" t="s">
        <v>1</v>
      </c>
      <c r="F223" s="240" t="s">
        <v>199</v>
      </c>
      <c r="G223" s="238"/>
      <c r="H223" s="239" t="s">
        <v>1</v>
      </c>
      <c r="I223" s="241"/>
      <c r="J223" s="238"/>
      <c r="K223" s="238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148</v>
      </c>
      <c r="AU223" s="246" t="s">
        <v>86</v>
      </c>
      <c r="AV223" s="13" t="s">
        <v>84</v>
      </c>
      <c r="AW223" s="13" t="s">
        <v>32</v>
      </c>
      <c r="AX223" s="13" t="s">
        <v>76</v>
      </c>
      <c r="AY223" s="246" t="s">
        <v>138</v>
      </c>
    </row>
    <row r="224" s="14" customFormat="1">
      <c r="A224" s="14"/>
      <c r="B224" s="247"/>
      <c r="C224" s="248"/>
      <c r="D224" s="232" t="s">
        <v>148</v>
      </c>
      <c r="E224" s="249" t="s">
        <v>1</v>
      </c>
      <c r="F224" s="250" t="s">
        <v>200</v>
      </c>
      <c r="G224" s="248"/>
      <c r="H224" s="251">
        <v>18450</v>
      </c>
      <c r="I224" s="252"/>
      <c r="J224" s="248"/>
      <c r="K224" s="248"/>
      <c r="L224" s="253"/>
      <c r="M224" s="254"/>
      <c r="N224" s="255"/>
      <c r="O224" s="255"/>
      <c r="P224" s="255"/>
      <c r="Q224" s="255"/>
      <c r="R224" s="255"/>
      <c r="S224" s="255"/>
      <c r="T224" s="25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7" t="s">
        <v>148</v>
      </c>
      <c r="AU224" s="257" t="s">
        <v>86</v>
      </c>
      <c r="AV224" s="14" t="s">
        <v>86</v>
      </c>
      <c r="AW224" s="14" t="s">
        <v>32</v>
      </c>
      <c r="AX224" s="14" t="s">
        <v>76</v>
      </c>
      <c r="AY224" s="257" t="s">
        <v>138</v>
      </c>
    </row>
    <row r="225" s="13" customFormat="1">
      <c r="A225" s="13"/>
      <c r="B225" s="237"/>
      <c r="C225" s="238"/>
      <c r="D225" s="232" t="s">
        <v>148</v>
      </c>
      <c r="E225" s="239" t="s">
        <v>1</v>
      </c>
      <c r="F225" s="240" t="s">
        <v>162</v>
      </c>
      <c r="G225" s="238"/>
      <c r="H225" s="239" t="s">
        <v>1</v>
      </c>
      <c r="I225" s="241"/>
      <c r="J225" s="238"/>
      <c r="K225" s="238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148</v>
      </c>
      <c r="AU225" s="246" t="s">
        <v>86</v>
      </c>
      <c r="AV225" s="13" t="s">
        <v>84</v>
      </c>
      <c r="AW225" s="13" t="s">
        <v>32</v>
      </c>
      <c r="AX225" s="13" t="s">
        <v>76</v>
      </c>
      <c r="AY225" s="246" t="s">
        <v>138</v>
      </c>
    </row>
    <row r="226" s="14" customFormat="1">
      <c r="A226" s="14"/>
      <c r="B226" s="247"/>
      <c r="C226" s="248"/>
      <c r="D226" s="232" t="s">
        <v>148</v>
      </c>
      <c r="E226" s="249" t="s">
        <v>1</v>
      </c>
      <c r="F226" s="250" t="s">
        <v>240</v>
      </c>
      <c r="G226" s="248"/>
      <c r="H226" s="251">
        <v>300</v>
      </c>
      <c r="I226" s="252"/>
      <c r="J226" s="248"/>
      <c r="K226" s="248"/>
      <c r="L226" s="253"/>
      <c r="M226" s="254"/>
      <c r="N226" s="255"/>
      <c r="O226" s="255"/>
      <c r="P226" s="255"/>
      <c r="Q226" s="255"/>
      <c r="R226" s="255"/>
      <c r="S226" s="255"/>
      <c r="T226" s="25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7" t="s">
        <v>148</v>
      </c>
      <c r="AU226" s="257" t="s">
        <v>86</v>
      </c>
      <c r="AV226" s="14" t="s">
        <v>86</v>
      </c>
      <c r="AW226" s="14" t="s">
        <v>32</v>
      </c>
      <c r="AX226" s="14" t="s">
        <v>76</v>
      </c>
      <c r="AY226" s="257" t="s">
        <v>138</v>
      </c>
    </row>
    <row r="227" s="15" customFormat="1">
      <c r="A227" s="15"/>
      <c r="B227" s="258"/>
      <c r="C227" s="259"/>
      <c r="D227" s="232" t="s">
        <v>148</v>
      </c>
      <c r="E227" s="260" t="s">
        <v>1</v>
      </c>
      <c r="F227" s="261" t="s">
        <v>158</v>
      </c>
      <c r="G227" s="259"/>
      <c r="H227" s="262">
        <v>18750</v>
      </c>
      <c r="I227" s="263"/>
      <c r="J227" s="259"/>
      <c r="K227" s="259"/>
      <c r="L227" s="264"/>
      <c r="M227" s="265"/>
      <c r="N227" s="266"/>
      <c r="O227" s="266"/>
      <c r="P227" s="266"/>
      <c r="Q227" s="266"/>
      <c r="R227" s="266"/>
      <c r="S227" s="266"/>
      <c r="T227" s="267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8" t="s">
        <v>148</v>
      </c>
      <c r="AU227" s="268" t="s">
        <v>86</v>
      </c>
      <c r="AV227" s="15" t="s">
        <v>144</v>
      </c>
      <c r="AW227" s="15" t="s">
        <v>32</v>
      </c>
      <c r="AX227" s="15" t="s">
        <v>84</v>
      </c>
      <c r="AY227" s="268" t="s">
        <v>138</v>
      </c>
    </row>
    <row r="228" s="2" customFormat="1" ht="37.8" customHeight="1">
      <c r="A228" s="38"/>
      <c r="B228" s="39"/>
      <c r="C228" s="219" t="s">
        <v>241</v>
      </c>
      <c r="D228" s="219" t="s">
        <v>140</v>
      </c>
      <c r="E228" s="220" t="s">
        <v>242</v>
      </c>
      <c r="F228" s="221" t="s">
        <v>243</v>
      </c>
      <c r="G228" s="222" t="s">
        <v>102</v>
      </c>
      <c r="H228" s="223">
        <v>3270</v>
      </c>
      <c r="I228" s="224"/>
      <c r="J228" s="225">
        <f>ROUND(I228*H228,2)</f>
        <v>0</v>
      </c>
      <c r="K228" s="221" t="s">
        <v>143</v>
      </c>
      <c r="L228" s="44"/>
      <c r="M228" s="226" t="s">
        <v>1</v>
      </c>
      <c r="N228" s="227" t="s">
        <v>41</v>
      </c>
      <c r="O228" s="91"/>
      <c r="P228" s="228">
        <f>O228*H228</f>
        <v>0</v>
      </c>
      <c r="Q228" s="228">
        <v>0.253</v>
      </c>
      <c r="R228" s="228">
        <f>Q228*H228</f>
        <v>827.31000000000006</v>
      </c>
      <c r="S228" s="228">
        <v>0</v>
      </c>
      <c r="T228" s="229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0" t="s">
        <v>144</v>
      </c>
      <c r="AT228" s="230" t="s">
        <v>140</v>
      </c>
      <c r="AU228" s="230" t="s">
        <v>86</v>
      </c>
      <c r="AY228" s="17" t="s">
        <v>138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7" t="s">
        <v>84</v>
      </c>
      <c r="BK228" s="231">
        <f>ROUND(I228*H228,2)</f>
        <v>0</v>
      </c>
      <c r="BL228" s="17" t="s">
        <v>144</v>
      </c>
      <c r="BM228" s="230" t="s">
        <v>244</v>
      </c>
    </row>
    <row r="229" s="2" customFormat="1">
      <c r="A229" s="38"/>
      <c r="B229" s="39"/>
      <c r="C229" s="40"/>
      <c r="D229" s="232" t="s">
        <v>146</v>
      </c>
      <c r="E229" s="40"/>
      <c r="F229" s="233" t="s">
        <v>245</v>
      </c>
      <c r="G229" s="40"/>
      <c r="H229" s="40"/>
      <c r="I229" s="234"/>
      <c r="J229" s="40"/>
      <c r="K229" s="40"/>
      <c r="L229" s="44"/>
      <c r="M229" s="235"/>
      <c r="N229" s="236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146</v>
      </c>
      <c r="AU229" s="17" t="s">
        <v>86</v>
      </c>
    </row>
    <row r="230" s="13" customFormat="1">
      <c r="A230" s="13"/>
      <c r="B230" s="237"/>
      <c r="C230" s="238"/>
      <c r="D230" s="232" t="s">
        <v>148</v>
      </c>
      <c r="E230" s="239" t="s">
        <v>1</v>
      </c>
      <c r="F230" s="240" t="s">
        <v>246</v>
      </c>
      <c r="G230" s="238"/>
      <c r="H230" s="239" t="s">
        <v>1</v>
      </c>
      <c r="I230" s="241"/>
      <c r="J230" s="238"/>
      <c r="K230" s="238"/>
      <c r="L230" s="242"/>
      <c r="M230" s="243"/>
      <c r="N230" s="244"/>
      <c r="O230" s="244"/>
      <c r="P230" s="244"/>
      <c r="Q230" s="244"/>
      <c r="R230" s="244"/>
      <c r="S230" s="244"/>
      <c r="T230" s="24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6" t="s">
        <v>148</v>
      </c>
      <c r="AU230" s="246" t="s">
        <v>86</v>
      </c>
      <c r="AV230" s="13" t="s">
        <v>84</v>
      </c>
      <c r="AW230" s="13" t="s">
        <v>32</v>
      </c>
      <c r="AX230" s="13" t="s">
        <v>76</v>
      </c>
      <c r="AY230" s="246" t="s">
        <v>138</v>
      </c>
    </row>
    <row r="231" s="14" customFormat="1">
      <c r="A231" s="14"/>
      <c r="B231" s="247"/>
      <c r="C231" s="248"/>
      <c r="D231" s="232" t="s">
        <v>148</v>
      </c>
      <c r="E231" s="249" t="s">
        <v>1</v>
      </c>
      <c r="F231" s="250" t="s">
        <v>247</v>
      </c>
      <c r="G231" s="248"/>
      <c r="H231" s="251">
        <v>3270</v>
      </c>
      <c r="I231" s="252"/>
      <c r="J231" s="248"/>
      <c r="K231" s="248"/>
      <c r="L231" s="253"/>
      <c r="M231" s="254"/>
      <c r="N231" s="255"/>
      <c r="O231" s="255"/>
      <c r="P231" s="255"/>
      <c r="Q231" s="255"/>
      <c r="R231" s="255"/>
      <c r="S231" s="255"/>
      <c r="T231" s="25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7" t="s">
        <v>148</v>
      </c>
      <c r="AU231" s="257" t="s">
        <v>86</v>
      </c>
      <c r="AV231" s="14" t="s">
        <v>86</v>
      </c>
      <c r="AW231" s="14" t="s">
        <v>32</v>
      </c>
      <c r="AX231" s="14" t="s">
        <v>76</v>
      </c>
      <c r="AY231" s="257" t="s">
        <v>138</v>
      </c>
    </row>
    <row r="232" s="15" customFormat="1">
      <c r="A232" s="15"/>
      <c r="B232" s="258"/>
      <c r="C232" s="259"/>
      <c r="D232" s="232" t="s">
        <v>148</v>
      </c>
      <c r="E232" s="260" t="s">
        <v>1</v>
      </c>
      <c r="F232" s="261" t="s">
        <v>158</v>
      </c>
      <c r="G232" s="259"/>
      <c r="H232" s="262">
        <v>3270</v>
      </c>
      <c r="I232" s="263"/>
      <c r="J232" s="259"/>
      <c r="K232" s="259"/>
      <c r="L232" s="264"/>
      <c r="M232" s="265"/>
      <c r="N232" s="266"/>
      <c r="O232" s="266"/>
      <c r="P232" s="266"/>
      <c r="Q232" s="266"/>
      <c r="R232" s="266"/>
      <c r="S232" s="266"/>
      <c r="T232" s="267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8" t="s">
        <v>148</v>
      </c>
      <c r="AU232" s="268" t="s">
        <v>86</v>
      </c>
      <c r="AV232" s="15" t="s">
        <v>144</v>
      </c>
      <c r="AW232" s="15" t="s">
        <v>32</v>
      </c>
      <c r="AX232" s="15" t="s">
        <v>84</v>
      </c>
      <c r="AY232" s="268" t="s">
        <v>138</v>
      </c>
    </row>
    <row r="233" s="2" customFormat="1" ht="44.25" customHeight="1">
      <c r="A233" s="38"/>
      <c r="B233" s="39"/>
      <c r="C233" s="219" t="s">
        <v>248</v>
      </c>
      <c r="D233" s="219" t="s">
        <v>140</v>
      </c>
      <c r="E233" s="220" t="s">
        <v>249</v>
      </c>
      <c r="F233" s="221" t="s">
        <v>250</v>
      </c>
      <c r="G233" s="222" t="s">
        <v>102</v>
      </c>
      <c r="H233" s="223">
        <v>20</v>
      </c>
      <c r="I233" s="224"/>
      <c r="J233" s="225">
        <f>ROUND(I233*H233,2)</f>
        <v>0</v>
      </c>
      <c r="K233" s="221" t="s">
        <v>143</v>
      </c>
      <c r="L233" s="44"/>
      <c r="M233" s="226" t="s">
        <v>1</v>
      </c>
      <c r="N233" s="227" t="s">
        <v>41</v>
      </c>
      <c r="O233" s="91"/>
      <c r="P233" s="228">
        <f>O233*H233</f>
        <v>0</v>
      </c>
      <c r="Q233" s="228">
        <v>0.85660000000000003</v>
      </c>
      <c r="R233" s="228">
        <f>Q233*H233</f>
        <v>17.132000000000001</v>
      </c>
      <c r="S233" s="228">
        <v>0</v>
      </c>
      <c r="T233" s="229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0" t="s">
        <v>144</v>
      </c>
      <c r="AT233" s="230" t="s">
        <v>140</v>
      </c>
      <c r="AU233" s="230" t="s">
        <v>86</v>
      </c>
      <c r="AY233" s="17" t="s">
        <v>138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7" t="s">
        <v>84</v>
      </c>
      <c r="BK233" s="231">
        <f>ROUND(I233*H233,2)</f>
        <v>0</v>
      </c>
      <c r="BL233" s="17" t="s">
        <v>144</v>
      </c>
      <c r="BM233" s="230" t="s">
        <v>251</v>
      </c>
    </row>
    <row r="234" s="13" customFormat="1">
      <c r="A234" s="13"/>
      <c r="B234" s="237"/>
      <c r="C234" s="238"/>
      <c r="D234" s="232" t="s">
        <v>148</v>
      </c>
      <c r="E234" s="239" t="s">
        <v>1</v>
      </c>
      <c r="F234" s="240" t="s">
        <v>252</v>
      </c>
      <c r="G234" s="238"/>
      <c r="H234" s="239" t="s">
        <v>1</v>
      </c>
      <c r="I234" s="241"/>
      <c r="J234" s="238"/>
      <c r="K234" s="238"/>
      <c r="L234" s="242"/>
      <c r="M234" s="243"/>
      <c r="N234" s="244"/>
      <c r="O234" s="244"/>
      <c r="P234" s="244"/>
      <c r="Q234" s="244"/>
      <c r="R234" s="244"/>
      <c r="S234" s="244"/>
      <c r="T234" s="24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6" t="s">
        <v>148</v>
      </c>
      <c r="AU234" s="246" t="s">
        <v>86</v>
      </c>
      <c r="AV234" s="13" t="s">
        <v>84</v>
      </c>
      <c r="AW234" s="13" t="s">
        <v>32</v>
      </c>
      <c r="AX234" s="13" t="s">
        <v>76</v>
      </c>
      <c r="AY234" s="246" t="s">
        <v>138</v>
      </c>
    </row>
    <row r="235" s="14" customFormat="1">
      <c r="A235" s="14"/>
      <c r="B235" s="247"/>
      <c r="C235" s="248"/>
      <c r="D235" s="232" t="s">
        <v>148</v>
      </c>
      <c r="E235" s="249" t="s">
        <v>1</v>
      </c>
      <c r="F235" s="250" t="s">
        <v>253</v>
      </c>
      <c r="G235" s="248"/>
      <c r="H235" s="251">
        <v>20</v>
      </c>
      <c r="I235" s="252"/>
      <c r="J235" s="248"/>
      <c r="K235" s="248"/>
      <c r="L235" s="253"/>
      <c r="M235" s="254"/>
      <c r="N235" s="255"/>
      <c r="O235" s="255"/>
      <c r="P235" s="255"/>
      <c r="Q235" s="255"/>
      <c r="R235" s="255"/>
      <c r="S235" s="255"/>
      <c r="T235" s="25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7" t="s">
        <v>148</v>
      </c>
      <c r="AU235" s="257" t="s">
        <v>86</v>
      </c>
      <c r="AV235" s="14" t="s">
        <v>86</v>
      </c>
      <c r="AW235" s="14" t="s">
        <v>32</v>
      </c>
      <c r="AX235" s="14" t="s">
        <v>76</v>
      </c>
      <c r="AY235" s="257" t="s">
        <v>138</v>
      </c>
    </row>
    <row r="236" s="15" customFormat="1">
      <c r="A236" s="15"/>
      <c r="B236" s="258"/>
      <c r="C236" s="259"/>
      <c r="D236" s="232" t="s">
        <v>148</v>
      </c>
      <c r="E236" s="260" t="s">
        <v>1</v>
      </c>
      <c r="F236" s="261" t="s">
        <v>158</v>
      </c>
      <c r="G236" s="259"/>
      <c r="H236" s="262">
        <v>20</v>
      </c>
      <c r="I236" s="263"/>
      <c r="J236" s="259"/>
      <c r="K236" s="259"/>
      <c r="L236" s="264"/>
      <c r="M236" s="265"/>
      <c r="N236" s="266"/>
      <c r="O236" s="266"/>
      <c r="P236" s="266"/>
      <c r="Q236" s="266"/>
      <c r="R236" s="266"/>
      <c r="S236" s="266"/>
      <c r="T236" s="267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8" t="s">
        <v>148</v>
      </c>
      <c r="AU236" s="268" t="s">
        <v>86</v>
      </c>
      <c r="AV236" s="15" t="s">
        <v>144</v>
      </c>
      <c r="AW236" s="15" t="s">
        <v>32</v>
      </c>
      <c r="AX236" s="15" t="s">
        <v>84</v>
      </c>
      <c r="AY236" s="268" t="s">
        <v>138</v>
      </c>
    </row>
    <row r="237" s="12" customFormat="1" ht="22.8" customHeight="1">
      <c r="A237" s="12"/>
      <c r="B237" s="203"/>
      <c r="C237" s="204"/>
      <c r="D237" s="205" t="s">
        <v>75</v>
      </c>
      <c r="E237" s="217" t="s">
        <v>194</v>
      </c>
      <c r="F237" s="217" t="s">
        <v>254</v>
      </c>
      <c r="G237" s="204"/>
      <c r="H237" s="204"/>
      <c r="I237" s="207"/>
      <c r="J237" s="218">
        <f>BK237</f>
        <v>0</v>
      </c>
      <c r="K237" s="204"/>
      <c r="L237" s="209"/>
      <c r="M237" s="210"/>
      <c r="N237" s="211"/>
      <c r="O237" s="211"/>
      <c r="P237" s="212">
        <f>SUM(P238:P247)</f>
        <v>0</v>
      </c>
      <c r="Q237" s="211"/>
      <c r="R237" s="212">
        <f>SUM(R238:R247)</f>
        <v>0</v>
      </c>
      <c r="S237" s="211"/>
      <c r="T237" s="213">
        <f>SUM(T238:T247)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4" t="s">
        <v>84</v>
      </c>
      <c r="AT237" s="215" t="s">
        <v>75</v>
      </c>
      <c r="AU237" s="215" t="s">
        <v>84</v>
      </c>
      <c r="AY237" s="214" t="s">
        <v>138</v>
      </c>
      <c r="BK237" s="216">
        <f>SUM(BK238:BK247)</f>
        <v>0</v>
      </c>
    </row>
    <row r="238" s="2" customFormat="1" ht="33" customHeight="1">
      <c r="A238" s="38"/>
      <c r="B238" s="39"/>
      <c r="C238" s="219" t="s">
        <v>255</v>
      </c>
      <c r="D238" s="219" t="s">
        <v>140</v>
      </c>
      <c r="E238" s="220" t="s">
        <v>256</v>
      </c>
      <c r="F238" s="221" t="s">
        <v>257</v>
      </c>
      <c r="G238" s="222" t="s">
        <v>94</v>
      </c>
      <c r="H238" s="223">
        <v>18.039999999999999</v>
      </c>
      <c r="I238" s="224"/>
      <c r="J238" s="225">
        <f>ROUND(I238*H238,2)</f>
        <v>0</v>
      </c>
      <c r="K238" s="221" t="s">
        <v>143</v>
      </c>
      <c r="L238" s="44"/>
      <c r="M238" s="226" t="s">
        <v>1</v>
      </c>
      <c r="N238" s="227" t="s">
        <v>41</v>
      </c>
      <c r="O238" s="91"/>
      <c r="P238" s="228">
        <f>O238*H238</f>
        <v>0</v>
      </c>
      <c r="Q238" s="228">
        <v>0</v>
      </c>
      <c r="R238" s="228">
        <f>Q238*H238</f>
        <v>0</v>
      </c>
      <c r="S238" s="228">
        <v>0</v>
      </c>
      <c r="T238" s="229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0" t="s">
        <v>144</v>
      </c>
      <c r="AT238" s="230" t="s">
        <v>140</v>
      </c>
      <c r="AU238" s="230" t="s">
        <v>86</v>
      </c>
      <c r="AY238" s="17" t="s">
        <v>138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7" t="s">
        <v>84</v>
      </c>
      <c r="BK238" s="231">
        <f>ROUND(I238*H238,2)</f>
        <v>0</v>
      </c>
      <c r="BL238" s="17" t="s">
        <v>144</v>
      </c>
      <c r="BM238" s="230" t="s">
        <v>258</v>
      </c>
    </row>
    <row r="239" s="13" customFormat="1">
      <c r="A239" s="13"/>
      <c r="B239" s="237"/>
      <c r="C239" s="238"/>
      <c r="D239" s="232" t="s">
        <v>148</v>
      </c>
      <c r="E239" s="239" t="s">
        <v>1</v>
      </c>
      <c r="F239" s="240" t="s">
        <v>149</v>
      </c>
      <c r="G239" s="238"/>
      <c r="H239" s="239" t="s">
        <v>1</v>
      </c>
      <c r="I239" s="241"/>
      <c r="J239" s="238"/>
      <c r="K239" s="238"/>
      <c r="L239" s="242"/>
      <c r="M239" s="243"/>
      <c r="N239" s="244"/>
      <c r="O239" s="244"/>
      <c r="P239" s="244"/>
      <c r="Q239" s="244"/>
      <c r="R239" s="244"/>
      <c r="S239" s="244"/>
      <c r="T239" s="24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6" t="s">
        <v>148</v>
      </c>
      <c r="AU239" s="246" t="s">
        <v>86</v>
      </c>
      <c r="AV239" s="13" t="s">
        <v>84</v>
      </c>
      <c r="AW239" s="13" t="s">
        <v>32</v>
      </c>
      <c r="AX239" s="13" t="s">
        <v>76</v>
      </c>
      <c r="AY239" s="246" t="s">
        <v>138</v>
      </c>
    </row>
    <row r="240" s="14" customFormat="1">
      <c r="A240" s="14"/>
      <c r="B240" s="247"/>
      <c r="C240" s="248"/>
      <c r="D240" s="232" t="s">
        <v>148</v>
      </c>
      <c r="E240" s="249" t="s">
        <v>1</v>
      </c>
      <c r="F240" s="250" t="s">
        <v>259</v>
      </c>
      <c r="G240" s="248"/>
      <c r="H240" s="251">
        <v>3.7799999999999998</v>
      </c>
      <c r="I240" s="252"/>
      <c r="J240" s="248"/>
      <c r="K240" s="248"/>
      <c r="L240" s="253"/>
      <c r="M240" s="254"/>
      <c r="N240" s="255"/>
      <c r="O240" s="255"/>
      <c r="P240" s="255"/>
      <c r="Q240" s="255"/>
      <c r="R240" s="255"/>
      <c r="S240" s="255"/>
      <c r="T240" s="25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7" t="s">
        <v>148</v>
      </c>
      <c r="AU240" s="257" t="s">
        <v>86</v>
      </c>
      <c r="AV240" s="14" t="s">
        <v>86</v>
      </c>
      <c r="AW240" s="14" t="s">
        <v>32</v>
      </c>
      <c r="AX240" s="14" t="s">
        <v>76</v>
      </c>
      <c r="AY240" s="257" t="s">
        <v>138</v>
      </c>
    </row>
    <row r="241" s="13" customFormat="1">
      <c r="A241" s="13"/>
      <c r="B241" s="237"/>
      <c r="C241" s="238"/>
      <c r="D241" s="232" t="s">
        <v>148</v>
      </c>
      <c r="E241" s="239" t="s">
        <v>1</v>
      </c>
      <c r="F241" s="240" t="s">
        <v>151</v>
      </c>
      <c r="G241" s="238"/>
      <c r="H241" s="239" t="s">
        <v>1</v>
      </c>
      <c r="I241" s="241"/>
      <c r="J241" s="238"/>
      <c r="K241" s="238"/>
      <c r="L241" s="242"/>
      <c r="M241" s="243"/>
      <c r="N241" s="244"/>
      <c r="O241" s="244"/>
      <c r="P241" s="244"/>
      <c r="Q241" s="244"/>
      <c r="R241" s="244"/>
      <c r="S241" s="244"/>
      <c r="T241" s="24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6" t="s">
        <v>148</v>
      </c>
      <c r="AU241" s="246" t="s">
        <v>86</v>
      </c>
      <c r="AV241" s="13" t="s">
        <v>84</v>
      </c>
      <c r="AW241" s="13" t="s">
        <v>32</v>
      </c>
      <c r="AX241" s="13" t="s">
        <v>76</v>
      </c>
      <c r="AY241" s="246" t="s">
        <v>138</v>
      </c>
    </row>
    <row r="242" s="14" customFormat="1">
      <c r="A242" s="14"/>
      <c r="B242" s="247"/>
      <c r="C242" s="248"/>
      <c r="D242" s="232" t="s">
        <v>148</v>
      </c>
      <c r="E242" s="249" t="s">
        <v>1</v>
      </c>
      <c r="F242" s="250" t="s">
        <v>259</v>
      </c>
      <c r="G242" s="248"/>
      <c r="H242" s="251">
        <v>3.7799999999999998</v>
      </c>
      <c r="I242" s="252"/>
      <c r="J242" s="248"/>
      <c r="K242" s="248"/>
      <c r="L242" s="253"/>
      <c r="M242" s="254"/>
      <c r="N242" s="255"/>
      <c r="O242" s="255"/>
      <c r="P242" s="255"/>
      <c r="Q242" s="255"/>
      <c r="R242" s="255"/>
      <c r="S242" s="255"/>
      <c r="T242" s="25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7" t="s">
        <v>148</v>
      </c>
      <c r="AU242" s="257" t="s">
        <v>86</v>
      </c>
      <c r="AV242" s="14" t="s">
        <v>86</v>
      </c>
      <c r="AW242" s="14" t="s">
        <v>32</v>
      </c>
      <c r="AX242" s="14" t="s">
        <v>76</v>
      </c>
      <c r="AY242" s="257" t="s">
        <v>138</v>
      </c>
    </row>
    <row r="243" s="13" customFormat="1">
      <c r="A243" s="13"/>
      <c r="B243" s="237"/>
      <c r="C243" s="238"/>
      <c r="D243" s="232" t="s">
        <v>148</v>
      </c>
      <c r="E243" s="239" t="s">
        <v>1</v>
      </c>
      <c r="F243" s="240" t="s">
        <v>152</v>
      </c>
      <c r="G243" s="238"/>
      <c r="H243" s="239" t="s">
        <v>1</v>
      </c>
      <c r="I243" s="241"/>
      <c r="J243" s="238"/>
      <c r="K243" s="238"/>
      <c r="L243" s="242"/>
      <c r="M243" s="243"/>
      <c r="N243" s="244"/>
      <c r="O243" s="244"/>
      <c r="P243" s="244"/>
      <c r="Q243" s="244"/>
      <c r="R243" s="244"/>
      <c r="S243" s="244"/>
      <c r="T243" s="24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6" t="s">
        <v>148</v>
      </c>
      <c r="AU243" s="246" t="s">
        <v>86</v>
      </c>
      <c r="AV243" s="13" t="s">
        <v>84</v>
      </c>
      <c r="AW243" s="13" t="s">
        <v>32</v>
      </c>
      <c r="AX243" s="13" t="s">
        <v>76</v>
      </c>
      <c r="AY243" s="246" t="s">
        <v>138</v>
      </c>
    </row>
    <row r="244" s="14" customFormat="1">
      <c r="A244" s="14"/>
      <c r="B244" s="247"/>
      <c r="C244" s="248"/>
      <c r="D244" s="232" t="s">
        <v>148</v>
      </c>
      <c r="E244" s="249" t="s">
        <v>1</v>
      </c>
      <c r="F244" s="250" t="s">
        <v>260</v>
      </c>
      <c r="G244" s="248"/>
      <c r="H244" s="251">
        <v>6.7000000000000002</v>
      </c>
      <c r="I244" s="252"/>
      <c r="J244" s="248"/>
      <c r="K244" s="248"/>
      <c r="L244" s="253"/>
      <c r="M244" s="254"/>
      <c r="N244" s="255"/>
      <c r="O244" s="255"/>
      <c r="P244" s="255"/>
      <c r="Q244" s="255"/>
      <c r="R244" s="255"/>
      <c r="S244" s="255"/>
      <c r="T244" s="256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7" t="s">
        <v>148</v>
      </c>
      <c r="AU244" s="257" t="s">
        <v>86</v>
      </c>
      <c r="AV244" s="14" t="s">
        <v>86</v>
      </c>
      <c r="AW244" s="14" t="s">
        <v>32</v>
      </c>
      <c r="AX244" s="14" t="s">
        <v>76</v>
      </c>
      <c r="AY244" s="257" t="s">
        <v>138</v>
      </c>
    </row>
    <row r="245" s="13" customFormat="1">
      <c r="A245" s="13"/>
      <c r="B245" s="237"/>
      <c r="C245" s="238"/>
      <c r="D245" s="232" t="s">
        <v>148</v>
      </c>
      <c r="E245" s="239" t="s">
        <v>1</v>
      </c>
      <c r="F245" s="240" t="s">
        <v>153</v>
      </c>
      <c r="G245" s="238"/>
      <c r="H245" s="239" t="s">
        <v>1</v>
      </c>
      <c r="I245" s="241"/>
      <c r="J245" s="238"/>
      <c r="K245" s="238"/>
      <c r="L245" s="242"/>
      <c r="M245" s="243"/>
      <c r="N245" s="244"/>
      <c r="O245" s="244"/>
      <c r="P245" s="244"/>
      <c r="Q245" s="244"/>
      <c r="R245" s="244"/>
      <c r="S245" s="244"/>
      <c r="T245" s="24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6" t="s">
        <v>148</v>
      </c>
      <c r="AU245" s="246" t="s">
        <v>86</v>
      </c>
      <c r="AV245" s="13" t="s">
        <v>84</v>
      </c>
      <c r="AW245" s="13" t="s">
        <v>32</v>
      </c>
      <c r="AX245" s="13" t="s">
        <v>76</v>
      </c>
      <c r="AY245" s="246" t="s">
        <v>138</v>
      </c>
    </row>
    <row r="246" s="14" customFormat="1">
      <c r="A246" s="14"/>
      <c r="B246" s="247"/>
      <c r="C246" s="248"/>
      <c r="D246" s="232" t="s">
        <v>148</v>
      </c>
      <c r="E246" s="249" t="s">
        <v>1</v>
      </c>
      <c r="F246" s="250" t="s">
        <v>259</v>
      </c>
      <c r="G246" s="248"/>
      <c r="H246" s="251">
        <v>3.7799999999999998</v>
      </c>
      <c r="I246" s="252"/>
      <c r="J246" s="248"/>
      <c r="K246" s="248"/>
      <c r="L246" s="253"/>
      <c r="M246" s="254"/>
      <c r="N246" s="255"/>
      <c r="O246" s="255"/>
      <c r="P246" s="255"/>
      <c r="Q246" s="255"/>
      <c r="R246" s="255"/>
      <c r="S246" s="255"/>
      <c r="T246" s="25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7" t="s">
        <v>148</v>
      </c>
      <c r="AU246" s="257" t="s">
        <v>86</v>
      </c>
      <c r="AV246" s="14" t="s">
        <v>86</v>
      </c>
      <c r="AW246" s="14" t="s">
        <v>32</v>
      </c>
      <c r="AX246" s="14" t="s">
        <v>76</v>
      </c>
      <c r="AY246" s="257" t="s">
        <v>138</v>
      </c>
    </row>
    <row r="247" s="15" customFormat="1">
      <c r="A247" s="15"/>
      <c r="B247" s="258"/>
      <c r="C247" s="259"/>
      <c r="D247" s="232" t="s">
        <v>148</v>
      </c>
      <c r="E247" s="260" t="s">
        <v>1</v>
      </c>
      <c r="F247" s="261" t="s">
        <v>158</v>
      </c>
      <c r="G247" s="259"/>
      <c r="H247" s="262">
        <v>18.039999999999999</v>
      </c>
      <c r="I247" s="263"/>
      <c r="J247" s="259"/>
      <c r="K247" s="259"/>
      <c r="L247" s="264"/>
      <c r="M247" s="265"/>
      <c r="N247" s="266"/>
      <c r="O247" s="266"/>
      <c r="P247" s="266"/>
      <c r="Q247" s="266"/>
      <c r="R247" s="266"/>
      <c r="S247" s="266"/>
      <c r="T247" s="267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8" t="s">
        <v>148</v>
      </c>
      <c r="AU247" s="268" t="s">
        <v>86</v>
      </c>
      <c r="AV247" s="15" t="s">
        <v>144</v>
      </c>
      <c r="AW247" s="15" t="s">
        <v>32</v>
      </c>
      <c r="AX247" s="15" t="s">
        <v>84</v>
      </c>
      <c r="AY247" s="268" t="s">
        <v>138</v>
      </c>
    </row>
    <row r="248" s="12" customFormat="1" ht="22.8" customHeight="1">
      <c r="A248" s="12"/>
      <c r="B248" s="203"/>
      <c r="C248" s="204"/>
      <c r="D248" s="205" t="s">
        <v>75</v>
      </c>
      <c r="E248" s="217" t="s">
        <v>203</v>
      </c>
      <c r="F248" s="217" t="s">
        <v>261</v>
      </c>
      <c r="G248" s="204"/>
      <c r="H248" s="204"/>
      <c r="I248" s="207"/>
      <c r="J248" s="218">
        <f>BK248</f>
        <v>0</v>
      </c>
      <c r="K248" s="204"/>
      <c r="L248" s="209"/>
      <c r="M248" s="210"/>
      <c r="N248" s="211"/>
      <c r="O248" s="211"/>
      <c r="P248" s="212">
        <f>SUM(P249:P340)</f>
        <v>0</v>
      </c>
      <c r="Q248" s="211"/>
      <c r="R248" s="212">
        <f>SUM(R249:R340)</f>
        <v>272.48134249999998</v>
      </c>
      <c r="S248" s="211"/>
      <c r="T248" s="213">
        <f>SUM(T249:T340)</f>
        <v>1486.6379999999999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4" t="s">
        <v>84</v>
      </c>
      <c r="AT248" s="215" t="s">
        <v>75</v>
      </c>
      <c r="AU248" s="215" t="s">
        <v>84</v>
      </c>
      <c r="AY248" s="214" t="s">
        <v>138</v>
      </c>
      <c r="BK248" s="216">
        <f>SUM(BK249:BK340)</f>
        <v>0</v>
      </c>
    </row>
    <row r="249" s="2" customFormat="1" ht="66.75" customHeight="1">
      <c r="A249" s="38"/>
      <c r="B249" s="39"/>
      <c r="C249" s="219" t="s">
        <v>262</v>
      </c>
      <c r="D249" s="219" t="s">
        <v>140</v>
      </c>
      <c r="E249" s="220" t="s">
        <v>263</v>
      </c>
      <c r="F249" s="221" t="s">
        <v>264</v>
      </c>
      <c r="G249" s="222" t="s">
        <v>265</v>
      </c>
      <c r="H249" s="223">
        <v>12</v>
      </c>
      <c r="I249" s="224"/>
      <c r="J249" s="225">
        <f>ROUND(I249*H249,2)</f>
        <v>0</v>
      </c>
      <c r="K249" s="221" t="s">
        <v>143</v>
      </c>
      <c r="L249" s="44"/>
      <c r="M249" s="226" t="s">
        <v>1</v>
      </c>
      <c r="N249" s="227" t="s">
        <v>41</v>
      </c>
      <c r="O249" s="91"/>
      <c r="P249" s="228">
        <f>O249*H249</f>
        <v>0</v>
      </c>
      <c r="Q249" s="228">
        <v>0</v>
      </c>
      <c r="R249" s="228">
        <f>Q249*H249</f>
        <v>0</v>
      </c>
      <c r="S249" s="228">
        <v>0.129</v>
      </c>
      <c r="T249" s="229">
        <f>S249*H249</f>
        <v>1.548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0" t="s">
        <v>144</v>
      </c>
      <c r="AT249" s="230" t="s">
        <v>140</v>
      </c>
      <c r="AU249" s="230" t="s">
        <v>86</v>
      </c>
      <c r="AY249" s="17" t="s">
        <v>138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7" t="s">
        <v>84</v>
      </c>
      <c r="BK249" s="231">
        <f>ROUND(I249*H249,2)</f>
        <v>0</v>
      </c>
      <c r="BL249" s="17" t="s">
        <v>144</v>
      </c>
      <c r="BM249" s="230" t="s">
        <v>266</v>
      </c>
    </row>
    <row r="250" s="13" customFormat="1">
      <c r="A250" s="13"/>
      <c r="B250" s="237"/>
      <c r="C250" s="238"/>
      <c r="D250" s="232" t="s">
        <v>148</v>
      </c>
      <c r="E250" s="239" t="s">
        <v>1</v>
      </c>
      <c r="F250" s="240" t="s">
        <v>267</v>
      </c>
      <c r="G250" s="238"/>
      <c r="H250" s="239" t="s">
        <v>1</v>
      </c>
      <c r="I250" s="241"/>
      <c r="J250" s="238"/>
      <c r="K250" s="238"/>
      <c r="L250" s="242"/>
      <c r="M250" s="243"/>
      <c r="N250" s="244"/>
      <c r="O250" s="244"/>
      <c r="P250" s="244"/>
      <c r="Q250" s="244"/>
      <c r="R250" s="244"/>
      <c r="S250" s="244"/>
      <c r="T250" s="24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6" t="s">
        <v>148</v>
      </c>
      <c r="AU250" s="246" t="s">
        <v>86</v>
      </c>
      <c r="AV250" s="13" t="s">
        <v>84</v>
      </c>
      <c r="AW250" s="13" t="s">
        <v>32</v>
      </c>
      <c r="AX250" s="13" t="s">
        <v>76</v>
      </c>
      <c r="AY250" s="246" t="s">
        <v>138</v>
      </c>
    </row>
    <row r="251" s="14" customFormat="1">
      <c r="A251" s="14"/>
      <c r="B251" s="247"/>
      <c r="C251" s="248"/>
      <c r="D251" s="232" t="s">
        <v>148</v>
      </c>
      <c r="E251" s="249" t="s">
        <v>1</v>
      </c>
      <c r="F251" s="250" t="s">
        <v>180</v>
      </c>
      <c r="G251" s="248"/>
      <c r="H251" s="251">
        <v>6</v>
      </c>
      <c r="I251" s="252"/>
      <c r="J251" s="248"/>
      <c r="K251" s="248"/>
      <c r="L251" s="253"/>
      <c r="M251" s="254"/>
      <c r="N251" s="255"/>
      <c r="O251" s="255"/>
      <c r="P251" s="255"/>
      <c r="Q251" s="255"/>
      <c r="R251" s="255"/>
      <c r="S251" s="255"/>
      <c r="T251" s="25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7" t="s">
        <v>148</v>
      </c>
      <c r="AU251" s="257" t="s">
        <v>86</v>
      </c>
      <c r="AV251" s="14" t="s">
        <v>86</v>
      </c>
      <c r="AW251" s="14" t="s">
        <v>32</v>
      </c>
      <c r="AX251" s="14" t="s">
        <v>76</v>
      </c>
      <c r="AY251" s="257" t="s">
        <v>138</v>
      </c>
    </row>
    <row r="252" s="13" customFormat="1">
      <c r="A252" s="13"/>
      <c r="B252" s="237"/>
      <c r="C252" s="238"/>
      <c r="D252" s="232" t="s">
        <v>148</v>
      </c>
      <c r="E252" s="239" t="s">
        <v>1</v>
      </c>
      <c r="F252" s="240" t="s">
        <v>268</v>
      </c>
      <c r="G252" s="238"/>
      <c r="H252" s="239" t="s">
        <v>1</v>
      </c>
      <c r="I252" s="241"/>
      <c r="J252" s="238"/>
      <c r="K252" s="238"/>
      <c r="L252" s="242"/>
      <c r="M252" s="243"/>
      <c r="N252" s="244"/>
      <c r="O252" s="244"/>
      <c r="P252" s="244"/>
      <c r="Q252" s="244"/>
      <c r="R252" s="244"/>
      <c r="S252" s="244"/>
      <c r="T252" s="24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6" t="s">
        <v>148</v>
      </c>
      <c r="AU252" s="246" t="s">
        <v>86</v>
      </c>
      <c r="AV252" s="13" t="s">
        <v>84</v>
      </c>
      <c r="AW252" s="13" t="s">
        <v>32</v>
      </c>
      <c r="AX252" s="13" t="s">
        <v>76</v>
      </c>
      <c r="AY252" s="246" t="s">
        <v>138</v>
      </c>
    </row>
    <row r="253" s="14" customFormat="1">
      <c r="A253" s="14"/>
      <c r="B253" s="247"/>
      <c r="C253" s="248"/>
      <c r="D253" s="232" t="s">
        <v>148</v>
      </c>
      <c r="E253" s="249" t="s">
        <v>1</v>
      </c>
      <c r="F253" s="250" t="s">
        <v>180</v>
      </c>
      <c r="G253" s="248"/>
      <c r="H253" s="251">
        <v>6</v>
      </c>
      <c r="I253" s="252"/>
      <c r="J253" s="248"/>
      <c r="K253" s="248"/>
      <c r="L253" s="253"/>
      <c r="M253" s="254"/>
      <c r="N253" s="255"/>
      <c r="O253" s="255"/>
      <c r="P253" s="255"/>
      <c r="Q253" s="255"/>
      <c r="R253" s="255"/>
      <c r="S253" s="255"/>
      <c r="T253" s="25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7" t="s">
        <v>148</v>
      </c>
      <c r="AU253" s="257" t="s">
        <v>86</v>
      </c>
      <c r="AV253" s="14" t="s">
        <v>86</v>
      </c>
      <c r="AW253" s="14" t="s">
        <v>32</v>
      </c>
      <c r="AX253" s="14" t="s">
        <v>76</v>
      </c>
      <c r="AY253" s="257" t="s">
        <v>138</v>
      </c>
    </row>
    <row r="254" s="15" customFormat="1">
      <c r="A254" s="15"/>
      <c r="B254" s="258"/>
      <c r="C254" s="259"/>
      <c r="D254" s="232" t="s">
        <v>148</v>
      </c>
      <c r="E254" s="260" t="s">
        <v>1</v>
      </c>
      <c r="F254" s="261" t="s">
        <v>158</v>
      </c>
      <c r="G254" s="259"/>
      <c r="H254" s="262">
        <v>12</v>
      </c>
      <c r="I254" s="263"/>
      <c r="J254" s="259"/>
      <c r="K254" s="259"/>
      <c r="L254" s="264"/>
      <c r="M254" s="265"/>
      <c r="N254" s="266"/>
      <c r="O254" s="266"/>
      <c r="P254" s="266"/>
      <c r="Q254" s="266"/>
      <c r="R254" s="266"/>
      <c r="S254" s="266"/>
      <c r="T254" s="267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8" t="s">
        <v>148</v>
      </c>
      <c r="AU254" s="268" t="s">
        <v>86</v>
      </c>
      <c r="AV254" s="15" t="s">
        <v>144</v>
      </c>
      <c r="AW254" s="15" t="s">
        <v>32</v>
      </c>
      <c r="AX254" s="15" t="s">
        <v>84</v>
      </c>
      <c r="AY254" s="268" t="s">
        <v>138</v>
      </c>
    </row>
    <row r="255" s="2" customFormat="1" ht="78" customHeight="1">
      <c r="A255" s="38"/>
      <c r="B255" s="39"/>
      <c r="C255" s="219" t="s">
        <v>253</v>
      </c>
      <c r="D255" s="219" t="s">
        <v>140</v>
      </c>
      <c r="E255" s="220" t="s">
        <v>269</v>
      </c>
      <c r="F255" s="221" t="s">
        <v>270</v>
      </c>
      <c r="G255" s="222" t="s">
        <v>265</v>
      </c>
      <c r="H255" s="223">
        <v>5530</v>
      </c>
      <c r="I255" s="224"/>
      <c r="J255" s="225">
        <f>ROUND(I255*H255,2)</f>
        <v>0</v>
      </c>
      <c r="K255" s="221" t="s">
        <v>143</v>
      </c>
      <c r="L255" s="44"/>
      <c r="M255" s="226" t="s">
        <v>1</v>
      </c>
      <c r="N255" s="227" t="s">
        <v>41</v>
      </c>
      <c r="O255" s="91"/>
      <c r="P255" s="228">
        <f>O255*H255</f>
        <v>0</v>
      </c>
      <c r="Q255" s="228">
        <v>0</v>
      </c>
      <c r="R255" s="228">
        <f>Q255*H255</f>
        <v>0</v>
      </c>
      <c r="S255" s="228">
        <v>0.19400000000000001</v>
      </c>
      <c r="T255" s="229">
        <f>S255*H255</f>
        <v>1072.8199999999999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0" t="s">
        <v>144</v>
      </c>
      <c r="AT255" s="230" t="s">
        <v>140</v>
      </c>
      <c r="AU255" s="230" t="s">
        <v>86</v>
      </c>
      <c r="AY255" s="17" t="s">
        <v>138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7" t="s">
        <v>84</v>
      </c>
      <c r="BK255" s="231">
        <f>ROUND(I255*H255,2)</f>
        <v>0</v>
      </c>
      <c r="BL255" s="17" t="s">
        <v>144</v>
      </c>
      <c r="BM255" s="230" t="s">
        <v>271</v>
      </c>
    </row>
    <row r="256" s="13" customFormat="1">
      <c r="A256" s="13"/>
      <c r="B256" s="237"/>
      <c r="C256" s="238"/>
      <c r="D256" s="232" t="s">
        <v>148</v>
      </c>
      <c r="E256" s="239" t="s">
        <v>1</v>
      </c>
      <c r="F256" s="240" t="s">
        <v>272</v>
      </c>
      <c r="G256" s="238"/>
      <c r="H256" s="239" t="s">
        <v>1</v>
      </c>
      <c r="I256" s="241"/>
      <c r="J256" s="238"/>
      <c r="K256" s="238"/>
      <c r="L256" s="242"/>
      <c r="M256" s="243"/>
      <c r="N256" s="244"/>
      <c r="O256" s="244"/>
      <c r="P256" s="244"/>
      <c r="Q256" s="244"/>
      <c r="R256" s="244"/>
      <c r="S256" s="244"/>
      <c r="T256" s="24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6" t="s">
        <v>148</v>
      </c>
      <c r="AU256" s="246" t="s">
        <v>86</v>
      </c>
      <c r="AV256" s="13" t="s">
        <v>84</v>
      </c>
      <c r="AW256" s="13" t="s">
        <v>32</v>
      </c>
      <c r="AX256" s="13" t="s">
        <v>76</v>
      </c>
      <c r="AY256" s="246" t="s">
        <v>138</v>
      </c>
    </row>
    <row r="257" s="14" customFormat="1">
      <c r="A257" s="14"/>
      <c r="B257" s="247"/>
      <c r="C257" s="248"/>
      <c r="D257" s="232" t="s">
        <v>148</v>
      </c>
      <c r="E257" s="249" t="s">
        <v>1</v>
      </c>
      <c r="F257" s="250" t="s">
        <v>273</v>
      </c>
      <c r="G257" s="248"/>
      <c r="H257" s="251">
        <v>5530</v>
      </c>
      <c r="I257" s="252"/>
      <c r="J257" s="248"/>
      <c r="K257" s="248"/>
      <c r="L257" s="253"/>
      <c r="M257" s="254"/>
      <c r="N257" s="255"/>
      <c r="O257" s="255"/>
      <c r="P257" s="255"/>
      <c r="Q257" s="255"/>
      <c r="R257" s="255"/>
      <c r="S257" s="255"/>
      <c r="T257" s="25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7" t="s">
        <v>148</v>
      </c>
      <c r="AU257" s="257" t="s">
        <v>86</v>
      </c>
      <c r="AV257" s="14" t="s">
        <v>86</v>
      </c>
      <c r="AW257" s="14" t="s">
        <v>32</v>
      </c>
      <c r="AX257" s="14" t="s">
        <v>76</v>
      </c>
      <c r="AY257" s="257" t="s">
        <v>138</v>
      </c>
    </row>
    <row r="258" s="15" customFormat="1">
      <c r="A258" s="15"/>
      <c r="B258" s="258"/>
      <c r="C258" s="259"/>
      <c r="D258" s="232" t="s">
        <v>148</v>
      </c>
      <c r="E258" s="260" t="s">
        <v>1</v>
      </c>
      <c r="F258" s="261" t="s">
        <v>158</v>
      </c>
      <c r="G258" s="259"/>
      <c r="H258" s="262">
        <v>5530</v>
      </c>
      <c r="I258" s="263"/>
      <c r="J258" s="259"/>
      <c r="K258" s="259"/>
      <c r="L258" s="264"/>
      <c r="M258" s="265"/>
      <c r="N258" s="266"/>
      <c r="O258" s="266"/>
      <c r="P258" s="266"/>
      <c r="Q258" s="266"/>
      <c r="R258" s="266"/>
      <c r="S258" s="266"/>
      <c r="T258" s="267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8" t="s">
        <v>148</v>
      </c>
      <c r="AU258" s="268" t="s">
        <v>86</v>
      </c>
      <c r="AV258" s="15" t="s">
        <v>144</v>
      </c>
      <c r="AW258" s="15" t="s">
        <v>32</v>
      </c>
      <c r="AX258" s="15" t="s">
        <v>84</v>
      </c>
      <c r="AY258" s="268" t="s">
        <v>138</v>
      </c>
    </row>
    <row r="259" s="2" customFormat="1" ht="66.75" customHeight="1">
      <c r="A259" s="38"/>
      <c r="B259" s="39"/>
      <c r="C259" s="219" t="s">
        <v>7</v>
      </c>
      <c r="D259" s="219" t="s">
        <v>140</v>
      </c>
      <c r="E259" s="220" t="s">
        <v>274</v>
      </c>
      <c r="F259" s="221" t="s">
        <v>275</v>
      </c>
      <c r="G259" s="222" t="s">
        <v>102</v>
      </c>
      <c r="H259" s="223">
        <v>3270</v>
      </c>
      <c r="I259" s="224"/>
      <c r="J259" s="225">
        <f>ROUND(I259*H259,2)</f>
        <v>0</v>
      </c>
      <c r="K259" s="221" t="s">
        <v>143</v>
      </c>
      <c r="L259" s="44"/>
      <c r="M259" s="226" t="s">
        <v>1</v>
      </c>
      <c r="N259" s="227" t="s">
        <v>41</v>
      </c>
      <c r="O259" s="91"/>
      <c r="P259" s="228">
        <f>O259*H259</f>
        <v>0</v>
      </c>
      <c r="Q259" s="228">
        <v>0</v>
      </c>
      <c r="R259" s="228">
        <f>Q259*H259</f>
        <v>0</v>
      </c>
      <c r="S259" s="228">
        <v>0.126</v>
      </c>
      <c r="T259" s="229">
        <f>S259*H259</f>
        <v>412.01999999999998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0" t="s">
        <v>144</v>
      </c>
      <c r="AT259" s="230" t="s">
        <v>140</v>
      </c>
      <c r="AU259" s="230" t="s">
        <v>86</v>
      </c>
      <c r="AY259" s="17" t="s">
        <v>138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7" t="s">
        <v>84</v>
      </c>
      <c r="BK259" s="231">
        <f>ROUND(I259*H259,2)</f>
        <v>0</v>
      </c>
      <c r="BL259" s="17" t="s">
        <v>144</v>
      </c>
      <c r="BM259" s="230" t="s">
        <v>276</v>
      </c>
    </row>
    <row r="260" s="13" customFormat="1">
      <c r="A260" s="13"/>
      <c r="B260" s="237"/>
      <c r="C260" s="238"/>
      <c r="D260" s="232" t="s">
        <v>148</v>
      </c>
      <c r="E260" s="239" t="s">
        <v>1</v>
      </c>
      <c r="F260" s="240" t="s">
        <v>246</v>
      </c>
      <c r="G260" s="238"/>
      <c r="H260" s="239" t="s">
        <v>1</v>
      </c>
      <c r="I260" s="241"/>
      <c r="J260" s="238"/>
      <c r="K260" s="238"/>
      <c r="L260" s="242"/>
      <c r="M260" s="243"/>
      <c r="N260" s="244"/>
      <c r="O260" s="244"/>
      <c r="P260" s="244"/>
      <c r="Q260" s="244"/>
      <c r="R260" s="244"/>
      <c r="S260" s="244"/>
      <c r="T260" s="24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6" t="s">
        <v>148</v>
      </c>
      <c r="AU260" s="246" t="s">
        <v>86</v>
      </c>
      <c r="AV260" s="13" t="s">
        <v>84</v>
      </c>
      <c r="AW260" s="13" t="s">
        <v>32</v>
      </c>
      <c r="AX260" s="13" t="s">
        <v>76</v>
      </c>
      <c r="AY260" s="246" t="s">
        <v>138</v>
      </c>
    </row>
    <row r="261" s="14" customFormat="1">
      <c r="A261" s="14"/>
      <c r="B261" s="247"/>
      <c r="C261" s="248"/>
      <c r="D261" s="232" t="s">
        <v>148</v>
      </c>
      <c r="E261" s="249" t="s">
        <v>1</v>
      </c>
      <c r="F261" s="250" t="s">
        <v>247</v>
      </c>
      <c r="G261" s="248"/>
      <c r="H261" s="251">
        <v>3270</v>
      </c>
      <c r="I261" s="252"/>
      <c r="J261" s="248"/>
      <c r="K261" s="248"/>
      <c r="L261" s="253"/>
      <c r="M261" s="254"/>
      <c r="N261" s="255"/>
      <c r="O261" s="255"/>
      <c r="P261" s="255"/>
      <c r="Q261" s="255"/>
      <c r="R261" s="255"/>
      <c r="S261" s="255"/>
      <c r="T261" s="25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7" t="s">
        <v>148</v>
      </c>
      <c r="AU261" s="257" t="s">
        <v>86</v>
      </c>
      <c r="AV261" s="14" t="s">
        <v>86</v>
      </c>
      <c r="AW261" s="14" t="s">
        <v>32</v>
      </c>
      <c r="AX261" s="14" t="s">
        <v>76</v>
      </c>
      <c r="AY261" s="257" t="s">
        <v>138</v>
      </c>
    </row>
    <row r="262" s="15" customFormat="1">
      <c r="A262" s="15"/>
      <c r="B262" s="258"/>
      <c r="C262" s="259"/>
      <c r="D262" s="232" t="s">
        <v>148</v>
      </c>
      <c r="E262" s="260" t="s">
        <v>1</v>
      </c>
      <c r="F262" s="261" t="s">
        <v>158</v>
      </c>
      <c r="G262" s="259"/>
      <c r="H262" s="262">
        <v>3270</v>
      </c>
      <c r="I262" s="263"/>
      <c r="J262" s="259"/>
      <c r="K262" s="259"/>
      <c r="L262" s="264"/>
      <c r="M262" s="265"/>
      <c r="N262" s="266"/>
      <c r="O262" s="266"/>
      <c r="P262" s="266"/>
      <c r="Q262" s="266"/>
      <c r="R262" s="266"/>
      <c r="S262" s="266"/>
      <c r="T262" s="267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8" t="s">
        <v>148</v>
      </c>
      <c r="AU262" s="268" t="s">
        <v>86</v>
      </c>
      <c r="AV262" s="15" t="s">
        <v>144</v>
      </c>
      <c r="AW262" s="15" t="s">
        <v>32</v>
      </c>
      <c r="AX262" s="15" t="s">
        <v>84</v>
      </c>
      <c r="AY262" s="268" t="s">
        <v>138</v>
      </c>
    </row>
    <row r="263" s="2" customFormat="1" ht="33" customHeight="1">
      <c r="A263" s="38"/>
      <c r="B263" s="39"/>
      <c r="C263" s="219" t="s">
        <v>277</v>
      </c>
      <c r="D263" s="219" t="s">
        <v>140</v>
      </c>
      <c r="E263" s="220" t="s">
        <v>278</v>
      </c>
      <c r="F263" s="221" t="s">
        <v>279</v>
      </c>
      <c r="G263" s="222" t="s">
        <v>280</v>
      </c>
      <c r="H263" s="223">
        <v>14</v>
      </c>
      <c r="I263" s="224"/>
      <c r="J263" s="225">
        <f>ROUND(I263*H263,2)</f>
        <v>0</v>
      </c>
      <c r="K263" s="221" t="s">
        <v>143</v>
      </c>
      <c r="L263" s="44"/>
      <c r="M263" s="226" t="s">
        <v>1</v>
      </c>
      <c r="N263" s="227" t="s">
        <v>41</v>
      </c>
      <c r="O263" s="91"/>
      <c r="P263" s="228">
        <f>O263*H263</f>
        <v>0</v>
      </c>
      <c r="Q263" s="228">
        <v>0</v>
      </c>
      <c r="R263" s="228">
        <f>Q263*H263</f>
        <v>0</v>
      </c>
      <c r="S263" s="228">
        <v>0</v>
      </c>
      <c r="T263" s="229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0" t="s">
        <v>144</v>
      </c>
      <c r="AT263" s="230" t="s">
        <v>140</v>
      </c>
      <c r="AU263" s="230" t="s">
        <v>86</v>
      </c>
      <c r="AY263" s="17" t="s">
        <v>138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7" t="s">
        <v>84</v>
      </c>
      <c r="BK263" s="231">
        <f>ROUND(I263*H263,2)</f>
        <v>0</v>
      </c>
      <c r="BL263" s="17" t="s">
        <v>144</v>
      </c>
      <c r="BM263" s="230" t="s">
        <v>281</v>
      </c>
    </row>
    <row r="264" s="13" customFormat="1">
      <c r="A264" s="13"/>
      <c r="B264" s="237"/>
      <c r="C264" s="238"/>
      <c r="D264" s="232" t="s">
        <v>148</v>
      </c>
      <c r="E264" s="239" t="s">
        <v>1</v>
      </c>
      <c r="F264" s="240" t="s">
        <v>282</v>
      </c>
      <c r="G264" s="238"/>
      <c r="H264" s="239" t="s">
        <v>1</v>
      </c>
      <c r="I264" s="241"/>
      <c r="J264" s="238"/>
      <c r="K264" s="238"/>
      <c r="L264" s="242"/>
      <c r="M264" s="243"/>
      <c r="N264" s="244"/>
      <c r="O264" s="244"/>
      <c r="P264" s="244"/>
      <c r="Q264" s="244"/>
      <c r="R264" s="244"/>
      <c r="S264" s="244"/>
      <c r="T264" s="24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6" t="s">
        <v>148</v>
      </c>
      <c r="AU264" s="246" t="s">
        <v>86</v>
      </c>
      <c r="AV264" s="13" t="s">
        <v>84</v>
      </c>
      <c r="AW264" s="13" t="s">
        <v>32</v>
      </c>
      <c r="AX264" s="13" t="s">
        <v>76</v>
      </c>
      <c r="AY264" s="246" t="s">
        <v>138</v>
      </c>
    </row>
    <row r="265" s="14" customFormat="1">
      <c r="A265" s="14"/>
      <c r="B265" s="247"/>
      <c r="C265" s="248"/>
      <c r="D265" s="232" t="s">
        <v>148</v>
      </c>
      <c r="E265" s="249" t="s">
        <v>1</v>
      </c>
      <c r="F265" s="250" t="s">
        <v>232</v>
      </c>
      <c r="G265" s="248"/>
      <c r="H265" s="251">
        <v>14</v>
      </c>
      <c r="I265" s="252"/>
      <c r="J265" s="248"/>
      <c r="K265" s="248"/>
      <c r="L265" s="253"/>
      <c r="M265" s="254"/>
      <c r="N265" s="255"/>
      <c r="O265" s="255"/>
      <c r="P265" s="255"/>
      <c r="Q265" s="255"/>
      <c r="R265" s="255"/>
      <c r="S265" s="255"/>
      <c r="T265" s="25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7" t="s">
        <v>148</v>
      </c>
      <c r="AU265" s="257" t="s">
        <v>86</v>
      </c>
      <c r="AV265" s="14" t="s">
        <v>86</v>
      </c>
      <c r="AW265" s="14" t="s">
        <v>32</v>
      </c>
      <c r="AX265" s="14" t="s">
        <v>76</v>
      </c>
      <c r="AY265" s="257" t="s">
        <v>138</v>
      </c>
    </row>
    <row r="266" s="15" customFormat="1">
      <c r="A266" s="15"/>
      <c r="B266" s="258"/>
      <c r="C266" s="259"/>
      <c r="D266" s="232" t="s">
        <v>148</v>
      </c>
      <c r="E266" s="260" t="s">
        <v>1</v>
      </c>
      <c r="F266" s="261" t="s">
        <v>158</v>
      </c>
      <c r="G266" s="259"/>
      <c r="H266" s="262">
        <v>14</v>
      </c>
      <c r="I266" s="263"/>
      <c r="J266" s="259"/>
      <c r="K266" s="259"/>
      <c r="L266" s="264"/>
      <c r="M266" s="265"/>
      <c r="N266" s="266"/>
      <c r="O266" s="266"/>
      <c r="P266" s="266"/>
      <c r="Q266" s="266"/>
      <c r="R266" s="266"/>
      <c r="S266" s="266"/>
      <c r="T266" s="267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8" t="s">
        <v>148</v>
      </c>
      <c r="AU266" s="268" t="s">
        <v>86</v>
      </c>
      <c r="AV266" s="15" t="s">
        <v>144</v>
      </c>
      <c r="AW266" s="15" t="s">
        <v>32</v>
      </c>
      <c r="AX266" s="15" t="s">
        <v>84</v>
      </c>
      <c r="AY266" s="268" t="s">
        <v>138</v>
      </c>
    </row>
    <row r="267" s="2" customFormat="1" ht="16.5" customHeight="1">
      <c r="A267" s="38"/>
      <c r="B267" s="39"/>
      <c r="C267" s="269" t="s">
        <v>283</v>
      </c>
      <c r="D267" s="269" t="s">
        <v>212</v>
      </c>
      <c r="E267" s="270" t="s">
        <v>284</v>
      </c>
      <c r="F267" s="271" t="s">
        <v>285</v>
      </c>
      <c r="G267" s="272" t="s">
        <v>280</v>
      </c>
      <c r="H267" s="273">
        <v>14</v>
      </c>
      <c r="I267" s="274"/>
      <c r="J267" s="275">
        <f>ROUND(I267*H267,2)</f>
        <v>0</v>
      </c>
      <c r="K267" s="271" t="s">
        <v>1</v>
      </c>
      <c r="L267" s="276"/>
      <c r="M267" s="277" t="s">
        <v>1</v>
      </c>
      <c r="N267" s="278" t="s">
        <v>41</v>
      </c>
      <c r="O267" s="91"/>
      <c r="P267" s="228">
        <f>O267*H267</f>
        <v>0</v>
      </c>
      <c r="Q267" s="228">
        <v>0.0020999999999999999</v>
      </c>
      <c r="R267" s="228">
        <f>Q267*H267</f>
        <v>0.029399999999999999</v>
      </c>
      <c r="S267" s="228">
        <v>0</v>
      </c>
      <c r="T267" s="229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0" t="s">
        <v>194</v>
      </c>
      <c r="AT267" s="230" t="s">
        <v>212</v>
      </c>
      <c r="AU267" s="230" t="s">
        <v>86</v>
      </c>
      <c r="AY267" s="17" t="s">
        <v>138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7" t="s">
        <v>84</v>
      </c>
      <c r="BK267" s="231">
        <f>ROUND(I267*H267,2)</f>
        <v>0</v>
      </c>
      <c r="BL267" s="17" t="s">
        <v>144</v>
      </c>
      <c r="BM267" s="230" t="s">
        <v>286</v>
      </c>
    </row>
    <row r="268" s="13" customFormat="1">
      <c r="A268" s="13"/>
      <c r="B268" s="237"/>
      <c r="C268" s="238"/>
      <c r="D268" s="232" t="s">
        <v>148</v>
      </c>
      <c r="E268" s="239" t="s">
        <v>1</v>
      </c>
      <c r="F268" s="240" t="s">
        <v>282</v>
      </c>
      <c r="G268" s="238"/>
      <c r="H268" s="239" t="s">
        <v>1</v>
      </c>
      <c r="I268" s="241"/>
      <c r="J268" s="238"/>
      <c r="K268" s="238"/>
      <c r="L268" s="242"/>
      <c r="M268" s="243"/>
      <c r="N268" s="244"/>
      <c r="O268" s="244"/>
      <c r="P268" s="244"/>
      <c r="Q268" s="244"/>
      <c r="R268" s="244"/>
      <c r="S268" s="244"/>
      <c r="T268" s="24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6" t="s">
        <v>148</v>
      </c>
      <c r="AU268" s="246" t="s">
        <v>86</v>
      </c>
      <c r="AV268" s="13" t="s">
        <v>84</v>
      </c>
      <c r="AW268" s="13" t="s">
        <v>32</v>
      </c>
      <c r="AX268" s="13" t="s">
        <v>76</v>
      </c>
      <c r="AY268" s="246" t="s">
        <v>138</v>
      </c>
    </row>
    <row r="269" s="14" customFormat="1">
      <c r="A269" s="14"/>
      <c r="B269" s="247"/>
      <c r="C269" s="248"/>
      <c r="D269" s="232" t="s">
        <v>148</v>
      </c>
      <c r="E269" s="249" t="s">
        <v>1</v>
      </c>
      <c r="F269" s="250" t="s">
        <v>232</v>
      </c>
      <c r="G269" s="248"/>
      <c r="H269" s="251">
        <v>14</v>
      </c>
      <c r="I269" s="252"/>
      <c r="J269" s="248"/>
      <c r="K269" s="248"/>
      <c r="L269" s="253"/>
      <c r="M269" s="254"/>
      <c r="N269" s="255"/>
      <c r="O269" s="255"/>
      <c r="P269" s="255"/>
      <c r="Q269" s="255"/>
      <c r="R269" s="255"/>
      <c r="S269" s="255"/>
      <c r="T269" s="25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7" t="s">
        <v>148</v>
      </c>
      <c r="AU269" s="257" t="s">
        <v>86</v>
      </c>
      <c r="AV269" s="14" t="s">
        <v>86</v>
      </c>
      <c r="AW269" s="14" t="s">
        <v>32</v>
      </c>
      <c r="AX269" s="14" t="s">
        <v>76</v>
      </c>
      <c r="AY269" s="257" t="s">
        <v>138</v>
      </c>
    </row>
    <row r="270" s="15" customFormat="1">
      <c r="A270" s="15"/>
      <c r="B270" s="258"/>
      <c r="C270" s="259"/>
      <c r="D270" s="232" t="s">
        <v>148</v>
      </c>
      <c r="E270" s="260" t="s">
        <v>1</v>
      </c>
      <c r="F270" s="261" t="s">
        <v>158</v>
      </c>
      <c r="G270" s="259"/>
      <c r="H270" s="262">
        <v>14</v>
      </c>
      <c r="I270" s="263"/>
      <c r="J270" s="259"/>
      <c r="K270" s="259"/>
      <c r="L270" s="264"/>
      <c r="M270" s="265"/>
      <c r="N270" s="266"/>
      <c r="O270" s="266"/>
      <c r="P270" s="266"/>
      <c r="Q270" s="266"/>
      <c r="R270" s="266"/>
      <c r="S270" s="266"/>
      <c r="T270" s="267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8" t="s">
        <v>148</v>
      </c>
      <c r="AU270" s="268" t="s">
        <v>86</v>
      </c>
      <c r="AV270" s="15" t="s">
        <v>144</v>
      </c>
      <c r="AW270" s="15" t="s">
        <v>32</v>
      </c>
      <c r="AX270" s="15" t="s">
        <v>84</v>
      </c>
      <c r="AY270" s="268" t="s">
        <v>138</v>
      </c>
    </row>
    <row r="271" s="2" customFormat="1" ht="24.15" customHeight="1">
      <c r="A271" s="38"/>
      <c r="B271" s="39"/>
      <c r="C271" s="219" t="s">
        <v>287</v>
      </c>
      <c r="D271" s="219" t="s">
        <v>140</v>
      </c>
      <c r="E271" s="220" t="s">
        <v>288</v>
      </c>
      <c r="F271" s="221" t="s">
        <v>289</v>
      </c>
      <c r="G271" s="222" t="s">
        <v>280</v>
      </c>
      <c r="H271" s="223">
        <v>260</v>
      </c>
      <c r="I271" s="224"/>
      <c r="J271" s="225">
        <f>ROUND(I271*H271,2)</f>
        <v>0</v>
      </c>
      <c r="K271" s="221" t="s">
        <v>143</v>
      </c>
      <c r="L271" s="44"/>
      <c r="M271" s="226" t="s">
        <v>1</v>
      </c>
      <c r="N271" s="227" t="s">
        <v>41</v>
      </c>
      <c r="O271" s="91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0" t="s">
        <v>144</v>
      </c>
      <c r="AT271" s="230" t="s">
        <v>140</v>
      </c>
      <c r="AU271" s="230" t="s">
        <v>86</v>
      </c>
      <c r="AY271" s="17" t="s">
        <v>138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7" t="s">
        <v>84</v>
      </c>
      <c r="BK271" s="231">
        <f>ROUND(I271*H271,2)</f>
        <v>0</v>
      </c>
      <c r="BL271" s="17" t="s">
        <v>144</v>
      </c>
      <c r="BM271" s="230" t="s">
        <v>290</v>
      </c>
    </row>
    <row r="272" s="2" customFormat="1">
      <c r="A272" s="38"/>
      <c r="B272" s="39"/>
      <c r="C272" s="40"/>
      <c r="D272" s="232" t="s">
        <v>146</v>
      </c>
      <c r="E272" s="40"/>
      <c r="F272" s="233" t="s">
        <v>291</v>
      </c>
      <c r="G272" s="40"/>
      <c r="H272" s="40"/>
      <c r="I272" s="234"/>
      <c r="J272" s="40"/>
      <c r="K272" s="40"/>
      <c r="L272" s="44"/>
      <c r="M272" s="235"/>
      <c r="N272" s="236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146</v>
      </c>
      <c r="AU272" s="17" t="s">
        <v>86</v>
      </c>
    </row>
    <row r="273" s="13" customFormat="1">
      <c r="A273" s="13"/>
      <c r="B273" s="237"/>
      <c r="C273" s="238"/>
      <c r="D273" s="232" t="s">
        <v>148</v>
      </c>
      <c r="E273" s="239" t="s">
        <v>1</v>
      </c>
      <c r="F273" s="240" t="s">
        <v>292</v>
      </c>
      <c r="G273" s="238"/>
      <c r="H273" s="239" t="s">
        <v>1</v>
      </c>
      <c r="I273" s="241"/>
      <c r="J273" s="238"/>
      <c r="K273" s="238"/>
      <c r="L273" s="242"/>
      <c r="M273" s="243"/>
      <c r="N273" s="244"/>
      <c r="O273" s="244"/>
      <c r="P273" s="244"/>
      <c r="Q273" s="244"/>
      <c r="R273" s="244"/>
      <c r="S273" s="244"/>
      <c r="T273" s="24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6" t="s">
        <v>148</v>
      </c>
      <c r="AU273" s="246" t="s">
        <v>86</v>
      </c>
      <c r="AV273" s="13" t="s">
        <v>84</v>
      </c>
      <c r="AW273" s="13" t="s">
        <v>32</v>
      </c>
      <c r="AX273" s="13" t="s">
        <v>76</v>
      </c>
      <c r="AY273" s="246" t="s">
        <v>138</v>
      </c>
    </row>
    <row r="274" s="14" customFormat="1">
      <c r="A274" s="14"/>
      <c r="B274" s="247"/>
      <c r="C274" s="248"/>
      <c r="D274" s="232" t="s">
        <v>148</v>
      </c>
      <c r="E274" s="249" t="s">
        <v>1</v>
      </c>
      <c r="F274" s="250" t="s">
        <v>293</v>
      </c>
      <c r="G274" s="248"/>
      <c r="H274" s="251">
        <v>260</v>
      </c>
      <c r="I274" s="252"/>
      <c r="J274" s="248"/>
      <c r="K274" s="248"/>
      <c r="L274" s="253"/>
      <c r="M274" s="254"/>
      <c r="N274" s="255"/>
      <c r="O274" s="255"/>
      <c r="P274" s="255"/>
      <c r="Q274" s="255"/>
      <c r="R274" s="255"/>
      <c r="S274" s="255"/>
      <c r="T274" s="256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7" t="s">
        <v>148</v>
      </c>
      <c r="AU274" s="257" t="s">
        <v>86</v>
      </c>
      <c r="AV274" s="14" t="s">
        <v>86</v>
      </c>
      <c r="AW274" s="14" t="s">
        <v>32</v>
      </c>
      <c r="AX274" s="14" t="s">
        <v>76</v>
      </c>
      <c r="AY274" s="257" t="s">
        <v>138</v>
      </c>
    </row>
    <row r="275" s="15" customFormat="1">
      <c r="A275" s="15"/>
      <c r="B275" s="258"/>
      <c r="C275" s="259"/>
      <c r="D275" s="232" t="s">
        <v>148</v>
      </c>
      <c r="E275" s="260" t="s">
        <v>1</v>
      </c>
      <c r="F275" s="261" t="s">
        <v>158</v>
      </c>
      <c r="G275" s="259"/>
      <c r="H275" s="262">
        <v>260</v>
      </c>
      <c r="I275" s="263"/>
      <c r="J275" s="259"/>
      <c r="K275" s="259"/>
      <c r="L275" s="264"/>
      <c r="M275" s="265"/>
      <c r="N275" s="266"/>
      <c r="O275" s="266"/>
      <c r="P275" s="266"/>
      <c r="Q275" s="266"/>
      <c r="R275" s="266"/>
      <c r="S275" s="266"/>
      <c r="T275" s="267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8" t="s">
        <v>148</v>
      </c>
      <c r="AU275" s="268" t="s">
        <v>86</v>
      </c>
      <c r="AV275" s="15" t="s">
        <v>144</v>
      </c>
      <c r="AW275" s="15" t="s">
        <v>32</v>
      </c>
      <c r="AX275" s="15" t="s">
        <v>84</v>
      </c>
      <c r="AY275" s="268" t="s">
        <v>138</v>
      </c>
    </row>
    <row r="276" s="2" customFormat="1" ht="16.5" customHeight="1">
      <c r="A276" s="38"/>
      <c r="B276" s="39"/>
      <c r="C276" s="269" t="s">
        <v>294</v>
      </c>
      <c r="D276" s="269" t="s">
        <v>212</v>
      </c>
      <c r="E276" s="270" t="s">
        <v>295</v>
      </c>
      <c r="F276" s="271" t="s">
        <v>296</v>
      </c>
      <c r="G276" s="272" t="s">
        <v>280</v>
      </c>
      <c r="H276" s="273">
        <v>260</v>
      </c>
      <c r="I276" s="274"/>
      <c r="J276" s="275">
        <f>ROUND(I276*H276,2)</f>
        <v>0</v>
      </c>
      <c r="K276" s="271" t="s">
        <v>143</v>
      </c>
      <c r="L276" s="276"/>
      <c r="M276" s="277" t="s">
        <v>1</v>
      </c>
      <c r="N276" s="278" t="s">
        <v>41</v>
      </c>
      <c r="O276" s="91"/>
      <c r="P276" s="228">
        <f>O276*H276</f>
        <v>0</v>
      </c>
      <c r="Q276" s="228">
        <v>0.0014499999999999999</v>
      </c>
      <c r="R276" s="228">
        <f>Q276*H276</f>
        <v>0.377</v>
      </c>
      <c r="S276" s="228">
        <v>0</v>
      </c>
      <c r="T276" s="229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0" t="s">
        <v>194</v>
      </c>
      <c r="AT276" s="230" t="s">
        <v>212</v>
      </c>
      <c r="AU276" s="230" t="s">
        <v>86</v>
      </c>
      <c r="AY276" s="17" t="s">
        <v>138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7" t="s">
        <v>84</v>
      </c>
      <c r="BK276" s="231">
        <f>ROUND(I276*H276,2)</f>
        <v>0</v>
      </c>
      <c r="BL276" s="17" t="s">
        <v>144</v>
      </c>
      <c r="BM276" s="230" t="s">
        <v>297</v>
      </c>
    </row>
    <row r="277" s="13" customFormat="1">
      <c r="A277" s="13"/>
      <c r="B277" s="237"/>
      <c r="C277" s="238"/>
      <c r="D277" s="232" t="s">
        <v>148</v>
      </c>
      <c r="E277" s="239" t="s">
        <v>1</v>
      </c>
      <c r="F277" s="240" t="s">
        <v>292</v>
      </c>
      <c r="G277" s="238"/>
      <c r="H277" s="239" t="s">
        <v>1</v>
      </c>
      <c r="I277" s="241"/>
      <c r="J277" s="238"/>
      <c r="K277" s="238"/>
      <c r="L277" s="242"/>
      <c r="M277" s="243"/>
      <c r="N277" s="244"/>
      <c r="O277" s="244"/>
      <c r="P277" s="244"/>
      <c r="Q277" s="244"/>
      <c r="R277" s="244"/>
      <c r="S277" s="244"/>
      <c r="T277" s="24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6" t="s">
        <v>148</v>
      </c>
      <c r="AU277" s="246" t="s">
        <v>86</v>
      </c>
      <c r="AV277" s="13" t="s">
        <v>84</v>
      </c>
      <c r="AW277" s="13" t="s">
        <v>32</v>
      </c>
      <c r="AX277" s="13" t="s">
        <v>76</v>
      </c>
      <c r="AY277" s="246" t="s">
        <v>138</v>
      </c>
    </row>
    <row r="278" s="14" customFormat="1">
      <c r="A278" s="14"/>
      <c r="B278" s="247"/>
      <c r="C278" s="248"/>
      <c r="D278" s="232" t="s">
        <v>148</v>
      </c>
      <c r="E278" s="249" t="s">
        <v>1</v>
      </c>
      <c r="F278" s="250" t="s">
        <v>293</v>
      </c>
      <c r="G278" s="248"/>
      <c r="H278" s="251">
        <v>260</v>
      </c>
      <c r="I278" s="252"/>
      <c r="J278" s="248"/>
      <c r="K278" s="248"/>
      <c r="L278" s="253"/>
      <c r="M278" s="254"/>
      <c r="N278" s="255"/>
      <c r="O278" s="255"/>
      <c r="P278" s="255"/>
      <c r="Q278" s="255"/>
      <c r="R278" s="255"/>
      <c r="S278" s="255"/>
      <c r="T278" s="256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7" t="s">
        <v>148</v>
      </c>
      <c r="AU278" s="257" t="s">
        <v>86</v>
      </c>
      <c r="AV278" s="14" t="s">
        <v>86</v>
      </c>
      <c r="AW278" s="14" t="s">
        <v>32</v>
      </c>
      <c r="AX278" s="14" t="s">
        <v>76</v>
      </c>
      <c r="AY278" s="257" t="s">
        <v>138</v>
      </c>
    </row>
    <row r="279" s="15" customFormat="1">
      <c r="A279" s="15"/>
      <c r="B279" s="258"/>
      <c r="C279" s="259"/>
      <c r="D279" s="232" t="s">
        <v>148</v>
      </c>
      <c r="E279" s="260" t="s">
        <v>1</v>
      </c>
      <c r="F279" s="261" t="s">
        <v>158</v>
      </c>
      <c r="G279" s="259"/>
      <c r="H279" s="262">
        <v>260</v>
      </c>
      <c r="I279" s="263"/>
      <c r="J279" s="259"/>
      <c r="K279" s="259"/>
      <c r="L279" s="264"/>
      <c r="M279" s="265"/>
      <c r="N279" s="266"/>
      <c r="O279" s="266"/>
      <c r="P279" s="266"/>
      <c r="Q279" s="266"/>
      <c r="R279" s="266"/>
      <c r="S279" s="266"/>
      <c r="T279" s="267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8" t="s">
        <v>148</v>
      </c>
      <c r="AU279" s="268" t="s">
        <v>86</v>
      </c>
      <c r="AV279" s="15" t="s">
        <v>144</v>
      </c>
      <c r="AW279" s="15" t="s">
        <v>32</v>
      </c>
      <c r="AX279" s="15" t="s">
        <v>84</v>
      </c>
      <c r="AY279" s="268" t="s">
        <v>138</v>
      </c>
    </row>
    <row r="280" s="2" customFormat="1" ht="24.15" customHeight="1">
      <c r="A280" s="38"/>
      <c r="B280" s="39"/>
      <c r="C280" s="219" t="s">
        <v>298</v>
      </c>
      <c r="D280" s="219" t="s">
        <v>140</v>
      </c>
      <c r="E280" s="220" t="s">
        <v>299</v>
      </c>
      <c r="F280" s="221" t="s">
        <v>300</v>
      </c>
      <c r="G280" s="222" t="s">
        <v>265</v>
      </c>
      <c r="H280" s="223">
        <v>6681</v>
      </c>
      <c r="I280" s="224"/>
      <c r="J280" s="225">
        <f>ROUND(I280*H280,2)</f>
        <v>0</v>
      </c>
      <c r="K280" s="221" t="s">
        <v>143</v>
      </c>
      <c r="L280" s="44"/>
      <c r="M280" s="226" t="s">
        <v>1</v>
      </c>
      <c r="N280" s="227" t="s">
        <v>41</v>
      </c>
      <c r="O280" s="91"/>
      <c r="P280" s="228">
        <f>O280*H280</f>
        <v>0</v>
      </c>
      <c r="Q280" s="228">
        <v>0.00010000000000000001</v>
      </c>
      <c r="R280" s="228">
        <f>Q280*H280</f>
        <v>0.66810000000000003</v>
      </c>
      <c r="S280" s="228">
        <v>0</v>
      </c>
      <c r="T280" s="229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0" t="s">
        <v>144</v>
      </c>
      <c r="AT280" s="230" t="s">
        <v>140</v>
      </c>
      <c r="AU280" s="230" t="s">
        <v>86</v>
      </c>
      <c r="AY280" s="17" t="s">
        <v>138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7" t="s">
        <v>84</v>
      </c>
      <c r="BK280" s="231">
        <f>ROUND(I280*H280,2)</f>
        <v>0</v>
      </c>
      <c r="BL280" s="17" t="s">
        <v>144</v>
      </c>
      <c r="BM280" s="230" t="s">
        <v>301</v>
      </c>
    </row>
    <row r="281" s="14" customFormat="1">
      <c r="A281" s="14"/>
      <c r="B281" s="247"/>
      <c r="C281" s="248"/>
      <c r="D281" s="232" t="s">
        <v>148</v>
      </c>
      <c r="E281" s="249" t="s">
        <v>1</v>
      </c>
      <c r="F281" s="250" t="s">
        <v>302</v>
      </c>
      <c r="G281" s="248"/>
      <c r="H281" s="251">
        <v>6681</v>
      </c>
      <c r="I281" s="252"/>
      <c r="J281" s="248"/>
      <c r="K281" s="248"/>
      <c r="L281" s="253"/>
      <c r="M281" s="254"/>
      <c r="N281" s="255"/>
      <c r="O281" s="255"/>
      <c r="P281" s="255"/>
      <c r="Q281" s="255"/>
      <c r="R281" s="255"/>
      <c r="S281" s="255"/>
      <c r="T281" s="25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7" t="s">
        <v>148</v>
      </c>
      <c r="AU281" s="257" t="s">
        <v>86</v>
      </c>
      <c r="AV281" s="14" t="s">
        <v>86</v>
      </c>
      <c r="AW281" s="14" t="s">
        <v>32</v>
      </c>
      <c r="AX281" s="14" t="s">
        <v>76</v>
      </c>
      <c r="AY281" s="257" t="s">
        <v>138</v>
      </c>
    </row>
    <row r="282" s="15" customFormat="1">
      <c r="A282" s="15"/>
      <c r="B282" s="258"/>
      <c r="C282" s="259"/>
      <c r="D282" s="232" t="s">
        <v>148</v>
      </c>
      <c r="E282" s="260" t="s">
        <v>1</v>
      </c>
      <c r="F282" s="261" t="s">
        <v>158</v>
      </c>
      <c r="G282" s="259"/>
      <c r="H282" s="262">
        <v>6681</v>
      </c>
      <c r="I282" s="263"/>
      <c r="J282" s="259"/>
      <c r="K282" s="259"/>
      <c r="L282" s="264"/>
      <c r="M282" s="265"/>
      <c r="N282" s="266"/>
      <c r="O282" s="266"/>
      <c r="P282" s="266"/>
      <c r="Q282" s="266"/>
      <c r="R282" s="266"/>
      <c r="S282" s="266"/>
      <c r="T282" s="267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8" t="s">
        <v>148</v>
      </c>
      <c r="AU282" s="268" t="s">
        <v>86</v>
      </c>
      <c r="AV282" s="15" t="s">
        <v>144</v>
      </c>
      <c r="AW282" s="15" t="s">
        <v>32</v>
      </c>
      <c r="AX282" s="15" t="s">
        <v>84</v>
      </c>
      <c r="AY282" s="268" t="s">
        <v>138</v>
      </c>
    </row>
    <row r="283" s="2" customFormat="1" ht="33" customHeight="1">
      <c r="A283" s="38"/>
      <c r="B283" s="39"/>
      <c r="C283" s="219" t="s">
        <v>303</v>
      </c>
      <c r="D283" s="219" t="s">
        <v>140</v>
      </c>
      <c r="E283" s="220" t="s">
        <v>304</v>
      </c>
      <c r="F283" s="221" t="s">
        <v>305</v>
      </c>
      <c r="G283" s="222" t="s">
        <v>265</v>
      </c>
      <c r="H283" s="223">
        <v>6681</v>
      </c>
      <c r="I283" s="224"/>
      <c r="J283" s="225">
        <f>ROUND(I283*H283,2)</f>
        <v>0</v>
      </c>
      <c r="K283" s="221" t="s">
        <v>143</v>
      </c>
      <c r="L283" s="44"/>
      <c r="M283" s="226" t="s">
        <v>1</v>
      </c>
      <c r="N283" s="227" t="s">
        <v>41</v>
      </c>
      <c r="O283" s="91"/>
      <c r="P283" s="228">
        <f>O283*H283</f>
        <v>0</v>
      </c>
      <c r="Q283" s="228">
        <v>0.00033</v>
      </c>
      <c r="R283" s="228">
        <f>Q283*H283</f>
        <v>2.2047300000000001</v>
      </c>
      <c r="S283" s="228">
        <v>0</v>
      </c>
      <c r="T283" s="229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30" t="s">
        <v>144</v>
      </c>
      <c r="AT283" s="230" t="s">
        <v>140</v>
      </c>
      <c r="AU283" s="230" t="s">
        <v>86</v>
      </c>
      <c r="AY283" s="17" t="s">
        <v>138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7" t="s">
        <v>84</v>
      </c>
      <c r="BK283" s="231">
        <f>ROUND(I283*H283,2)</f>
        <v>0</v>
      </c>
      <c r="BL283" s="17" t="s">
        <v>144</v>
      </c>
      <c r="BM283" s="230" t="s">
        <v>306</v>
      </c>
    </row>
    <row r="284" s="14" customFormat="1">
      <c r="A284" s="14"/>
      <c r="B284" s="247"/>
      <c r="C284" s="248"/>
      <c r="D284" s="232" t="s">
        <v>148</v>
      </c>
      <c r="E284" s="249" t="s">
        <v>1</v>
      </c>
      <c r="F284" s="250" t="s">
        <v>302</v>
      </c>
      <c r="G284" s="248"/>
      <c r="H284" s="251">
        <v>6681</v>
      </c>
      <c r="I284" s="252"/>
      <c r="J284" s="248"/>
      <c r="K284" s="248"/>
      <c r="L284" s="253"/>
      <c r="M284" s="254"/>
      <c r="N284" s="255"/>
      <c r="O284" s="255"/>
      <c r="P284" s="255"/>
      <c r="Q284" s="255"/>
      <c r="R284" s="255"/>
      <c r="S284" s="255"/>
      <c r="T284" s="25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7" t="s">
        <v>148</v>
      </c>
      <c r="AU284" s="257" t="s">
        <v>86</v>
      </c>
      <c r="AV284" s="14" t="s">
        <v>86</v>
      </c>
      <c r="AW284" s="14" t="s">
        <v>32</v>
      </c>
      <c r="AX284" s="14" t="s">
        <v>76</v>
      </c>
      <c r="AY284" s="257" t="s">
        <v>138</v>
      </c>
    </row>
    <row r="285" s="15" customFormat="1">
      <c r="A285" s="15"/>
      <c r="B285" s="258"/>
      <c r="C285" s="259"/>
      <c r="D285" s="232" t="s">
        <v>148</v>
      </c>
      <c r="E285" s="260" t="s">
        <v>1</v>
      </c>
      <c r="F285" s="261" t="s">
        <v>158</v>
      </c>
      <c r="G285" s="259"/>
      <c r="H285" s="262">
        <v>6681</v>
      </c>
      <c r="I285" s="263"/>
      <c r="J285" s="259"/>
      <c r="K285" s="259"/>
      <c r="L285" s="264"/>
      <c r="M285" s="265"/>
      <c r="N285" s="266"/>
      <c r="O285" s="266"/>
      <c r="P285" s="266"/>
      <c r="Q285" s="266"/>
      <c r="R285" s="266"/>
      <c r="S285" s="266"/>
      <c r="T285" s="267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8" t="s">
        <v>148</v>
      </c>
      <c r="AU285" s="268" t="s">
        <v>86</v>
      </c>
      <c r="AV285" s="15" t="s">
        <v>144</v>
      </c>
      <c r="AW285" s="15" t="s">
        <v>32</v>
      </c>
      <c r="AX285" s="15" t="s">
        <v>84</v>
      </c>
      <c r="AY285" s="268" t="s">
        <v>138</v>
      </c>
    </row>
    <row r="286" s="2" customFormat="1" ht="78" customHeight="1">
      <c r="A286" s="38"/>
      <c r="B286" s="39"/>
      <c r="C286" s="219" t="s">
        <v>307</v>
      </c>
      <c r="D286" s="219" t="s">
        <v>140</v>
      </c>
      <c r="E286" s="220" t="s">
        <v>308</v>
      </c>
      <c r="F286" s="221" t="s">
        <v>309</v>
      </c>
      <c r="G286" s="222" t="s">
        <v>280</v>
      </c>
      <c r="H286" s="223">
        <v>6</v>
      </c>
      <c r="I286" s="224"/>
      <c r="J286" s="225">
        <f>ROUND(I286*H286,2)</f>
        <v>0</v>
      </c>
      <c r="K286" s="221" t="s">
        <v>1</v>
      </c>
      <c r="L286" s="44"/>
      <c r="M286" s="226" t="s">
        <v>1</v>
      </c>
      <c r="N286" s="227" t="s">
        <v>41</v>
      </c>
      <c r="O286" s="91"/>
      <c r="P286" s="228">
        <f>O286*H286</f>
        <v>0</v>
      </c>
      <c r="Q286" s="228">
        <v>7.9956100000000001</v>
      </c>
      <c r="R286" s="228">
        <f>Q286*H286</f>
        <v>47.973660000000002</v>
      </c>
      <c r="S286" s="228">
        <v>0</v>
      </c>
      <c r="T286" s="229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0" t="s">
        <v>144</v>
      </c>
      <c r="AT286" s="230" t="s">
        <v>140</v>
      </c>
      <c r="AU286" s="230" t="s">
        <v>86</v>
      </c>
      <c r="AY286" s="17" t="s">
        <v>138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7" t="s">
        <v>84</v>
      </c>
      <c r="BK286" s="231">
        <f>ROUND(I286*H286,2)</f>
        <v>0</v>
      </c>
      <c r="BL286" s="17" t="s">
        <v>144</v>
      </c>
      <c r="BM286" s="230" t="s">
        <v>310</v>
      </c>
    </row>
    <row r="287" s="13" customFormat="1">
      <c r="A287" s="13"/>
      <c r="B287" s="237"/>
      <c r="C287" s="238"/>
      <c r="D287" s="232" t="s">
        <v>148</v>
      </c>
      <c r="E287" s="239" t="s">
        <v>1</v>
      </c>
      <c r="F287" s="240" t="s">
        <v>311</v>
      </c>
      <c r="G287" s="238"/>
      <c r="H287" s="239" t="s">
        <v>1</v>
      </c>
      <c r="I287" s="241"/>
      <c r="J287" s="238"/>
      <c r="K287" s="238"/>
      <c r="L287" s="242"/>
      <c r="M287" s="243"/>
      <c r="N287" s="244"/>
      <c r="O287" s="244"/>
      <c r="P287" s="244"/>
      <c r="Q287" s="244"/>
      <c r="R287" s="244"/>
      <c r="S287" s="244"/>
      <c r="T287" s="24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6" t="s">
        <v>148</v>
      </c>
      <c r="AU287" s="246" t="s">
        <v>86</v>
      </c>
      <c r="AV287" s="13" t="s">
        <v>84</v>
      </c>
      <c r="AW287" s="13" t="s">
        <v>32</v>
      </c>
      <c r="AX287" s="13" t="s">
        <v>76</v>
      </c>
      <c r="AY287" s="246" t="s">
        <v>138</v>
      </c>
    </row>
    <row r="288" s="14" customFormat="1">
      <c r="A288" s="14"/>
      <c r="B288" s="247"/>
      <c r="C288" s="248"/>
      <c r="D288" s="232" t="s">
        <v>148</v>
      </c>
      <c r="E288" s="249" t="s">
        <v>1</v>
      </c>
      <c r="F288" s="250" t="s">
        <v>180</v>
      </c>
      <c r="G288" s="248"/>
      <c r="H288" s="251">
        <v>6</v>
      </c>
      <c r="I288" s="252"/>
      <c r="J288" s="248"/>
      <c r="K288" s="248"/>
      <c r="L288" s="253"/>
      <c r="M288" s="254"/>
      <c r="N288" s="255"/>
      <c r="O288" s="255"/>
      <c r="P288" s="255"/>
      <c r="Q288" s="255"/>
      <c r="R288" s="255"/>
      <c r="S288" s="255"/>
      <c r="T288" s="25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7" t="s">
        <v>148</v>
      </c>
      <c r="AU288" s="257" t="s">
        <v>86</v>
      </c>
      <c r="AV288" s="14" t="s">
        <v>86</v>
      </c>
      <c r="AW288" s="14" t="s">
        <v>32</v>
      </c>
      <c r="AX288" s="14" t="s">
        <v>76</v>
      </c>
      <c r="AY288" s="257" t="s">
        <v>138</v>
      </c>
    </row>
    <row r="289" s="15" customFormat="1">
      <c r="A289" s="15"/>
      <c r="B289" s="258"/>
      <c r="C289" s="259"/>
      <c r="D289" s="232" t="s">
        <v>148</v>
      </c>
      <c r="E289" s="260" t="s">
        <v>1</v>
      </c>
      <c r="F289" s="261" t="s">
        <v>158</v>
      </c>
      <c r="G289" s="259"/>
      <c r="H289" s="262">
        <v>6</v>
      </c>
      <c r="I289" s="263"/>
      <c r="J289" s="259"/>
      <c r="K289" s="259"/>
      <c r="L289" s="264"/>
      <c r="M289" s="265"/>
      <c r="N289" s="266"/>
      <c r="O289" s="266"/>
      <c r="P289" s="266"/>
      <c r="Q289" s="266"/>
      <c r="R289" s="266"/>
      <c r="S289" s="266"/>
      <c r="T289" s="267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8" t="s">
        <v>148</v>
      </c>
      <c r="AU289" s="268" t="s">
        <v>86</v>
      </c>
      <c r="AV289" s="15" t="s">
        <v>144</v>
      </c>
      <c r="AW289" s="15" t="s">
        <v>32</v>
      </c>
      <c r="AX289" s="15" t="s">
        <v>84</v>
      </c>
      <c r="AY289" s="268" t="s">
        <v>138</v>
      </c>
    </row>
    <row r="290" s="2" customFormat="1" ht="24.15" customHeight="1">
      <c r="A290" s="38"/>
      <c r="B290" s="39"/>
      <c r="C290" s="219" t="s">
        <v>312</v>
      </c>
      <c r="D290" s="219" t="s">
        <v>140</v>
      </c>
      <c r="E290" s="220" t="s">
        <v>313</v>
      </c>
      <c r="F290" s="221" t="s">
        <v>314</v>
      </c>
      <c r="G290" s="222" t="s">
        <v>265</v>
      </c>
      <c r="H290" s="223">
        <v>34.549999999999997</v>
      </c>
      <c r="I290" s="224"/>
      <c r="J290" s="225">
        <f>ROUND(I290*H290,2)</f>
        <v>0</v>
      </c>
      <c r="K290" s="221" t="s">
        <v>143</v>
      </c>
      <c r="L290" s="44"/>
      <c r="M290" s="226" t="s">
        <v>1</v>
      </c>
      <c r="N290" s="227" t="s">
        <v>41</v>
      </c>
      <c r="O290" s="91"/>
      <c r="P290" s="228">
        <f>O290*H290</f>
        <v>0</v>
      </c>
      <c r="Q290" s="228">
        <v>0.88534999999999997</v>
      </c>
      <c r="R290" s="228">
        <f>Q290*H290</f>
        <v>30.588842499999995</v>
      </c>
      <c r="S290" s="228">
        <v>0</v>
      </c>
      <c r="T290" s="229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30" t="s">
        <v>144</v>
      </c>
      <c r="AT290" s="230" t="s">
        <v>140</v>
      </c>
      <c r="AU290" s="230" t="s">
        <v>86</v>
      </c>
      <c r="AY290" s="17" t="s">
        <v>138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7" t="s">
        <v>84</v>
      </c>
      <c r="BK290" s="231">
        <f>ROUND(I290*H290,2)</f>
        <v>0</v>
      </c>
      <c r="BL290" s="17" t="s">
        <v>144</v>
      </c>
      <c r="BM290" s="230" t="s">
        <v>315</v>
      </c>
    </row>
    <row r="291" s="13" customFormat="1">
      <c r="A291" s="13"/>
      <c r="B291" s="237"/>
      <c r="C291" s="238"/>
      <c r="D291" s="232" t="s">
        <v>148</v>
      </c>
      <c r="E291" s="239" t="s">
        <v>1</v>
      </c>
      <c r="F291" s="240" t="s">
        <v>149</v>
      </c>
      <c r="G291" s="238"/>
      <c r="H291" s="239" t="s">
        <v>1</v>
      </c>
      <c r="I291" s="241"/>
      <c r="J291" s="238"/>
      <c r="K291" s="238"/>
      <c r="L291" s="242"/>
      <c r="M291" s="243"/>
      <c r="N291" s="244"/>
      <c r="O291" s="244"/>
      <c r="P291" s="244"/>
      <c r="Q291" s="244"/>
      <c r="R291" s="244"/>
      <c r="S291" s="244"/>
      <c r="T291" s="24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6" t="s">
        <v>148</v>
      </c>
      <c r="AU291" s="246" t="s">
        <v>86</v>
      </c>
      <c r="AV291" s="13" t="s">
        <v>84</v>
      </c>
      <c r="AW291" s="13" t="s">
        <v>32</v>
      </c>
      <c r="AX291" s="13" t="s">
        <v>76</v>
      </c>
      <c r="AY291" s="246" t="s">
        <v>138</v>
      </c>
    </row>
    <row r="292" s="14" customFormat="1">
      <c r="A292" s="14"/>
      <c r="B292" s="247"/>
      <c r="C292" s="248"/>
      <c r="D292" s="232" t="s">
        <v>148</v>
      </c>
      <c r="E292" s="249" t="s">
        <v>1</v>
      </c>
      <c r="F292" s="250" t="s">
        <v>316</v>
      </c>
      <c r="G292" s="248"/>
      <c r="H292" s="251">
        <v>8.5</v>
      </c>
      <c r="I292" s="252"/>
      <c r="J292" s="248"/>
      <c r="K292" s="248"/>
      <c r="L292" s="253"/>
      <c r="M292" s="254"/>
      <c r="N292" s="255"/>
      <c r="O292" s="255"/>
      <c r="P292" s="255"/>
      <c r="Q292" s="255"/>
      <c r="R292" s="255"/>
      <c r="S292" s="255"/>
      <c r="T292" s="25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7" t="s">
        <v>148</v>
      </c>
      <c r="AU292" s="257" t="s">
        <v>86</v>
      </c>
      <c r="AV292" s="14" t="s">
        <v>86</v>
      </c>
      <c r="AW292" s="14" t="s">
        <v>32</v>
      </c>
      <c r="AX292" s="14" t="s">
        <v>76</v>
      </c>
      <c r="AY292" s="257" t="s">
        <v>138</v>
      </c>
    </row>
    <row r="293" s="13" customFormat="1">
      <c r="A293" s="13"/>
      <c r="B293" s="237"/>
      <c r="C293" s="238"/>
      <c r="D293" s="232" t="s">
        <v>148</v>
      </c>
      <c r="E293" s="239" t="s">
        <v>1</v>
      </c>
      <c r="F293" s="240" t="s">
        <v>151</v>
      </c>
      <c r="G293" s="238"/>
      <c r="H293" s="239" t="s">
        <v>1</v>
      </c>
      <c r="I293" s="241"/>
      <c r="J293" s="238"/>
      <c r="K293" s="238"/>
      <c r="L293" s="242"/>
      <c r="M293" s="243"/>
      <c r="N293" s="244"/>
      <c r="O293" s="244"/>
      <c r="P293" s="244"/>
      <c r="Q293" s="244"/>
      <c r="R293" s="244"/>
      <c r="S293" s="244"/>
      <c r="T293" s="24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6" t="s">
        <v>148</v>
      </c>
      <c r="AU293" s="246" t="s">
        <v>86</v>
      </c>
      <c r="AV293" s="13" t="s">
        <v>84</v>
      </c>
      <c r="AW293" s="13" t="s">
        <v>32</v>
      </c>
      <c r="AX293" s="13" t="s">
        <v>76</v>
      </c>
      <c r="AY293" s="246" t="s">
        <v>138</v>
      </c>
    </row>
    <row r="294" s="14" customFormat="1">
      <c r="A294" s="14"/>
      <c r="B294" s="247"/>
      <c r="C294" s="248"/>
      <c r="D294" s="232" t="s">
        <v>148</v>
      </c>
      <c r="E294" s="249" t="s">
        <v>1</v>
      </c>
      <c r="F294" s="250" t="s">
        <v>317</v>
      </c>
      <c r="G294" s="248"/>
      <c r="H294" s="251">
        <v>8.4499999999999993</v>
      </c>
      <c r="I294" s="252"/>
      <c r="J294" s="248"/>
      <c r="K294" s="248"/>
      <c r="L294" s="253"/>
      <c r="M294" s="254"/>
      <c r="N294" s="255"/>
      <c r="O294" s="255"/>
      <c r="P294" s="255"/>
      <c r="Q294" s="255"/>
      <c r="R294" s="255"/>
      <c r="S294" s="255"/>
      <c r="T294" s="25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7" t="s">
        <v>148</v>
      </c>
      <c r="AU294" s="257" t="s">
        <v>86</v>
      </c>
      <c r="AV294" s="14" t="s">
        <v>86</v>
      </c>
      <c r="AW294" s="14" t="s">
        <v>32</v>
      </c>
      <c r="AX294" s="14" t="s">
        <v>76</v>
      </c>
      <c r="AY294" s="257" t="s">
        <v>138</v>
      </c>
    </row>
    <row r="295" s="13" customFormat="1">
      <c r="A295" s="13"/>
      <c r="B295" s="237"/>
      <c r="C295" s="238"/>
      <c r="D295" s="232" t="s">
        <v>148</v>
      </c>
      <c r="E295" s="239" t="s">
        <v>1</v>
      </c>
      <c r="F295" s="240" t="s">
        <v>152</v>
      </c>
      <c r="G295" s="238"/>
      <c r="H295" s="239" t="s">
        <v>1</v>
      </c>
      <c r="I295" s="241"/>
      <c r="J295" s="238"/>
      <c r="K295" s="238"/>
      <c r="L295" s="242"/>
      <c r="M295" s="243"/>
      <c r="N295" s="244"/>
      <c r="O295" s="244"/>
      <c r="P295" s="244"/>
      <c r="Q295" s="244"/>
      <c r="R295" s="244"/>
      <c r="S295" s="244"/>
      <c r="T295" s="24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6" t="s">
        <v>148</v>
      </c>
      <c r="AU295" s="246" t="s">
        <v>86</v>
      </c>
      <c r="AV295" s="13" t="s">
        <v>84</v>
      </c>
      <c r="AW295" s="13" t="s">
        <v>32</v>
      </c>
      <c r="AX295" s="13" t="s">
        <v>76</v>
      </c>
      <c r="AY295" s="246" t="s">
        <v>138</v>
      </c>
    </row>
    <row r="296" s="14" customFormat="1">
      <c r="A296" s="14"/>
      <c r="B296" s="247"/>
      <c r="C296" s="248"/>
      <c r="D296" s="232" t="s">
        <v>148</v>
      </c>
      <c r="E296" s="249" t="s">
        <v>1</v>
      </c>
      <c r="F296" s="250" t="s">
        <v>318</v>
      </c>
      <c r="G296" s="248"/>
      <c r="H296" s="251">
        <v>9.0500000000000007</v>
      </c>
      <c r="I296" s="252"/>
      <c r="J296" s="248"/>
      <c r="K296" s="248"/>
      <c r="L296" s="253"/>
      <c r="M296" s="254"/>
      <c r="N296" s="255"/>
      <c r="O296" s="255"/>
      <c r="P296" s="255"/>
      <c r="Q296" s="255"/>
      <c r="R296" s="255"/>
      <c r="S296" s="255"/>
      <c r="T296" s="256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7" t="s">
        <v>148</v>
      </c>
      <c r="AU296" s="257" t="s">
        <v>86</v>
      </c>
      <c r="AV296" s="14" t="s">
        <v>86</v>
      </c>
      <c r="AW296" s="14" t="s">
        <v>32</v>
      </c>
      <c r="AX296" s="14" t="s">
        <v>76</v>
      </c>
      <c r="AY296" s="257" t="s">
        <v>138</v>
      </c>
    </row>
    <row r="297" s="13" customFormat="1">
      <c r="A297" s="13"/>
      <c r="B297" s="237"/>
      <c r="C297" s="238"/>
      <c r="D297" s="232" t="s">
        <v>148</v>
      </c>
      <c r="E297" s="239" t="s">
        <v>1</v>
      </c>
      <c r="F297" s="240" t="s">
        <v>153</v>
      </c>
      <c r="G297" s="238"/>
      <c r="H297" s="239" t="s">
        <v>1</v>
      </c>
      <c r="I297" s="241"/>
      <c r="J297" s="238"/>
      <c r="K297" s="238"/>
      <c r="L297" s="242"/>
      <c r="M297" s="243"/>
      <c r="N297" s="244"/>
      <c r="O297" s="244"/>
      <c r="P297" s="244"/>
      <c r="Q297" s="244"/>
      <c r="R297" s="244"/>
      <c r="S297" s="244"/>
      <c r="T297" s="24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6" t="s">
        <v>148</v>
      </c>
      <c r="AU297" s="246" t="s">
        <v>86</v>
      </c>
      <c r="AV297" s="13" t="s">
        <v>84</v>
      </c>
      <c r="AW297" s="13" t="s">
        <v>32</v>
      </c>
      <c r="AX297" s="13" t="s">
        <v>76</v>
      </c>
      <c r="AY297" s="246" t="s">
        <v>138</v>
      </c>
    </row>
    <row r="298" s="14" customFormat="1">
      <c r="A298" s="14"/>
      <c r="B298" s="247"/>
      <c r="C298" s="248"/>
      <c r="D298" s="232" t="s">
        <v>148</v>
      </c>
      <c r="E298" s="249" t="s">
        <v>1</v>
      </c>
      <c r="F298" s="250" t="s">
        <v>319</v>
      </c>
      <c r="G298" s="248"/>
      <c r="H298" s="251">
        <v>8.5500000000000007</v>
      </c>
      <c r="I298" s="252"/>
      <c r="J298" s="248"/>
      <c r="K298" s="248"/>
      <c r="L298" s="253"/>
      <c r="M298" s="254"/>
      <c r="N298" s="255"/>
      <c r="O298" s="255"/>
      <c r="P298" s="255"/>
      <c r="Q298" s="255"/>
      <c r="R298" s="255"/>
      <c r="S298" s="255"/>
      <c r="T298" s="25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7" t="s">
        <v>148</v>
      </c>
      <c r="AU298" s="257" t="s">
        <v>86</v>
      </c>
      <c r="AV298" s="14" t="s">
        <v>86</v>
      </c>
      <c r="AW298" s="14" t="s">
        <v>32</v>
      </c>
      <c r="AX298" s="14" t="s">
        <v>76</v>
      </c>
      <c r="AY298" s="257" t="s">
        <v>138</v>
      </c>
    </row>
    <row r="299" s="15" customFormat="1">
      <c r="A299" s="15"/>
      <c r="B299" s="258"/>
      <c r="C299" s="259"/>
      <c r="D299" s="232" t="s">
        <v>148</v>
      </c>
      <c r="E299" s="260" t="s">
        <v>1</v>
      </c>
      <c r="F299" s="261" t="s">
        <v>158</v>
      </c>
      <c r="G299" s="259"/>
      <c r="H299" s="262">
        <v>34.549999999999997</v>
      </c>
      <c r="I299" s="263"/>
      <c r="J299" s="259"/>
      <c r="K299" s="259"/>
      <c r="L299" s="264"/>
      <c r="M299" s="265"/>
      <c r="N299" s="266"/>
      <c r="O299" s="266"/>
      <c r="P299" s="266"/>
      <c r="Q299" s="266"/>
      <c r="R299" s="266"/>
      <c r="S299" s="266"/>
      <c r="T299" s="267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68" t="s">
        <v>148</v>
      </c>
      <c r="AU299" s="268" t="s">
        <v>86</v>
      </c>
      <c r="AV299" s="15" t="s">
        <v>144</v>
      </c>
      <c r="AW299" s="15" t="s">
        <v>32</v>
      </c>
      <c r="AX299" s="15" t="s">
        <v>84</v>
      </c>
      <c r="AY299" s="268" t="s">
        <v>138</v>
      </c>
    </row>
    <row r="300" s="2" customFormat="1" ht="16.5" customHeight="1">
      <c r="A300" s="38"/>
      <c r="B300" s="39"/>
      <c r="C300" s="269" t="s">
        <v>320</v>
      </c>
      <c r="D300" s="269" t="s">
        <v>212</v>
      </c>
      <c r="E300" s="270" t="s">
        <v>321</v>
      </c>
      <c r="F300" s="271" t="s">
        <v>322</v>
      </c>
      <c r="G300" s="272" t="s">
        <v>265</v>
      </c>
      <c r="H300" s="273">
        <v>34.896000000000001</v>
      </c>
      <c r="I300" s="274"/>
      <c r="J300" s="275">
        <f>ROUND(I300*H300,2)</f>
        <v>0</v>
      </c>
      <c r="K300" s="271" t="s">
        <v>143</v>
      </c>
      <c r="L300" s="276"/>
      <c r="M300" s="277" t="s">
        <v>1</v>
      </c>
      <c r="N300" s="278" t="s">
        <v>41</v>
      </c>
      <c r="O300" s="91"/>
      <c r="P300" s="228">
        <f>O300*H300</f>
        <v>0</v>
      </c>
      <c r="Q300" s="228">
        <v>0.59999999999999998</v>
      </c>
      <c r="R300" s="228">
        <f>Q300*H300</f>
        <v>20.9376</v>
      </c>
      <c r="S300" s="228">
        <v>0</v>
      </c>
      <c r="T300" s="229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0" t="s">
        <v>194</v>
      </c>
      <c r="AT300" s="230" t="s">
        <v>212</v>
      </c>
      <c r="AU300" s="230" t="s">
        <v>86</v>
      </c>
      <c r="AY300" s="17" t="s">
        <v>138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7" t="s">
        <v>84</v>
      </c>
      <c r="BK300" s="231">
        <f>ROUND(I300*H300,2)</f>
        <v>0</v>
      </c>
      <c r="BL300" s="17" t="s">
        <v>144</v>
      </c>
      <c r="BM300" s="230" t="s">
        <v>323</v>
      </c>
    </row>
    <row r="301" s="14" customFormat="1">
      <c r="A301" s="14"/>
      <c r="B301" s="247"/>
      <c r="C301" s="248"/>
      <c r="D301" s="232" t="s">
        <v>148</v>
      </c>
      <c r="E301" s="248"/>
      <c r="F301" s="250" t="s">
        <v>324</v>
      </c>
      <c r="G301" s="248"/>
      <c r="H301" s="251">
        <v>34.896000000000001</v>
      </c>
      <c r="I301" s="252"/>
      <c r="J301" s="248"/>
      <c r="K301" s="248"/>
      <c r="L301" s="253"/>
      <c r="M301" s="254"/>
      <c r="N301" s="255"/>
      <c r="O301" s="255"/>
      <c r="P301" s="255"/>
      <c r="Q301" s="255"/>
      <c r="R301" s="255"/>
      <c r="S301" s="255"/>
      <c r="T301" s="25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7" t="s">
        <v>148</v>
      </c>
      <c r="AU301" s="257" t="s">
        <v>86</v>
      </c>
      <c r="AV301" s="14" t="s">
        <v>86</v>
      </c>
      <c r="AW301" s="14" t="s">
        <v>4</v>
      </c>
      <c r="AX301" s="14" t="s">
        <v>84</v>
      </c>
      <c r="AY301" s="257" t="s">
        <v>138</v>
      </c>
    </row>
    <row r="302" s="2" customFormat="1" ht="24.15" customHeight="1">
      <c r="A302" s="38"/>
      <c r="B302" s="39"/>
      <c r="C302" s="219" t="s">
        <v>325</v>
      </c>
      <c r="D302" s="219" t="s">
        <v>140</v>
      </c>
      <c r="E302" s="220" t="s">
        <v>326</v>
      </c>
      <c r="F302" s="221" t="s">
        <v>327</v>
      </c>
      <c r="G302" s="222" t="s">
        <v>280</v>
      </c>
      <c r="H302" s="223">
        <v>10</v>
      </c>
      <c r="I302" s="224"/>
      <c r="J302" s="225">
        <f>ROUND(I302*H302,2)</f>
        <v>0</v>
      </c>
      <c r="K302" s="221" t="s">
        <v>143</v>
      </c>
      <c r="L302" s="44"/>
      <c r="M302" s="226" t="s">
        <v>1</v>
      </c>
      <c r="N302" s="227" t="s">
        <v>41</v>
      </c>
      <c r="O302" s="91"/>
      <c r="P302" s="228">
        <f>O302*H302</f>
        <v>0</v>
      </c>
      <c r="Q302" s="228">
        <v>16.75142</v>
      </c>
      <c r="R302" s="228">
        <f>Q302*H302</f>
        <v>167.51419999999999</v>
      </c>
      <c r="S302" s="228">
        <v>0</v>
      </c>
      <c r="T302" s="229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30" t="s">
        <v>144</v>
      </c>
      <c r="AT302" s="230" t="s">
        <v>140</v>
      </c>
      <c r="AU302" s="230" t="s">
        <v>86</v>
      </c>
      <c r="AY302" s="17" t="s">
        <v>138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7" t="s">
        <v>84</v>
      </c>
      <c r="BK302" s="231">
        <f>ROUND(I302*H302,2)</f>
        <v>0</v>
      </c>
      <c r="BL302" s="17" t="s">
        <v>144</v>
      </c>
      <c r="BM302" s="230" t="s">
        <v>328</v>
      </c>
    </row>
    <row r="303" s="2" customFormat="1">
      <c r="A303" s="38"/>
      <c r="B303" s="39"/>
      <c r="C303" s="40"/>
      <c r="D303" s="232" t="s">
        <v>146</v>
      </c>
      <c r="E303" s="40"/>
      <c r="F303" s="233" t="s">
        <v>329</v>
      </c>
      <c r="G303" s="40"/>
      <c r="H303" s="40"/>
      <c r="I303" s="234"/>
      <c r="J303" s="40"/>
      <c r="K303" s="40"/>
      <c r="L303" s="44"/>
      <c r="M303" s="235"/>
      <c r="N303" s="236"/>
      <c r="O303" s="91"/>
      <c r="P303" s="91"/>
      <c r="Q303" s="91"/>
      <c r="R303" s="91"/>
      <c r="S303" s="91"/>
      <c r="T303" s="92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146</v>
      </c>
      <c r="AU303" s="17" t="s">
        <v>86</v>
      </c>
    </row>
    <row r="304" s="13" customFormat="1">
      <c r="A304" s="13"/>
      <c r="B304" s="237"/>
      <c r="C304" s="238"/>
      <c r="D304" s="232" t="s">
        <v>148</v>
      </c>
      <c r="E304" s="239" t="s">
        <v>1</v>
      </c>
      <c r="F304" s="240" t="s">
        <v>149</v>
      </c>
      <c r="G304" s="238"/>
      <c r="H304" s="239" t="s">
        <v>1</v>
      </c>
      <c r="I304" s="241"/>
      <c r="J304" s="238"/>
      <c r="K304" s="238"/>
      <c r="L304" s="242"/>
      <c r="M304" s="243"/>
      <c r="N304" s="244"/>
      <c r="O304" s="244"/>
      <c r="P304" s="244"/>
      <c r="Q304" s="244"/>
      <c r="R304" s="244"/>
      <c r="S304" s="244"/>
      <c r="T304" s="24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6" t="s">
        <v>148</v>
      </c>
      <c r="AU304" s="246" t="s">
        <v>86</v>
      </c>
      <c r="AV304" s="13" t="s">
        <v>84</v>
      </c>
      <c r="AW304" s="13" t="s">
        <v>32</v>
      </c>
      <c r="AX304" s="13" t="s">
        <v>76</v>
      </c>
      <c r="AY304" s="246" t="s">
        <v>138</v>
      </c>
    </row>
    <row r="305" s="14" customFormat="1">
      <c r="A305" s="14"/>
      <c r="B305" s="247"/>
      <c r="C305" s="248"/>
      <c r="D305" s="232" t="s">
        <v>148</v>
      </c>
      <c r="E305" s="249" t="s">
        <v>1</v>
      </c>
      <c r="F305" s="250" t="s">
        <v>86</v>
      </c>
      <c r="G305" s="248"/>
      <c r="H305" s="251">
        <v>2</v>
      </c>
      <c r="I305" s="252"/>
      <c r="J305" s="248"/>
      <c r="K305" s="248"/>
      <c r="L305" s="253"/>
      <c r="M305" s="254"/>
      <c r="N305" s="255"/>
      <c r="O305" s="255"/>
      <c r="P305" s="255"/>
      <c r="Q305" s="255"/>
      <c r="R305" s="255"/>
      <c r="S305" s="255"/>
      <c r="T305" s="256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7" t="s">
        <v>148</v>
      </c>
      <c r="AU305" s="257" t="s">
        <v>86</v>
      </c>
      <c r="AV305" s="14" t="s">
        <v>86</v>
      </c>
      <c r="AW305" s="14" t="s">
        <v>32</v>
      </c>
      <c r="AX305" s="14" t="s">
        <v>76</v>
      </c>
      <c r="AY305" s="257" t="s">
        <v>138</v>
      </c>
    </row>
    <row r="306" s="13" customFormat="1">
      <c r="A306" s="13"/>
      <c r="B306" s="237"/>
      <c r="C306" s="238"/>
      <c r="D306" s="232" t="s">
        <v>148</v>
      </c>
      <c r="E306" s="239" t="s">
        <v>1</v>
      </c>
      <c r="F306" s="240" t="s">
        <v>151</v>
      </c>
      <c r="G306" s="238"/>
      <c r="H306" s="239" t="s">
        <v>1</v>
      </c>
      <c r="I306" s="241"/>
      <c r="J306" s="238"/>
      <c r="K306" s="238"/>
      <c r="L306" s="242"/>
      <c r="M306" s="243"/>
      <c r="N306" s="244"/>
      <c r="O306" s="244"/>
      <c r="P306" s="244"/>
      <c r="Q306" s="244"/>
      <c r="R306" s="244"/>
      <c r="S306" s="244"/>
      <c r="T306" s="24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6" t="s">
        <v>148</v>
      </c>
      <c r="AU306" s="246" t="s">
        <v>86</v>
      </c>
      <c r="AV306" s="13" t="s">
        <v>84</v>
      </c>
      <c r="AW306" s="13" t="s">
        <v>32</v>
      </c>
      <c r="AX306" s="13" t="s">
        <v>76</v>
      </c>
      <c r="AY306" s="246" t="s">
        <v>138</v>
      </c>
    </row>
    <row r="307" s="14" customFormat="1">
      <c r="A307" s="14"/>
      <c r="B307" s="247"/>
      <c r="C307" s="248"/>
      <c r="D307" s="232" t="s">
        <v>148</v>
      </c>
      <c r="E307" s="249" t="s">
        <v>1</v>
      </c>
      <c r="F307" s="250" t="s">
        <v>86</v>
      </c>
      <c r="G307" s="248"/>
      <c r="H307" s="251">
        <v>2</v>
      </c>
      <c r="I307" s="252"/>
      <c r="J307" s="248"/>
      <c r="K307" s="248"/>
      <c r="L307" s="253"/>
      <c r="M307" s="254"/>
      <c r="N307" s="255"/>
      <c r="O307" s="255"/>
      <c r="P307" s="255"/>
      <c r="Q307" s="255"/>
      <c r="R307" s="255"/>
      <c r="S307" s="255"/>
      <c r="T307" s="256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7" t="s">
        <v>148</v>
      </c>
      <c r="AU307" s="257" t="s">
        <v>86</v>
      </c>
      <c r="AV307" s="14" t="s">
        <v>86</v>
      </c>
      <c r="AW307" s="14" t="s">
        <v>32</v>
      </c>
      <c r="AX307" s="14" t="s">
        <v>76</v>
      </c>
      <c r="AY307" s="257" t="s">
        <v>138</v>
      </c>
    </row>
    <row r="308" s="13" customFormat="1">
      <c r="A308" s="13"/>
      <c r="B308" s="237"/>
      <c r="C308" s="238"/>
      <c r="D308" s="232" t="s">
        <v>148</v>
      </c>
      <c r="E308" s="239" t="s">
        <v>1</v>
      </c>
      <c r="F308" s="240" t="s">
        <v>267</v>
      </c>
      <c r="G308" s="238"/>
      <c r="H308" s="239" t="s">
        <v>1</v>
      </c>
      <c r="I308" s="241"/>
      <c r="J308" s="238"/>
      <c r="K308" s="238"/>
      <c r="L308" s="242"/>
      <c r="M308" s="243"/>
      <c r="N308" s="244"/>
      <c r="O308" s="244"/>
      <c r="P308" s="244"/>
      <c r="Q308" s="244"/>
      <c r="R308" s="244"/>
      <c r="S308" s="244"/>
      <c r="T308" s="24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6" t="s">
        <v>148</v>
      </c>
      <c r="AU308" s="246" t="s">
        <v>86</v>
      </c>
      <c r="AV308" s="13" t="s">
        <v>84</v>
      </c>
      <c r="AW308" s="13" t="s">
        <v>32</v>
      </c>
      <c r="AX308" s="13" t="s">
        <v>76</v>
      </c>
      <c r="AY308" s="246" t="s">
        <v>138</v>
      </c>
    </row>
    <row r="309" s="14" customFormat="1">
      <c r="A309" s="14"/>
      <c r="B309" s="247"/>
      <c r="C309" s="248"/>
      <c r="D309" s="232" t="s">
        <v>148</v>
      </c>
      <c r="E309" s="249" t="s">
        <v>1</v>
      </c>
      <c r="F309" s="250" t="s">
        <v>86</v>
      </c>
      <c r="G309" s="248"/>
      <c r="H309" s="251">
        <v>2</v>
      </c>
      <c r="I309" s="252"/>
      <c r="J309" s="248"/>
      <c r="K309" s="248"/>
      <c r="L309" s="253"/>
      <c r="M309" s="254"/>
      <c r="N309" s="255"/>
      <c r="O309" s="255"/>
      <c r="P309" s="255"/>
      <c r="Q309" s="255"/>
      <c r="R309" s="255"/>
      <c r="S309" s="255"/>
      <c r="T309" s="25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7" t="s">
        <v>148</v>
      </c>
      <c r="AU309" s="257" t="s">
        <v>86</v>
      </c>
      <c r="AV309" s="14" t="s">
        <v>86</v>
      </c>
      <c r="AW309" s="14" t="s">
        <v>32</v>
      </c>
      <c r="AX309" s="14" t="s">
        <v>76</v>
      </c>
      <c r="AY309" s="257" t="s">
        <v>138</v>
      </c>
    </row>
    <row r="310" s="13" customFormat="1">
      <c r="A310" s="13"/>
      <c r="B310" s="237"/>
      <c r="C310" s="238"/>
      <c r="D310" s="232" t="s">
        <v>148</v>
      </c>
      <c r="E310" s="239" t="s">
        <v>1</v>
      </c>
      <c r="F310" s="240" t="s">
        <v>152</v>
      </c>
      <c r="G310" s="238"/>
      <c r="H310" s="239" t="s">
        <v>1</v>
      </c>
      <c r="I310" s="241"/>
      <c r="J310" s="238"/>
      <c r="K310" s="238"/>
      <c r="L310" s="242"/>
      <c r="M310" s="243"/>
      <c r="N310" s="244"/>
      <c r="O310" s="244"/>
      <c r="P310" s="244"/>
      <c r="Q310" s="244"/>
      <c r="R310" s="244"/>
      <c r="S310" s="244"/>
      <c r="T310" s="24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6" t="s">
        <v>148</v>
      </c>
      <c r="AU310" s="246" t="s">
        <v>86</v>
      </c>
      <c r="AV310" s="13" t="s">
        <v>84</v>
      </c>
      <c r="AW310" s="13" t="s">
        <v>32</v>
      </c>
      <c r="AX310" s="13" t="s">
        <v>76</v>
      </c>
      <c r="AY310" s="246" t="s">
        <v>138</v>
      </c>
    </row>
    <row r="311" s="14" customFormat="1">
      <c r="A311" s="14"/>
      <c r="B311" s="247"/>
      <c r="C311" s="248"/>
      <c r="D311" s="232" t="s">
        <v>148</v>
      </c>
      <c r="E311" s="249" t="s">
        <v>1</v>
      </c>
      <c r="F311" s="250" t="s">
        <v>86</v>
      </c>
      <c r="G311" s="248"/>
      <c r="H311" s="251">
        <v>2</v>
      </c>
      <c r="I311" s="252"/>
      <c r="J311" s="248"/>
      <c r="K311" s="248"/>
      <c r="L311" s="253"/>
      <c r="M311" s="254"/>
      <c r="N311" s="255"/>
      <c r="O311" s="255"/>
      <c r="P311" s="255"/>
      <c r="Q311" s="255"/>
      <c r="R311" s="255"/>
      <c r="S311" s="255"/>
      <c r="T311" s="25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7" t="s">
        <v>148</v>
      </c>
      <c r="AU311" s="257" t="s">
        <v>86</v>
      </c>
      <c r="AV311" s="14" t="s">
        <v>86</v>
      </c>
      <c r="AW311" s="14" t="s">
        <v>32</v>
      </c>
      <c r="AX311" s="14" t="s">
        <v>76</v>
      </c>
      <c r="AY311" s="257" t="s">
        <v>138</v>
      </c>
    </row>
    <row r="312" s="13" customFormat="1">
      <c r="A312" s="13"/>
      <c r="B312" s="237"/>
      <c r="C312" s="238"/>
      <c r="D312" s="232" t="s">
        <v>148</v>
      </c>
      <c r="E312" s="239" t="s">
        <v>1</v>
      </c>
      <c r="F312" s="240" t="s">
        <v>153</v>
      </c>
      <c r="G312" s="238"/>
      <c r="H312" s="239" t="s">
        <v>1</v>
      </c>
      <c r="I312" s="241"/>
      <c r="J312" s="238"/>
      <c r="K312" s="238"/>
      <c r="L312" s="242"/>
      <c r="M312" s="243"/>
      <c r="N312" s="244"/>
      <c r="O312" s="244"/>
      <c r="P312" s="244"/>
      <c r="Q312" s="244"/>
      <c r="R312" s="244"/>
      <c r="S312" s="244"/>
      <c r="T312" s="24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6" t="s">
        <v>148</v>
      </c>
      <c r="AU312" s="246" t="s">
        <v>86</v>
      </c>
      <c r="AV312" s="13" t="s">
        <v>84</v>
      </c>
      <c r="AW312" s="13" t="s">
        <v>32</v>
      </c>
      <c r="AX312" s="13" t="s">
        <v>76</v>
      </c>
      <c r="AY312" s="246" t="s">
        <v>138</v>
      </c>
    </row>
    <row r="313" s="14" customFormat="1">
      <c r="A313" s="14"/>
      <c r="B313" s="247"/>
      <c r="C313" s="248"/>
      <c r="D313" s="232" t="s">
        <v>148</v>
      </c>
      <c r="E313" s="249" t="s">
        <v>1</v>
      </c>
      <c r="F313" s="250" t="s">
        <v>86</v>
      </c>
      <c r="G313" s="248"/>
      <c r="H313" s="251">
        <v>2</v>
      </c>
      <c r="I313" s="252"/>
      <c r="J313" s="248"/>
      <c r="K313" s="248"/>
      <c r="L313" s="253"/>
      <c r="M313" s="254"/>
      <c r="N313" s="255"/>
      <c r="O313" s="255"/>
      <c r="P313" s="255"/>
      <c r="Q313" s="255"/>
      <c r="R313" s="255"/>
      <c r="S313" s="255"/>
      <c r="T313" s="256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7" t="s">
        <v>148</v>
      </c>
      <c r="AU313" s="257" t="s">
        <v>86</v>
      </c>
      <c r="AV313" s="14" t="s">
        <v>86</v>
      </c>
      <c r="AW313" s="14" t="s">
        <v>32</v>
      </c>
      <c r="AX313" s="14" t="s">
        <v>76</v>
      </c>
      <c r="AY313" s="257" t="s">
        <v>138</v>
      </c>
    </row>
    <row r="314" s="15" customFormat="1">
      <c r="A314" s="15"/>
      <c r="B314" s="258"/>
      <c r="C314" s="259"/>
      <c r="D314" s="232" t="s">
        <v>148</v>
      </c>
      <c r="E314" s="260" t="s">
        <v>1</v>
      </c>
      <c r="F314" s="261" t="s">
        <v>158</v>
      </c>
      <c r="G314" s="259"/>
      <c r="H314" s="262">
        <v>10</v>
      </c>
      <c r="I314" s="263"/>
      <c r="J314" s="259"/>
      <c r="K314" s="259"/>
      <c r="L314" s="264"/>
      <c r="M314" s="265"/>
      <c r="N314" s="266"/>
      <c r="O314" s="266"/>
      <c r="P314" s="266"/>
      <c r="Q314" s="266"/>
      <c r="R314" s="266"/>
      <c r="S314" s="266"/>
      <c r="T314" s="267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8" t="s">
        <v>148</v>
      </c>
      <c r="AU314" s="268" t="s">
        <v>86</v>
      </c>
      <c r="AV314" s="15" t="s">
        <v>144</v>
      </c>
      <c r="AW314" s="15" t="s">
        <v>32</v>
      </c>
      <c r="AX314" s="15" t="s">
        <v>84</v>
      </c>
      <c r="AY314" s="268" t="s">
        <v>138</v>
      </c>
    </row>
    <row r="315" s="2" customFormat="1" ht="37.8" customHeight="1">
      <c r="A315" s="38"/>
      <c r="B315" s="39"/>
      <c r="C315" s="219" t="s">
        <v>330</v>
      </c>
      <c r="D315" s="219" t="s">
        <v>140</v>
      </c>
      <c r="E315" s="220" t="s">
        <v>331</v>
      </c>
      <c r="F315" s="221" t="s">
        <v>332</v>
      </c>
      <c r="G315" s="222" t="s">
        <v>102</v>
      </c>
      <c r="H315" s="223">
        <v>35</v>
      </c>
      <c r="I315" s="224"/>
      <c r="J315" s="225">
        <f>ROUND(I315*H315,2)</f>
        <v>0</v>
      </c>
      <c r="K315" s="221" t="s">
        <v>1</v>
      </c>
      <c r="L315" s="44"/>
      <c r="M315" s="226" t="s">
        <v>1</v>
      </c>
      <c r="N315" s="227" t="s">
        <v>41</v>
      </c>
      <c r="O315" s="91"/>
      <c r="P315" s="228">
        <f>O315*H315</f>
        <v>0</v>
      </c>
      <c r="Q315" s="228">
        <v>0</v>
      </c>
      <c r="R315" s="228">
        <f>Q315*H315</f>
        <v>0</v>
      </c>
      <c r="S315" s="228">
        <v>0</v>
      </c>
      <c r="T315" s="229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0" t="s">
        <v>144</v>
      </c>
      <c r="AT315" s="230" t="s">
        <v>140</v>
      </c>
      <c r="AU315" s="230" t="s">
        <v>86</v>
      </c>
      <c r="AY315" s="17" t="s">
        <v>138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7" t="s">
        <v>84</v>
      </c>
      <c r="BK315" s="231">
        <f>ROUND(I315*H315,2)</f>
        <v>0</v>
      </c>
      <c r="BL315" s="17" t="s">
        <v>144</v>
      </c>
      <c r="BM315" s="230" t="s">
        <v>333</v>
      </c>
    </row>
    <row r="316" s="13" customFormat="1">
      <c r="A316" s="13"/>
      <c r="B316" s="237"/>
      <c r="C316" s="238"/>
      <c r="D316" s="232" t="s">
        <v>148</v>
      </c>
      <c r="E316" s="239" t="s">
        <v>1</v>
      </c>
      <c r="F316" s="240" t="s">
        <v>268</v>
      </c>
      <c r="G316" s="238"/>
      <c r="H316" s="239" t="s">
        <v>1</v>
      </c>
      <c r="I316" s="241"/>
      <c r="J316" s="238"/>
      <c r="K316" s="238"/>
      <c r="L316" s="242"/>
      <c r="M316" s="243"/>
      <c r="N316" s="244"/>
      <c r="O316" s="244"/>
      <c r="P316" s="244"/>
      <c r="Q316" s="244"/>
      <c r="R316" s="244"/>
      <c r="S316" s="244"/>
      <c r="T316" s="24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6" t="s">
        <v>148</v>
      </c>
      <c r="AU316" s="246" t="s">
        <v>86</v>
      </c>
      <c r="AV316" s="13" t="s">
        <v>84</v>
      </c>
      <c r="AW316" s="13" t="s">
        <v>32</v>
      </c>
      <c r="AX316" s="13" t="s">
        <v>76</v>
      </c>
      <c r="AY316" s="246" t="s">
        <v>138</v>
      </c>
    </row>
    <row r="317" s="13" customFormat="1">
      <c r="A317" s="13"/>
      <c r="B317" s="237"/>
      <c r="C317" s="238"/>
      <c r="D317" s="232" t="s">
        <v>148</v>
      </c>
      <c r="E317" s="239" t="s">
        <v>1</v>
      </c>
      <c r="F317" s="240" t="s">
        <v>334</v>
      </c>
      <c r="G317" s="238"/>
      <c r="H317" s="239" t="s">
        <v>1</v>
      </c>
      <c r="I317" s="241"/>
      <c r="J317" s="238"/>
      <c r="K317" s="238"/>
      <c r="L317" s="242"/>
      <c r="M317" s="243"/>
      <c r="N317" s="244"/>
      <c r="O317" s="244"/>
      <c r="P317" s="244"/>
      <c r="Q317" s="244"/>
      <c r="R317" s="244"/>
      <c r="S317" s="244"/>
      <c r="T317" s="24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6" t="s">
        <v>148</v>
      </c>
      <c r="AU317" s="246" t="s">
        <v>86</v>
      </c>
      <c r="AV317" s="13" t="s">
        <v>84</v>
      </c>
      <c r="AW317" s="13" t="s">
        <v>32</v>
      </c>
      <c r="AX317" s="13" t="s">
        <v>76</v>
      </c>
      <c r="AY317" s="246" t="s">
        <v>138</v>
      </c>
    </row>
    <row r="318" s="14" customFormat="1">
      <c r="A318" s="14"/>
      <c r="B318" s="247"/>
      <c r="C318" s="248"/>
      <c r="D318" s="232" t="s">
        <v>148</v>
      </c>
      <c r="E318" s="249" t="s">
        <v>1</v>
      </c>
      <c r="F318" s="250" t="s">
        <v>335</v>
      </c>
      <c r="G318" s="248"/>
      <c r="H318" s="251">
        <v>15</v>
      </c>
      <c r="I318" s="252"/>
      <c r="J318" s="248"/>
      <c r="K318" s="248"/>
      <c r="L318" s="253"/>
      <c r="M318" s="254"/>
      <c r="N318" s="255"/>
      <c r="O318" s="255"/>
      <c r="P318" s="255"/>
      <c r="Q318" s="255"/>
      <c r="R318" s="255"/>
      <c r="S318" s="255"/>
      <c r="T318" s="256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7" t="s">
        <v>148</v>
      </c>
      <c r="AU318" s="257" t="s">
        <v>86</v>
      </c>
      <c r="AV318" s="14" t="s">
        <v>86</v>
      </c>
      <c r="AW318" s="14" t="s">
        <v>32</v>
      </c>
      <c r="AX318" s="14" t="s">
        <v>76</v>
      </c>
      <c r="AY318" s="257" t="s">
        <v>138</v>
      </c>
    </row>
    <row r="319" s="13" customFormat="1">
      <c r="A319" s="13"/>
      <c r="B319" s="237"/>
      <c r="C319" s="238"/>
      <c r="D319" s="232" t="s">
        <v>148</v>
      </c>
      <c r="E319" s="239" t="s">
        <v>1</v>
      </c>
      <c r="F319" s="240" t="s">
        <v>336</v>
      </c>
      <c r="G319" s="238"/>
      <c r="H319" s="239" t="s">
        <v>1</v>
      </c>
      <c r="I319" s="241"/>
      <c r="J319" s="238"/>
      <c r="K319" s="238"/>
      <c r="L319" s="242"/>
      <c r="M319" s="243"/>
      <c r="N319" s="244"/>
      <c r="O319" s="244"/>
      <c r="P319" s="244"/>
      <c r="Q319" s="244"/>
      <c r="R319" s="244"/>
      <c r="S319" s="244"/>
      <c r="T319" s="24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6" t="s">
        <v>148</v>
      </c>
      <c r="AU319" s="246" t="s">
        <v>86</v>
      </c>
      <c r="AV319" s="13" t="s">
        <v>84</v>
      </c>
      <c r="AW319" s="13" t="s">
        <v>32</v>
      </c>
      <c r="AX319" s="13" t="s">
        <v>76</v>
      </c>
      <c r="AY319" s="246" t="s">
        <v>138</v>
      </c>
    </row>
    <row r="320" s="14" customFormat="1">
      <c r="A320" s="14"/>
      <c r="B320" s="247"/>
      <c r="C320" s="248"/>
      <c r="D320" s="232" t="s">
        <v>148</v>
      </c>
      <c r="E320" s="249" t="s">
        <v>1</v>
      </c>
      <c r="F320" s="250" t="s">
        <v>337</v>
      </c>
      <c r="G320" s="248"/>
      <c r="H320" s="251">
        <v>20</v>
      </c>
      <c r="I320" s="252"/>
      <c r="J320" s="248"/>
      <c r="K320" s="248"/>
      <c r="L320" s="253"/>
      <c r="M320" s="254"/>
      <c r="N320" s="255"/>
      <c r="O320" s="255"/>
      <c r="P320" s="255"/>
      <c r="Q320" s="255"/>
      <c r="R320" s="255"/>
      <c r="S320" s="255"/>
      <c r="T320" s="256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7" t="s">
        <v>148</v>
      </c>
      <c r="AU320" s="257" t="s">
        <v>86</v>
      </c>
      <c r="AV320" s="14" t="s">
        <v>86</v>
      </c>
      <c r="AW320" s="14" t="s">
        <v>32</v>
      </c>
      <c r="AX320" s="14" t="s">
        <v>76</v>
      </c>
      <c r="AY320" s="257" t="s">
        <v>138</v>
      </c>
    </row>
    <row r="321" s="15" customFormat="1">
      <c r="A321" s="15"/>
      <c r="B321" s="258"/>
      <c r="C321" s="259"/>
      <c r="D321" s="232" t="s">
        <v>148</v>
      </c>
      <c r="E321" s="260" t="s">
        <v>1</v>
      </c>
      <c r="F321" s="261" t="s">
        <v>158</v>
      </c>
      <c r="G321" s="259"/>
      <c r="H321" s="262">
        <v>35</v>
      </c>
      <c r="I321" s="263"/>
      <c r="J321" s="259"/>
      <c r="K321" s="259"/>
      <c r="L321" s="264"/>
      <c r="M321" s="265"/>
      <c r="N321" s="266"/>
      <c r="O321" s="266"/>
      <c r="P321" s="266"/>
      <c r="Q321" s="266"/>
      <c r="R321" s="266"/>
      <c r="S321" s="266"/>
      <c r="T321" s="267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68" t="s">
        <v>148</v>
      </c>
      <c r="AU321" s="268" t="s">
        <v>86</v>
      </c>
      <c r="AV321" s="15" t="s">
        <v>144</v>
      </c>
      <c r="AW321" s="15" t="s">
        <v>32</v>
      </c>
      <c r="AX321" s="15" t="s">
        <v>84</v>
      </c>
      <c r="AY321" s="268" t="s">
        <v>138</v>
      </c>
    </row>
    <row r="322" s="2" customFormat="1" ht="78" customHeight="1">
      <c r="A322" s="38"/>
      <c r="B322" s="39"/>
      <c r="C322" s="219" t="s">
        <v>338</v>
      </c>
      <c r="D322" s="219" t="s">
        <v>140</v>
      </c>
      <c r="E322" s="220" t="s">
        <v>339</v>
      </c>
      <c r="F322" s="221" t="s">
        <v>340</v>
      </c>
      <c r="G322" s="222" t="s">
        <v>265</v>
      </c>
      <c r="H322" s="223">
        <v>10</v>
      </c>
      <c r="I322" s="224"/>
      <c r="J322" s="225">
        <f>ROUND(I322*H322,2)</f>
        <v>0</v>
      </c>
      <c r="K322" s="221" t="s">
        <v>143</v>
      </c>
      <c r="L322" s="44"/>
      <c r="M322" s="226" t="s">
        <v>1</v>
      </c>
      <c r="N322" s="227" t="s">
        <v>41</v>
      </c>
      <c r="O322" s="91"/>
      <c r="P322" s="228">
        <f>O322*H322</f>
        <v>0</v>
      </c>
      <c r="Q322" s="228">
        <v>0</v>
      </c>
      <c r="R322" s="228">
        <f>Q322*H322</f>
        <v>0</v>
      </c>
      <c r="S322" s="228">
        <v>0.025000000000000001</v>
      </c>
      <c r="T322" s="229">
        <f>S322*H322</f>
        <v>0.25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30" t="s">
        <v>144</v>
      </c>
      <c r="AT322" s="230" t="s">
        <v>140</v>
      </c>
      <c r="AU322" s="230" t="s">
        <v>86</v>
      </c>
      <c r="AY322" s="17" t="s">
        <v>138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7" t="s">
        <v>84</v>
      </c>
      <c r="BK322" s="231">
        <f>ROUND(I322*H322,2)</f>
        <v>0</v>
      </c>
      <c r="BL322" s="17" t="s">
        <v>144</v>
      </c>
      <c r="BM322" s="230" t="s">
        <v>341</v>
      </c>
    </row>
    <row r="323" s="13" customFormat="1">
      <c r="A323" s="13"/>
      <c r="B323" s="237"/>
      <c r="C323" s="238"/>
      <c r="D323" s="232" t="s">
        <v>148</v>
      </c>
      <c r="E323" s="239" t="s">
        <v>1</v>
      </c>
      <c r="F323" s="240" t="s">
        <v>342</v>
      </c>
      <c r="G323" s="238"/>
      <c r="H323" s="239" t="s">
        <v>1</v>
      </c>
      <c r="I323" s="241"/>
      <c r="J323" s="238"/>
      <c r="K323" s="238"/>
      <c r="L323" s="242"/>
      <c r="M323" s="243"/>
      <c r="N323" s="244"/>
      <c r="O323" s="244"/>
      <c r="P323" s="244"/>
      <c r="Q323" s="244"/>
      <c r="R323" s="244"/>
      <c r="S323" s="244"/>
      <c r="T323" s="245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6" t="s">
        <v>148</v>
      </c>
      <c r="AU323" s="246" t="s">
        <v>86</v>
      </c>
      <c r="AV323" s="13" t="s">
        <v>84</v>
      </c>
      <c r="AW323" s="13" t="s">
        <v>32</v>
      </c>
      <c r="AX323" s="13" t="s">
        <v>76</v>
      </c>
      <c r="AY323" s="246" t="s">
        <v>138</v>
      </c>
    </row>
    <row r="324" s="14" customFormat="1">
      <c r="A324" s="14"/>
      <c r="B324" s="247"/>
      <c r="C324" s="248"/>
      <c r="D324" s="232" t="s">
        <v>148</v>
      </c>
      <c r="E324" s="249" t="s">
        <v>1</v>
      </c>
      <c r="F324" s="250" t="s">
        <v>343</v>
      </c>
      <c r="G324" s="248"/>
      <c r="H324" s="251">
        <v>10</v>
      </c>
      <c r="I324" s="252"/>
      <c r="J324" s="248"/>
      <c r="K324" s="248"/>
      <c r="L324" s="253"/>
      <c r="M324" s="254"/>
      <c r="N324" s="255"/>
      <c r="O324" s="255"/>
      <c r="P324" s="255"/>
      <c r="Q324" s="255"/>
      <c r="R324" s="255"/>
      <c r="S324" s="255"/>
      <c r="T324" s="25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7" t="s">
        <v>148</v>
      </c>
      <c r="AU324" s="257" t="s">
        <v>86</v>
      </c>
      <c r="AV324" s="14" t="s">
        <v>86</v>
      </c>
      <c r="AW324" s="14" t="s">
        <v>32</v>
      </c>
      <c r="AX324" s="14" t="s">
        <v>76</v>
      </c>
      <c r="AY324" s="257" t="s">
        <v>138</v>
      </c>
    </row>
    <row r="325" s="15" customFormat="1">
      <c r="A325" s="15"/>
      <c r="B325" s="258"/>
      <c r="C325" s="259"/>
      <c r="D325" s="232" t="s">
        <v>148</v>
      </c>
      <c r="E325" s="260" t="s">
        <v>1</v>
      </c>
      <c r="F325" s="261" t="s">
        <v>158</v>
      </c>
      <c r="G325" s="259"/>
      <c r="H325" s="262">
        <v>10</v>
      </c>
      <c r="I325" s="263"/>
      <c r="J325" s="259"/>
      <c r="K325" s="259"/>
      <c r="L325" s="264"/>
      <c r="M325" s="265"/>
      <c r="N325" s="266"/>
      <c r="O325" s="266"/>
      <c r="P325" s="266"/>
      <c r="Q325" s="266"/>
      <c r="R325" s="266"/>
      <c r="S325" s="266"/>
      <c r="T325" s="267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8" t="s">
        <v>148</v>
      </c>
      <c r="AU325" s="268" t="s">
        <v>86</v>
      </c>
      <c r="AV325" s="15" t="s">
        <v>144</v>
      </c>
      <c r="AW325" s="15" t="s">
        <v>32</v>
      </c>
      <c r="AX325" s="15" t="s">
        <v>84</v>
      </c>
      <c r="AY325" s="268" t="s">
        <v>138</v>
      </c>
    </row>
    <row r="326" s="2" customFormat="1" ht="37.8" customHeight="1">
      <c r="A326" s="38"/>
      <c r="B326" s="39"/>
      <c r="C326" s="219" t="s">
        <v>344</v>
      </c>
      <c r="D326" s="219" t="s">
        <v>140</v>
      </c>
      <c r="E326" s="220" t="s">
        <v>345</v>
      </c>
      <c r="F326" s="221" t="s">
        <v>346</v>
      </c>
      <c r="G326" s="222" t="s">
        <v>265</v>
      </c>
      <c r="H326" s="223">
        <v>10</v>
      </c>
      <c r="I326" s="224"/>
      <c r="J326" s="225">
        <f>ROUND(I326*H326,2)</f>
        <v>0</v>
      </c>
      <c r="K326" s="221" t="s">
        <v>143</v>
      </c>
      <c r="L326" s="44"/>
      <c r="M326" s="226" t="s">
        <v>1</v>
      </c>
      <c r="N326" s="227" t="s">
        <v>41</v>
      </c>
      <c r="O326" s="91"/>
      <c r="P326" s="228">
        <f>O326*H326</f>
        <v>0</v>
      </c>
      <c r="Q326" s="228">
        <v>0.05611</v>
      </c>
      <c r="R326" s="228">
        <f>Q326*H326</f>
        <v>0.56110000000000004</v>
      </c>
      <c r="S326" s="228">
        <v>0</v>
      </c>
      <c r="T326" s="229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30" t="s">
        <v>144</v>
      </c>
      <c r="AT326" s="230" t="s">
        <v>140</v>
      </c>
      <c r="AU326" s="230" t="s">
        <v>86</v>
      </c>
      <c r="AY326" s="17" t="s">
        <v>138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7" t="s">
        <v>84</v>
      </c>
      <c r="BK326" s="231">
        <f>ROUND(I326*H326,2)</f>
        <v>0</v>
      </c>
      <c r="BL326" s="17" t="s">
        <v>144</v>
      </c>
      <c r="BM326" s="230" t="s">
        <v>347</v>
      </c>
    </row>
    <row r="327" s="13" customFormat="1">
      <c r="A327" s="13"/>
      <c r="B327" s="237"/>
      <c r="C327" s="238"/>
      <c r="D327" s="232" t="s">
        <v>148</v>
      </c>
      <c r="E327" s="239" t="s">
        <v>1</v>
      </c>
      <c r="F327" s="240" t="s">
        <v>348</v>
      </c>
      <c r="G327" s="238"/>
      <c r="H327" s="239" t="s">
        <v>1</v>
      </c>
      <c r="I327" s="241"/>
      <c r="J327" s="238"/>
      <c r="K327" s="238"/>
      <c r="L327" s="242"/>
      <c r="M327" s="243"/>
      <c r="N327" s="244"/>
      <c r="O327" s="244"/>
      <c r="P327" s="244"/>
      <c r="Q327" s="244"/>
      <c r="R327" s="244"/>
      <c r="S327" s="244"/>
      <c r="T327" s="24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6" t="s">
        <v>148</v>
      </c>
      <c r="AU327" s="246" t="s">
        <v>86</v>
      </c>
      <c r="AV327" s="13" t="s">
        <v>84</v>
      </c>
      <c r="AW327" s="13" t="s">
        <v>32</v>
      </c>
      <c r="AX327" s="13" t="s">
        <v>76</v>
      </c>
      <c r="AY327" s="246" t="s">
        <v>138</v>
      </c>
    </row>
    <row r="328" s="14" customFormat="1">
      <c r="A328" s="14"/>
      <c r="B328" s="247"/>
      <c r="C328" s="248"/>
      <c r="D328" s="232" t="s">
        <v>148</v>
      </c>
      <c r="E328" s="249" t="s">
        <v>1</v>
      </c>
      <c r="F328" s="250" t="s">
        <v>343</v>
      </c>
      <c r="G328" s="248"/>
      <c r="H328" s="251">
        <v>10</v>
      </c>
      <c r="I328" s="252"/>
      <c r="J328" s="248"/>
      <c r="K328" s="248"/>
      <c r="L328" s="253"/>
      <c r="M328" s="254"/>
      <c r="N328" s="255"/>
      <c r="O328" s="255"/>
      <c r="P328" s="255"/>
      <c r="Q328" s="255"/>
      <c r="R328" s="255"/>
      <c r="S328" s="255"/>
      <c r="T328" s="25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7" t="s">
        <v>148</v>
      </c>
      <c r="AU328" s="257" t="s">
        <v>86</v>
      </c>
      <c r="AV328" s="14" t="s">
        <v>86</v>
      </c>
      <c r="AW328" s="14" t="s">
        <v>32</v>
      </c>
      <c r="AX328" s="14" t="s">
        <v>76</v>
      </c>
      <c r="AY328" s="257" t="s">
        <v>138</v>
      </c>
    </row>
    <row r="329" s="15" customFormat="1">
      <c r="A329" s="15"/>
      <c r="B329" s="258"/>
      <c r="C329" s="259"/>
      <c r="D329" s="232" t="s">
        <v>148</v>
      </c>
      <c r="E329" s="260" t="s">
        <v>1</v>
      </c>
      <c r="F329" s="261" t="s">
        <v>158</v>
      </c>
      <c r="G329" s="259"/>
      <c r="H329" s="262">
        <v>10</v>
      </c>
      <c r="I329" s="263"/>
      <c r="J329" s="259"/>
      <c r="K329" s="259"/>
      <c r="L329" s="264"/>
      <c r="M329" s="265"/>
      <c r="N329" s="266"/>
      <c r="O329" s="266"/>
      <c r="P329" s="266"/>
      <c r="Q329" s="266"/>
      <c r="R329" s="266"/>
      <c r="S329" s="266"/>
      <c r="T329" s="267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68" t="s">
        <v>148</v>
      </c>
      <c r="AU329" s="268" t="s">
        <v>86</v>
      </c>
      <c r="AV329" s="15" t="s">
        <v>144</v>
      </c>
      <c r="AW329" s="15" t="s">
        <v>32</v>
      </c>
      <c r="AX329" s="15" t="s">
        <v>84</v>
      </c>
      <c r="AY329" s="268" t="s">
        <v>138</v>
      </c>
    </row>
    <row r="330" s="2" customFormat="1" ht="24.15" customHeight="1">
      <c r="A330" s="38"/>
      <c r="B330" s="39"/>
      <c r="C330" s="219" t="s">
        <v>349</v>
      </c>
      <c r="D330" s="219" t="s">
        <v>140</v>
      </c>
      <c r="E330" s="220" t="s">
        <v>350</v>
      </c>
      <c r="F330" s="221" t="s">
        <v>351</v>
      </c>
      <c r="G330" s="222" t="s">
        <v>265</v>
      </c>
      <c r="H330" s="223">
        <v>54</v>
      </c>
      <c r="I330" s="224"/>
      <c r="J330" s="225">
        <f>ROUND(I330*H330,2)</f>
        <v>0</v>
      </c>
      <c r="K330" s="221" t="s">
        <v>143</v>
      </c>
      <c r="L330" s="44"/>
      <c r="M330" s="226" t="s">
        <v>1</v>
      </c>
      <c r="N330" s="227" t="s">
        <v>41</v>
      </c>
      <c r="O330" s="91"/>
      <c r="P330" s="228">
        <f>O330*H330</f>
        <v>0</v>
      </c>
      <c r="Q330" s="228">
        <v>0.029999999999999999</v>
      </c>
      <c r="R330" s="228">
        <f>Q330*H330</f>
        <v>1.6199999999999999</v>
      </c>
      <c r="S330" s="228">
        <v>0</v>
      </c>
      <c r="T330" s="229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30" t="s">
        <v>144</v>
      </c>
      <c r="AT330" s="230" t="s">
        <v>140</v>
      </c>
      <c r="AU330" s="230" t="s">
        <v>86</v>
      </c>
      <c r="AY330" s="17" t="s">
        <v>138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7" t="s">
        <v>84</v>
      </c>
      <c r="BK330" s="231">
        <f>ROUND(I330*H330,2)</f>
        <v>0</v>
      </c>
      <c r="BL330" s="17" t="s">
        <v>144</v>
      </c>
      <c r="BM330" s="230" t="s">
        <v>352</v>
      </c>
    </row>
    <row r="331" s="2" customFormat="1">
      <c r="A331" s="38"/>
      <c r="B331" s="39"/>
      <c r="C331" s="40"/>
      <c r="D331" s="232" t="s">
        <v>146</v>
      </c>
      <c r="E331" s="40"/>
      <c r="F331" s="233" t="s">
        <v>353</v>
      </c>
      <c r="G331" s="40"/>
      <c r="H331" s="40"/>
      <c r="I331" s="234"/>
      <c r="J331" s="40"/>
      <c r="K331" s="40"/>
      <c r="L331" s="44"/>
      <c r="M331" s="235"/>
      <c r="N331" s="236"/>
      <c r="O331" s="91"/>
      <c r="P331" s="91"/>
      <c r="Q331" s="91"/>
      <c r="R331" s="91"/>
      <c r="S331" s="91"/>
      <c r="T331" s="92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146</v>
      </c>
      <c r="AU331" s="17" t="s">
        <v>86</v>
      </c>
    </row>
    <row r="332" s="13" customFormat="1">
      <c r="A332" s="13"/>
      <c r="B332" s="237"/>
      <c r="C332" s="238"/>
      <c r="D332" s="232" t="s">
        <v>148</v>
      </c>
      <c r="E332" s="239" t="s">
        <v>1</v>
      </c>
      <c r="F332" s="240" t="s">
        <v>354</v>
      </c>
      <c r="G332" s="238"/>
      <c r="H332" s="239" t="s">
        <v>1</v>
      </c>
      <c r="I332" s="241"/>
      <c r="J332" s="238"/>
      <c r="K332" s="238"/>
      <c r="L332" s="242"/>
      <c r="M332" s="243"/>
      <c r="N332" s="244"/>
      <c r="O332" s="244"/>
      <c r="P332" s="244"/>
      <c r="Q332" s="244"/>
      <c r="R332" s="244"/>
      <c r="S332" s="244"/>
      <c r="T332" s="24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6" t="s">
        <v>148</v>
      </c>
      <c r="AU332" s="246" t="s">
        <v>86</v>
      </c>
      <c r="AV332" s="13" t="s">
        <v>84</v>
      </c>
      <c r="AW332" s="13" t="s">
        <v>32</v>
      </c>
      <c r="AX332" s="13" t="s">
        <v>76</v>
      </c>
      <c r="AY332" s="246" t="s">
        <v>138</v>
      </c>
    </row>
    <row r="333" s="14" customFormat="1">
      <c r="A333" s="14"/>
      <c r="B333" s="247"/>
      <c r="C333" s="248"/>
      <c r="D333" s="232" t="s">
        <v>148</v>
      </c>
      <c r="E333" s="249" t="s">
        <v>1</v>
      </c>
      <c r="F333" s="250" t="s">
        <v>355</v>
      </c>
      <c r="G333" s="248"/>
      <c r="H333" s="251">
        <v>54</v>
      </c>
      <c r="I333" s="252"/>
      <c r="J333" s="248"/>
      <c r="K333" s="248"/>
      <c r="L333" s="253"/>
      <c r="M333" s="254"/>
      <c r="N333" s="255"/>
      <c r="O333" s="255"/>
      <c r="P333" s="255"/>
      <c r="Q333" s="255"/>
      <c r="R333" s="255"/>
      <c r="S333" s="255"/>
      <c r="T333" s="25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7" t="s">
        <v>148</v>
      </c>
      <c r="AU333" s="257" t="s">
        <v>86</v>
      </c>
      <c r="AV333" s="14" t="s">
        <v>86</v>
      </c>
      <c r="AW333" s="14" t="s">
        <v>32</v>
      </c>
      <c r="AX333" s="14" t="s">
        <v>76</v>
      </c>
      <c r="AY333" s="257" t="s">
        <v>138</v>
      </c>
    </row>
    <row r="334" s="15" customFormat="1">
      <c r="A334" s="15"/>
      <c r="B334" s="258"/>
      <c r="C334" s="259"/>
      <c r="D334" s="232" t="s">
        <v>148</v>
      </c>
      <c r="E334" s="260" t="s">
        <v>1</v>
      </c>
      <c r="F334" s="261" t="s">
        <v>158</v>
      </c>
      <c r="G334" s="259"/>
      <c r="H334" s="262">
        <v>54</v>
      </c>
      <c r="I334" s="263"/>
      <c r="J334" s="259"/>
      <c r="K334" s="259"/>
      <c r="L334" s="264"/>
      <c r="M334" s="265"/>
      <c r="N334" s="266"/>
      <c r="O334" s="266"/>
      <c r="P334" s="266"/>
      <c r="Q334" s="266"/>
      <c r="R334" s="266"/>
      <c r="S334" s="266"/>
      <c r="T334" s="267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68" t="s">
        <v>148</v>
      </c>
      <c r="AU334" s="268" t="s">
        <v>86</v>
      </c>
      <c r="AV334" s="15" t="s">
        <v>144</v>
      </c>
      <c r="AW334" s="15" t="s">
        <v>32</v>
      </c>
      <c r="AX334" s="15" t="s">
        <v>84</v>
      </c>
      <c r="AY334" s="268" t="s">
        <v>138</v>
      </c>
    </row>
    <row r="335" s="2" customFormat="1" ht="24.15" customHeight="1">
      <c r="A335" s="38"/>
      <c r="B335" s="39"/>
      <c r="C335" s="219" t="s">
        <v>356</v>
      </c>
      <c r="D335" s="219" t="s">
        <v>140</v>
      </c>
      <c r="E335" s="220" t="s">
        <v>357</v>
      </c>
      <c r="F335" s="221" t="s">
        <v>358</v>
      </c>
      <c r="G335" s="222" t="s">
        <v>265</v>
      </c>
      <c r="H335" s="223">
        <v>11</v>
      </c>
      <c r="I335" s="224"/>
      <c r="J335" s="225">
        <f>ROUND(I335*H335,2)</f>
        <v>0</v>
      </c>
      <c r="K335" s="221" t="s">
        <v>143</v>
      </c>
      <c r="L335" s="44"/>
      <c r="M335" s="226" t="s">
        <v>1</v>
      </c>
      <c r="N335" s="227" t="s">
        <v>41</v>
      </c>
      <c r="O335" s="91"/>
      <c r="P335" s="228">
        <f>O335*H335</f>
        <v>0</v>
      </c>
      <c r="Q335" s="228">
        <v>0</v>
      </c>
      <c r="R335" s="228">
        <f>Q335*H335</f>
        <v>0</v>
      </c>
      <c r="S335" s="228">
        <v>0</v>
      </c>
      <c r="T335" s="229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0" t="s">
        <v>144</v>
      </c>
      <c r="AT335" s="230" t="s">
        <v>140</v>
      </c>
      <c r="AU335" s="230" t="s">
        <v>86</v>
      </c>
      <c r="AY335" s="17" t="s">
        <v>138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7" t="s">
        <v>84</v>
      </c>
      <c r="BK335" s="231">
        <f>ROUND(I335*H335,2)</f>
        <v>0</v>
      </c>
      <c r="BL335" s="17" t="s">
        <v>144</v>
      </c>
      <c r="BM335" s="230" t="s">
        <v>359</v>
      </c>
    </row>
    <row r="336" s="14" customFormat="1">
      <c r="A336" s="14"/>
      <c r="B336" s="247"/>
      <c r="C336" s="248"/>
      <c r="D336" s="232" t="s">
        <v>148</v>
      </c>
      <c r="E336" s="249" t="s">
        <v>1</v>
      </c>
      <c r="F336" s="250" t="s">
        <v>211</v>
      </c>
      <c r="G336" s="248"/>
      <c r="H336" s="251">
        <v>11</v>
      </c>
      <c r="I336" s="252"/>
      <c r="J336" s="248"/>
      <c r="K336" s="248"/>
      <c r="L336" s="253"/>
      <c r="M336" s="254"/>
      <c r="N336" s="255"/>
      <c r="O336" s="255"/>
      <c r="P336" s="255"/>
      <c r="Q336" s="255"/>
      <c r="R336" s="255"/>
      <c r="S336" s="255"/>
      <c r="T336" s="256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7" t="s">
        <v>148</v>
      </c>
      <c r="AU336" s="257" t="s">
        <v>86</v>
      </c>
      <c r="AV336" s="14" t="s">
        <v>86</v>
      </c>
      <c r="AW336" s="14" t="s">
        <v>32</v>
      </c>
      <c r="AX336" s="14" t="s">
        <v>76</v>
      </c>
      <c r="AY336" s="257" t="s">
        <v>138</v>
      </c>
    </row>
    <row r="337" s="15" customFormat="1">
      <c r="A337" s="15"/>
      <c r="B337" s="258"/>
      <c r="C337" s="259"/>
      <c r="D337" s="232" t="s">
        <v>148</v>
      </c>
      <c r="E337" s="260" t="s">
        <v>1</v>
      </c>
      <c r="F337" s="261" t="s">
        <v>158</v>
      </c>
      <c r="G337" s="259"/>
      <c r="H337" s="262">
        <v>11</v>
      </c>
      <c r="I337" s="263"/>
      <c r="J337" s="259"/>
      <c r="K337" s="259"/>
      <c r="L337" s="264"/>
      <c r="M337" s="265"/>
      <c r="N337" s="266"/>
      <c r="O337" s="266"/>
      <c r="P337" s="266"/>
      <c r="Q337" s="266"/>
      <c r="R337" s="266"/>
      <c r="S337" s="266"/>
      <c r="T337" s="267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68" t="s">
        <v>148</v>
      </c>
      <c r="AU337" s="268" t="s">
        <v>86</v>
      </c>
      <c r="AV337" s="15" t="s">
        <v>144</v>
      </c>
      <c r="AW337" s="15" t="s">
        <v>32</v>
      </c>
      <c r="AX337" s="15" t="s">
        <v>84</v>
      </c>
      <c r="AY337" s="268" t="s">
        <v>138</v>
      </c>
    </row>
    <row r="338" s="2" customFormat="1" ht="62.7" customHeight="1">
      <c r="A338" s="38"/>
      <c r="B338" s="39"/>
      <c r="C338" s="219" t="s">
        <v>360</v>
      </c>
      <c r="D338" s="219" t="s">
        <v>140</v>
      </c>
      <c r="E338" s="220" t="s">
        <v>361</v>
      </c>
      <c r="F338" s="221" t="s">
        <v>362</v>
      </c>
      <c r="G338" s="222" t="s">
        <v>265</v>
      </c>
      <c r="H338" s="223">
        <v>11</v>
      </c>
      <c r="I338" s="224"/>
      <c r="J338" s="225">
        <f>ROUND(I338*H338,2)</f>
        <v>0</v>
      </c>
      <c r="K338" s="221" t="s">
        <v>143</v>
      </c>
      <c r="L338" s="44"/>
      <c r="M338" s="226" t="s">
        <v>1</v>
      </c>
      <c r="N338" s="227" t="s">
        <v>41</v>
      </c>
      <c r="O338" s="91"/>
      <c r="P338" s="228">
        <f>O338*H338</f>
        <v>0</v>
      </c>
      <c r="Q338" s="228">
        <v>0.00060999999999999997</v>
      </c>
      <c r="R338" s="228">
        <f>Q338*H338</f>
        <v>0.0067099999999999998</v>
      </c>
      <c r="S338" s="228">
        <v>0</v>
      </c>
      <c r="T338" s="229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30" t="s">
        <v>144</v>
      </c>
      <c r="AT338" s="230" t="s">
        <v>140</v>
      </c>
      <c r="AU338" s="230" t="s">
        <v>86</v>
      </c>
      <c r="AY338" s="17" t="s">
        <v>138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7" t="s">
        <v>84</v>
      </c>
      <c r="BK338" s="231">
        <f>ROUND(I338*H338,2)</f>
        <v>0</v>
      </c>
      <c r="BL338" s="17" t="s">
        <v>144</v>
      </c>
      <c r="BM338" s="230" t="s">
        <v>363</v>
      </c>
    </row>
    <row r="339" s="14" customFormat="1">
      <c r="A339" s="14"/>
      <c r="B339" s="247"/>
      <c r="C339" s="248"/>
      <c r="D339" s="232" t="s">
        <v>148</v>
      </c>
      <c r="E339" s="249" t="s">
        <v>1</v>
      </c>
      <c r="F339" s="250" t="s">
        <v>211</v>
      </c>
      <c r="G339" s="248"/>
      <c r="H339" s="251">
        <v>11</v>
      </c>
      <c r="I339" s="252"/>
      <c r="J339" s="248"/>
      <c r="K339" s="248"/>
      <c r="L339" s="253"/>
      <c r="M339" s="254"/>
      <c r="N339" s="255"/>
      <c r="O339" s="255"/>
      <c r="P339" s="255"/>
      <c r="Q339" s="255"/>
      <c r="R339" s="255"/>
      <c r="S339" s="255"/>
      <c r="T339" s="256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7" t="s">
        <v>148</v>
      </c>
      <c r="AU339" s="257" t="s">
        <v>86</v>
      </c>
      <c r="AV339" s="14" t="s">
        <v>86</v>
      </c>
      <c r="AW339" s="14" t="s">
        <v>32</v>
      </c>
      <c r="AX339" s="14" t="s">
        <v>76</v>
      </c>
      <c r="AY339" s="257" t="s">
        <v>138</v>
      </c>
    </row>
    <row r="340" s="15" customFormat="1">
      <c r="A340" s="15"/>
      <c r="B340" s="258"/>
      <c r="C340" s="259"/>
      <c r="D340" s="232" t="s">
        <v>148</v>
      </c>
      <c r="E340" s="260" t="s">
        <v>1</v>
      </c>
      <c r="F340" s="261" t="s">
        <v>158</v>
      </c>
      <c r="G340" s="259"/>
      <c r="H340" s="262">
        <v>11</v>
      </c>
      <c r="I340" s="263"/>
      <c r="J340" s="259"/>
      <c r="K340" s="259"/>
      <c r="L340" s="264"/>
      <c r="M340" s="265"/>
      <c r="N340" s="266"/>
      <c r="O340" s="266"/>
      <c r="P340" s="266"/>
      <c r="Q340" s="266"/>
      <c r="R340" s="266"/>
      <c r="S340" s="266"/>
      <c r="T340" s="267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8" t="s">
        <v>148</v>
      </c>
      <c r="AU340" s="268" t="s">
        <v>86</v>
      </c>
      <c r="AV340" s="15" t="s">
        <v>144</v>
      </c>
      <c r="AW340" s="15" t="s">
        <v>32</v>
      </c>
      <c r="AX340" s="15" t="s">
        <v>84</v>
      </c>
      <c r="AY340" s="268" t="s">
        <v>138</v>
      </c>
    </row>
    <row r="341" s="12" customFormat="1" ht="22.8" customHeight="1">
      <c r="A341" s="12"/>
      <c r="B341" s="203"/>
      <c r="C341" s="204"/>
      <c r="D341" s="205" t="s">
        <v>75</v>
      </c>
      <c r="E341" s="217" t="s">
        <v>364</v>
      </c>
      <c r="F341" s="217" t="s">
        <v>365</v>
      </c>
      <c r="G341" s="204"/>
      <c r="H341" s="204"/>
      <c r="I341" s="207"/>
      <c r="J341" s="218">
        <f>BK341</f>
        <v>0</v>
      </c>
      <c r="K341" s="204"/>
      <c r="L341" s="209"/>
      <c r="M341" s="210"/>
      <c r="N341" s="211"/>
      <c r="O341" s="211"/>
      <c r="P341" s="212">
        <f>P342</f>
        <v>0</v>
      </c>
      <c r="Q341" s="211"/>
      <c r="R341" s="212">
        <f>R342</f>
        <v>0</v>
      </c>
      <c r="S341" s="211"/>
      <c r="T341" s="213">
        <f>T342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214" t="s">
        <v>84</v>
      </c>
      <c r="AT341" s="215" t="s">
        <v>75</v>
      </c>
      <c r="AU341" s="215" t="s">
        <v>84</v>
      </c>
      <c r="AY341" s="214" t="s">
        <v>138</v>
      </c>
      <c r="BK341" s="216">
        <f>BK342</f>
        <v>0</v>
      </c>
    </row>
    <row r="342" s="2" customFormat="1" ht="44.25" customHeight="1">
      <c r="A342" s="38"/>
      <c r="B342" s="39"/>
      <c r="C342" s="219" t="s">
        <v>366</v>
      </c>
      <c r="D342" s="219" t="s">
        <v>140</v>
      </c>
      <c r="E342" s="220" t="s">
        <v>367</v>
      </c>
      <c r="F342" s="221" t="s">
        <v>368</v>
      </c>
      <c r="G342" s="222" t="s">
        <v>215</v>
      </c>
      <c r="H342" s="223">
        <v>1570.9100000000001</v>
      </c>
      <c r="I342" s="224"/>
      <c r="J342" s="225">
        <f>ROUND(I342*H342,2)</f>
        <v>0</v>
      </c>
      <c r="K342" s="221" t="s">
        <v>1</v>
      </c>
      <c r="L342" s="44"/>
      <c r="M342" s="226" t="s">
        <v>1</v>
      </c>
      <c r="N342" s="227" t="s">
        <v>41</v>
      </c>
      <c r="O342" s="91"/>
      <c r="P342" s="228">
        <f>O342*H342</f>
        <v>0</v>
      </c>
      <c r="Q342" s="228">
        <v>0</v>
      </c>
      <c r="R342" s="228">
        <f>Q342*H342</f>
        <v>0</v>
      </c>
      <c r="S342" s="228">
        <v>0</v>
      </c>
      <c r="T342" s="229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30" t="s">
        <v>144</v>
      </c>
      <c r="AT342" s="230" t="s">
        <v>140</v>
      </c>
      <c r="AU342" s="230" t="s">
        <v>86</v>
      </c>
      <c r="AY342" s="17" t="s">
        <v>138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7" t="s">
        <v>84</v>
      </c>
      <c r="BK342" s="231">
        <f>ROUND(I342*H342,2)</f>
        <v>0</v>
      </c>
      <c r="BL342" s="17" t="s">
        <v>144</v>
      </c>
      <c r="BM342" s="230" t="s">
        <v>369</v>
      </c>
    </row>
    <row r="343" s="12" customFormat="1" ht="22.8" customHeight="1">
      <c r="A343" s="12"/>
      <c r="B343" s="203"/>
      <c r="C343" s="204"/>
      <c r="D343" s="205" t="s">
        <v>75</v>
      </c>
      <c r="E343" s="217" t="s">
        <v>370</v>
      </c>
      <c r="F343" s="217" t="s">
        <v>371</v>
      </c>
      <c r="G343" s="204"/>
      <c r="H343" s="204"/>
      <c r="I343" s="207"/>
      <c r="J343" s="218">
        <f>BK343</f>
        <v>0</v>
      </c>
      <c r="K343" s="204"/>
      <c r="L343" s="209"/>
      <c r="M343" s="210"/>
      <c r="N343" s="211"/>
      <c r="O343" s="211"/>
      <c r="P343" s="212">
        <f>P344</f>
        <v>0</v>
      </c>
      <c r="Q343" s="211"/>
      <c r="R343" s="212">
        <f>R344</f>
        <v>0</v>
      </c>
      <c r="S343" s="211"/>
      <c r="T343" s="213">
        <f>T344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214" t="s">
        <v>84</v>
      </c>
      <c r="AT343" s="215" t="s">
        <v>75</v>
      </c>
      <c r="AU343" s="215" t="s">
        <v>84</v>
      </c>
      <c r="AY343" s="214" t="s">
        <v>138</v>
      </c>
      <c r="BK343" s="216">
        <f>BK344</f>
        <v>0</v>
      </c>
    </row>
    <row r="344" s="2" customFormat="1" ht="44.25" customHeight="1">
      <c r="A344" s="38"/>
      <c r="B344" s="39"/>
      <c r="C344" s="219" t="s">
        <v>372</v>
      </c>
      <c r="D344" s="219" t="s">
        <v>140</v>
      </c>
      <c r="E344" s="220" t="s">
        <v>373</v>
      </c>
      <c r="F344" s="221" t="s">
        <v>374</v>
      </c>
      <c r="G344" s="222" t="s">
        <v>215</v>
      </c>
      <c r="H344" s="223">
        <v>1991.374</v>
      </c>
      <c r="I344" s="224"/>
      <c r="J344" s="225">
        <f>ROUND(I344*H344,2)</f>
        <v>0</v>
      </c>
      <c r="K344" s="221" t="s">
        <v>143</v>
      </c>
      <c r="L344" s="44"/>
      <c r="M344" s="226" t="s">
        <v>1</v>
      </c>
      <c r="N344" s="227" t="s">
        <v>41</v>
      </c>
      <c r="O344" s="91"/>
      <c r="P344" s="228">
        <f>O344*H344</f>
        <v>0</v>
      </c>
      <c r="Q344" s="228">
        <v>0</v>
      </c>
      <c r="R344" s="228">
        <f>Q344*H344</f>
        <v>0</v>
      </c>
      <c r="S344" s="228">
        <v>0</v>
      </c>
      <c r="T344" s="229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30" t="s">
        <v>144</v>
      </c>
      <c r="AT344" s="230" t="s">
        <v>140</v>
      </c>
      <c r="AU344" s="230" t="s">
        <v>86</v>
      </c>
      <c r="AY344" s="17" t="s">
        <v>138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7" t="s">
        <v>84</v>
      </c>
      <c r="BK344" s="231">
        <f>ROUND(I344*H344,2)</f>
        <v>0</v>
      </c>
      <c r="BL344" s="17" t="s">
        <v>144</v>
      </c>
      <c r="BM344" s="230" t="s">
        <v>375</v>
      </c>
    </row>
    <row r="345" s="12" customFormat="1" ht="25.92" customHeight="1">
      <c r="A345" s="12"/>
      <c r="B345" s="203"/>
      <c r="C345" s="204"/>
      <c r="D345" s="205" t="s">
        <v>75</v>
      </c>
      <c r="E345" s="206" t="s">
        <v>376</v>
      </c>
      <c r="F345" s="206" t="s">
        <v>377</v>
      </c>
      <c r="G345" s="204"/>
      <c r="H345" s="204"/>
      <c r="I345" s="207"/>
      <c r="J345" s="208">
        <f>BK345</f>
        <v>0</v>
      </c>
      <c r="K345" s="204"/>
      <c r="L345" s="209"/>
      <c r="M345" s="210"/>
      <c r="N345" s="211"/>
      <c r="O345" s="211"/>
      <c r="P345" s="212">
        <f>P346+P352+P355</f>
        <v>0</v>
      </c>
      <c r="Q345" s="211"/>
      <c r="R345" s="212">
        <f>R346+R352+R355</f>
        <v>0</v>
      </c>
      <c r="S345" s="211"/>
      <c r="T345" s="213">
        <f>T346+T352+T355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14" t="s">
        <v>173</v>
      </c>
      <c r="AT345" s="215" t="s">
        <v>75</v>
      </c>
      <c r="AU345" s="215" t="s">
        <v>76</v>
      </c>
      <c r="AY345" s="214" t="s">
        <v>138</v>
      </c>
      <c r="BK345" s="216">
        <f>BK346+BK352+BK355</f>
        <v>0</v>
      </c>
    </row>
    <row r="346" s="12" customFormat="1" ht="22.8" customHeight="1">
      <c r="A346" s="12"/>
      <c r="B346" s="203"/>
      <c r="C346" s="204"/>
      <c r="D346" s="205" t="s">
        <v>75</v>
      </c>
      <c r="E346" s="217" t="s">
        <v>378</v>
      </c>
      <c r="F346" s="217" t="s">
        <v>379</v>
      </c>
      <c r="G346" s="204"/>
      <c r="H346" s="204"/>
      <c r="I346" s="207"/>
      <c r="J346" s="218">
        <f>BK346</f>
        <v>0</v>
      </c>
      <c r="K346" s="204"/>
      <c r="L346" s="209"/>
      <c r="M346" s="210"/>
      <c r="N346" s="211"/>
      <c r="O346" s="211"/>
      <c r="P346" s="212">
        <f>SUM(P347:P351)</f>
        <v>0</v>
      </c>
      <c r="Q346" s="211"/>
      <c r="R346" s="212">
        <f>SUM(R347:R351)</f>
        <v>0</v>
      </c>
      <c r="S346" s="211"/>
      <c r="T346" s="213">
        <f>SUM(T347:T351)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14" t="s">
        <v>173</v>
      </c>
      <c r="AT346" s="215" t="s">
        <v>75</v>
      </c>
      <c r="AU346" s="215" t="s">
        <v>84</v>
      </c>
      <c r="AY346" s="214" t="s">
        <v>138</v>
      </c>
      <c r="BK346" s="216">
        <f>SUM(BK347:BK351)</f>
        <v>0</v>
      </c>
    </row>
    <row r="347" s="2" customFormat="1" ht="21.75" customHeight="1">
      <c r="A347" s="38"/>
      <c r="B347" s="39"/>
      <c r="C347" s="219" t="s">
        <v>380</v>
      </c>
      <c r="D347" s="219" t="s">
        <v>140</v>
      </c>
      <c r="E347" s="220" t="s">
        <v>381</v>
      </c>
      <c r="F347" s="221" t="s">
        <v>382</v>
      </c>
      <c r="G347" s="222" t="s">
        <v>383</v>
      </c>
      <c r="H347" s="223">
        <v>1</v>
      </c>
      <c r="I347" s="224"/>
      <c r="J347" s="225">
        <f>ROUND(I347*H347,2)</f>
        <v>0</v>
      </c>
      <c r="K347" s="221" t="s">
        <v>384</v>
      </c>
      <c r="L347" s="44"/>
      <c r="M347" s="226" t="s">
        <v>1</v>
      </c>
      <c r="N347" s="227" t="s">
        <v>41</v>
      </c>
      <c r="O347" s="91"/>
      <c r="P347" s="228">
        <f>O347*H347</f>
        <v>0</v>
      </c>
      <c r="Q347" s="228">
        <v>0</v>
      </c>
      <c r="R347" s="228">
        <f>Q347*H347</f>
        <v>0</v>
      </c>
      <c r="S347" s="228">
        <v>0</v>
      </c>
      <c r="T347" s="229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30" t="s">
        <v>385</v>
      </c>
      <c r="AT347" s="230" t="s">
        <v>140</v>
      </c>
      <c r="AU347" s="230" t="s">
        <v>86</v>
      </c>
      <c r="AY347" s="17" t="s">
        <v>138</v>
      </c>
      <c r="BE347" s="231">
        <f>IF(N347="základní",J347,0)</f>
        <v>0</v>
      </c>
      <c r="BF347" s="231">
        <f>IF(N347="snížená",J347,0)</f>
        <v>0</v>
      </c>
      <c r="BG347" s="231">
        <f>IF(N347="zákl. přenesená",J347,0)</f>
        <v>0</v>
      </c>
      <c r="BH347" s="231">
        <f>IF(N347="sníž. přenesená",J347,0)</f>
        <v>0</v>
      </c>
      <c r="BI347" s="231">
        <f>IF(N347="nulová",J347,0)</f>
        <v>0</v>
      </c>
      <c r="BJ347" s="17" t="s">
        <v>84</v>
      </c>
      <c r="BK347" s="231">
        <f>ROUND(I347*H347,2)</f>
        <v>0</v>
      </c>
      <c r="BL347" s="17" t="s">
        <v>385</v>
      </c>
      <c r="BM347" s="230" t="s">
        <v>386</v>
      </c>
    </row>
    <row r="348" s="2" customFormat="1" ht="37.8" customHeight="1">
      <c r="A348" s="38"/>
      <c r="B348" s="39"/>
      <c r="C348" s="219" t="s">
        <v>387</v>
      </c>
      <c r="D348" s="219" t="s">
        <v>140</v>
      </c>
      <c r="E348" s="220" t="s">
        <v>388</v>
      </c>
      <c r="F348" s="221" t="s">
        <v>389</v>
      </c>
      <c r="G348" s="222" t="s">
        <v>383</v>
      </c>
      <c r="H348" s="223">
        <v>1</v>
      </c>
      <c r="I348" s="224"/>
      <c r="J348" s="225">
        <f>ROUND(I348*H348,2)</f>
        <v>0</v>
      </c>
      <c r="K348" s="221" t="s">
        <v>1</v>
      </c>
      <c r="L348" s="44"/>
      <c r="M348" s="226" t="s">
        <v>1</v>
      </c>
      <c r="N348" s="227" t="s">
        <v>41</v>
      </c>
      <c r="O348" s="91"/>
      <c r="P348" s="228">
        <f>O348*H348</f>
        <v>0</v>
      </c>
      <c r="Q348" s="228">
        <v>0</v>
      </c>
      <c r="R348" s="228">
        <f>Q348*H348</f>
        <v>0</v>
      </c>
      <c r="S348" s="228">
        <v>0</v>
      </c>
      <c r="T348" s="229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30" t="s">
        <v>385</v>
      </c>
      <c r="AT348" s="230" t="s">
        <v>140</v>
      </c>
      <c r="AU348" s="230" t="s">
        <v>86</v>
      </c>
      <c r="AY348" s="17" t="s">
        <v>138</v>
      </c>
      <c r="BE348" s="231">
        <f>IF(N348="základní",J348,0)</f>
        <v>0</v>
      </c>
      <c r="BF348" s="231">
        <f>IF(N348="snížená",J348,0)</f>
        <v>0</v>
      </c>
      <c r="BG348" s="231">
        <f>IF(N348="zákl. přenesená",J348,0)</f>
        <v>0</v>
      </c>
      <c r="BH348" s="231">
        <f>IF(N348="sníž. přenesená",J348,0)</f>
        <v>0</v>
      </c>
      <c r="BI348" s="231">
        <f>IF(N348="nulová",J348,0)</f>
        <v>0</v>
      </c>
      <c r="BJ348" s="17" t="s">
        <v>84</v>
      </c>
      <c r="BK348" s="231">
        <f>ROUND(I348*H348,2)</f>
        <v>0</v>
      </c>
      <c r="BL348" s="17" t="s">
        <v>385</v>
      </c>
      <c r="BM348" s="230" t="s">
        <v>390</v>
      </c>
    </row>
    <row r="349" s="2" customFormat="1" ht="33" customHeight="1">
      <c r="A349" s="38"/>
      <c r="B349" s="39"/>
      <c r="C349" s="219" t="s">
        <v>391</v>
      </c>
      <c r="D349" s="219" t="s">
        <v>140</v>
      </c>
      <c r="E349" s="220" t="s">
        <v>392</v>
      </c>
      <c r="F349" s="221" t="s">
        <v>393</v>
      </c>
      <c r="G349" s="222" t="s">
        <v>383</v>
      </c>
      <c r="H349" s="223">
        <v>1</v>
      </c>
      <c r="I349" s="224"/>
      <c r="J349" s="225">
        <f>ROUND(I349*H349,2)</f>
        <v>0</v>
      </c>
      <c r="K349" s="221" t="s">
        <v>1</v>
      </c>
      <c r="L349" s="44"/>
      <c r="M349" s="226" t="s">
        <v>1</v>
      </c>
      <c r="N349" s="227" t="s">
        <v>41</v>
      </c>
      <c r="O349" s="91"/>
      <c r="P349" s="228">
        <f>O349*H349</f>
        <v>0</v>
      </c>
      <c r="Q349" s="228">
        <v>0</v>
      </c>
      <c r="R349" s="228">
        <f>Q349*H349</f>
        <v>0</v>
      </c>
      <c r="S349" s="228">
        <v>0</v>
      </c>
      <c r="T349" s="229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30" t="s">
        <v>385</v>
      </c>
      <c r="AT349" s="230" t="s">
        <v>140</v>
      </c>
      <c r="AU349" s="230" t="s">
        <v>86</v>
      </c>
      <c r="AY349" s="17" t="s">
        <v>138</v>
      </c>
      <c r="BE349" s="231">
        <f>IF(N349="základní",J349,0)</f>
        <v>0</v>
      </c>
      <c r="BF349" s="231">
        <f>IF(N349="snížená",J349,0)</f>
        <v>0</v>
      </c>
      <c r="BG349" s="231">
        <f>IF(N349="zákl. přenesená",J349,0)</f>
        <v>0</v>
      </c>
      <c r="BH349" s="231">
        <f>IF(N349="sníž. přenesená",J349,0)</f>
        <v>0</v>
      </c>
      <c r="BI349" s="231">
        <f>IF(N349="nulová",J349,0)</f>
        <v>0</v>
      </c>
      <c r="BJ349" s="17" t="s">
        <v>84</v>
      </c>
      <c r="BK349" s="231">
        <f>ROUND(I349*H349,2)</f>
        <v>0</v>
      </c>
      <c r="BL349" s="17" t="s">
        <v>385</v>
      </c>
      <c r="BM349" s="230" t="s">
        <v>394</v>
      </c>
    </row>
    <row r="350" s="2" customFormat="1" ht="37.8" customHeight="1">
      <c r="A350" s="38"/>
      <c r="B350" s="39"/>
      <c r="C350" s="219" t="s">
        <v>395</v>
      </c>
      <c r="D350" s="219" t="s">
        <v>140</v>
      </c>
      <c r="E350" s="220" t="s">
        <v>396</v>
      </c>
      <c r="F350" s="221" t="s">
        <v>397</v>
      </c>
      <c r="G350" s="222" t="s">
        <v>383</v>
      </c>
      <c r="H350" s="223">
        <v>1</v>
      </c>
      <c r="I350" s="224"/>
      <c r="J350" s="225">
        <f>ROUND(I350*H350,2)</f>
        <v>0</v>
      </c>
      <c r="K350" s="221" t="s">
        <v>1</v>
      </c>
      <c r="L350" s="44"/>
      <c r="M350" s="226" t="s">
        <v>1</v>
      </c>
      <c r="N350" s="227" t="s">
        <v>41</v>
      </c>
      <c r="O350" s="91"/>
      <c r="P350" s="228">
        <f>O350*H350</f>
        <v>0</v>
      </c>
      <c r="Q350" s="228">
        <v>0</v>
      </c>
      <c r="R350" s="228">
        <f>Q350*H350</f>
        <v>0</v>
      </c>
      <c r="S350" s="228">
        <v>0</v>
      </c>
      <c r="T350" s="229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0" t="s">
        <v>385</v>
      </c>
      <c r="AT350" s="230" t="s">
        <v>140</v>
      </c>
      <c r="AU350" s="230" t="s">
        <v>86</v>
      </c>
      <c r="AY350" s="17" t="s">
        <v>138</v>
      </c>
      <c r="BE350" s="231">
        <f>IF(N350="základní",J350,0)</f>
        <v>0</v>
      </c>
      <c r="BF350" s="231">
        <f>IF(N350="snížená",J350,0)</f>
        <v>0</v>
      </c>
      <c r="BG350" s="231">
        <f>IF(N350="zákl. přenesená",J350,0)</f>
        <v>0</v>
      </c>
      <c r="BH350" s="231">
        <f>IF(N350="sníž. přenesená",J350,0)</f>
        <v>0</v>
      </c>
      <c r="BI350" s="231">
        <f>IF(N350="nulová",J350,0)</f>
        <v>0</v>
      </c>
      <c r="BJ350" s="17" t="s">
        <v>84</v>
      </c>
      <c r="BK350" s="231">
        <f>ROUND(I350*H350,2)</f>
        <v>0</v>
      </c>
      <c r="BL350" s="17" t="s">
        <v>385</v>
      </c>
      <c r="BM350" s="230" t="s">
        <v>398</v>
      </c>
    </row>
    <row r="351" s="2" customFormat="1">
      <c r="A351" s="38"/>
      <c r="B351" s="39"/>
      <c r="C351" s="40"/>
      <c r="D351" s="232" t="s">
        <v>146</v>
      </c>
      <c r="E351" s="40"/>
      <c r="F351" s="233" t="s">
        <v>399</v>
      </c>
      <c r="G351" s="40"/>
      <c r="H351" s="40"/>
      <c r="I351" s="234"/>
      <c r="J351" s="40"/>
      <c r="K351" s="40"/>
      <c r="L351" s="44"/>
      <c r="M351" s="235"/>
      <c r="N351" s="236"/>
      <c r="O351" s="91"/>
      <c r="P351" s="91"/>
      <c r="Q351" s="91"/>
      <c r="R351" s="91"/>
      <c r="S351" s="91"/>
      <c r="T351" s="92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7" t="s">
        <v>146</v>
      </c>
      <c r="AU351" s="17" t="s">
        <v>86</v>
      </c>
    </row>
    <row r="352" s="12" customFormat="1" ht="22.8" customHeight="1">
      <c r="A352" s="12"/>
      <c r="B352" s="203"/>
      <c r="C352" s="204"/>
      <c r="D352" s="205" t="s">
        <v>75</v>
      </c>
      <c r="E352" s="217" t="s">
        <v>400</v>
      </c>
      <c r="F352" s="217" t="s">
        <v>401</v>
      </c>
      <c r="G352" s="204"/>
      <c r="H352" s="204"/>
      <c r="I352" s="207"/>
      <c r="J352" s="218">
        <f>BK352</f>
        <v>0</v>
      </c>
      <c r="K352" s="204"/>
      <c r="L352" s="209"/>
      <c r="M352" s="210"/>
      <c r="N352" s="211"/>
      <c r="O352" s="211"/>
      <c r="P352" s="212">
        <f>SUM(P353:P354)</f>
        <v>0</v>
      </c>
      <c r="Q352" s="211"/>
      <c r="R352" s="212">
        <f>SUM(R353:R354)</f>
        <v>0</v>
      </c>
      <c r="S352" s="211"/>
      <c r="T352" s="213">
        <f>SUM(T353:T354)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14" t="s">
        <v>173</v>
      </c>
      <c r="AT352" s="215" t="s">
        <v>75</v>
      </c>
      <c r="AU352" s="215" t="s">
        <v>84</v>
      </c>
      <c r="AY352" s="214" t="s">
        <v>138</v>
      </c>
      <c r="BK352" s="216">
        <f>SUM(BK353:BK354)</f>
        <v>0</v>
      </c>
    </row>
    <row r="353" s="2" customFormat="1" ht="49.05" customHeight="1">
      <c r="A353" s="38"/>
      <c r="B353" s="39"/>
      <c r="C353" s="219" t="s">
        <v>402</v>
      </c>
      <c r="D353" s="219" t="s">
        <v>140</v>
      </c>
      <c r="E353" s="220" t="s">
        <v>403</v>
      </c>
      <c r="F353" s="221" t="s">
        <v>404</v>
      </c>
      <c r="G353" s="222" t="s">
        <v>383</v>
      </c>
      <c r="H353" s="223">
        <v>1</v>
      </c>
      <c r="I353" s="224"/>
      <c r="J353" s="225">
        <f>ROUND(I353*H353,2)</f>
        <v>0</v>
      </c>
      <c r="K353" s="221" t="s">
        <v>1</v>
      </c>
      <c r="L353" s="44"/>
      <c r="M353" s="226" t="s">
        <v>1</v>
      </c>
      <c r="N353" s="227" t="s">
        <v>41</v>
      </c>
      <c r="O353" s="91"/>
      <c r="P353" s="228">
        <f>O353*H353</f>
        <v>0</v>
      </c>
      <c r="Q353" s="228">
        <v>0</v>
      </c>
      <c r="R353" s="228">
        <f>Q353*H353</f>
        <v>0</v>
      </c>
      <c r="S353" s="228">
        <v>0</v>
      </c>
      <c r="T353" s="229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30" t="s">
        <v>385</v>
      </c>
      <c r="AT353" s="230" t="s">
        <v>140</v>
      </c>
      <c r="AU353" s="230" t="s">
        <v>86</v>
      </c>
      <c r="AY353" s="17" t="s">
        <v>138</v>
      </c>
      <c r="BE353" s="231">
        <f>IF(N353="základní",J353,0)</f>
        <v>0</v>
      </c>
      <c r="BF353" s="231">
        <f>IF(N353="snížená",J353,0)</f>
        <v>0</v>
      </c>
      <c r="BG353" s="231">
        <f>IF(N353="zákl. přenesená",J353,0)</f>
        <v>0</v>
      </c>
      <c r="BH353" s="231">
        <f>IF(N353="sníž. přenesená",J353,0)</f>
        <v>0</v>
      </c>
      <c r="BI353" s="231">
        <f>IF(N353="nulová",J353,0)</f>
        <v>0</v>
      </c>
      <c r="BJ353" s="17" t="s">
        <v>84</v>
      </c>
      <c r="BK353" s="231">
        <f>ROUND(I353*H353,2)</f>
        <v>0</v>
      </c>
      <c r="BL353" s="17" t="s">
        <v>385</v>
      </c>
      <c r="BM353" s="230" t="s">
        <v>405</v>
      </c>
    </row>
    <row r="354" s="2" customFormat="1" ht="24.15" customHeight="1">
      <c r="A354" s="38"/>
      <c r="B354" s="39"/>
      <c r="C354" s="219" t="s">
        <v>406</v>
      </c>
      <c r="D354" s="219" t="s">
        <v>140</v>
      </c>
      <c r="E354" s="220" t="s">
        <v>407</v>
      </c>
      <c r="F354" s="221" t="s">
        <v>408</v>
      </c>
      <c r="G354" s="222" t="s">
        <v>383</v>
      </c>
      <c r="H354" s="223">
        <v>1</v>
      </c>
      <c r="I354" s="224"/>
      <c r="J354" s="225">
        <f>ROUND(I354*H354,2)</f>
        <v>0</v>
      </c>
      <c r="K354" s="221" t="s">
        <v>384</v>
      </c>
      <c r="L354" s="44"/>
      <c r="M354" s="226" t="s">
        <v>1</v>
      </c>
      <c r="N354" s="227" t="s">
        <v>41</v>
      </c>
      <c r="O354" s="91"/>
      <c r="P354" s="228">
        <f>O354*H354</f>
        <v>0</v>
      </c>
      <c r="Q354" s="228">
        <v>0</v>
      </c>
      <c r="R354" s="228">
        <f>Q354*H354</f>
        <v>0</v>
      </c>
      <c r="S354" s="228">
        <v>0</v>
      </c>
      <c r="T354" s="229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30" t="s">
        <v>385</v>
      </c>
      <c r="AT354" s="230" t="s">
        <v>140</v>
      </c>
      <c r="AU354" s="230" t="s">
        <v>86</v>
      </c>
      <c r="AY354" s="17" t="s">
        <v>138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17" t="s">
        <v>84</v>
      </c>
      <c r="BK354" s="231">
        <f>ROUND(I354*H354,2)</f>
        <v>0</v>
      </c>
      <c r="BL354" s="17" t="s">
        <v>385</v>
      </c>
      <c r="BM354" s="230" t="s">
        <v>409</v>
      </c>
    </row>
    <row r="355" s="12" customFormat="1" ht="22.8" customHeight="1">
      <c r="A355" s="12"/>
      <c r="B355" s="203"/>
      <c r="C355" s="204"/>
      <c r="D355" s="205" t="s">
        <v>75</v>
      </c>
      <c r="E355" s="217" t="s">
        <v>410</v>
      </c>
      <c r="F355" s="217" t="s">
        <v>411</v>
      </c>
      <c r="G355" s="204"/>
      <c r="H355" s="204"/>
      <c r="I355" s="207"/>
      <c r="J355" s="218">
        <f>BK355</f>
        <v>0</v>
      </c>
      <c r="K355" s="204"/>
      <c r="L355" s="209"/>
      <c r="M355" s="210"/>
      <c r="N355" s="211"/>
      <c r="O355" s="211"/>
      <c r="P355" s="212">
        <f>P356</f>
        <v>0</v>
      </c>
      <c r="Q355" s="211"/>
      <c r="R355" s="212">
        <f>R356</f>
        <v>0</v>
      </c>
      <c r="S355" s="211"/>
      <c r="T355" s="213">
        <f>T356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214" t="s">
        <v>173</v>
      </c>
      <c r="AT355" s="215" t="s">
        <v>75</v>
      </c>
      <c r="AU355" s="215" t="s">
        <v>84</v>
      </c>
      <c r="AY355" s="214" t="s">
        <v>138</v>
      </c>
      <c r="BK355" s="216">
        <f>BK356</f>
        <v>0</v>
      </c>
    </row>
    <row r="356" s="2" customFormat="1" ht="16.5" customHeight="1">
      <c r="A356" s="38"/>
      <c r="B356" s="39"/>
      <c r="C356" s="219" t="s">
        <v>412</v>
      </c>
      <c r="D356" s="219" t="s">
        <v>140</v>
      </c>
      <c r="E356" s="220" t="s">
        <v>413</v>
      </c>
      <c r="F356" s="221" t="s">
        <v>414</v>
      </c>
      <c r="G356" s="222" t="s">
        <v>383</v>
      </c>
      <c r="H356" s="223">
        <v>1</v>
      </c>
      <c r="I356" s="224"/>
      <c r="J356" s="225">
        <f>ROUND(I356*H356,2)</f>
        <v>0</v>
      </c>
      <c r="K356" s="221" t="s">
        <v>384</v>
      </c>
      <c r="L356" s="44"/>
      <c r="M356" s="279" t="s">
        <v>1</v>
      </c>
      <c r="N356" s="280" t="s">
        <v>41</v>
      </c>
      <c r="O356" s="281"/>
      <c r="P356" s="282">
        <f>O356*H356</f>
        <v>0</v>
      </c>
      <c r="Q356" s="282">
        <v>0</v>
      </c>
      <c r="R356" s="282">
        <f>Q356*H356</f>
        <v>0</v>
      </c>
      <c r="S356" s="282">
        <v>0</v>
      </c>
      <c r="T356" s="283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0" t="s">
        <v>385</v>
      </c>
      <c r="AT356" s="230" t="s">
        <v>140</v>
      </c>
      <c r="AU356" s="230" t="s">
        <v>86</v>
      </c>
      <c r="AY356" s="17" t="s">
        <v>138</v>
      </c>
      <c r="BE356" s="231">
        <f>IF(N356="základní",J356,0)</f>
        <v>0</v>
      </c>
      <c r="BF356" s="231">
        <f>IF(N356="snížená",J356,0)</f>
        <v>0</v>
      </c>
      <c r="BG356" s="231">
        <f>IF(N356="zákl. přenesená",J356,0)</f>
        <v>0</v>
      </c>
      <c r="BH356" s="231">
        <f>IF(N356="sníž. přenesená",J356,0)</f>
        <v>0</v>
      </c>
      <c r="BI356" s="231">
        <f>IF(N356="nulová",J356,0)</f>
        <v>0</v>
      </c>
      <c r="BJ356" s="17" t="s">
        <v>84</v>
      </c>
      <c r="BK356" s="231">
        <f>ROUND(I356*H356,2)</f>
        <v>0</v>
      </c>
      <c r="BL356" s="17" t="s">
        <v>385</v>
      </c>
      <c r="BM356" s="230" t="s">
        <v>415</v>
      </c>
    </row>
    <row r="357" s="2" customFormat="1" ht="6.96" customHeight="1">
      <c r="A357" s="38"/>
      <c r="B357" s="66"/>
      <c r="C357" s="67"/>
      <c r="D357" s="67"/>
      <c r="E357" s="67"/>
      <c r="F357" s="67"/>
      <c r="G357" s="67"/>
      <c r="H357" s="67"/>
      <c r="I357" s="67"/>
      <c r="J357" s="67"/>
      <c r="K357" s="67"/>
      <c r="L357" s="44"/>
      <c r="M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</row>
  </sheetData>
  <sheetProtection sheet="1" autoFilter="0" formatColumns="0" formatRows="0" objects="1" scenarios="1" spinCount="100000" saltValue="RhuJExWYO9ETl+t7aZCtbpP8+hBCqGQP/9mYt0h0iSlDLBs944p7hlfYpQ7xCoE968u8N+kuTDFhcn3k1ncFfw==" hashValue="Z4i4TtVAU/dqGkAGrQEC+GaD2qfN0/TgD7H2ZmResCcbELxULh5/Pf8u8i3Rt9gOIKpFgP0YO4etwOH+TNLjiw==" algorithmName="SHA-512" password="CC35"/>
  <autoFilter ref="C127:K356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  <c r="AZ2" s="136" t="s">
        <v>93</v>
      </c>
      <c r="BA2" s="136" t="s">
        <v>93</v>
      </c>
      <c r="BB2" s="136" t="s">
        <v>94</v>
      </c>
      <c r="BC2" s="136" t="s">
        <v>416</v>
      </c>
      <c r="BD2" s="136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</row>
    <row r="4" s="1" customFormat="1" ht="24.96" customHeight="1">
      <c r="B4" s="20"/>
      <c r="D4" s="139" t="s">
        <v>99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III/18614 PAČEJOV - TŘEBOMYSLICE - HORAŽĎOVICE, OPRAVA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104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417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3. 10. 2024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31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34</v>
      </c>
      <c r="F24" s="38"/>
      <c r="G24" s="38"/>
      <c r="H24" s="38"/>
      <c r="I24" s="141" t="s">
        <v>27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ROUND((SUM(BE127:BE262)),  2)</f>
        <v>0</v>
      </c>
      <c r="G33" s="38"/>
      <c r="H33" s="38"/>
      <c r="I33" s="156">
        <v>0.20999999999999999</v>
      </c>
      <c r="J33" s="155">
        <f>ROUND(((SUM(BE127:BE262))*I33),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ROUND((SUM(BF127:BF262)),  2)</f>
        <v>0</v>
      </c>
      <c r="G34" s="38"/>
      <c r="H34" s="38"/>
      <c r="I34" s="156">
        <v>0.12</v>
      </c>
      <c r="J34" s="155">
        <f>ROUND(((SUM(BF127:BF262))*I34),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ROUND((SUM(BG127:BG262)),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ROUND((SUM(BH127:BH262)),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ROUND((SUM(BI127:BI262)),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III/18614 PAČEJOV - TŘEBOMYSLICE - HORAŽĎOVICE, OPRAVA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SO_102 - KOMUNIKLACE KM 3,340 - 4,100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3. 10. 2024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SÚS PK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107</v>
      </c>
      <c r="D94" s="177"/>
      <c r="E94" s="177"/>
      <c r="F94" s="177"/>
      <c r="G94" s="177"/>
      <c r="H94" s="177"/>
      <c r="I94" s="177"/>
      <c r="J94" s="178" t="s">
        <v>108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109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110</v>
      </c>
    </row>
    <row r="97" s="9" customFormat="1" ht="24.96" customHeight="1">
      <c r="A97" s="9"/>
      <c r="B97" s="180"/>
      <c r="C97" s="181"/>
      <c r="D97" s="182" t="s">
        <v>111</v>
      </c>
      <c r="E97" s="183"/>
      <c r="F97" s="183"/>
      <c r="G97" s="183"/>
      <c r="H97" s="183"/>
      <c r="I97" s="183"/>
      <c r="J97" s="184">
        <f>J128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112</v>
      </c>
      <c r="E98" s="189"/>
      <c r="F98" s="189"/>
      <c r="G98" s="189"/>
      <c r="H98" s="189"/>
      <c r="I98" s="189"/>
      <c r="J98" s="190">
        <f>J129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114</v>
      </c>
      <c r="E99" s="189"/>
      <c r="F99" s="189"/>
      <c r="G99" s="189"/>
      <c r="H99" s="189"/>
      <c r="I99" s="189"/>
      <c r="J99" s="190">
        <f>J152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115</v>
      </c>
      <c r="E100" s="189"/>
      <c r="F100" s="189"/>
      <c r="G100" s="189"/>
      <c r="H100" s="189"/>
      <c r="I100" s="189"/>
      <c r="J100" s="190">
        <f>J187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116</v>
      </c>
      <c r="E101" s="189"/>
      <c r="F101" s="189"/>
      <c r="G101" s="189"/>
      <c r="H101" s="189"/>
      <c r="I101" s="189"/>
      <c r="J101" s="190">
        <f>J200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117</v>
      </c>
      <c r="E102" s="189"/>
      <c r="F102" s="189"/>
      <c r="G102" s="189"/>
      <c r="H102" s="189"/>
      <c r="I102" s="189"/>
      <c r="J102" s="190">
        <f>J236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118</v>
      </c>
      <c r="E103" s="189"/>
      <c r="F103" s="189"/>
      <c r="G103" s="189"/>
      <c r="H103" s="189"/>
      <c r="I103" s="189"/>
      <c r="J103" s="190">
        <f>J249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0"/>
      <c r="C104" s="181"/>
      <c r="D104" s="182" t="s">
        <v>119</v>
      </c>
      <c r="E104" s="183"/>
      <c r="F104" s="183"/>
      <c r="G104" s="183"/>
      <c r="H104" s="183"/>
      <c r="I104" s="183"/>
      <c r="J104" s="184">
        <f>J251</f>
        <v>0</v>
      </c>
      <c r="K104" s="181"/>
      <c r="L104" s="18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6"/>
      <c r="C105" s="187"/>
      <c r="D105" s="188" t="s">
        <v>120</v>
      </c>
      <c r="E105" s="189"/>
      <c r="F105" s="189"/>
      <c r="G105" s="189"/>
      <c r="H105" s="189"/>
      <c r="I105" s="189"/>
      <c r="J105" s="190">
        <f>J252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121</v>
      </c>
      <c r="E106" s="189"/>
      <c r="F106" s="189"/>
      <c r="G106" s="189"/>
      <c r="H106" s="189"/>
      <c r="I106" s="189"/>
      <c r="J106" s="190">
        <f>J258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122</v>
      </c>
      <c r="E107" s="189"/>
      <c r="F107" s="189"/>
      <c r="G107" s="189"/>
      <c r="H107" s="189"/>
      <c r="I107" s="189"/>
      <c r="J107" s="190">
        <f>J261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123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75" t="str">
        <f>E7</f>
        <v>III/18614 PAČEJOV - TŘEBOMYSLICE - HORAŽĎOVICE, OPRAVA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104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SO_102 - KOMUNIKLACE KM 3,340 - 4,100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 xml:space="preserve"> </v>
      </c>
      <c r="G121" s="40"/>
      <c r="H121" s="40"/>
      <c r="I121" s="32" t="s">
        <v>22</v>
      </c>
      <c r="J121" s="79" t="str">
        <f>IF(J12="","",J12)</f>
        <v>3. 10. 2024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5.65" customHeight="1">
      <c r="A123" s="38"/>
      <c r="B123" s="39"/>
      <c r="C123" s="32" t="s">
        <v>24</v>
      </c>
      <c r="D123" s="40"/>
      <c r="E123" s="40"/>
      <c r="F123" s="27" t="str">
        <f>E15</f>
        <v>SÚS PK</v>
      </c>
      <c r="G123" s="40"/>
      <c r="H123" s="40"/>
      <c r="I123" s="32" t="s">
        <v>30</v>
      </c>
      <c r="J123" s="36" t="str">
        <f>E21</f>
        <v>MACÁN PROJEKCE DS s.r.o.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IF(E18="","",E18)</f>
        <v>Vyplň údaj</v>
      </c>
      <c r="G124" s="40"/>
      <c r="H124" s="40"/>
      <c r="I124" s="32" t="s">
        <v>33</v>
      </c>
      <c r="J124" s="36" t="str">
        <f>E24</f>
        <v>Žižkovský Petr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2"/>
      <c r="B126" s="193"/>
      <c r="C126" s="194" t="s">
        <v>124</v>
      </c>
      <c r="D126" s="195" t="s">
        <v>61</v>
      </c>
      <c r="E126" s="195" t="s">
        <v>57</v>
      </c>
      <c r="F126" s="195" t="s">
        <v>58</v>
      </c>
      <c r="G126" s="195" t="s">
        <v>125</v>
      </c>
      <c r="H126" s="195" t="s">
        <v>126</v>
      </c>
      <c r="I126" s="195" t="s">
        <v>127</v>
      </c>
      <c r="J126" s="195" t="s">
        <v>108</v>
      </c>
      <c r="K126" s="196" t="s">
        <v>128</v>
      </c>
      <c r="L126" s="197"/>
      <c r="M126" s="100" t="s">
        <v>1</v>
      </c>
      <c r="N126" s="101" t="s">
        <v>40</v>
      </c>
      <c r="O126" s="101" t="s">
        <v>129</v>
      </c>
      <c r="P126" s="101" t="s">
        <v>130</v>
      </c>
      <c r="Q126" s="101" t="s">
        <v>131</v>
      </c>
      <c r="R126" s="101" t="s">
        <v>132</v>
      </c>
      <c r="S126" s="101" t="s">
        <v>133</v>
      </c>
      <c r="T126" s="102" t="s">
        <v>134</v>
      </c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</row>
    <row r="127" s="2" customFormat="1" ht="22.8" customHeight="1">
      <c r="A127" s="38"/>
      <c r="B127" s="39"/>
      <c r="C127" s="107" t="s">
        <v>135</v>
      </c>
      <c r="D127" s="40"/>
      <c r="E127" s="40"/>
      <c r="F127" s="40"/>
      <c r="G127" s="40"/>
      <c r="H127" s="40"/>
      <c r="I127" s="40"/>
      <c r="J127" s="198">
        <f>BK127</f>
        <v>0</v>
      </c>
      <c r="K127" s="40"/>
      <c r="L127" s="44"/>
      <c r="M127" s="103"/>
      <c r="N127" s="199"/>
      <c r="O127" s="104"/>
      <c r="P127" s="200">
        <f>P128+P251</f>
        <v>0</v>
      </c>
      <c r="Q127" s="104"/>
      <c r="R127" s="200">
        <f>R128+R251</f>
        <v>609.72308999999996</v>
      </c>
      <c r="S127" s="104"/>
      <c r="T127" s="201">
        <f>T128+T251</f>
        <v>791.48400000000004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75</v>
      </c>
      <c r="AU127" s="17" t="s">
        <v>110</v>
      </c>
      <c r="BK127" s="202">
        <f>BK128+BK251</f>
        <v>0</v>
      </c>
    </row>
    <row r="128" s="12" customFormat="1" ht="25.92" customHeight="1">
      <c r="A128" s="12"/>
      <c r="B128" s="203"/>
      <c r="C128" s="204"/>
      <c r="D128" s="205" t="s">
        <v>75</v>
      </c>
      <c r="E128" s="206" t="s">
        <v>136</v>
      </c>
      <c r="F128" s="206" t="s">
        <v>137</v>
      </c>
      <c r="G128" s="204"/>
      <c r="H128" s="204"/>
      <c r="I128" s="207"/>
      <c r="J128" s="208">
        <f>BK128</f>
        <v>0</v>
      </c>
      <c r="K128" s="204"/>
      <c r="L128" s="209"/>
      <c r="M128" s="210"/>
      <c r="N128" s="211"/>
      <c r="O128" s="211"/>
      <c r="P128" s="212">
        <f>P129+P152+P187+P200+P236+P249</f>
        <v>0</v>
      </c>
      <c r="Q128" s="211"/>
      <c r="R128" s="212">
        <f>R129+R152+R187+R200+R236+R249</f>
        <v>609.72308999999996</v>
      </c>
      <c r="S128" s="211"/>
      <c r="T128" s="213">
        <f>T129+T152+T187+T200+T236+T249</f>
        <v>791.48400000000004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84</v>
      </c>
      <c r="AT128" s="215" t="s">
        <v>75</v>
      </c>
      <c r="AU128" s="215" t="s">
        <v>76</v>
      </c>
      <c r="AY128" s="214" t="s">
        <v>138</v>
      </c>
      <c r="BK128" s="216">
        <f>BK129+BK152+BK187+BK200+BK236+BK249</f>
        <v>0</v>
      </c>
    </row>
    <row r="129" s="12" customFormat="1" ht="22.8" customHeight="1">
      <c r="A129" s="12"/>
      <c r="B129" s="203"/>
      <c r="C129" s="204"/>
      <c r="D129" s="205" t="s">
        <v>75</v>
      </c>
      <c r="E129" s="217" t="s">
        <v>84</v>
      </c>
      <c r="F129" s="217" t="s">
        <v>139</v>
      </c>
      <c r="G129" s="204"/>
      <c r="H129" s="204"/>
      <c r="I129" s="207"/>
      <c r="J129" s="218">
        <f>BK129</f>
        <v>0</v>
      </c>
      <c r="K129" s="204"/>
      <c r="L129" s="209"/>
      <c r="M129" s="210"/>
      <c r="N129" s="211"/>
      <c r="O129" s="211"/>
      <c r="P129" s="212">
        <f>SUM(P130:P151)</f>
        <v>0</v>
      </c>
      <c r="Q129" s="211"/>
      <c r="R129" s="212">
        <f>SUM(R130:R151)</f>
        <v>0.063280000000000003</v>
      </c>
      <c r="S129" s="211"/>
      <c r="T129" s="213">
        <f>SUM(T130:T151)</f>
        <v>665.34400000000005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84</v>
      </c>
      <c r="AT129" s="215" t="s">
        <v>75</v>
      </c>
      <c r="AU129" s="215" t="s">
        <v>84</v>
      </c>
      <c r="AY129" s="214" t="s">
        <v>138</v>
      </c>
      <c r="BK129" s="216">
        <f>SUM(BK130:BK151)</f>
        <v>0</v>
      </c>
    </row>
    <row r="130" s="2" customFormat="1" ht="44.25" customHeight="1">
      <c r="A130" s="38"/>
      <c r="B130" s="39"/>
      <c r="C130" s="219" t="s">
        <v>84</v>
      </c>
      <c r="D130" s="219" t="s">
        <v>140</v>
      </c>
      <c r="E130" s="220" t="s">
        <v>418</v>
      </c>
      <c r="F130" s="221" t="s">
        <v>419</v>
      </c>
      <c r="G130" s="222" t="s">
        <v>102</v>
      </c>
      <c r="H130" s="223">
        <v>4520</v>
      </c>
      <c r="I130" s="224"/>
      <c r="J130" s="225">
        <f>ROUND(I130*H130,2)</f>
        <v>0</v>
      </c>
      <c r="K130" s="221" t="s">
        <v>143</v>
      </c>
      <c r="L130" s="44"/>
      <c r="M130" s="226" t="s">
        <v>1</v>
      </c>
      <c r="N130" s="227" t="s">
        <v>41</v>
      </c>
      <c r="O130" s="91"/>
      <c r="P130" s="228">
        <f>O130*H130</f>
        <v>0</v>
      </c>
      <c r="Q130" s="228">
        <v>1.0000000000000001E-05</v>
      </c>
      <c r="R130" s="228">
        <f>Q130*H130</f>
        <v>0.045200000000000004</v>
      </c>
      <c r="S130" s="228">
        <v>0.11500000000000001</v>
      </c>
      <c r="T130" s="229">
        <f>S130*H130</f>
        <v>519.80000000000007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0" t="s">
        <v>144</v>
      </c>
      <c r="AT130" s="230" t="s">
        <v>140</v>
      </c>
      <c r="AU130" s="230" t="s">
        <v>86</v>
      </c>
      <c r="AY130" s="17" t="s">
        <v>138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7" t="s">
        <v>84</v>
      </c>
      <c r="BK130" s="231">
        <f>ROUND(I130*H130,2)</f>
        <v>0</v>
      </c>
      <c r="BL130" s="17" t="s">
        <v>144</v>
      </c>
      <c r="BM130" s="230" t="s">
        <v>420</v>
      </c>
    </row>
    <row r="131" s="2" customFormat="1">
      <c r="A131" s="38"/>
      <c r="B131" s="39"/>
      <c r="C131" s="40"/>
      <c r="D131" s="232" t="s">
        <v>146</v>
      </c>
      <c r="E131" s="40"/>
      <c r="F131" s="233" t="s">
        <v>421</v>
      </c>
      <c r="G131" s="40"/>
      <c r="H131" s="40"/>
      <c r="I131" s="234"/>
      <c r="J131" s="40"/>
      <c r="K131" s="40"/>
      <c r="L131" s="44"/>
      <c r="M131" s="235"/>
      <c r="N131" s="236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146</v>
      </c>
      <c r="AU131" s="17" t="s">
        <v>86</v>
      </c>
    </row>
    <row r="132" s="13" customFormat="1">
      <c r="A132" s="13"/>
      <c r="B132" s="237"/>
      <c r="C132" s="238"/>
      <c r="D132" s="232" t="s">
        <v>148</v>
      </c>
      <c r="E132" s="239" t="s">
        <v>1</v>
      </c>
      <c r="F132" s="240" t="s">
        <v>199</v>
      </c>
      <c r="G132" s="238"/>
      <c r="H132" s="239" t="s">
        <v>1</v>
      </c>
      <c r="I132" s="241"/>
      <c r="J132" s="238"/>
      <c r="K132" s="238"/>
      <c r="L132" s="242"/>
      <c r="M132" s="243"/>
      <c r="N132" s="244"/>
      <c r="O132" s="244"/>
      <c r="P132" s="244"/>
      <c r="Q132" s="244"/>
      <c r="R132" s="244"/>
      <c r="S132" s="244"/>
      <c r="T132" s="24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6" t="s">
        <v>148</v>
      </c>
      <c r="AU132" s="246" t="s">
        <v>86</v>
      </c>
      <c r="AV132" s="13" t="s">
        <v>84</v>
      </c>
      <c r="AW132" s="13" t="s">
        <v>32</v>
      </c>
      <c r="AX132" s="13" t="s">
        <v>76</v>
      </c>
      <c r="AY132" s="246" t="s">
        <v>138</v>
      </c>
    </row>
    <row r="133" s="14" customFormat="1">
      <c r="A133" s="14"/>
      <c r="B133" s="247"/>
      <c r="C133" s="248"/>
      <c r="D133" s="232" t="s">
        <v>148</v>
      </c>
      <c r="E133" s="249" t="s">
        <v>1</v>
      </c>
      <c r="F133" s="250" t="s">
        <v>422</v>
      </c>
      <c r="G133" s="248"/>
      <c r="H133" s="251">
        <v>4520</v>
      </c>
      <c r="I133" s="252"/>
      <c r="J133" s="248"/>
      <c r="K133" s="248"/>
      <c r="L133" s="253"/>
      <c r="M133" s="254"/>
      <c r="N133" s="255"/>
      <c r="O133" s="255"/>
      <c r="P133" s="255"/>
      <c r="Q133" s="255"/>
      <c r="R133" s="255"/>
      <c r="S133" s="255"/>
      <c r="T133" s="25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7" t="s">
        <v>148</v>
      </c>
      <c r="AU133" s="257" t="s">
        <v>86</v>
      </c>
      <c r="AV133" s="14" t="s">
        <v>86</v>
      </c>
      <c r="AW133" s="14" t="s">
        <v>32</v>
      </c>
      <c r="AX133" s="14" t="s">
        <v>76</v>
      </c>
      <c r="AY133" s="257" t="s">
        <v>138</v>
      </c>
    </row>
    <row r="134" s="15" customFormat="1">
      <c r="A134" s="15"/>
      <c r="B134" s="258"/>
      <c r="C134" s="259"/>
      <c r="D134" s="232" t="s">
        <v>148</v>
      </c>
      <c r="E134" s="260" t="s">
        <v>1</v>
      </c>
      <c r="F134" s="261" t="s">
        <v>158</v>
      </c>
      <c r="G134" s="259"/>
      <c r="H134" s="262">
        <v>4520</v>
      </c>
      <c r="I134" s="263"/>
      <c r="J134" s="259"/>
      <c r="K134" s="259"/>
      <c r="L134" s="264"/>
      <c r="M134" s="265"/>
      <c r="N134" s="266"/>
      <c r="O134" s="266"/>
      <c r="P134" s="266"/>
      <c r="Q134" s="266"/>
      <c r="R134" s="266"/>
      <c r="S134" s="266"/>
      <c r="T134" s="267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8" t="s">
        <v>148</v>
      </c>
      <c r="AU134" s="268" t="s">
        <v>86</v>
      </c>
      <c r="AV134" s="15" t="s">
        <v>144</v>
      </c>
      <c r="AW134" s="15" t="s">
        <v>32</v>
      </c>
      <c r="AX134" s="15" t="s">
        <v>84</v>
      </c>
      <c r="AY134" s="268" t="s">
        <v>138</v>
      </c>
    </row>
    <row r="135" s="2" customFormat="1" ht="44.25" customHeight="1">
      <c r="A135" s="38"/>
      <c r="B135" s="39"/>
      <c r="C135" s="219" t="s">
        <v>86</v>
      </c>
      <c r="D135" s="219" t="s">
        <v>140</v>
      </c>
      <c r="E135" s="220" t="s">
        <v>423</v>
      </c>
      <c r="F135" s="221" t="s">
        <v>424</v>
      </c>
      <c r="G135" s="222" t="s">
        <v>102</v>
      </c>
      <c r="H135" s="223">
        <v>904</v>
      </c>
      <c r="I135" s="224"/>
      <c r="J135" s="225">
        <f>ROUND(I135*H135,2)</f>
        <v>0</v>
      </c>
      <c r="K135" s="221" t="s">
        <v>143</v>
      </c>
      <c r="L135" s="44"/>
      <c r="M135" s="226" t="s">
        <v>1</v>
      </c>
      <c r="N135" s="227" t="s">
        <v>41</v>
      </c>
      <c r="O135" s="91"/>
      <c r="P135" s="228">
        <f>O135*H135</f>
        <v>0</v>
      </c>
      <c r="Q135" s="228">
        <v>2.0000000000000002E-05</v>
      </c>
      <c r="R135" s="228">
        <f>Q135*H135</f>
        <v>0.018080000000000002</v>
      </c>
      <c r="S135" s="228">
        <v>0.161</v>
      </c>
      <c r="T135" s="229">
        <f>S135*H135</f>
        <v>145.54400000000001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0" t="s">
        <v>144</v>
      </c>
      <c r="AT135" s="230" t="s">
        <v>140</v>
      </c>
      <c r="AU135" s="230" t="s">
        <v>86</v>
      </c>
      <c r="AY135" s="17" t="s">
        <v>138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7" t="s">
        <v>84</v>
      </c>
      <c r="BK135" s="231">
        <f>ROUND(I135*H135,2)</f>
        <v>0</v>
      </c>
      <c r="BL135" s="17" t="s">
        <v>144</v>
      </c>
      <c r="BM135" s="230" t="s">
        <v>425</v>
      </c>
    </row>
    <row r="136" s="2" customFormat="1">
      <c r="A136" s="38"/>
      <c r="B136" s="39"/>
      <c r="C136" s="40"/>
      <c r="D136" s="232" t="s">
        <v>146</v>
      </c>
      <c r="E136" s="40"/>
      <c r="F136" s="233" t="s">
        <v>421</v>
      </c>
      <c r="G136" s="40"/>
      <c r="H136" s="40"/>
      <c r="I136" s="234"/>
      <c r="J136" s="40"/>
      <c r="K136" s="40"/>
      <c r="L136" s="44"/>
      <c r="M136" s="235"/>
      <c r="N136" s="236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146</v>
      </c>
      <c r="AU136" s="17" t="s">
        <v>86</v>
      </c>
    </row>
    <row r="137" s="13" customFormat="1">
      <c r="A137" s="13"/>
      <c r="B137" s="237"/>
      <c r="C137" s="238"/>
      <c r="D137" s="232" t="s">
        <v>148</v>
      </c>
      <c r="E137" s="239" t="s">
        <v>1</v>
      </c>
      <c r="F137" s="240" t="s">
        <v>426</v>
      </c>
      <c r="G137" s="238"/>
      <c r="H137" s="239" t="s">
        <v>1</v>
      </c>
      <c r="I137" s="241"/>
      <c r="J137" s="238"/>
      <c r="K137" s="238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148</v>
      </c>
      <c r="AU137" s="246" t="s">
        <v>86</v>
      </c>
      <c r="AV137" s="13" t="s">
        <v>84</v>
      </c>
      <c r="AW137" s="13" t="s">
        <v>32</v>
      </c>
      <c r="AX137" s="13" t="s">
        <v>76</v>
      </c>
      <c r="AY137" s="246" t="s">
        <v>138</v>
      </c>
    </row>
    <row r="138" s="14" customFormat="1">
      <c r="A138" s="14"/>
      <c r="B138" s="247"/>
      <c r="C138" s="248"/>
      <c r="D138" s="232" t="s">
        <v>148</v>
      </c>
      <c r="E138" s="249" t="s">
        <v>1</v>
      </c>
      <c r="F138" s="250" t="s">
        <v>427</v>
      </c>
      <c r="G138" s="248"/>
      <c r="H138" s="251">
        <v>904</v>
      </c>
      <c r="I138" s="252"/>
      <c r="J138" s="248"/>
      <c r="K138" s="248"/>
      <c r="L138" s="253"/>
      <c r="M138" s="254"/>
      <c r="N138" s="255"/>
      <c r="O138" s="255"/>
      <c r="P138" s="255"/>
      <c r="Q138" s="255"/>
      <c r="R138" s="255"/>
      <c r="S138" s="255"/>
      <c r="T138" s="25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7" t="s">
        <v>148</v>
      </c>
      <c r="AU138" s="257" t="s">
        <v>86</v>
      </c>
      <c r="AV138" s="14" t="s">
        <v>86</v>
      </c>
      <c r="AW138" s="14" t="s">
        <v>32</v>
      </c>
      <c r="AX138" s="14" t="s">
        <v>76</v>
      </c>
      <c r="AY138" s="257" t="s">
        <v>138</v>
      </c>
    </row>
    <row r="139" s="15" customFormat="1">
      <c r="A139" s="15"/>
      <c r="B139" s="258"/>
      <c r="C139" s="259"/>
      <c r="D139" s="232" t="s">
        <v>148</v>
      </c>
      <c r="E139" s="260" t="s">
        <v>1</v>
      </c>
      <c r="F139" s="261" t="s">
        <v>158</v>
      </c>
      <c r="G139" s="259"/>
      <c r="H139" s="262">
        <v>904</v>
      </c>
      <c r="I139" s="263"/>
      <c r="J139" s="259"/>
      <c r="K139" s="259"/>
      <c r="L139" s="264"/>
      <c r="M139" s="265"/>
      <c r="N139" s="266"/>
      <c r="O139" s="266"/>
      <c r="P139" s="266"/>
      <c r="Q139" s="266"/>
      <c r="R139" s="266"/>
      <c r="S139" s="266"/>
      <c r="T139" s="267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8" t="s">
        <v>148</v>
      </c>
      <c r="AU139" s="268" t="s">
        <v>86</v>
      </c>
      <c r="AV139" s="15" t="s">
        <v>144</v>
      </c>
      <c r="AW139" s="15" t="s">
        <v>32</v>
      </c>
      <c r="AX139" s="15" t="s">
        <v>84</v>
      </c>
      <c r="AY139" s="268" t="s">
        <v>138</v>
      </c>
    </row>
    <row r="140" s="2" customFormat="1" ht="33" customHeight="1">
      <c r="A140" s="38"/>
      <c r="B140" s="39"/>
      <c r="C140" s="219" t="s">
        <v>164</v>
      </c>
      <c r="D140" s="219" t="s">
        <v>140</v>
      </c>
      <c r="E140" s="220" t="s">
        <v>159</v>
      </c>
      <c r="F140" s="221" t="s">
        <v>160</v>
      </c>
      <c r="G140" s="222" t="s">
        <v>94</v>
      </c>
      <c r="H140" s="223">
        <v>30.504000000000001</v>
      </c>
      <c r="I140" s="224"/>
      <c r="J140" s="225">
        <f>ROUND(I140*H140,2)</f>
        <v>0</v>
      </c>
      <c r="K140" s="221" t="s">
        <v>143</v>
      </c>
      <c r="L140" s="44"/>
      <c r="M140" s="226" t="s">
        <v>1</v>
      </c>
      <c r="N140" s="227" t="s">
        <v>41</v>
      </c>
      <c r="O140" s="91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0" t="s">
        <v>144</v>
      </c>
      <c r="AT140" s="230" t="s">
        <v>140</v>
      </c>
      <c r="AU140" s="230" t="s">
        <v>86</v>
      </c>
      <c r="AY140" s="17" t="s">
        <v>138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7" t="s">
        <v>84</v>
      </c>
      <c r="BK140" s="231">
        <f>ROUND(I140*H140,2)</f>
        <v>0</v>
      </c>
      <c r="BL140" s="17" t="s">
        <v>144</v>
      </c>
      <c r="BM140" s="230" t="s">
        <v>428</v>
      </c>
    </row>
    <row r="141" s="13" customFormat="1">
      <c r="A141" s="13"/>
      <c r="B141" s="237"/>
      <c r="C141" s="238"/>
      <c r="D141" s="232" t="s">
        <v>148</v>
      </c>
      <c r="E141" s="239" t="s">
        <v>1</v>
      </c>
      <c r="F141" s="240" t="s">
        <v>162</v>
      </c>
      <c r="G141" s="238"/>
      <c r="H141" s="239" t="s">
        <v>1</v>
      </c>
      <c r="I141" s="241"/>
      <c r="J141" s="238"/>
      <c r="K141" s="238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148</v>
      </c>
      <c r="AU141" s="246" t="s">
        <v>86</v>
      </c>
      <c r="AV141" s="13" t="s">
        <v>84</v>
      </c>
      <c r="AW141" s="13" t="s">
        <v>32</v>
      </c>
      <c r="AX141" s="13" t="s">
        <v>76</v>
      </c>
      <c r="AY141" s="246" t="s">
        <v>138</v>
      </c>
    </row>
    <row r="142" s="14" customFormat="1">
      <c r="A142" s="14"/>
      <c r="B142" s="247"/>
      <c r="C142" s="248"/>
      <c r="D142" s="232" t="s">
        <v>148</v>
      </c>
      <c r="E142" s="249" t="s">
        <v>1</v>
      </c>
      <c r="F142" s="250" t="s">
        <v>429</v>
      </c>
      <c r="G142" s="248"/>
      <c r="H142" s="251">
        <v>30.504000000000001</v>
      </c>
      <c r="I142" s="252"/>
      <c r="J142" s="248"/>
      <c r="K142" s="248"/>
      <c r="L142" s="253"/>
      <c r="M142" s="254"/>
      <c r="N142" s="255"/>
      <c r="O142" s="255"/>
      <c r="P142" s="255"/>
      <c r="Q142" s="255"/>
      <c r="R142" s="255"/>
      <c r="S142" s="255"/>
      <c r="T142" s="25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7" t="s">
        <v>148</v>
      </c>
      <c r="AU142" s="257" t="s">
        <v>86</v>
      </c>
      <c r="AV142" s="14" t="s">
        <v>86</v>
      </c>
      <c r="AW142" s="14" t="s">
        <v>32</v>
      </c>
      <c r="AX142" s="14" t="s">
        <v>76</v>
      </c>
      <c r="AY142" s="257" t="s">
        <v>138</v>
      </c>
    </row>
    <row r="143" s="15" customFormat="1">
      <c r="A143" s="15"/>
      <c r="B143" s="258"/>
      <c r="C143" s="259"/>
      <c r="D143" s="232" t="s">
        <v>148</v>
      </c>
      <c r="E143" s="260" t="s">
        <v>93</v>
      </c>
      <c r="F143" s="261" t="s">
        <v>158</v>
      </c>
      <c r="G143" s="259"/>
      <c r="H143" s="262">
        <v>30.504000000000001</v>
      </c>
      <c r="I143" s="263"/>
      <c r="J143" s="259"/>
      <c r="K143" s="259"/>
      <c r="L143" s="264"/>
      <c r="M143" s="265"/>
      <c r="N143" s="266"/>
      <c r="O143" s="266"/>
      <c r="P143" s="266"/>
      <c r="Q143" s="266"/>
      <c r="R143" s="266"/>
      <c r="S143" s="266"/>
      <c r="T143" s="267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8" t="s">
        <v>148</v>
      </c>
      <c r="AU143" s="268" t="s">
        <v>86</v>
      </c>
      <c r="AV143" s="15" t="s">
        <v>144</v>
      </c>
      <c r="AW143" s="15" t="s">
        <v>32</v>
      </c>
      <c r="AX143" s="15" t="s">
        <v>84</v>
      </c>
      <c r="AY143" s="268" t="s">
        <v>138</v>
      </c>
    </row>
    <row r="144" s="2" customFormat="1" ht="66.75" customHeight="1">
      <c r="A144" s="38"/>
      <c r="B144" s="39"/>
      <c r="C144" s="219" t="s">
        <v>144</v>
      </c>
      <c r="D144" s="219" t="s">
        <v>140</v>
      </c>
      <c r="E144" s="220" t="s">
        <v>170</v>
      </c>
      <c r="F144" s="221" t="s">
        <v>171</v>
      </c>
      <c r="G144" s="222" t="s">
        <v>94</v>
      </c>
      <c r="H144" s="223">
        <v>30.504000000000001</v>
      </c>
      <c r="I144" s="224"/>
      <c r="J144" s="225">
        <f>ROUND(I144*H144,2)</f>
        <v>0</v>
      </c>
      <c r="K144" s="221" t="s">
        <v>1</v>
      </c>
      <c r="L144" s="44"/>
      <c r="M144" s="226" t="s">
        <v>1</v>
      </c>
      <c r="N144" s="227" t="s">
        <v>41</v>
      </c>
      <c r="O144" s="91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0" t="s">
        <v>144</v>
      </c>
      <c r="AT144" s="230" t="s">
        <v>140</v>
      </c>
      <c r="AU144" s="230" t="s">
        <v>86</v>
      </c>
      <c r="AY144" s="17" t="s">
        <v>138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7" t="s">
        <v>84</v>
      </c>
      <c r="BK144" s="231">
        <f>ROUND(I144*H144,2)</f>
        <v>0</v>
      </c>
      <c r="BL144" s="17" t="s">
        <v>144</v>
      </c>
      <c r="BM144" s="230" t="s">
        <v>430</v>
      </c>
    </row>
    <row r="145" s="14" customFormat="1">
      <c r="A145" s="14"/>
      <c r="B145" s="247"/>
      <c r="C145" s="248"/>
      <c r="D145" s="232" t="s">
        <v>148</v>
      </c>
      <c r="E145" s="249" t="s">
        <v>1</v>
      </c>
      <c r="F145" s="250" t="s">
        <v>93</v>
      </c>
      <c r="G145" s="248"/>
      <c r="H145" s="251">
        <v>30.504000000000001</v>
      </c>
      <c r="I145" s="252"/>
      <c r="J145" s="248"/>
      <c r="K145" s="248"/>
      <c r="L145" s="253"/>
      <c r="M145" s="254"/>
      <c r="N145" s="255"/>
      <c r="O145" s="255"/>
      <c r="P145" s="255"/>
      <c r="Q145" s="255"/>
      <c r="R145" s="255"/>
      <c r="S145" s="255"/>
      <c r="T145" s="25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7" t="s">
        <v>148</v>
      </c>
      <c r="AU145" s="257" t="s">
        <v>86</v>
      </c>
      <c r="AV145" s="14" t="s">
        <v>86</v>
      </c>
      <c r="AW145" s="14" t="s">
        <v>32</v>
      </c>
      <c r="AX145" s="14" t="s">
        <v>76</v>
      </c>
      <c r="AY145" s="257" t="s">
        <v>138</v>
      </c>
    </row>
    <row r="146" s="15" customFormat="1">
      <c r="A146" s="15"/>
      <c r="B146" s="258"/>
      <c r="C146" s="259"/>
      <c r="D146" s="232" t="s">
        <v>148</v>
      </c>
      <c r="E146" s="260" t="s">
        <v>1</v>
      </c>
      <c r="F146" s="261" t="s">
        <v>158</v>
      </c>
      <c r="G146" s="259"/>
      <c r="H146" s="262">
        <v>30.504000000000001</v>
      </c>
      <c r="I146" s="263"/>
      <c r="J146" s="259"/>
      <c r="K146" s="259"/>
      <c r="L146" s="264"/>
      <c r="M146" s="265"/>
      <c r="N146" s="266"/>
      <c r="O146" s="266"/>
      <c r="P146" s="266"/>
      <c r="Q146" s="266"/>
      <c r="R146" s="266"/>
      <c r="S146" s="266"/>
      <c r="T146" s="267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8" t="s">
        <v>148</v>
      </c>
      <c r="AU146" s="268" t="s">
        <v>86</v>
      </c>
      <c r="AV146" s="15" t="s">
        <v>144</v>
      </c>
      <c r="AW146" s="15" t="s">
        <v>32</v>
      </c>
      <c r="AX146" s="15" t="s">
        <v>84</v>
      </c>
      <c r="AY146" s="268" t="s">
        <v>138</v>
      </c>
    </row>
    <row r="147" s="2" customFormat="1" ht="33" customHeight="1">
      <c r="A147" s="38"/>
      <c r="B147" s="39"/>
      <c r="C147" s="219" t="s">
        <v>173</v>
      </c>
      <c r="D147" s="219" t="s">
        <v>140</v>
      </c>
      <c r="E147" s="220" t="s">
        <v>174</v>
      </c>
      <c r="F147" s="221" t="s">
        <v>175</v>
      </c>
      <c r="G147" s="222" t="s">
        <v>102</v>
      </c>
      <c r="H147" s="223">
        <v>98.400000000000006</v>
      </c>
      <c r="I147" s="224"/>
      <c r="J147" s="225">
        <f>ROUND(I147*H147,2)</f>
        <v>0</v>
      </c>
      <c r="K147" s="221" t="s">
        <v>143</v>
      </c>
      <c r="L147" s="44"/>
      <c r="M147" s="226" t="s">
        <v>1</v>
      </c>
      <c r="N147" s="227" t="s">
        <v>41</v>
      </c>
      <c r="O147" s="91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0" t="s">
        <v>144</v>
      </c>
      <c r="AT147" s="230" t="s">
        <v>140</v>
      </c>
      <c r="AU147" s="230" t="s">
        <v>86</v>
      </c>
      <c r="AY147" s="17" t="s">
        <v>138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7" t="s">
        <v>84</v>
      </c>
      <c r="BK147" s="231">
        <f>ROUND(I147*H147,2)</f>
        <v>0</v>
      </c>
      <c r="BL147" s="17" t="s">
        <v>144</v>
      </c>
      <c r="BM147" s="230" t="s">
        <v>431</v>
      </c>
    </row>
    <row r="148" s="2" customFormat="1">
      <c r="A148" s="38"/>
      <c r="B148" s="39"/>
      <c r="C148" s="40"/>
      <c r="D148" s="232" t="s">
        <v>146</v>
      </c>
      <c r="E148" s="40"/>
      <c r="F148" s="233" t="s">
        <v>177</v>
      </c>
      <c r="G148" s="40"/>
      <c r="H148" s="40"/>
      <c r="I148" s="234"/>
      <c r="J148" s="40"/>
      <c r="K148" s="40"/>
      <c r="L148" s="44"/>
      <c r="M148" s="235"/>
      <c r="N148" s="236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146</v>
      </c>
      <c r="AU148" s="17" t="s">
        <v>86</v>
      </c>
    </row>
    <row r="149" s="13" customFormat="1">
      <c r="A149" s="13"/>
      <c r="B149" s="237"/>
      <c r="C149" s="238"/>
      <c r="D149" s="232" t="s">
        <v>148</v>
      </c>
      <c r="E149" s="239" t="s">
        <v>1</v>
      </c>
      <c r="F149" s="240" t="s">
        <v>162</v>
      </c>
      <c r="G149" s="238"/>
      <c r="H149" s="239" t="s">
        <v>1</v>
      </c>
      <c r="I149" s="241"/>
      <c r="J149" s="238"/>
      <c r="K149" s="238"/>
      <c r="L149" s="242"/>
      <c r="M149" s="243"/>
      <c r="N149" s="244"/>
      <c r="O149" s="244"/>
      <c r="P149" s="244"/>
      <c r="Q149" s="244"/>
      <c r="R149" s="244"/>
      <c r="S149" s="244"/>
      <c r="T149" s="24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6" t="s">
        <v>148</v>
      </c>
      <c r="AU149" s="246" t="s">
        <v>86</v>
      </c>
      <c r="AV149" s="13" t="s">
        <v>84</v>
      </c>
      <c r="AW149" s="13" t="s">
        <v>32</v>
      </c>
      <c r="AX149" s="13" t="s">
        <v>76</v>
      </c>
      <c r="AY149" s="246" t="s">
        <v>138</v>
      </c>
    </row>
    <row r="150" s="14" customFormat="1">
      <c r="A150" s="14"/>
      <c r="B150" s="247"/>
      <c r="C150" s="248"/>
      <c r="D150" s="232" t="s">
        <v>148</v>
      </c>
      <c r="E150" s="249" t="s">
        <v>1</v>
      </c>
      <c r="F150" s="250" t="s">
        <v>432</v>
      </c>
      <c r="G150" s="248"/>
      <c r="H150" s="251">
        <v>98.400000000000006</v>
      </c>
      <c r="I150" s="252"/>
      <c r="J150" s="248"/>
      <c r="K150" s="248"/>
      <c r="L150" s="253"/>
      <c r="M150" s="254"/>
      <c r="N150" s="255"/>
      <c r="O150" s="255"/>
      <c r="P150" s="255"/>
      <c r="Q150" s="255"/>
      <c r="R150" s="255"/>
      <c r="S150" s="255"/>
      <c r="T150" s="25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7" t="s">
        <v>148</v>
      </c>
      <c r="AU150" s="257" t="s">
        <v>86</v>
      </c>
      <c r="AV150" s="14" t="s">
        <v>86</v>
      </c>
      <c r="AW150" s="14" t="s">
        <v>32</v>
      </c>
      <c r="AX150" s="14" t="s">
        <v>76</v>
      </c>
      <c r="AY150" s="257" t="s">
        <v>138</v>
      </c>
    </row>
    <row r="151" s="15" customFormat="1">
      <c r="A151" s="15"/>
      <c r="B151" s="258"/>
      <c r="C151" s="259"/>
      <c r="D151" s="232" t="s">
        <v>148</v>
      </c>
      <c r="E151" s="260" t="s">
        <v>1</v>
      </c>
      <c r="F151" s="261" t="s">
        <v>158</v>
      </c>
      <c r="G151" s="259"/>
      <c r="H151" s="262">
        <v>98.400000000000006</v>
      </c>
      <c r="I151" s="263"/>
      <c r="J151" s="259"/>
      <c r="K151" s="259"/>
      <c r="L151" s="264"/>
      <c r="M151" s="265"/>
      <c r="N151" s="266"/>
      <c r="O151" s="266"/>
      <c r="P151" s="266"/>
      <c r="Q151" s="266"/>
      <c r="R151" s="266"/>
      <c r="S151" s="266"/>
      <c r="T151" s="267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8" t="s">
        <v>148</v>
      </c>
      <c r="AU151" s="268" t="s">
        <v>86</v>
      </c>
      <c r="AV151" s="15" t="s">
        <v>144</v>
      </c>
      <c r="AW151" s="15" t="s">
        <v>32</v>
      </c>
      <c r="AX151" s="15" t="s">
        <v>84</v>
      </c>
      <c r="AY151" s="268" t="s">
        <v>138</v>
      </c>
    </row>
    <row r="152" s="12" customFormat="1" ht="22.8" customHeight="1">
      <c r="A152" s="12"/>
      <c r="B152" s="203"/>
      <c r="C152" s="204"/>
      <c r="D152" s="205" t="s">
        <v>75</v>
      </c>
      <c r="E152" s="217" t="s">
        <v>173</v>
      </c>
      <c r="F152" s="217" t="s">
        <v>189</v>
      </c>
      <c r="G152" s="204"/>
      <c r="H152" s="204"/>
      <c r="I152" s="207"/>
      <c r="J152" s="218">
        <f>BK152</f>
        <v>0</v>
      </c>
      <c r="K152" s="204"/>
      <c r="L152" s="209"/>
      <c r="M152" s="210"/>
      <c r="N152" s="211"/>
      <c r="O152" s="211"/>
      <c r="P152" s="212">
        <f>SUM(P153:P186)</f>
        <v>0</v>
      </c>
      <c r="Q152" s="211"/>
      <c r="R152" s="212">
        <f>SUM(R153:R186)</f>
        <v>600.07763999999997</v>
      </c>
      <c r="S152" s="211"/>
      <c r="T152" s="213">
        <f>SUM(T153:T186)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4" t="s">
        <v>84</v>
      </c>
      <c r="AT152" s="215" t="s">
        <v>75</v>
      </c>
      <c r="AU152" s="215" t="s">
        <v>84</v>
      </c>
      <c r="AY152" s="214" t="s">
        <v>138</v>
      </c>
      <c r="BK152" s="216">
        <f>SUM(BK153:BK186)</f>
        <v>0</v>
      </c>
    </row>
    <row r="153" s="2" customFormat="1" ht="33" customHeight="1">
      <c r="A153" s="38"/>
      <c r="B153" s="39"/>
      <c r="C153" s="219" t="s">
        <v>180</v>
      </c>
      <c r="D153" s="219" t="s">
        <v>140</v>
      </c>
      <c r="E153" s="220" t="s">
        <v>191</v>
      </c>
      <c r="F153" s="221" t="s">
        <v>192</v>
      </c>
      <c r="G153" s="222" t="s">
        <v>102</v>
      </c>
      <c r="H153" s="223">
        <v>98.400000000000006</v>
      </c>
      <c r="I153" s="224"/>
      <c r="J153" s="225">
        <f>ROUND(I153*H153,2)</f>
        <v>0</v>
      </c>
      <c r="K153" s="221" t="s">
        <v>143</v>
      </c>
      <c r="L153" s="44"/>
      <c r="M153" s="226" t="s">
        <v>1</v>
      </c>
      <c r="N153" s="227" t="s">
        <v>41</v>
      </c>
      <c r="O153" s="91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0" t="s">
        <v>144</v>
      </c>
      <c r="AT153" s="230" t="s">
        <v>140</v>
      </c>
      <c r="AU153" s="230" t="s">
        <v>86</v>
      </c>
      <c r="AY153" s="17" t="s">
        <v>138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7" t="s">
        <v>84</v>
      </c>
      <c r="BK153" s="231">
        <f>ROUND(I153*H153,2)</f>
        <v>0</v>
      </c>
      <c r="BL153" s="17" t="s">
        <v>144</v>
      </c>
      <c r="BM153" s="230" t="s">
        <v>433</v>
      </c>
    </row>
    <row r="154" s="13" customFormat="1">
      <c r="A154" s="13"/>
      <c r="B154" s="237"/>
      <c r="C154" s="238"/>
      <c r="D154" s="232" t="s">
        <v>148</v>
      </c>
      <c r="E154" s="239" t="s">
        <v>1</v>
      </c>
      <c r="F154" s="240" t="s">
        <v>162</v>
      </c>
      <c r="G154" s="238"/>
      <c r="H154" s="239" t="s">
        <v>1</v>
      </c>
      <c r="I154" s="241"/>
      <c r="J154" s="238"/>
      <c r="K154" s="238"/>
      <c r="L154" s="242"/>
      <c r="M154" s="243"/>
      <c r="N154" s="244"/>
      <c r="O154" s="244"/>
      <c r="P154" s="244"/>
      <c r="Q154" s="244"/>
      <c r="R154" s="244"/>
      <c r="S154" s="244"/>
      <c r="T154" s="24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6" t="s">
        <v>148</v>
      </c>
      <c r="AU154" s="246" t="s">
        <v>86</v>
      </c>
      <c r="AV154" s="13" t="s">
        <v>84</v>
      </c>
      <c r="AW154" s="13" t="s">
        <v>32</v>
      </c>
      <c r="AX154" s="13" t="s">
        <v>76</v>
      </c>
      <c r="AY154" s="246" t="s">
        <v>138</v>
      </c>
    </row>
    <row r="155" s="14" customFormat="1">
      <c r="A155" s="14"/>
      <c r="B155" s="247"/>
      <c r="C155" s="248"/>
      <c r="D155" s="232" t="s">
        <v>148</v>
      </c>
      <c r="E155" s="249" t="s">
        <v>1</v>
      </c>
      <c r="F155" s="250" t="s">
        <v>432</v>
      </c>
      <c r="G155" s="248"/>
      <c r="H155" s="251">
        <v>98.400000000000006</v>
      </c>
      <c r="I155" s="252"/>
      <c r="J155" s="248"/>
      <c r="K155" s="248"/>
      <c r="L155" s="253"/>
      <c r="M155" s="254"/>
      <c r="N155" s="255"/>
      <c r="O155" s="255"/>
      <c r="P155" s="255"/>
      <c r="Q155" s="255"/>
      <c r="R155" s="255"/>
      <c r="S155" s="255"/>
      <c r="T155" s="25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7" t="s">
        <v>148</v>
      </c>
      <c r="AU155" s="257" t="s">
        <v>86</v>
      </c>
      <c r="AV155" s="14" t="s">
        <v>86</v>
      </c>
      <c r="AW155" s="14" t="s">
        <v>32</v>
      </c>
      <c r="AX155" s="14" t="s">
        <v>76</v>
      </c>
      <c r="AY155" s="257" t="s">
        <v>138</v>
      </c>
    </row>
    <row r="156" s="15" customFormat="1">
      <c r="A156" s="15"/>
      <c r="B156" s="258"/>
      <c r="C156" s="259"/>
      <c r="D156" s="232" t="s">
        <v>148</v>
      </c>
      <c r="E156" s="260" t="s">
        <v>1</v>
      </c>
      <c r="F156" s="261" t="s">
        <v>158</v>
      </c>
      <c r="G156" s="259"/>
      <c r="H156" s="262">
        <v>98.400000000000006</v>
      </c>
      <c r="I156" s="263"/>
      <c r="J156" s="259"/>
      <c r="K156" s="259"/>
      <c r="L156" s="264"/>
      <c r="M156" s="265"/>
      <c r="N156" s="266"/>
      <c r="O156" s="266"/>
      <c r="P156" s="266"/>
      <c r="Q156" s="266"/>
      <c r="R156" s="266"/>
      <c r="S156" s="266"/>
      <c r="T156" s="267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8" t="s">
        <v>148</v>
      </c>
      <c r="AU156" s="268" t="s">
        <v>86</v>
      </c>
      <c r="AV156" s="15" t="s">
        <v>144</v>
      </c>
      <c r="AW156" s="15" t="s">
        <v>32</v>
      </c>
      <c r="AX156" s="15" t="s">
        <v>84</v>
      </c>
      <c r="AY156" s="268" t="s">
        <v>138</v>
      </c>
    </row>
    <row r="157" s="2" customFormat="1" ht="24.15" customHeight="1">
      <c r="A157" s="38"/>
      <c r="B157" s="39"/>
      <c r="C157" s="219" t="s">
        <v>190</v>
      </c>
      <c r="D157" s="219" t="s">
        <v>140</v>
      </c>
      <c r="E157" s="220" t="s">
        <v>233</v>
      </c>
      <c r="F157" s="221" t="s">
        <v>234</v>
      </c>
      <c r="G157" s="222" t="s">
        <v>102</v>
      </c>
      <c r="H157" s="223">
        <v>4520</v>
      </c>
      <c r="I157" s="224"/>
      <c r="J157" s="225">
        <f>ROUND(I157*H157,2)</f>
        <v>0</v>
      </c>
      <c r="K157" s="221" t="s">
        <v>143</v>
      </c>
      <c r="L157" s="44"/>
      <c r="M157" s="226" t="s">
        <v>1</v>
      </c>
      <c r="N157" s="227" t="s">
        <v>41</v>
      </c>
      <c r="O157" s="91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0" t="s">
        <v>144</v>
      </c>
      <c r="AT157" s="230" t="s">
        <v>140</v>
      </c>
      <c r="AU157" s="230" t="s">
        <v>86</v>
      </c>
      <c r="AY157" s="17" t="s">
        <v>138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7" t="s">
        <v>84</v>
      </c>
      <c r="BK157" s="231">
        <f>ROUND(I157*H157,2)</f>
        <v>0</v>
      </c>
      <c r="BL157" s="17" t="s">
        <v>144</v>
      </c>
      <c r="BM157" s="230" t="s">
        <v>434</v>
      </c>
    </row>
    <row r="158" s="13" customFormat="1">
      <c r="A158" s="13"/>
      <c r="B158" s="237"/>
      <c r="C158" s="238"/>
      <c r="D158" s="232" t="s">
        <v>148</v>
      </c>
      <c r="E158" s="239" t="s">
        <v>1</v>
      </c>
      <c r="F158" s="240" t="s">
        <v>199</v>
      </c>
      <c r="G158" s="238"/>
      <c r="H158" s="239" t="s">
        <v>1</v>
      </c>
      <c r="I158" s="241"/>
      <c r="J158" s="238"/>
      <c r="K158" s="238"/>
      <c r="L158" s="242"/>
      <c r="M158" s="243"/>
      <c r="N158" s="244"/>
      <c r="O158" s="244"/>
      <c r="P158" s="244"/>
      <c r="Q158" s="244"/>
      <c r="R158" s="244"/>
      <c r="S158" s="244"/>
      <c r="T158" s="24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6" t="s">
        <v>148</v>
      </c>
      <c r="AU158" s="246" t="s">
        <v>86</v>
      </c>
      <c r="AV158" s="13" t="s">
        <v>84</v>
      </c>
      <c r="AW158" s="13" t="s">
        <v>32</v>
      </c>
      <c r="AX158" s="13" t="s">
        <v>76</v>
      </c>
      <c r="AY158" s="246" t="s">
        <v>138</v>
      </c>
    </row>
    <row r="159" s="14" customFormat="1">
      <c r="A159" s="14"/>
      <c r="B159" s="247"/>
      <c r="C159" s="248"/>
      <c r="D159" s="232" t="s">
        <v>148</v>
      </c>
      <c r="E159" s="249" t="s">
        <v>1</v>
      </c>
      <c r="F159" s="250" t="s">
        <v>422</v>
      </c>
      <c r="G159" s="248"/>
      <c r="H159" s="251">
        <v>4520</v>
      </c>
      <c r="I159" s="252"/>
      <c r="J159" s="248"/>
      <c r="K159" s="248"/>
      <c r="L159" s="253"/>
      <c r="M159" s="254"/>
      <c r="N159" s="255"/>
      <c r="O159" s="255"/>
      <c r="P159" s="255"/>
      <c r="Q159" s="255"/>
      <c r="R159" s="255"/>
      <c r="S159" s="255"/>
      <c r="T159" s="25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7" t="s">
        <v>148</v>
      </c>
      <c r="AU159" s="257" t="s">
        <v>86</v>
      </c>
      <c r="AV159" s="14" t="s">
        <v>86</v>
      </c>
      <c r="AW159" s="14" t="s">
        <v>32</v>
      </c>
      <c r="AX159" s="14" t="s">
        <v>76</v>
      </c>
      <c r="AY159" s="257" t="s">
        <v>138</v>
      </c>
    </row>
    <row r="160" s="15" customFormat="1">
      <c r="A160" s="15"/>
      <c r="B160" s="258"/>
      <c r="C160" s="259"/>
      <c r="D160" s="232" t="s">
        <v>148</v>
      </c>
      <c r="E160" s="260" t="s">
        <v>1</v>
      </c>
      <c r="F160" s="261" t="s">
        <v>158</v>
      </c>
      <c r="G160" s="259"/>
      <c r="H160" s="262">
        <v>4520</v>
      </c>
      <c r="I160" s="263"/>
      <c r="J160" s="259"/>
      <c r="K160" s="259"/>
      <c r="L160" s="264"/>
      <c r="M160" s="265"/>
      <c r="N160" s="266"/>
      <c r="O160" s="266"/>
      <c r="P160" s="266"/>
      <c r="Q160" s="266"/>
      <c r="R160" s="266"/>
      <c r="S160" s="266"/>
      <c r="T160" s="267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8" t="s">
        <v>148</v>
      </c>
      <c r="AU160" s="268" t="s">
        <v>86</v>
      </c>
      <c r="AV160" s="15" t="s">
        <v>144</v>
      </c>
      <c r="AW160" s="15" t="s">
        <v>32</v>
      </c>
      <c r="AX160" s="15" t="s">
        <v>84</v>
      </c>
      <c r="AY160" s="268" t="s">
        <v>138</v>
      </c>
    </row>
    <row r="161" s="2" customFormat="1" ht="44.25" customHeight="1">
      <c r="A161" s="38"/>
      <c r="B161" s="39"/>
      <c r="C161" s="219" t="s">
        <v>194</v>
      </c>
      <c r="D161" s="219" t="s">
        <v>140</v>
      </c>
      <c r="E161" s="220" t="s">
        <v>237</v>
      </c>
      <c r="F161" s="221" t="s">
        <v>238</v>
      </c>
      <c r="G161" s="222" t="s">
        <v>102</v>
      </c>
      <c r="H161" s="223">
        <v>4602</v>
      </c>
      <c r="I161" s="224"/>
      <c r="J161" s="225">
        <f>ROUND(I161*H161,2)</f>
        <v>0</v>
      </c>
      <c r="K161" s="221" t="s">
        <v>143</v>
      </c>
      <c r="L161" s="44"/>
      <c r="M161" s="226" t="s">
        <v>1</v>
      </c>
      <c r="N161" s="227" t="s">
        <v>41</v>
      </c>
      <c r="O161" s="91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0" t="s">
        <v>144</v>
      </c>
      <c r="AT161" s="230" t="s">
        <v>140</v>
      </c>
      <c r="AU161" s="230" t="s">
        <v>86</v>
      </c>
      <c r="AY161" s="17" t="s">
        <v>138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7" t="s">
        <v>84</v>
      </c>
      <c r="BK161" s="231">
        <f>ROUND(I161*H161,2)</f>
        <v>0</v>
      </c>
      <c r="BL161" s="17" t="s">
        <v>144</v>
      </c>
      <c r="BM161" s="230" t="s">
        <v>435</v>
      </c>
    </row>
    <row r="162" s="13" customFormat="1">
      <c r="A162" s="13"/>
      <c r="B162" s="237"/>
      <c r="C162" s="238"/>
      <c r="D162" s="232" t="s">
        <v>148</v>
      </c>
      <c r="E162" s="239" t="s">
        <v>1</v>
      </c>
      <c r="F162" s="240" t="s">
        <v>199</v>
      </c>
      <c r="G162" s="238"/>
      <c r="H162" s="239" t="s">
        <v>1</v>
      </c>
      <c r="I162" s="241"/>
      <c r="J162" s="238"/>
      <c r="K162" s="238"/>
      <c r="L162" s="242"/>
      <c r="M162" s="243"/>
      <c r="N162" s="244"/>
      <c r="O162" s="244"/>
      <c r="P162" s="244"/>
      <c r="Q162" s="244"/>
      <c r="R162" s="244"/>
      <c r="S162" s="244"/>
      <c r="T162" s="24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6" t="s">
        <v>148</v>
      </c>
      <c r="AU162" s="246" t="s">
        <v>86</v>
      </c>
      <c r="AV162" s="13" t="s">
        <v>84</v>
      </c>
      <c r="AW162" s="13" t="s">
        <v>32</v>
      </c>
      <c r="AX162" s="13" t="s">
        <v>76</v>
      </c>
      <c r="AY162" s="246" t="s">
        <v>138</v>
      </c>
    </row>
    <row r="163" s="14" customFormat="1">
      <c r="A163" s="14"/>
      <c r="B163" s="247"/>
      <c r="C163" s="248"/>
      <c r="D163" s="232" t="s">
        <v>148</v>
      </c>
      <c r="E163" s="249" t="s">
        <v>1</v>
      </c>
      <c r="F163" s="250" t="s">
        <v>422</v>
      </c>
      <c r="G163" s="248"/>
      <c r="H163" s="251">
        <v>4520</v>
      </c>
      <c r="I163" s="252"/>
      <c r="J163" s="248"/>
      <c r="K163" s="248"/>
      <c r="L163" s="253"/>
      <c r="M163" s="254"/>
      <c r="N163" s="255"/>
      <c r="O163" s="255"/>
      <c r="P163" s="255"/>
      <c r="Q163" s="255"/>
      <c r="R163" s="255"/>
      <c r="S163" s="255"/>
      <c r="T163" s="25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7" t="s">
        <v>148</v>
      </c>
      <c r="AU163" s="257" t="s">
        <v>86</v>
      </c>
      <c r="AV163" s="14" t="s">
        <v>86</v>
      </c>
      <c r="AW163" s="14" t="s">
        <v>32</v>
      </c>
      <c r="AX163" s="14" t="s">
        <v>76</v>
      </c>
      <c r="AY163" s="257" t="s">
        <v>138</v>
      </c>
    </row>
    <row r="164" s="13" customFormat="1">
      <c r="A164" s="13"/>
      <c r="B164" s="237"/>
      <c r="C164" s="238"/>
      <c r="D164" s="232" t="s">
        <v>148</v>
      </c>
      <c r="E164" s="239" t="s">
        <v>1</v>
      </c>
      <c r="F164" s="240" t="s">
        <v>162</v>
      </c>
      <c r="G164" s="238"/>
      <c r="H164" s="239" t="s">
        <v>1</v>
      </c>
      <c r="I164" s="241"/>
      <c r="J164" s="238"/>
      <c r="K164" s="238"/>
      <c r="L164" s="242"/>
      <c r="M164" s="243"/>
      <c r="N164" s="244"/>
      <c r="O164" s="244"/>
      <c r="P164" s="244"/>
      <c r="Q164" s="244"/>
      <c r="R164" s="244"/>
      <c r="S164" s="244"/>
      <c r="T164" s="24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6" t="s">
        <v>148</v>
      </c>
      <c r="AU164" s="246" t="s">
        <v>86</v>
      </c>
      <c r="AV164" s="13" t="s">
        <v>84</v>
      </c>
      <c r="AW164" s="13" t="s">
        <v>32</v>
      </c>
      <c r="AX164" s="13" t="s">
        <v>76</v>
      </c>
      <c r="AY164" s="246" t="s">
        <v>138</v>
      </c>
    </row>
    <row r="165" s="14" customFormat="1">
      <c r="A165" s="14"/>
      <c r="B165" s="247"/>
      <c r="C165" s="248"/>
      <c r="D165" s="232" t="s">
        <v>148</v>
      </c>
      <c r="E165" s="249" t="s">
        <v>1</v>
      </c>
      <c r="F165" s="250" t="s">
        <v>436</v>
      </c>
      <c r="G165" s="248"/>
      <c r="H165" s="251">
        <v>82</v>
      </c>
      <c r="I165" s="252"/>
      <c r="J165" s="248"/>
      <c r="K165" s="248"/>
      <c r="L165" s="253"/>
      <c r="M165" s="254"/>
      <c r="N165" s="255"/>
      <c r="O165" s="255"/>
      <c r="P165" s="255"/>
      <c r="Q165" s="255"/>
      <c r="R165" s="255"/>
      <c r="S165" s="255"/>
      <c r="T165" s="25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7" t="s">
        <v>148</v>
      </c>
      <c r="AU165" s="257" t="s">
        <v>86</v>
      </c>
      <c r="AV165" s="14" t="s">
        <v>86</v>
      </c>
      <c r="AW165" s="14" t="s">
        <v>32</v>
      </c>
      <c r="AX165" s="14" t="s">
        <v>76</v>
      </c>
      <c r="AY165" s="257" t="s">
        <v>138</v>
      </c>
    </row>
    <row r="166" s="15" customFormat="1">
      <c r="A166" s="15"/>
      <c r="B166" s="258"/>
      <c r="C166" s="259"/>
      <c r="D166" s="232" t="s">
        <v>148</v>
      </c>
      <c r="E166" s="260" t="s">
        <v>1</v>
      </c>
      <c r="F166" s="261" t="s">
        <v>158</v>
      </c>
      <c r="G166" s="259"/>
      <c r="H166" s="262">
        <v>4602</v>
      </c>
      <c r="I166" s="263"/>
      <c r="J166" s="259"/>
      <c r="K166" s="259"/>
      <c r="L166" s="264"/>
      <c r="M166" s="265"/>
      <c r="N166" s="266"/>
      <c r="O166" s="266"/>
      <c r="P166" s="266"/>
      <c r="Q166" s="266"/>
      <c r="R166" s="266"/>
      <c r="S166" s="266"/>
      <c r="T166" s="267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8" t="s">
        <v>148</v>
      </c>
      <c r="AU166" s="268" t="s">
        <v>86</v>
      </c>
      <c r="AV166" s="15" t="s">
        <v>144</v>
      </c>
      <c r="AW166" s="15" t="s">
        <v>32</v>
      </c>
      <c r="AX166" s="15" t="s">
        <v>84</v>
      </c>
      <c r="AY166" s="268" t="s">
        <v>138</v>
      </c>
    </row>
    <row r="167" s="2" customFormat="1" ht="44.25" customHeight="1">
      <c r="A167" s="38"/>
      <c r="B167" s="39"/>
      <c r="C167" s="219" t="s">
        <v>203</v>
      </c>
      <c r="D167" s="219" t="s">
        <v>140</v>
      </c>
      <c r="E167" s="220" t="s">
        <v>227</v>
      </c>
      <c r="F167" s="221" t="s">
        <v>228</v>
      </c>
      <c r="G167" s="222" t="s">
        <v>102</v>
      </c>
      <c r="H167" s="223">
        <v>86.099999999999994</v>
      </c>
      <c r="I167" s="224"/>
      <c r="J167" s="225">
        <f>ROUND(I167*H167,2)</f>
        <v>0</v>
      </c>
      <c r="K167" s="221" t="s">
        <v>143</v>
      </c>
      <c r="L167" s="44"/>
      <c r="M167" s="226" t="s">
        <v>1</v>
      </c>
      <c r="N167" s="227" t="s">
        <v>41</v>
      </c>
      <c r="O167" s="91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0" t="s">
        <v>144</v>
      </c>
      <c r="AT167" s="230" t="s">
        <v>140</v>
      </c>
      <c r="AU167" s="230" t="s">
        <v>86</v>
      </c>
      <c r="AY167" s="17" t="s">
        <v>138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7" t="s">
        <v>84</v>
      </c>
      <c r="BK167" s="231">
        <f>ROUND(I167*H167,2)</f>
        <v>0</v>
      </c>
      <c r="BL167" s="17" t="s">
        <v>144</v>
      </c>
      <c r="BM167" s="230" t="s">
        <v>437</v>
      </c>
    </row>
    <row r="168" s="13" customFormat="1">
      <c r="A168" s="13"/>
      <c r="B168" s="237"/>
      <c r="C168" s="238"/>
      <c r="D168" s="232" t="s">
        <v>148</v>
      </c>
      <c r="E168" s="239" t="s">
        <v>1</v>
      </c>
      <c r="F168" s="240" t="s">
        <v>162</v>
      </c>
      <c r="G168" s="238"/>
      <c r="H168" s="239" t="s">
        <v>1</v>
      </c>
      <c r="I168" s="241"/>
      <c r="J168" s="238"/>
      <c r="K168" s="238"/>
      <c r="L168" s="242"/>
      <c r="M168" s="243"/>
      <c r="N168" s="244"/>
      <c r="O168" s="244"/>
      <c r="P168" s="244"/>
      <c r="Q168" s="244"/>
      <c r="R168" s="244"/>
      <c r="S168" s="244"/>
      <c r="T168" s="24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6" t="s">
        <v>148</v>
      </c>
      <c r="AU168" s="246" t="s">
        <v>86</v>
      </c>
      <c r="AV168" s="13" t="s">
        <v>84</v>
      </c>
      <c r="AW168" s="13" t="s">
        <v>32</v>
      </c>
      <c r="AX168" s="13" t="s">
        <v>76</v>
      </c>
      <c r="AY168" s="246" t="s">
        <v>138</v>
      </c>
    </row>
    <row r="169" s="14" customFormat="1">
      <c r="A169" s="14"/>
      <c r="B169" s="247"/>
      <c r="C169" s="248"/>
      <c r="D169" s="232" t="s">
        <v>148</v>
      </c>
      <c r="E169" s="249" t="s">
        <v>1</v>
      </c>
      <c r="F169" s="250" t="s">
        <v>438</v>
      </c>
      <c r="G169" s="248"/>
      <c r="H169" s="251">
        <v>86.099999999999994</v>
      </c>
      <c r="I169" s="252"/>
      <c r="J169" s="248"/>
      <c r="K169" s="248"/>
      <c r="L169" s="253"/>
      <c r="M169" s="254"/>
      <c r="N169" s="255"/>
      <c r="O169" s="255"/>
      <c r="P169" s="255"/>
      <c r="Q169" s="255"/>
      <c r="R169" s="255"/>
      <c r="S169" s="255"/>
      <c r="T169" s="25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7" t="s">
        <v>148</v>
      </c>
      <c r="AU169" s="257" t="s">
        <v>86</v>
      </c>
      <c r="AV169" s="14" t="s">
        <v>86</v>
      </c>
      <c r="AW169" s="14" t="s">
        <v>32</v>
      </c>
      <c r="AX169" s="14" t="s">
        <v>76</v>
      </c>
      <c r="AY169" s="257" t="s">
        <v>138</v>
      </c>
    </row>
    <row r="170" s="15" customFormat="1">
      <c r="A170" s="15"/>
      <c r="B170" s="258"/>
      <c r="C170" s="259"/>
      <c r="D170" s="232" t="s">
        <v>148</v>
      </c>
      <c r="E170" s="260" t="s">
        <v>1</v>
      </c>
      <c r="F170" s="261" t="s">
        <v>158</v>
      </c>
      <c r="G170" s="259"/>
      <c r="H170" s="262">
        <v>86.099999999999994</v>
      </c>
      <c r="I170" s="263"/>
      <c r="J170" s="259"/>
      <c r="K170" s="259"/>
      <c r="L170" s="264"/>
      <c r="M170" s="265"/>
      <c r="N170" s="266"/>
      <c r="O170" s="266"/>
      <c r="P170" s="266"/>
      <c r="Q170" s="266"/>
      <c r="R170" s="266"/>
      <c r="S170" s="266"/>
      <c r="T170" s="267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8" t="s">
        <v>148</v>
      </c>
      <c r="AU170" s="268" t="s">
        <v>86</v>
      </c>
      <c r="AV170" s="15" t="s">
        <v>144</v>
      </c>
      <c r="AW170" s="15" t="s">
        <v>32</v>
      </c>
      <c r="AX170" s="15" t="s">
        <v>84</v>
      </c>
      <c r="AY170" s="268" t="s">
        <v>138</v>
      </c>
    </row>
    <row r="171" s="2" customFormat="1" ht="49.05" customHeight="1">
      <c r="A171" s="38"/>
      <c r="B171" s="39"/>
      <c r="C171" s="219" t="s">
        <v>207</v>
      </c>
      <c r="D171" s="219" t="s">
        <v>140</v>
      </c>
      <c r="E171" s="220" t="s">
        <v>439</v>
      </c>
      <c r="F171" s="221" t="s">
        <v>440</v>
      </c>
      <c r="G171" s="222" t="s">
        <v>102</v>
      </c>
      <c r="H171" s="223">
        <v>904</v>
      </c>
      <c r="I171" s="224"/>
      <c r="J171" s="225">
        <f>ROUND(I171*H171,2)</f>
        <v>0</v>
      </c>
      <c r="K171" s="221" t="s">
        <v>143</v>
      </c>
      <c r="L171" s="44"/>
      <c r="M171" s="226" t="s">
        <v>1</v>
      </c>
      <c r="N171" s="227" t="s">
        <v>41</v>
      </c>
      <c r="O171" s="91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0" t="s">
        <v>144</v>
      </c>
      <c r="AT171" s="230" t="s">
        <v>140</v>
      </c>
      <c r="AU171" s="230" t="s">
        <v>86</v>
      </c>
      <c r="AY171" s="17" t="s">
        <v>138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7" t="s">
        <v>84</v>
      </c>
      <c r="BK171" s="231">
        <f>ROUND(I171*H171,2)</f>
        <v>0</v>
      </c>
      <c r="BL171" s="17" t="s">
        <v>144</v>
      </c>
      <c r="BM171" s="230" t="s">
        <v>441</v>
      </c>
    </row>
    <row r="172" s="13" customFormat="1">
      <c r="A172" s="13"/>
      <c r="B172" s="237"/>
      <c r="C172" s="238"/>
      <c r="D172" s="232" t="s">
        <v>148</v>
      </c>
      <c r="E172" s="239" t="s">
        <v>1</v>
      </c>
      <c r="F172" s="240" t="s">
        <v>426</v>
      </c>
      <c r="G172" s="238"/>
      <c r="H172" s="239" t="s">
        <v>1</v>
      </c>
      <c r="I172" s="241"/>
      <c r="J172" s="238"/>
      <c r="K172" s="238"/>
      <c r="L172" s="242"/>
      <c r="M172" s="243"/>
      <c r="N172" s="244"/>
      <c r="O172" s="244"/>
      <c r="P172" s="244"/>
      <c r="Q172" s="244"/>
      <c r="R172" s="244"/>
      <c r="S172" s="244"/>
      <c r="T172" s="24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6" t="s">
        <v>148</v>
      </c>
      <c r="AU172" s="246" t="s">
        <v>86</v>
      </c>
      <c r="AV172" s="13" t="s">
        <v>84</v>
      </c>
      <c r="AW172" s="13" t="s">
        <v>32</v>
      </c>
      <c r="AX172" s="13" t="s">
        <v>76</v>
      </c>
      <c r="AY172" s="246" t="s">
        <v>138</v>
      </c>
    </row>
    <row r="173" s="14" customFormat="1">
      <c r="A173" s="14"/>
      <c r="B173" s="247"/>
      <c r="C173" s="248"/>
      <c r="D173" s="232" t="s">
        <v>148</v>
      </c>
      <c r="E173" s="249" t="s">
        <v>1</v>
      </c>
      <c r="F173" s="250" t="s">
        <v>427</v>
      </c>
      <c r="G173" s="248"/>
      <c r="H173" s="251">
        <v>904</v>
      </c>
      <c r="I173" s="252"/>
      <c r="J173" s="248"/>
      <c r="K173" s="248"/>
      <c r="L173" s="253"/>
      <c r="M173" s="254"/>
      <c r="N173" s="255"/>
      <c r="O173" s="255"/>
      <c r="P173" s="255"/>
      <c r="Q173" s="255"/>
      <c r="R173" s="255"/>
      <c r="S173" s="255"/>
      <c r="T173" s="25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7" t="s">
        <v>148</v>
      </c>
      <c r="AU173" s="257" t="s">
        <v>86</v>
      </c>
      <c r="AV173" s="14" t="s">
        <v>86</v>
      </c>
      <c r="AW173" s="14" t="s">
        <v>32</v>
      </c>
      <c r="AX173" s="14" t="s">
        <v>76</v>
      </c>
      <c r="AY173" s="257" t="s">
        <v>138</v>
      </c>
    </row>
    <row r="174" s="15" customFormat="1">
      <c r="A174" s="15"/>
      <c r="B174" s="258"/>
      <c r="C174" s="259"/>
      <c r="D174" s="232" t="s">
        <v>148</v>
      </c>
      <c r="E174" s="260" t="s">
        <v>1</v>
      </c>
      <c r="F174" s="261" t="s">
        <v>158</v>
      </c>
      <c r="G174" s="259"/>
      <c r="H174" s="262">
        <v>904</v>
      </c>
      <c r="I174" s="263"/>
      <c r="J174" s="259"/>
      <c r="K174" s="259"/>
      <c r="L174" s="264"/>
      <c r="M174" s="265"/>
      <c r="N174" s="266"/>
      <c r="O174" s="266"/>
      <c r="P174" s="266"/>
      <c r="Q174" s="266"/>
      <c r="R174" s="266"/>
      <c r="S174" s="266"/>
      <c r="T174" s="267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8" t="s">
        <v>148</v>
      </c>
      <c r="AU174" s="268" t="s">
        <v>86</v>
      </c>
      <c r="AV174" s="15" t="s">
        <v>144</v>
      </c>
      <c r="AW174" s="15" t="s">
        <v>32</v>
      </c>
      <c r="AX174" s="15" t="s">
        <v>84</v>
      </c>
      <c r="AY174" s="268" t="s">
        <v>138</v>
      </c>
    </row>
    <row r="175" s="2" customFormat="1" ht="24.15" customHeight="1">
      <c r="A175" s="38"/>
      <c r="B175" s="39"/>
      <c r="C175" s="219" t="s">
        <v>211</v>
      </c>
      <c r="D175" s="219" t="s">
        <v>140</v>
      </c>
      <c r="E175" s="220" t="s">
        <v>442</v>
      </c>
      <c r="F175" s="221" t="s">
        <v>443</v>
      </c>
      <c r="G175" s="222" t="s">
        <v>102</v>
      </c>
      <c r="H175" s="223">
        <v>4746</v>
      </c>
      <c r="I175" s="224"/>
      <c r="J175" s="225">
        <f>ROUND(I175*H175,2)</f>
        <v>0</v>
      </c>
      <c r="K175" s="221" t="s">
        <v>143</v>
      </c>
      <c r="L175" s="44"/>
      <c r="M175" s="226" t="s">
        <v>1</v>
      </c>
      <c r="N175" s="227" t="s">
        <v>41</v>
      </c>
      <c r="O175" s="91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0" t="s">
        <v>144</v>
      </c>
      <c r="AT175" s="230" t="s">
        <v>140</v>
      </c>
      <c r="AU175" s="230" t="s">
        <v>86</v>
      </c>
      <c r="AY175" s="17" t="s">
        <v>138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7" t="s">
        <v>84</v>
      </c>
      <c r="BK175" s="231">
        <f>ROUND(I175*H175,2)</f>
        <v>0</v>
      </c>
      <c r="BL175" s="17" t="s">
        <v>144</v>
      </c>
      <c r="BM175" s="230" t="s">
        <v>444</v>
      </c>
    </row>
    <row r="176" s="13" customFormat="1">
      <c r="A176" s="13"/>
      <c r="B176" s="237"/>
      <c r="C176" s="238"/>
      <c r="D176" s="232" t="s">
        <v>148</v>
      </c>
      <c r="E176" s="239" t="s">
        <v>1</v>
      </c>
      <c r="F176" s="240" t="s">
        <v>199</v>
      </c>
      <c r="G176" s="238"/>
      <c r="H176" s="239" t="s">
        <v>1</v>
      </c>
      <c r="I176" s="241"/>
      <c r="J176" s="238"/>
      <c r="K176" s="238"/>
      <c r="L176" s="242"/>
      <c r="M176" s="243"/>
      <c r="N176" s="244"/>
      <c r="O176" s="244"/>
      <c r="P176" s="244"/>
      <c r="Q176" s="244"/>
      <c r="R176" s="244"/>
      <c r="S176" s="244"/>
      <c r="T176" s="24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6" t="s">
        <v>148</v>
      </c>
      <c r="AU176" s="246" t="s">
        <v>86</v>
      </c>
      <c r="AV176" s="13" t="s">
        <v>84</v>
      </c>
      <c r="AW176" s="13" t="s">
        <v>32</v>
      </c>
      <c r="AX176" s="13" t="s">
        <v>76</v>
      </c>
      <c r="AY176" s="246" t="s">
        <v>138</v>
      </c>
    </row>
    <row r="177" s="14" customFormat="1">
      <c r="A177" s="14"/>
      <c r="B177" s="247"/>
      <c r="C177" s="248"/>
      <c r="D177" s="232" t="s">
        <v>148</v>
      </c>
      <c r="E177" s="249" t="s">
        <v>1</v>
      </c>
      <c r="F177" s="250" t="s">
        <v>445</v>
      </c>
      <c r="G177" s="248"/>
      <c r="H177" s="251">
        <v>4746</v>
      </c>
      <c r="I177" s="252"/>
      <c r="J177" s="248"/>
      <c r="K177" s="248"/>
      <c r="L177" s="253"/>
      <c r="M177" s="254"/>
      <c r="N177" s="255"/>
      <c r="O177" s="255"/>
      <c r="P177" s="255"/>
      <c r="Q177" s="255"/>
      <c r="R177" s="255"/>
      <c r="S177" s="255"/>
      <c r="T177" s="25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7" t="s">
        <v>148</v>
      </c>
      <c r="AU177" s="257" t="s">
        <v>86</v>
      </c>
      <c r="AV177" s="14" t="s">
        <v>86</v>
      </c>
      <c r="AW177" s="14" t="s">
        <v>32</v>
      </c>
      <c r="AX177" s="14" t="s">
        <v>76</v>
      </c>
      <c r="AY177" s="257" t="s">
        <v>138</v>
      </c>
    </row>
    <row r="178" s="15" customFormat="1">
      <c r="A178" s="15"/>
      <c r="B178" s="258"/>
      <c r="C178" s="259"/>
      <c r="D178" s="232" t="s">
        <v>148</v>
      </c>
      <c r="E178" s="260" t="s">
        <v>1</v>
      </c>
      <c r="F178" s="261" t="s">
        <v>158</v>
      </c>
      <c r="G178" s="259"/>
      <c r="H178" s="262">
        <v>4746</v>
      </c>
      <c r="I178" s="263"/>
      <c r="J178" s="259"/>
      <c r="K178" s="259"/>
      <c r="L178" s="264"/>
      <c r="M178" s="265"/>
      <c r="N178" s="266"/>
      <c r="O178" s="266"/>
      <c r="P178" s="266"/>
      <c r="Q178" s="266"/>
      <c r="R178" s="266"/>
      <c r="S178" s="266"/>
      <c r="T178" s="267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8" t="s">
        <v>148</v>
      </c>
      <c r="AU178" s="268" t="s">
        <v>86</v>
      </c>
      <c r="AV178" s="15" t="s">
        <v>144</v>
      </c>
      <c r="AW178" s="15" t="s">
        <v>32</v>
      </c>
      <c r="AX178" s="15" t="s">
        <v>84</v>
      </c>
      <c r="AY178" s="268" t="s">
        <v>138</v>
      </c>
    </row>
    <row r="179" s="2" customFormat="1" ht="37.8" customHeight="1">
      <c r="A179" s="38"/>
      <c r="B179" s="39"/>
      <c r="C179" s="219" t="s">
        <v>8</v>
      </c>
      <c r="D179" s="219" t="s">
        <v>140</v>
      </c>
      <c r="E179" s="220" t="s">
        <v>446</v>
      </c>
      <c r="F179" s="221" t="s">
        <v>447</v>
      </c>
      <c r="G179" s="222" t="s">
        <v>102</v>
      </c>
      <c r="H179" s="223">
        <v>4746</v>
      </c>
      <c r="I179" s="224"/>
      <c r="J179" s="225">
        <f>ROUND(I179*H179,2)</f>
        <v>0</v>
      </c>
      <c r="K179" s="221" t="s">
        <v>143</v>
      </c>
      <c r="L179" s="44"/>
      <c r="M179" s="226" t="s">
        <v>1</v>
      </c>
      <c r="N179" s="227" t="s">
        <v>41</v>
      </c>
      <c r="O179" s="91"/>
      <c r="P179" s="228">
        <f>O179*H179</f>
        <v>0</v>
      </c>
      <c r="Q179" s="228">
        <v>0.10434</v>
      </c>
      <c r="R179" s="228">
        <f>Q179*H179</f>
        <v>495.19764000000004</v>
      </c>
      <c r="S179" s="228">
        <v>0</v>
      </c>
      <c r="T179" s="229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0" t="s">
        <v>144</v>
      </c>
      <c r="AT179" s="230" t="s">
        <v>140</v>
      </c>
      <c r="AU179" s="230" t="s">
        <v>86</v>
      </c>
      <c r="AY179" s="17" t="s">
        <v>138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7" t="s">
        <v>84</v>
      </c>
      <c r="BK179" s="231">
        <f>ROUND(I179*H179,2)</f>
        <v>0</v>
      </c>
      <c r="BL179" s="17" t="s">
        <v>144</v>
      </c>
      <c r="BM179" s="230" t="s">
        <v>448</v>
      </c>
    </row>
    <row r="180" s="13" customFormat="1">
      <c r="A180" s="13"/>
      <c r="B180" s="237"/>
      <c r="C180" s="238"/>
      <c r="D180" s="232" t="s">
        <v>148</v>
      </c>
      <c r="E180" s="239" t="s">
        <v>1</v>
      </c>
      <c r="F180" s="240" t="s">
        <v>199</v>
      </c>
      <c r="G180" s="238"/>
      <c r="H180" s="239" t="s">
        <v>1</v>
      </c>
      <c r="I180" s="241"/>
      <c r="J180" s="238"/>
      <c r="K180" s="238"/>
      <c r="L180" s="242"/>
      <c r="M180" s="243"/>
      <c r="N180" s="244"/>
      <c r="O180" s="244"/>
      <c r="P180" s="244"/>
      <c r="Q180" s="244"/>
      <c r="R180" s="244"/>
      <c r="S180" s="244"/>
      <c r="T180" s="24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6" t="s">
        <v>148</v>
      </c>
      <c r="AU180" s="246" t="s">
        <v>86</v>
      </c>
      <c r="AV180" s="13" t="s">
        <v>84</v>
      </c>
      <c r="AW180" s="13" t="s">
        <v>32</v>
      </c>
      <c r="AX180" s="13" t="s">
        <v>76</v>
      </c>
      <c r="AY180" s="246" t="s">
        <v>138</v>
      </c>
    </row>
    <row r="181" s="14" customFormat="1">
      <c r="A181" s="14"/>
      <c r="B181" s="247"/>
      <c r="C181" s="248"/>
      <c r="D181" s="232" t="s">
        <v>148</v>
      </c>
      <c r="E181" s="249" t="s">
        <v>1</v>
      </c>
      <c r="F181" s="250" t="s">
        <v>445</v>
      </c>
      <c r="G181" s="248"/>
      <c r="H181" s="251">
        <v>4746</v>
      </c>
      <c r="I181" s="252"/>
      <c r="J181" s="248"/>
      <c r="K181" s="248"/>
      <c r="L181" s="253"/>
      <c r="M181" s="254"/>
      <c r="N181" s="255"/>
      <c r="O181" s="255"/>
      <c r="P181" s="255"/>
      <c r="Q181" s="255"/>
      <c r="R181" s="255"/>
      <c r="S181" s="255"/>
      <c r="T181" s="25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7" t="s">
        <v>148</v>
      </c>
      <c r="AU181" s="257" t="s">
        <v>86</v>
      </c>
      <c r="AV181" s="14" t="s">
        <v>86</v>
      </c>
      <c r="AW181" s="14" t="s">
        <v>32</v>
      </c>
      <c r="AX181" s="14" t="s">
        <v>76</v>
      </c>
      <c r="AY181" s="257" t="s">
        <v>138</v>
      </c>
    </row>
    <row r="182" s="15" customFormat="1">
      <c r="A182" s="15"/>
      <c r="B182" s="258"/>
      <c r="C182" s="259"/>
      <c r="D182" s="232" t="s">
        <v>148</v>
      </c>
      <c r="E182" s="260" t="s">
        <v>1</v>
      </c>
      <c r="F182" s="261" t="s">
        <v>158</v>
      </c>
      <c r="G182" s="259"/>
      <c r="H182" s="262">
        <v>4746</v>
      </c>
      <c r="I182" s="263"/>
      <c r="J182" s="259"/>
      <c r="K182" s="259"/>
      <c r="L182" s="264"/>
      <c r="M182" s="265"/>
      <c r="N182" s="266"/>
      <c r="O182" s="266"/>
      <c r="P182" s="266"/>
      <c r="Q182" s="266"/>
      <c r="R182" s="266"/>
      <c r="S182" s="266"/>
      <c r="T182" s="267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8" t="s">
        <v>148</v>
      </c>
      <c r="AU182" s="268" t="s">
        <v>86</v>
      </c>
      <c r="AV182" s="15" t="s">
        <v>144</v>
      </c>
      <c r="AW182" s="15" t="s">
        <v>32</v>
      </c>
      <c r="AX182" s="15" t="s">
        <v>84</v>
      </c>
      <c r="AY182" s="268" t="s">
        <v>138</v>
      </c>
    </row>
    <row r="183" s="2" customFormat="1" ht="37.8" customHeight="1">
      <c r="A183" s="38"/>
      <c r="B183" s="39"/>
      <c r="C183" s="219" t="s">
        <v>226</v>
      </c>
      <c r="D183" s="219" t="s">
        <v>140</v>
      </c>
      <c r="E183" s="220" t="s">
        <v>449</v>
      </c>
      <c r="F183" s="221" t="s">
        <v>450</v>
      </c>
      <c r="G183" s="222" t="s">
        <v>102</v>
      </c>
      <c r="H183" s="223">
        <v>570</v>
      </c>
      <c r="I183" s="224"/>
      <c r="J183" s="225">
        <f>ROUND(I183*H183,2)</f>
        <v>0</v>
      </c>
      <c r="K183" s="221" t="s">
        <v>143</v>
      </c>
      <c r="L183" s="44"/>
      <c r="M183" s="226" t="s">
        <v>1</v>
      </c>
      <c r="N183" s="227" t="s">
        <v>41</v>
      </c>
      <c r="O183" s="91"/>
      <c r="P183" s="228">
        <f>O183*H183</f>
        <v>0</v>
      </c>
      <c r="Q183" s="228">
        <v>0.184</v>
      </c>
      <c r="R183" s="228">
        <f>Q183*H183</f>
        <v>104.88</v>
      </c>
      <c r="S183" s="228">
        <v>0</v>
      </c>
      <c r="T183" s="229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0" t="s">
        <v>144</v>
      </c>
      <c r="AT183" s="230" t="s">
        <v>140</v>
      </c>
      <c r="AU183" s="230" t="s">
        <v>86</v>
      </c>
      <c r="AY183" s="17" t="s">
        <v>138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7" t="s">
        <v>84</v>
      </c>
      <c r="BK183" s="231">
        <f>ROUND(I183*H183,2)</f>
        <v>0</v>
      </c>
      <c r="BL183" s="17" t="s">
        <v>144</v>
      </c>
      <c r="BM183" s="230" t="s">
        <v>451</v>
      </c>
    </row>
    <row r="184" s="13" customFormat="1">
      <c r="A184" s="13"/>
      <c r="B184" s="237"/>
      <c r="C184" s="238"/>
      <c r="D184" s="232" t="s">
        <v>148</v>
      </c>
      <c r="E184" s="239" t="s">
        <v>1</v>
      </c>
      <c r="F184" s="240" t="s">
        <v>246</v>
      </c>
      <c r="G184" s="238"/>
      <c r="H184" s="239" t="s">
        <v>1</v>
      </c>
      <c r="I184" s="241"/>
      <c r="J184" s="238"/>
      <c r="K184" s="238"/>
      <c r="L184" s="242"/>
      <c r="M184" s="243"/>
      <c r="N184" s="244"/>
      <c r="O184" s="244"/>
      <c r="P184" s="244"/>
      <c r="Q184" s="244"/>
      <c r="R184" s="244"/>
      <c r="S184" s="244"/>
      <c r="T184" s="24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6" t="s">
        <v>148</v>
      </c>
      <c r="AU184" s="246" t="s">
        <v>86</v>
      </c>
      <c r="AV184" s="13" t="s">
        <v>84</v>
      </c>
      <c r="AW184" s="13" t="s">
        <v>32</v>
      </c>
      <c r="AX184" s="13" t="s">
        <v>76</v>
      </c>
      <c r="AY184" s="246" t="s">
        <v>138</v>
      </c>
    </row>
    <row r="185" s="14" customFormat="1">
      <c r="A185" s="14"/>
      <c r="B185" s="247"/>
      <c r="C185" s="248"/>
      <c r="D185" s="232" t="s">
        <v>148</v>
      </c>
      <c r="E185" s="249" t="s">
        <v>1</v>
      </c>
      <c r="F185" s="250" t="s">
        <v>452</v>
      </c>
      <c r="G185" s="248"/>
      <c r="H185" s="251">
        <v>570</v>
      </c>
      <c r="I185" s="252"/>
      <c r="J185" s="248"/>
      <c r="K185" s="248"/>
      <c r="L185" s="253"/>
      <c r="M185" s="254"/>
      <c r="N185" s="255"/>
      <c r="O185" s="255"/>
      <c r="P185" s="255"/>
      <c r="Q185" s="255"/>
      <c r="R185" s="255"/>
      <c r="S185" s="255"/>
      <c r="T185" s="25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7" t="s">
        <v>148</v>
      </c>
      <c r="AU185" s="257" t="s">
        <v>86</v>
      </c>
      <c r="AV185" s="14" t="s">
        <v>86</v>
      </c>
      <c r="AW185" s="14" t="s">
        <v>32</v>
      </c>
      <c r="AX185" s="14" t="s">
        <v>76</v>
      </c>
      <c r="AY185" s="257" t="s">
        <v>138</v>
      </c>
    </row>
    <row r="186" s="15" customFormat="1">
      <c r="A186" s="15"/>
      <c r="B186" s="258"/>
      <c r="C186" s="259"/>
      <c r="D186" s="232" t="s">
        <v>148</v>
      </c>
      <c r="E186" s="260" t="s">
        <v>1</v>
      </c>
      <c r="F186" s="261" t="s">
        <v>158</v>
      </c>
      <c r="G186" s="259"/>
      <c r="H186" s="262">
        <v>570</v>
      </c>
      <c r="I186" s="263"/>
      <c r="J186" s="259"/>
      <c r="K186" s="259"/>
      <c r="L186" s="264"/>
      <c r="M186" s="265"/>
      <c r="N186" s="266"/>
      <c r="O186" s="266"/>
      <c r="P186" s="266"/>
      <c r="Q186" s="266"/>
      <c r="R186" s="266"/>
      <c r="S186" s="266"/>
      <c r="T186" s="267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8" t="s">
        <v>148</v>
      </c>
      <c r="AU186" s="268" t="s">
        <v>86</v>
      </c>
      <c r="AV186" s="15" t="s">
        <v>144</v>
      </c>
      <c r="AW186" s="15" t="s">
        <v>32</v>
      </c>
      <c r="AX186" s="15" t="s">
        <v>84</v>
      </c>
      <c r="AY186" s="268" t="s">
        <v>138</v>
      </c>
    </row>
    <row r="187" s="12" customFormat="1" ht="22.8" customHeight="1">
      <c r="A187" s="12"/>
      <c r="B187" s="203"/>
      <c r="C187" s="204"/>
      <c r="D187" s="205" t="s">
        <v>75</v>
      </c>
      <c r="E187" s="217" t="s">
        <v>194</v>
      </c>
      <c r="F187" s="217" t="s">
        <v>254</v>
      </c>
      <c r="G187" s="204"/>
      <c r="H187" s="204"/>
      <c r="I187" s="207"/>
      <c r="J187" s="218">
        <f>BK187</f>
        <v>0</v>
      </c>
      <c r="K187" s="204"/>
      <c r="L187" s="209"/>
      <c r="M187" s="210"/>
      <c r="N187" s="211"/>
      <c r="O187" s="211"/>
      <c r="P187" s="212">
        <f>SUM(P188:P199)</f>
        <v>0</v>
      </c>
      <c r="Q187" s="211"/>
      <c r="R187" s="212">
        <f>SUM(R188:R199)</f>
        <v>8.3342400000000012</v>
      </c>
      <c r="S187" s="211"/>
      <c r="T187" s="213">
        <f>SUM(T188:T199)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4" t="s">
        <v>84</v>
      </c>
      <c r="AT187" s="215" t="s">
        <v>75</v>
      </c>
      <c r="AU187" s="215" t="s">
        <v>84</v>
      </c>
      <c r="AY187" s="214" t="s">
        <v>138</v>
      </c>
      <c r="BK187" s="216">
        <f>SUM(BK188:BK199)</f>
        <v>0</v>
      </c>
    </row>
    <row r="188" s="2" customFormat="1" ht="24.15" customHeight="1">
      <c r="A188" s="38"/>
      <c r="B188" s="39"/>
      <c r="C188" s="219" t="s">
        <v>232</v>
      </c>
      <c r="D188" s="219" t="s">
        <v>140</v>
      </c>
      <c r="E188" s="220" t="s">
        <v>453</v>
      </c>
      <c r="F188" s="221" t="s">
        <v>454</v>
      </c>
      <c r="G188" s="222" t="s">
        <v>280</v>
      </c>
      <c r="H188" s="223">
        <v>3</v>
      </c>
      <c r="I188" s="224"/>
      <c r="J188" s="225">
        <f>ROUND(I188*H188,2)</f>
        <v>0</v>
      </c>
      <c r="K188" s="221" t="s">
        <v>384</v>
      </c>
      <c r="L188" s="44"/>
      <c r="M188" s="226" t="s">
        <v>1</v>
      </c>
      <c r="N188" s="227" t="s">
        <v>41</v>
      </c>
      <c r="O188" s="91"/>
      <c r="P188" s="228">
        <f>O188*H188</f>
        <v>0</v>
      </c>
      <c r="Q188" s="228">
        <v>0.42368</v>
      </c>
      <c r="R188" s="228">
        <f>Q188*H188</f>
        <v>1.27104</v>
      </c>
      <c r="S188" s="228">
        <v>0</v>
      </c>
      <c r="T188" s="229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0" t="s">
        <v>144</v>
      </c>
      <c r="AT188" s="230" t="s">
        <v>140</v>
      </c>
      <c r="AU188" s="230" t="s">
        <v>86</v>
      </c>
      <c r="AY188" s="17" t="s">
        <v>138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7" t="s">
        <v>84</v>
      </c>
      <c r="BK188" s="231">
        <f>ROUND(I188*H188,2)</f>
        <v>0</v>
      </c>
      <c r="BL188" s="17" t="s">
        <v>144</v>
      </c>
      <c r="BM188" s="230" t="s">
        <v>455</v>
      </c>
    </row>
    <row r="189" s="14" customFormat="1">
      <c r="A189" s="14"/>
      <c r="B189" s="247"/>
      <c r="C189" s="248"/>
      <c r="D189" s="232" t="s">
        <v>148</v>
      </c>
      <c r="E189" s="249" t="s">
        <v>1</v>
      </c>
      <c r="F189" s="250" t="s">
        <v>164</v>
      </c>
      <c r="G189" s="248"/>
      <c r="H189" s="251">
        <v>3</v>
      </c>
      <c r="I189" s="252"/>
      <c r="J189" s="248"/>
      <c r="K189" s="248"/>
      <c r="L189" s="253"/>
      <c r="M189" s="254"/>
      <c r="N189" s="255"/>
      <c r="O189" s="255"/>
      <c r="P189" s="255"/>
      <c r="Q189" s="255"/>
      <c r="R189" s="255"/>
      <c r="S189" s="255"/>
      <c r="T189" s="25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7" t="s">
        <v>148</v>
      </c>
      <c r="AU189" s="257" t="s">
        <v>86</v>
      </c>
      <c r="AV189" s="14" t="s">
        <v>86</v>
      </c>
      <c r="AW189" s="14" t="s">
        <v>32</v>
      </c>
      <c r="AX189" s="14" t="s">
        <v>76</v>
      </c>
      <c r="AY189" s="257" t="s">
        <v>138</v>
      </c>
    </row>
    <row r="190" s="15" customFormat="1">
      <c r="A190" s="15"/>
      <c r="B190" s="258"/>
      <c r="C190" s="259"/>
      <c r="D190" s="232" t="s">
        <v>148</v>
      </c>
      <c r="E190" s="260" t="s">
        <v>1</v>
      </c>
      <c r="F190" s="261" t="s">
        <v>158</v>
      </c>
      <c r="G190" s="259"/>
      <c r="H190" s="262">
        <v>3</v>
      </c>
      <c r="I190" s="263"/>
      <c r="J190" s="259"/>
      <c r="K190" s="259"/>
      <c r="L190" s="264"/>
      <c r="M190" s="265"/>
      <c r="N190" s="266"/>
      <c r="O190" s="266"/>
      <c r="P190" s="266"/>
      <c r="Q190" s="266"/>
      <c r="R190" s="266"/>
      <c r="S190" s="266"/>
      <c r="T190" s="267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8" t="s">
        <v>148</v>
      </c>
      <c r="AU190" s="268" t="s">
        <v>86</v>
      </c>
      <c r="AV190" s="15" t="s">
        <v>144</v>
      </c>
      <c r="AW190" s="15" t="s">
        <v>32</v>
      </c>
      <c r="AX190" s="15" t="s">
        <v>84</v>
      </c>
      <c r="AY190" s="268" t="s">
        <v>138</v>
      </c>
    </row>
    <row r="191" s="2" customFormat="1" ht="24.15" customHeight="1">
      <c r="A191" s="38"/>
      <c r="B191" s="39"/>
      <c r="C191" s="219" t="s">
        <v>236</v>
      </c>
      <c r="D191" s="219" t="s">
        <v>140</v>
      </c>
      <c r="E191" s="220" t="s">
        <v>456</v>
      </c>
      <c r="F191" s="221" t="s">
        <v>457</v>
      </c>
      <c r="G191" s="222" t="s">
        <v>280</v>
      </c>
      <c r="H191" s="223">
        <v>2</v>
      </c>
      <c r="I191" s="224"/>
      <c r="J191" s="225">
        <f>ROUND(I191*H191,2)</f>
        <v>0</v>
      </c>
      <c r="K191" s="221" t="s">
        <v>384</v>
      </c>
      <c r="L191" s="44"/>
      <c r="M191" s="226" t="s">
        <v>1</v>
      </c>
      <c r="N191" s="227" t="s">
        <v>41</v>
      </c>
      <c r="O191" s="91"/>
      <c r="P191" s="228">
        <f>O191*H191</f>
        <v>0</v>
      </c>
      <c r="Q191" s="228">
        <v>0.42080000000000001</v>
      </c>
      <c r="R191" s="228">
        <f>Q191*H191</f>
        <v>0.84160000000000001</v>
      </c>
      <c r="S191" s="228">
        <v>0</v>
      </c>
      <c r="T191" s="229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0" t="s">
        <v>144</v>
      </c>
      <c r="AT191" s="230" t="s">
        <v>140</v>
      </c>
      <c r="AU191" s="230" t="s">
        <v>86</v>
      </c>
      <c r="AY191" s="17" t="s">
        <v>138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7" t="s">
        <v>84</v>
      </c>
      <c r="BK191" s="231">
        <f>ROUND(I191*H191,2)</f>
        <v>0</v>
      </c>
      <c r="BL191" s="17" t="s">
        <v>144</v>
      </c>
      <c r="BM191" s="230" t="s">
        <v>458</v>
      </c>
    </row>
    <row r="192" s="14" customFormat="1">
      <c r="A192" s="14"/>
      <c r="B192" s="247"/>
      <c r="C192" s="248"/>
      <c r="D192" s="232" t="s">
        <v>148</v>
      </c>
      <c r="E192" s="249" t="s">
        <v>1</v>
      </c>
      <c r="F192" s="250" t="s">
        <v>86</v>
      </c>
      <c r="G192" s="248"/>
      <c r="H192" s="251">
        <v>2</v>
      </c>
      <c r="I192" s="252"/>
      <c r="J192" s="248"/>
      <c r="K192" s="248"/>
      <c r="L192" s="253"/>
      <c r="M192" s="254"/>
      <c r="N192" s="255"/>
      <c r="O192" s="255"/>
      <c r="P192" s="255"/>
      <c r="Q192" s="255"/>
      <c r="R192" s="255"/>
      <c r="S192" s="255"/>
      <c r="T192" s="25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7" t="s">
        <v>148</v>
      </c>
      <c r="AU192" s="257" t="s">
        <v>86</v>
      </c>
      <c r="AV192" s="14" t="s">
        <v>86</v>
      </c>
      <c r="AW192" s="14" t="s">
        <v>32</v>
      </c>
      <c r="AX192" s="14" t="s">
        <v>76</v>
      </c>
      <c r="AY192" s="257" t="s">
        <v>138</v>
      </c>
    </row>
    <row r="193" s="15" customFormat="1">
      <c r="A193" s="15"/>
      <c r="B193" s="258"/>
      <c r="C193" s="259"/>
      <c r="D193" s="232" t="s">
        <v>148</v>
      </c>
      <c r="E193" s="260" t="s">
        <v>1</v>
      </c>
      <c r="F193" s="261" t="s">
        <v>158</v>
      </c>
      <c r="G193" s="259"/>
      <c r="H193" s="262">
        <v>2</v>
      </c>
      <c r="I193" s="263"/>
      <c r="J193" s="259"/>
      <c r="K193" s="259"/>
      <c r="L193" s="264"/>
      <c r="M193" s="265"/>
      <c r="N193" s="266"/>
      <c r="O193" s="266"/>
      <c r="P193" s="266"/>
      <c r="Q193" s="266"/>
      <c r="R193" s="266"/>
      <c r="S193" s="266"/>
      <c r="T193" s="267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8" t="s">
        <v>148</v>
      </c>
      <c r="AU193" s="268" t="s">
        <v>86</v>
      </c>
      <c r="AV193" s="15" t="s">
        <v>144</v>
      </c>
      <c r="AW193" s="15" t="s">
        <v>32</v>
      </c>
      <c r="AX193" s="15" t="s">
        <v>84</v>
      </c>
      <c r="AY193" s="268" t="s">
        <v>138</v>
      </c>
    </row>
    <row r="194" s="2" customFormat="1" ht="37.8" customHeight="1">
      <c r="A194" s="38"/>
      <c r="B194" s="39"/>
      <c r="C194" s="219" t="s">
        <v>241</v>
      </c>
      <c r="D194" s="219" t="s">
        <v>140</v>
      </c>
      <c r="E194" s="220" t="s">
        <v>459</v>
      </c>
      <c r="F194" s="221" t="s">
        <v>460</v>
      </c>
      <c r="G194" s="222" t="s">
        <v>280</v>
      </c>
      <c r="H194" s="223">
        <v>20</v>
      </c>
      <c r="I194" s="224"/>
      <c r="J194" s="225">
        <f>ROUND(I194*H194,2)</f>
        <v>0</v>
      </c>
      <c r="K194" s="221" t="s">
        <v>384</v>
      </c>
      <c r="L194" s="44"/>
      <c r="M194" s="226" t="s">
        <v>1</v>
      </c>
      <c r="N194" s="227" t="s">
        <v>41</v>
      </c>
      <c r="O194" s="91"/>
      <c r="P194" s="228">
        <f>O194*H194</f>
        <v>0</v>
      </c>
      <c r="Q194" s="228">
        <v>0.31108000000000002</v>
      </c>
      <c r="R194" s="228">
        <f>Q194*H194</f>
        <v>6.2216000000000005</v>
      </c>
      <c r="S194" s="228">
        <v>0</v>
      </c>
      <c r="T194" s="229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0" t="s">
        <v>144</v>
      </c>
      <c r="AT194" s="230" t="s">
        <v>140</v>
      </c>
      <c r="AU194" s="230" t="s">
        <v>86</v>
      </c>
      <c r="AY194" s="17" t="s">
        <v>138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7" t="s">
        <v>84</v>
      </c>
      <c r="BK194" s="231">
        <f>ROUND(I194*H194,2)</f>
        <v>0</v>
      </c>
      <c r="BL194" s="17" t="s">
        <v>144</v>
      </c>
      <c r="BM194" s="230" t="s">
        <v>461</v>
      </c>
    </row>
    <row r="195" s="14" customFormat="1">
      <c r="A195" s="14"/>
      <c r="B195" s="247"/>
      <c r="C195" s="248"/>
      <c r="D195" s="232" t="s">
        <v>148</v>
      </c>
      <c r="E195" s="249" t="s">
        <v>1</v>
      </c>
      <c r="F195" s="250" t="s">
        <v>253</v>
      </c>
      <c r="G195" s="248"/>
      <c r="H195" s="251">
        <v>20</v>
      </c>
      <c r="I195" s="252"/>
      <c r="J195" s="248"/>
      <c r="K195" s="248"/>
      <c r="L195" s="253"/>
      <c r="M195" s="254"/>
      <c r="N195" s="255"/>
      <c r="O195" s="255"/>
      <c r="P195" s="255"/>
      <c r="Q195" s="255"/>
      <c r="R195" s="255"/>
      <c r="S195" s="255"/>
      <c r="T195" s="25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7" t="s">
        <v>148</v>
      </c>
      <c r="AU195" s="257" t="s">
        <v>86</v>
      </c>
      <c r="AV195" s="14" t="s">
        <v>86</v>
      </c>
      <c r="AW195" s="14" t="s">
        <v>32</v>
      </c>
      <c r="AX195" s="14" t="s">
        <v>76</v>
      </c>
      <c r="AY195" s="257" t="s">
        <v>138</v>
      </c>
    </row>
    <row r="196" s="15" customFormat="1">
      <c r="A196" s="15"/>
      <c r="B196" s="258"/>
      <c r="C196" s="259"/>
      <c r="D196" s="232" t="s">
        <v>148</v>
      </c>
      <c r="E196" s="260" t="s">
        <v>1</v>
      </c>
      <c r="F196" s="261" t="s">
        <v>158</v>
      </c>
      <c r="G196" s="259"/>
      <c r="H196" s="262">
        <v>20</v>
      </c>
      <c r="I196" s="263"/>
      <c r="J196" s="259"/>
      <c r="K196" s="259"/>
      <c r="L196" s="264"/>
      <c r="M196" s="265"/>
      <c r="N196" s="266"/>
      <c r="O196" s="266"/>
      <c r="P196" s="266"/>
      <c r="Q196" s="266"/>
      <c r="R196" s="266"/>
      <c r="S196" s="266"/>
      <c r="T196" s="267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8" t="s">
        <v>148</v>
      </c>
      <c r="AU196" s="268" t="s">
        <v>86</v>
      </c>
      <c r="AV196" s="15" t="s">
        <v>144</v>
      </c>
      <c r="AW196" s="15" t="s">
        <v>32</v>
      </c>
      <c r="AX196" s="15" t="s">
        <v>84</v>
      </c>
      <c r="AY196" s="268" t="s">
        <v>138</v>
      </c>
    </row>
    <row r="197" s="2" customFormat="1" ht="16.5" customHeight="1">
      <c r="A197" s="38"/>
      <c r="B197" s="39"/>
      <c r="C197" s="219" t="s">
        <v>248</v>
      </c>
      <c r="D197" s="219" t="s">
        <v>140</v>
      </c>
      <c r="E197" s="220" t="s">
        <v>462</v>
      </c>
      <c r="F197" s="221" t="s">
        <v>463</v>
      </c>
      <c r="G197" s="222" t="s">
        <v>464</v>
      </c>
      <c r="H197" s="223">
        <v>3</v>
      </c>
      <c r="I197" s="224"/>
      <c r="J197" s="225">
        <f>ROUND(I197*H197,2)</f>
        <v>0</v>
      </c>
      <c r="K197" s="221" t="s">
        <v>1</v>
      </c>
      <c r="L197" s="44"/>
      <c r="M197" s="226" t="s">
        <v>1</v>
      </c>
      <c r="N197" s="227" t="s">
        <v>41</v>
      </c>
      <c r="O197" s="91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0" t="s">
        <v>144</v>
      </c>
      <c r="AT197" s="230" t="s">
        <v>140</v>
      </c>
      <c r="AU197" s="230" t="s">
        <v>86</v>
      </c>
      <c r="AY197" s="17" t="s">
        <v>138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7" t="s">
        <v>84</v>
      </c>
      <c r="BK197" s="231">
        <f>ROUND(I197*H197,2)</f>
        <v>0</v>
      </c>
      <c r="BL197" s="17" t="s">
        <v>144</v>
      </c>
      <c r="BM197" s="230" t="s">
        <v>465</v>
      </c>
    </row>
    <row r="198" s="14" customFormat="1">
      <c r="A198" s="14"/>
      <c r="B198" s="247"/>
      <c r="C198" s="248"/>
      <c r="D198" s="232" t="s">
        <v>148</v>
      </c>
      <c r="E198" s="249" t="s">
        <v>1</v>
      </c>
      <c r="F198" s="250" t="s">
        <v>164</v>
      </c>
      <c r="G198" s="248"/>
      <c r="H198" s="251">
        <v>3</v>
      </c>
      <c r="I198" s="252"/>
      <c r="J198" s="248"/>
      <c r="K198" s="248"/>
      <c r="L198" s="253"/>
      <c r="M198" s="254"/>
      <c r="N198" s="255"/>
      <c r="O198" s="255"/>
      <c r="P198" s="255"/>
      <c r="Q198" s="255"/>
      <c r="R198" s="255"/>
      <c r="S198" s="255"/>
      <c r="T198" s="25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7" t="s">
        <v>148</v>
      </c>
      <c r="AU198" s="257" t="s">
        <v>86</v>
      </c>
      <c r="AV198" s="14" t="s">
        <v>86</v>
      </c>
      <c r="AW198" s="14" t="s">
        <v>32</v>
      </c>
      <c r="AX198" s="14" t="s">
        <v>76</v>
      </c>
      <c r="AY198" s="257" t="s">
        <v>138</v>
      </c>
    </row>
    <row r="199" s="15" customFormat="1">
      <c r="A199" s="15"/>
      <c r="B199" s="258"/>
      <c r="C199" s="259"/>
      <c r="D199" s="232" t="s">
        <v>148</v>
      </c>
      <c r="E199" s="260" t="s">
        <v>1</v>
      </c>
      <c r="F199" s="261" t="s">
        <v>158</v>
      </c>
      <c r="G199" s="259"/>
      <c r="H199" s="262">
        <v>3</v>
      </c>
      <c r="I199" s="263"/>
      <c r="J199" s="259"/>
      <c r="K199" s="259"/>
      <c r="L199" s="264"/>
      <c r="M199" s="265"/>
      <c r="N199" s="266"/>
      <c r="O199" s="266"/>
      <c r="P199" s="266"/>
      <c r="Q199" s="266"/>
      <c r="R199" s="266"/>
      <c r="S199" s="266"/>
      <c r="T199" s="267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8" t="s">
        <v>148</v>
      </c>
      <c r="AU199" s="268" t="s">
        <v>86</v>
      </c>
      <c r="AV199" s="15" t="s">
        <v>144</v>
      </c>
      <c r="AW199" s="15" t="s">
        <v>32</v>
      </c>
      <c r="AX199" s="15" t="s">
        <v>84</v>
      </c>
      <c r="AY199" s="268" t="s">
        <v>138</v>
      </c>
    </row>
    <row r="200" s="12" customFormat="1" ht="22.8" customHeight="1">
      <c r="A200" s="12"/>
      <c r="B200" s="203"/>
      <c r="C200" s="204"/>
      <c r="D200" s="205" t="s">
        <v>75</v>
      </c>
      <c r="E200" s="217" t="s">
        <v>203</v>
      </c>
      <c r="F200" s="217" t="s">
        <v>261</v>
      </c>
      <c r="G200" s="204"/>
      <c r="H200" s="204"/>
      <c r="I200" s="207"/>
      <c r="J200" s="218">
        <f>BK200</f>
        <v>0</v>
      </c>
      <c r="K200" s="204"/>
      <c r="L200" s="209"/>
      <c r="M200" s="210"/>
      <c r="N200" s="211"/>
      <c r="O200" s="211"/>
      <c r="P200" s="212">
        <f>SUM(P201:P235)</f>
        <v>0</v>
      </c>
      <c r="Q200" s="211"/>
      <c r="R200" s="212">
        <f>SUM(R201:R235)</f>
        <v>1.24793</v>
      </c>
      <c r="S200" s="211"/>
      <c r="T200" s="213">
        <f>SUM(T201:T235)</f>
        <v>126.14000000000002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4" t="s">
        <v>84</v>
      </c>
      <c r="AT200" s="215" t="s">
        <v>75</v>
      </c>
      <c r="AU200" s="215" t="s">
        <v>84</v>
      </c>
      <c r="AY200" s="214" t="s">
        <v>138</v>
      </c>
      <c r="BK200" s="216">
        <f>SUM(BK201:BK235)</f>
        <v>0</v>
      </c>
    </row>
    <row r="201" s="2" customFormat="1" ht="24.15" customHeight="1">
      <c r="A201" s="38"/>
      <c r="B201" s="39"/>
      <c r="C201" s="219" t="s">
        <v>255</v>
      </c>
      <c r="D201" s="219" t="s">
        <v>140</v>
      </c>
      <c r="E201" s="220" t="s">
        <v>299</v>
      </c>
      <c r="F201" s="221" t="s">
        <v>300</v>
      </c>
      <c r="G201" s="222" t="s">
        <v>265</v>
      </c>
      <c r="H201" s="223">
        <v>1310</v>
      </c>
      <c r="I201" s="224"/>
      <c r="J201" s="225">
        <f>ROUND(I201*H201,2)</f>
        <v>0</v>
      </c>
      <c r="K201" s="221" t="s">
        <v>1</v>
      </c>
      <c r="L201" s="44"/>
      <c r="M201" s="226" t="s">
        <v>1</v>
      </c>
      <c r="N201" s="227" t="s">
        <v>41</v>
      </c>
      <c r="O201" s="91"/>
      <c r="P201" s="228">
        <f>O201*H201</f>
        <v>0</v>
      </c>
      <c r="Q201" s="228">
        <v>0.00010000000000000001</v>
      </c>
      <c r="R201" s="228">
        <f>Q201*H201</f>
        <v>0.13100000000000001</v>
      </c>
      <c r="S201" s="228">
        <v>0</v>
      </c>
      <c r="T201" s="229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0" t="s">
        <v>144</v>
      </c>
      <c r="AT201" s="230" t="s">
        <v>140</v>
      </c>
      <c r="AU201" s="230" t="s">
        <v>86</v>
      </c>
      <c r="AY201" s="17" t="s">
        <v>138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7" t="s">
        <v>84</v>
      </c>
      <c r="BK201" s="231">
        <f>ROUND(I201*H201,2)</f>
        <v>0</v>
      </c>
      <c r="BL201" s="17" t="s">
        <v>144</v>
      </c>
      <c r="BM201" s="230" t="s">
        <v>466</v>
      </c>
    </row>
    <row r="202" s="14" customFormat="1">
      <c r="A202" s="14"/>
      <c r="B202" s="247"/>
      <c r="C202" s="248"/>
      <c r="D202" s="232" t="s">
        <v>148</v>
      </c>
      <c r="E202" s="249" t="s">
        <v>1</v>
      </c>
      <c r="F202" s="250" t="s">
        <v>467</v>
      </c>
      <c r="G202" s="248"/>
      <c r="H202" s="251">
        <v>1310</v>
      </c>
      <c r="I202" s="252"/>
      <c r="J202" s="248"/>
      <c r="K202" s="248"/>
      <c r="L202" s="253"/>
      <c r="M202" s="254"/>
      <c r="N202" s="255"/>
      <c r="O202" s="255"/>
      <c r="P202" s="255"/>
      <c r="Q202" s="255"/>
      <c r="R202" s="255"/>
      <c r="S202" s="255"/>
      <c r="T202" s="25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7" t="s">
        <v>148</v>
      </c>
      <c r="AU202" s="257" t="s">
        <v>86</v>
      </c>
      <c r="AV202" s="14" t="s">
        <v>86</v>
      </c>
      <c r="AW202" s="14" t="s">
        <v>32</v>
      </c>
      <c r="AX202" s="14" t="s">
        <v>76</v>
      </c>
      <c r="AY202" s="257" t="s">
        <v>138</v>
      </c>
    </row>
    <row r="203" s="15" customFormat="1">
      <c r="A203" s="15"/>
      <c r="B203" s="258"/>
      <c r="C203" s="259"/>
      <c r="D203" s="232" t="s">
        <v>148</v>
      </c>
      <c r="E203" s="260" t="s">
        <v>1</v>
      </c>
      <c r="F203" s="261" t="s">
        <v>158</v>
      </c>
      <c r="G203" s="259"/>
      <c r="H203" s="262">
        <v>1310</v>
      </c>
      <c r="I203" s="263"/>
      <c r="J203" s="259"/>
      <c r="K203" s="259"/>
      <c r="L203" s="264"/>
      <c r="M203" s="265"/>
      <c r="N203" s="266"/>
      <c r="O203" s="266"/>
      <c r="P203" s="266"/>
      <c r="Q203" s="266"/>
      <c r="R203" s="266"/>
      <c r="S203" s="266"/>
      <c r="T203" s="267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8" t="s">
        <v>148</v>
      </c>
      <c r="AU203" s="268" t="s">
        <v>86</v>
      </c>
      <c r="AV203" s="15" t="s">
        <v>144</v>
      </c>
      <c r="AW203" s="15" t="s">
        <v>32</v>
      </c>
      <c r="AX203" s="15" t="s">
        <v>84</v>
      </c>
      <c r="AY203" s="268" t="s">
        <v>138</v>
      </c>
    </row>
    <row r="204" s="2" customFormat="1" ht="33" customHeight="1">
      <c r="A204" s="38"/>
      <c r="B204" s="39"/>
      <c r="C204" s="219" t="s">
        <v>262</v>
      </c>
      <c r="D204" s="219" t="s">
        <v>140</v>
      </c>
      <c r="E204" s="220" t="s">
        <v>304</v>
      </c>
      <c r="F204" s="221" t="s">
        <v>305</v>
      </c>
      <c r="G204" s="222" t="s">
        <v>265</v>
      </c>
      <c r="H204" s="223">
        <v>1310</v>
      </c>
      <c r="I204" s="224"/>
      <c r="J204" s="225">
        <f>ROUND(I204*H204,2)</f>
        <v>0</v>
      </c>
      <c r="K204" s="221" t="s">
        <v>1</v>
      </c>
      <c r="L204" s="44"/>
      <c r="M204" s="226" t="s">
        <v>1</v>
      </c>
      <c r="N204" s="227" t="s">
        <v>41</v>
      </c>
      <c r="O204" s="91"/>
      <c r="P204" s="228">
        <f>O204*H204</f>
        <v>0</v>
      </c>
      <c r="Q204" s="228">
        <v>0.00033</v>
      </c>
      <c r="R204" s="228">
        <f>Q204*H204</f>
        <v>0.43230000000000002</v>
      </c>
      <c r="S204" s="228">
        <v>0</v>
      </c>
      <c r="T204" s="229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0" t="s">
        <v>144</v>
      </c>
      <c r="AT204" s="230" t="s">
        <v>140</v>
      </c>
      <c r="AU204" s="230" t="s">
        <v>86</v>
      </c>
      <c r="AY204" s="17" t="s">
        <v>138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7" t="s">
        <v>84</v>
      </c>
      <c r="BK204" s="231">
        <f>ROUND(I204*H204,2)</f>
        <v>0</v>
      </c>
      <c r="BL204" s="17" t="s">
        <v>144</v>
      </c>
      <c r="BM204" s="230" t="s">
        <v>468</v>
      </c>
    </row>
    <row r="205" s="14" customFormat="1">
      <c r="A205" s="14"/>
      <c r="B205" s="247"/>
      <c r="C205" s="248"/>
      <c r="D205" s="232" t="s">
        <v>148</v>
      </c>
      <c r="E205" s="249" t="s">
        <v>1</v>
      </c>
      <c r="F205" s="250" t="s">
        <v>467</v>
      </c>
      <c r="G205" s="248"/>
      <c r="H205" s="251">
        <v>1310</v>
      </c>
      <c r="I205" s="252"/>
      <c r="J205" s="248"/>
      <c r="K205" s="248"/>
      <c r="L205" s="253"/>
      <c r="M205" s="254"/>
      <c r="N205" s="255"/>
      <c r="O205" s="255"/>
      <c r="P205" s="255"/>
      <c r="Q205" s="255"/>
      <c r="R205" s="255"/>
      <c r="S205" s="255"/>
      <c r="T205" s="25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7" t="s">
        <v>148</v>
      </c>
      <c r="AU205" s="257" t="s">
        <v>86</v>
      </c>
      <c r="AV205" s="14" t="s">
        <v>86</v>
      </c>
      <c r="AW205" s="14" t="s">
        <v>32</v>
      </c>
      <c r="AX205" s="14" t="s">
        <v>76</v>
      </c>
      <c r="AY205" s="257" t="s">
        <v>138</v>
      </c>
    </row>
    <row r="206" s="15" customFormat="1">
      <c r="A206" s="15"/>
      <c r="B206" s="258"/>
      <c r="C206" s="259"/>
      <c r="D206" s="232" t="s">
        <v>148</v>
      </c>
      <c r="E206" s="260" t="s">
        <v>1</v>
      </c>
      <c r="F206" s="261" t="s">
        <v>158</v>
      </c>
      <c r="G206" s="259"/>
      <c r="H206" s="262">
        <v>1310</v>
      </c>
      <c r="I206" s="263"/>
      <c r="J206" s="259"/>
      <c r="K206" s="259"/>
      <c r="L206" s="264"/>
      <c r="M206" s="265"/>
      <c r="N206" s="266"/>
      <c r="O206" s="266"/>
      <c r="P206" s="266"/>
      <c r="Q206" s="266"/>
      <c r="R206" s="266"/>
      <c r="S206" s="266"/>
      <c r="T206" s="267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8" t="s">
        <v>148</v>
      </c>
      <c r="AU206" s="268" t="s">
        <v>86</v>
      </c>
      <c r="AV206" s="15" t="s">
        <v>144</v>
      </c>
      <c r="AW206" s="15" t="s">
        <v>32</v>
      </c>
      <c r="AX206" s="15" t="s">
        <v>84</v>
      </c>
      <c r="AY206" s="268" t="s">
        <v>138</v>
      </c>
    </row>
    <row r="207" s="2" customFormat="1" ht="24.15" customHeight="1">
      <c r="A207" s="38"/>
      <c r="B207" s="39"/>
      <c r="C207" s="219" t="s">
        <v>253</v>
      </c>
      <c r="D207" s="219" t="s">
        <v>140</v>
      </c>
      <c r="E207" s="220" t="s">
        <v>469</v>
      </c>
      <c r="F207" s="221" t="s">
        <v>470</v>
      </c>
      <c r="G207" s="222" t="s">
        <v>265</v>
      </c>
      <c r="H207" s="223">
        <v>13</v>
      </c>
      <c r="I207" s="224"/>
      <c r="J207" s="225">
        <f>ROUND(I207*H207,2)</f>
        <v>0</v>
      </c>
      <c r="K207" s="221" t="s">
        <v>143</v>
      </c>
      <c r="L207" s="44"/>
      <c r="M207" s="226" t="s">
        <v>1</v>
      </c>
      <c r="N207" s="227" t="s">
        <v>41</v>
      </c>
      <c r="O207" s="91"/>
      <c r="P207" s="228">
        <f>O207*H207</f>
        <v>0</v>
      </c>
      <c r="Q207" s="228">
        <v>0.00020000000000000001</v>
      </c>
      <c r="R207" s="228">
        <f>Q207*H207</f>
        <v>0.0026000000000000003</v>
      </c>
      <c r="S207" s="228">
        <v>0</v>
      </c>
      <c r="T207" s="229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0" t="s">
        <v>144</v>
      </c>
      <c r="AT207" s="230" t="s">
        <v>140</v>
      </c>
      <c r="AU207" s="230" t="s">
        <v>86</v>
      </c>
      <c r="AY207" s="17" t="s">
        <v>138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7" t="s">
        <v>84</v>
      </c>
      <c r="BK207" s="231">
        <f>ROUND(I207*H207,2)</f>
        <v>0</v>
      </c>
      <c r="BL207" s="17" t="s">
        <v>144</v>
      </c>
      <c r="BM207" s="230" t="s">
        <v>471</v>
      </c>
    </row>
    <row r="208" s="14" customFormat="1">
      <c r="A208" s="14"/>
      <c r="B208" s="247"/>
      <c r="C208" s="248"/>
      <c r="D208" s="232" t="s">
        <v>148</v>
      </c>
      <c r="E208" s="249" t="s">
        <v>1</v>
      </c>
      <c r="F208" s="250" t="s">
        <v>226</v>
      </c>
      <c r="G208" s="248"/>
      <c r="H208" s="251">
        <v>13</v>
      </c>
      <c r="I208" s="252"/>
      <c r="J208" s="248"/>
      <c r="K208" s="248"/>
      <c r="L208" s="253"/>
      <c r="M208" s="254"/>
      <c r="N208" s="255"/>
      <c r="O208" s="255"/>
      <c r="P208" s="255"/>
      <c r="Q208" s="255"/>
      <c r="R208" s="255"/>
      <c r="S208" s="255"/>
      <c r="T208" s="25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7" t="s">
        <v>148</v>
      </c>
      <c r="AU208" s="257" t="s">
        <v>86</v>
      </c>
      <c r="AV208" s="14" t="s">
        <v>86</v>
      </c>
      <c r="AW208" s="14" t="s">
        <v>32</v>
      </c>
      <c r="AX208" s="14" t="s">
        <v>76</v>
      </c>
      <c r="AY208" s="257" t="s">
        <v>138</v>
      </c>
    </row>
    <row r="209" s="15" customFormat="1">
      <c r="A209" s="15"/>
      <c r="B209" s="258"/>
      <c r="C209" s="259"/>
      <c r="D209" s="232" t="s">
        <v>148</v>
      </c>
      <c r="E209" s="260" t="s">
        <v>1</v>
      </c>
      <c r="F209" s="261" t="s">
        <v>158</v>
      </c>
      <c r="G209" s="259"/>
      <c r="H209" s="262">
        <v>13</v>
      </c>
      <c r="I209" s="263"/>
      <c r="J209" s="259"/>
      <c r="K209" s="259"/>
      <c r="L209" s="264"/>
      <c r="M209" s="265"/>
      <c r="N209" s="266"/>
      <c r="O209" s="266"/>
      <c r="P209" s="266"/>
      <c r="Q209" s="266"/>
      <c r="R209" s="266"/>
      <c r="S209" s="266"/>
      <c r="T209" s="267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8" t="s">
        <v>148</v>
      </c>
      <c r="AU209" s="268" t="s">
        <v>86</v>
      </c>
      <c r="AV209" s="15" t="s">
        <v>144</v>
      </c>
      <c r="AW209" s="15" t="s">
        <v>32</v>
      </c>
      <c r="AX209" s="15" t="s">
        <v>84</v>
      </c>
      <c r="AY209" s="268" t="s">
        <v>138</v>
      </c>
    </row>
    <row r="210" s="2" customFormat="1" ht="33" customHeight="1">
      <c r="A210" s="38"/>
      <c r="B210" s="39"/>
      <c r="C210" s="219" t="s">
        <v>7</v>
      </c>
      <c r="D210" s="219" t="s">
        <v>140</v>
      </c>
      <c r="E210" s="220" t="s">
        <v>472</v>
      </c>
      <c r="F210" s="221" t="s">
        <v>473</v>
      </c>
      <c r="G210" s="222" t="s">
        <v>265</v>
      </c>
      <c r="H210" s="223">
        <v>13</v>
      </c>
      <c r="I210" s="224"/>
      <c r="J210" s="225">
        <f>ROUND(I210*H210,2)</f>
        <v>0</v>
      </c>
      <c r="K210" s="221" t="s">
        <v>143</v>
      </c>
      <c r="L210" s="44"/>
      <c r="M210" s="226" t="s">
        <v>1</v>
      </c>
      <c r="N210" s="227" t="s">
        <v>41</v>
      </c>
      <c r="O210" s="91"/>
      <c r="P210" s="228">
        <f>O210*H210</f>
        <v>0</v>
      </c>
      <c r="Q210" s="228">
        <v>0.00064999999999999997</v>
      </c>
      <c r="R210" s="228">
        <f>Q210*H210</f>
        <v>0.0084499999999999992</v>
      </c>
      <c r="S210" s="228">
        <v>0</v>
      </c>
      <c r="T210" s="229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0" t="s">
        <v>144</v>
      </c>
      <c r="AT210" s="230" t="s">
        <v>140</v>
      </c>
      <c r="AU210" s="230" t="s">
        <v>86</v>
      </c>
      <c r="AY210" s="17" t="s">
        <v>138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7" t="s">
        <v>84</v>
      </c>
      <c r="BK210" s="231">
        <f>ROUND(I210*H210,2)</f>
        <v>0</v>
      </c>
      <c r="BL210" s="17" t="s">
        <v>144</v>
      </c>
      <c r="BM210" s="230" t="s">
        <v>474</v>
      </c>
    </row>
    <row r="211" s="14" customFormat="1">
      <c r="A211" s="14"/>
      <c r="B211" s="247"/>
      <c r="C211" s="248"/>
      <c r="D211" s="232" t="s">
        <v>148</v>
      </c>
      <c r="E211" s="249" t="s">
        <v>1</v>
      </c>
      <c r="F211" s="250" t="s">
        <v>226</v>
      </c>
      <c r="G211" s="248"/>
      <c r="H211" s="251">
        <v>13</v>
      </c>
      <c r="I211" s="252"/>
      <c r="J211" s="248"/>
      <c r="K211" s="248"/>
      <c r="L211" s="253"/>
      <c r="M211" s="254"/>
      <c r="N211" s="255"/>
      <c r="O211" s="255"/>
      <c r="P211" s="255"/>
      <c r="Q211" s="255"/>
      <c r="R211" s="255"/>
      <c r="S211" s="255"/>
      <c r="T211" s="25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7" t="s">
        <v>148</v>
      </c>
      <c r="AU211" s="257" t="s">
        <v>86</v>
      </c>
      <c r="AV211" s="14" t="s">
        <v>86</v>
      </c>
      <c r="AW211" s="14" t="s">
        <v>32</v>
      </c>
      <c r="AX211" s="14" t="s">
        <v>76</v>
      </c>
      <c r="AY211" s="257" t="s">
        <v>138</v>
      </c>
    </row>
    <row r="212" s="15" customFormat="1">
      <c r="A212" s="15"/>
      <c r="B212" s="258"/>
      <c r="C212" s="259"/>
      <c r="D212" s="232" t="s">
        <v>148</v>
      </c>
      <c r="E212" s="260" t="s">
        <v>1</v>
      </c>
      <c r="F212" s="261" t="s">
        <v>158</v>
      </c>
      <c r="G212" s="259"/>
      <c r="H212" s="262">
        <v>13</v>
      </c>
      <c r="I212" s="263"/>
      <c r="J212" s="259"/>
      <c r="K212" s="259"/>
      <c r="L212" s="264"/>
      <c r="M212" s="265"/>
      <c r="N212" s="266"/>
      <c r="O212" s="266"/>
      <c r="P212" s="266"/>
      <c r="Q212" s="266"/>
      <c r="R212" s="266"/>
      <c r="S212" s="266"/>
      <c r="T212" s="267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8" t="s">
        <v>148</v>
      </c>
      <c r="AU212" s="268" t="s">
        <v>86</v>
      </c>
      <c r="AV212" s="15" t="s">
        <v>144</v>
      </c>
      <c r="AW212" s="15" t="s">
        <v>32</v>
      </c>
      <c r="AX212" s="15" t="s">
        <v>84</v>
      </c>
      <c r="AY212" s="268" t="s">
        <v>138</v>
      </c>
    </row>
    <row r="213" s="2" customFormat="1" ht="33" customHeight="1">
      <c r="A213" s="38"/>
      <c r="B213" s="39"/>
      <c r="C213" s="219" t="s">
        <v>277</v>
      </c>
      <c r="D213" s="219" t="s">
        <v>140</v>
      </c>
      <c r="E213" s="220" t="s">
        <v>475</v>
      </c>
      <c r="F213" s="221" t="s">
        <v>476</v>
      </c>
      <c r="G213" s="222" t="s">
        <v>265</v>
      </c>
      <c r="H213" s="223">
        <v>196</v>
      </c>
      <c r="I213" s="224"/>
      <c r="J213" s="225">
        <f>ROUND(I213*H213,2)</f>
        <v>0</v>
      </c>
      <c r="K213" s="221" t="s">
        <v>143</v>
      </c>
      <c r="L213" s="44"/>
      <c r="M213" s="226" t="s">
        <v>1</v>
      </c>
      <c r="N213" s="227" t="s">
        <v>41</v>
      </c>
      <c r="O213" s="91"/>
      <c r="P213" s="228">
        <f>O213*H213</f>
        <v>0</v>
      </c>
      <c r="Q213" s="228">
        <v>0.00010000000000000001</v>
      </c>
      <c r="R213" s="228">
        <f>Q213*H213</f>
        <v>0.019599999999999999</v>
      </c>
      <c r="S213" s="228">
        <v>0</v>
      </c>
      <c r="T213" s="229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0" t="s">
        <v>144</v>
      </c>
      <c r="AT213" s="230" t="s">
        <v>140</v>
      </c>
      <c r="AU213" s="230" t="s">
        <v>86</v>
      </c>
      <c r="AY213" s="17" t="s">
        <v>138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7" t="s">
        <v>84</v>
      </c>
      <c r="BK213" s="231">
        <f>ROUND(I213*H213,2)</f>
        <v>0</v>
      </c>
      <c r="BL213" s="17" t="s">
        <v>144</v>
      </c>
      <c r="BM213" s="230" t="s">
        <v>477</v>
      </c>
    </row>
    <row r="214" s="14" customFormat="1">
      <c r="A214" s="14"/>
      <c r="B214" s="247"/>
      <c r="C214" s="248"/>
      <c r="D214" s="232" t="s">
        <v>148</v>
      </c>
      <c r="E214" s="249" t="s">
        <v>1</v>
      </c>
      <c r="F214" s="250" t="s">
        <v>478</v>
      </c>
      <c r="G214" s="248"/>
      <c r="H214" s="251">
        <v>196</v>
      </c>
      <c r="I214" s="252"/>
      <c r="J214" s="248"/>
      <c r="K214" s="248"/>
      <c r="L214" s="253"/>
      <c r="M214" s="254"/>
      <c r="N214" s="255"/>
      <c r="O214" s="255"/>
      <c r="P214" s="255"/>
      <c r="Q214" s="255"/>
      <c r="R214" s="255"/>
      <c r="S214" s="255"/>
      <c r="T214" s="25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7" t="s">
        <v>148</v>
      </c>
      <c r="AU214" s="257" t="s">
        <v>86</v>
      </c>
      <c r="AV214" s="14" t="s">
        <v>86</v>
      </c>
      <c r="AW214" s="14" t="s">
        <v>32</v>
      </c>
      <c r="AX214" s="14" t="s">
        <v>76</v>
      </c>
      <c r="AY214" s="257" t="s">
        <v>138</v>
      </c>
    </row>
    <row r="215" s="15" customFormat="1">
      <c r="A215" s="15"/>
      <c r="B215" s="258"/>
      <c r="C215" s="259"/>
      <c r="D215" s="232" t="s">
        <v>148</v>
      </c>
      <c r="E215" s="260" t="s">
        <v>1</v>
      </c>
      <c r="F215" s="261" t="s">
        <v>158</v>
      </c>
      <c r="G215" s="259"/>
      <c r="H215" s="262">
        <v>196</v>
      </c>
      <c r="I215" s="263"/>
      <c r="J215" s="259"/>
      <c r="K215" s="259"/>
      <c r="L215" s="264"/>
      <c r="M215" s="265"/>
      <c r="N215" s="266"/>
      <c r="O215" s="266"/>
      <c r="P215" s="266"/>
      <c r="Q215" s="266"/>
      <c r="R215" s="266"/>
      <c r="S215" s="266"/>
      <c r="T215" s="267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8" t="s">
        <v>148</v>
      </c>
      <c r="AU215" s="268" t="s">
        <v>86</v>
      </c>
      <c r="AV215" s="15" t="s">
        <v>144</v>
      </c>
      <c r="AW215" s="15" t="s">
        <v>32</v>
      </c>
      <c r="AX215" s="15" t="s">
        <v>84</v>
      </c>
      <c r="AY215" s="268" t="s">
        <v>138</v>
      </c>
    </row>
    <row r="216" s="2" customFormat="1" ht="33" customHeight="1">
      <c r="A216" s="38"/>
      <c r="B216" s="39"/>
      <c r="C216" s="219" t="s">
        <v>283</v>
      </c>
      <c r="D216" s="219" t="s">
        <v>140</v>
      </c>
      <c r="E216" s="220" t="s">
        <v>479</v>
      </c>
      <c r="F216" s="221" t="s">
        <v>480</v>
      </c>
      <c r="G216" s="222" t="s">
        <v>265</v>
      </c>
      <c r="H216" s="223">
        <v>196</v>
      </c>
      <c r="I216" s="224"/>
      <c r="J216" s="225">
        <f>ROUND(I216*H216,2)</f>
        <v>0</v>
      </c>
      <c r="K216" s="221" t="s">
        <v>143</v>
      </c>
      <c r="L216" s="44"/>
      <c r="M216" s="226" t="s">
        <v>1</v>
      </c>
      <c r="N216" s="227" t="s">
        <v>41</v>
      </c>
      <c r="O216" s="91"/>
      <c r="P216" s="228">
        <f>O216*H216</f>
        <v>0</v>
      </c>
      <c r="Q216" s="228">
        <v>0.00038000000000000002</v>
      </c>
      <c r="R216" s="228">
        <f>Q216*H216</f>
        <v>0.074480000000000005</v>
      </c>
      <c r="S216" s="228">
        <v>0</v>
      </c>
      <c r="T216" s="229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0" t="s">
        <v>144</v>
      </c>
      <c r="AT216" s="230" t="s">
        <v>140</v>
      </c>
      <c r="AU216" s="230" t="s">
        <v>86</v>
      </c>
      <c r="AY216" s="17" t="s">
        <v>138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7" t="s">
        <v>84</v>
      </c>
      <c r="BK216" s="231">
        <f>ROUND(I216*H216,2)</f>
        <v>0</v>
      </c>
      <c r="BL216" s="17" t="s">
        <v>144</v>
      </c>
      <c r="BM216" s="230" t="s">
        <v>481</v>
      </c>
    </row>
    <row r="217" s="14" customFormat="1">
      <c r="A217" s="14"/>
      <c r="B217" s="247"/>
      <c r="C217" s="248"/>
      <c r="D217" s="232" t="s">
        <v>148</v>
      </c>
      <c r="E217" s="249" t="s">
        <v>1</v>
      </c>
      <c r="F217" s="250" t="s">
        <v>478</v>
      </c>
      <c r="G217" s="248"/>
      <c r="H217" s="251">
        <v>196</v>
      </c>
      <c r="I217" s="252"/>
      <c r="J217" s="248"/>
      <c r="K217" s="248"/>
      <c r="L217" s="253"/>
      <c r="M217" s="254"/>
      <c r="N217" s="255"/>
      <c r="O217" s="255"/>
      <c r="P217" s="255"/>
      <c r="Q217" s="255"/>
      <c r="R217" s="255"/>
      <c r="S217" s="255"/>
      <c r="T217" s="25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7" t="s">
        <v>148</v>
      </c>
      <c r="AU217" s="257" t="s">
        <v>86</v>
      </c>
      <c r="AV217" s="14" t="s">
        <v>86</v>
      </c>
      <c r="AW217" s="14" t="s">
        <v>32</v>
      </c>
      <c r="AX217" s="14" t="s">
        <v>76</v>
      </c>
      <c r="AY217" s="257" t="s">
        <v>138</v>
      </c>
    </row>
    <row r="218" s="15" customFormat="1">
      <c r="A218" s="15"/>
      <c r="B218" s="258"/>
      <c r="C218" s="259"/>
      <c r="D218" s="232" t="s">
        <v>148</v>
      </c>
      <c r="E218" s="260" t="s">
        <v>1</v>
      </c>
      <c r="F218" s="261" t="s">
        <v>158</v>
      </c>
      <c r="G218" s="259"/>
      <c r="H218" s="262">
        <v>196</v>
      </c>
      <c r="I218" s="263"/>
      <c r="J218" s="259"/>
      <c r="K218" s="259"/>
      <c r="L218" s="264"/>
      <c r="M218" s="265"/>
      <c r="N218" s="266"/>
      <c r="O218" s="266"/>
      <c r="P218" s="266"/>
      <c r="Q218" s="266"/>
      <c r="R218" s="266"/>
      <c r="S218" s="266"/>
      <c r="T218" s="267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8" t="s">
        <v>148</v>
      </c>
      <c r="AU218" s="268" t="s">
        <v>86</v>
      </c>
      <c r="AV218" s="15" t="s">
        <v>144</v>
      </c>
      <c r="AW218" s="15" t="s">
        <v>32</v>
      </c>
      <c r="AX218" s="15" t="s">
        <v>84</v>
      </c>
      <c r="AY218" s="268" t="s">
        <v>138</v>
      </c>
    </row>
    <row r="219" s="2" customFormat="1" ht="24.15" customHeight="1">
      <c r="A219" s="38"/>
      <c r="B219" s="39"/>
      <c r="C219" s="219" t="s">
        <v>287</v>
      </c>
      <c r="D219" s="219" t="s">
        <v>140</v>
      </c>
      <c r="E219" s="220" t="s">
        <v>357</v>
      </c>
      <c r="F219" s="221" t="s">
        <v>358</v>
      </c>
      <c r="G219" s="222" t="s">
        <v>265</v>
      </c>
      <c r="H219" s="223">
        <v>190</v>
      </c>
      <c r="I219" s="224"/>
      <c r="J219" s="225">
        <f>ROUND(I219*H219,2)</f>
        <v>0</v>
      </c>
      <c r="K219" s="221" t="s">
        <v>1</v>
      </c>
      <c r="L219" s="44"/>
      <c r="M219" s="226" t="s">
        <v>1</v>
      </c>
      <c r="N219" s="227" t="s">
        <v>41</v>
      </c>
      <c r="O219" s="91"/>
      <c r="P219" s="228">
        <f>O219*H219</f>
        <v>0</v>
      </c>
      <c r="Q219" s="228">
        <v>0</v>
      </c>
      <c r="R219" s="228">
        <f>Q219*H219</f>
        <v>0</v>
      </c>
      <c r="S219" s="228">
        <v>0</v>
      </c>
      <c r="T219" s="229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0" t="s">
        <v>144</v>
      </c>
      <c r="AT219" s="230" t="s">
        <v>140</v>
      </c>
      <c r="AU219" s="230" t="s">
        <v>86</v>
      </c>
      <c r="AY219" s="17" t="s">
        <v>138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7" t="s">
        <v>84</v>
      </c>
      <c r="BK219" s="231">
        <f>ROUND(I219*H219,2)</f>
        <v>0</v>
      </c>
      <c r="BL219" s="17" t="s">
        <v>144</v>
      </c>
      <c r="BM219" s="230" t="s">
        <v>482</v>
      </c>
    </row>
    <row r="220" s="14" customFormat="1">
      <c r="A220" s="14"/>
      <c r="B220" s="247"/>
      <c r="C220" s="248"/>
      <c r="D220" s="232" t="s">
        <v>148</v>
      </c>
      <c r="E220" s="249" t="s">
        <v>1</v>
      </c>
      <c r="F220" s="250" t="s">
        <v>483</v>
      </c>
      <c r="G220" s="248"/>
      <c r="H220" s="251">
        <v>190</v>
      </c>
      <c r="I220" s="252"/>
      <c r="J220" s="248"/>
      <c r="K220" s="248"/>
      <c r="L220" s="253"/>
      <c r="M220" s="254"/>
      <c r="N220" s="255"/>
      <c r="O220" s="255"/>
      <c r="P220" s="255"/>
      <c r="Q220" s="255"/>
      <c r="R220" s="255"/>
      <c r="S220" s="255"/>
      <c r="T220" s="25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7" t="s">
        <v>148</v>
      </c>
      <c r="AU220" s="257" t="s">
        <v>86</v>
      </c>
      <c r="AV220" s="14" t="s">
        <v>86</v>
      </c>
      <c r="AW220" s="14" t="s">
        <v>32</v>
      </c>
      <c r="AX220" s="14" t="s">
        <v>76</v>
      </c>
      <c r="AY220" s="257" t="s">
        <v>138</v>
      </c>
    </row>
    <row r="221" s="15" customFormat="1">
      <c r="A221" s="15"/>
      <c r="B221" s="258"/>
      <c r="C221" s="259"/>
      <c r="D221" s="232" t="s">
        <v>148</v>
      </c>
      <c r="E221" s="260" t="s">
        <v>1</v>
      </c>
      <c r="F221" s="261" t="s">
        <v>158</v>
      </c>
      <c r="G221" s="259"/>
      <c r="H221" s="262">
        <v>190</v>
      </c>
      <c r="I221" s="263"/>
      <c r="J221" s="259"/>
      <c r="K221" s="259"/>
      <c r="L221" s="264"/>
      <c r="M221" s="265"/>
      <c r="N221" s="266"/>
      <c r="O221" s="266"/>
      <c r="P221" s="266"/>
      <c r="Q221" s="266"/>
      <c r="R221" s="266"/>
      <c r="S221" s="266"/>
      <c r="T221" s="267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8" t="s">
        <v>148</v>
      </c>
      <c r="AU221" s="268" t="s">
        <v>86</v>
      </c>
      <c r="AV221" s="15" t="s">
        <v>144</v>
      </c>
      <c r="AW221" s="15" t="s">
        <v>32</v>
      </c>
      <c r="AX221" s="15" t="s">
        <v>84</v>
      </c>
      <c r="AY221" s="268" t="s">
        <v>138</v>
      </c>
    </row>
    <row r="222" s="2" customFormat="1" ht="62.7" customHeight="1">
      <c r="A222" s="38"/>
      <c r="B222" s="39"/>
      <c r="C222" s="219" t="s">
        <v>294</v>
      </c>
      <c r="D222" s="219" t="s">
        <v>140</v>
      </c>
      <c r="E222" s="220" t="s">
        <v>361</v>
      </c>
      <c r="F222" s="221" t="s">
        <v>362</v>
      </c>
      <c r="G222" s="222" t="s">
        <v>265</v>
      </c>
      <c r="H222" s="223">
        <v>190</v>
      </c>
      <c r="I222" s="224"/>
      <c r="J222" s="225">
        <f>ROUND(I222*H222,2)</f>
        <v>0</v>
      </c>
      <c r="K222" s="221" t="s">
        <v>143</v>
      </c>
      <c r="L222" s="44"/>
      <c r="M222" s="226" t="s">
        <v>1</v>
      </c>
      <c r="N222" s="227" t="s">
        <v>41</v>
      </c>
      <c r="O222" s="91"/>
      <c r="P222" s="228">
        <f>O222*H222</f>
        <v>0</v>
      </c>
      <c r="Q222" s="228">
        <v>0.00060999999999999997</v>
      </c>
      <c r="R222" s="228">
        <f>Q222*H222</f>
        <v>0.11589999999999999</v>
      </c>
      <c r="S222" s="228">
        <v>0</v>
      </c>
      <c r="T222" s="229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0" t="s">
        <v>144</v>
      </c>
      <c r="AT222" s="230" t="s">
        <v>140</v>
      </c>
      <c r="AU222" s="230" t="s">
        <v>86</v>
      </c>
      <c r="AY222" s="17" t="s">
        <v>138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7" t="s">
        <v>84</v>
      </c>
      <c r="BK222" s="231">
        <f>ROUND(I222*H222,2)</f>
        <v>0</v>
      </c>
      <c r="BL222" s="17" t="s">
        <v>144</v>
      </c>
      <c r="BM222" s="230" t="s">
        <v>484</v>
      </c>
    </row>
    <row r="223" s="14" customFormat="1">
      <c r="A223" s="14"/>
      <c r="B223" s="247"/>
      <c r="C223" s="248"/>
      <c r="D223" s="232" t="s">
        <v>148</v>
      </c>
      <c r="E223" s="249" t="s">
        <v>1</v>
      </c>
      <c r="F223" s="250" t="s">
        <v>483</v>
      </c>
      <c r="G223" s="248"/>
      <c r="H223" s="251">
        <v>190</v>
      </c>
      <c r="I223" s="252"/>
      <c r="J223" s="248"/>
      <c r="K223" s="248"/>
      <c r="L223" s="253"/>
      <c r="M223" s="254"/>
      <c r="N223" s="255"/>
      <c r="O223" s="255"/>
      <c r="P223" s="255"/>
      <c r="Q223" s="255"/>
      <c r="R223" s="255"/>
      <c r="S223" s="255"/>
      <c r="T223" s="25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7" t="s">
        <v>148</v>
      </c>
      <c r="AU223" s="257" t="s">
        <v>86</v>
      </c>
      <c r="AV223" s="14" t="s">
        <v>86</v>
      </c>
      <c r="AW223" s="14" t="s">
        <v>32</v>
      </c>
      <c r="AX223" s="14" t="s">
        <v>76</v>
      </c>
      <c r="AY223" s="257" t="s">
        <v>138</v>
      </c>
    </row>
    <row r="224" s="15" customFormat="1">
      <c r="A224" s="15"/>
      <c r="B224" s="258"/>
      <c r="C224" s="259"/>
      <c r="D224" s="232" t="s">
        <v>148</v>
      </c>
      <c r="E224" s="260" t="s">
        <v>1</v>
      </c>
      <c r="F224" s="261" t="s">
        <v>158</v>
      </c>
      <c r="G224" s="259"/>
      <c r="H224" s="262">
        <v>190</v>
      </c>
      <c r="I224" s="263"/>
      <c r="J224" s="259"/>
      <c r="K224" s="259"/>
      <c r="L224" s="264"/>
      <c r="M224" s="265"/>
      <c r="N224" s="266"/>
      <c r="O224" s="266"/>
      <c r="P224" s="266"/>
      <c r="Q224" s="266"/>
      <c r="R224" s="266"/>
      <c r="S224" s="266"/>
      <c r="T224" s="267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8" t="s">
        <v>148</v>
      </c>
      <c r="AU224" s="268" t="s">
        <v>86</v>
      </c>
      <c r="AV224" s="15" t="s">
        <v>144</v>
      </c>
      <c r="AW224" s="15" t="s">
        <v>32</v>
      </c>
      <c r="AX224" s="15" t="s">
        <v>84</v>
      </c>
      <c r="AY224" s="268" t="s">
        <v>138</v>
      </c>
    </row>
    <row r="225" s="2" customFormat="1" ht="21.75" customHeight="1">
      <c r="A225" s="38"/>
      <c r="B225" s="39"/>
      <c r="C225" s="219" t="s">
        <v>298</v>
      </c>
      <c r="D225" s="219" t="s">
        <v>140</v>
      </c>
      <c r="E225" s="220" t="s">
        <v>485</v>
      </c>
      <c r="F225" s="221" t="s">
        <v>486</v>
      </c>
      <c r="G225" s="222" t="s">
        <v>265</v>
      </c>
      <c r="H225" s="223">
        <v>760</v>
      </c>
      <c r="I225" s="224"/>
      <c r="J225" s="225">
        <f>ROUND(I225*H225,2)</f>
        <v>0</v>
      </c>
      <c r="K225" s="221" t="s">
        <v>1</v>
      </c>
      <c r="L225" s="44"/>
      <c r="M225" s="226" t="s">
        <v>1</v>
      </c>
      <c r="N225" s="227" t="s">
        <v>41</v>
      </c>
      <c r="O225" s="91"/>
      <c r="P225" s="228">
        <f>O225*H225</f>
        <v>0</v>
      </c>
      <c r="Q225" s="228">
        <v>0.00060999999999999997</v>
      </c>
      <c r="R225" s="228">
        <f>Q225*H225</f>
        <v>0.46359999999999996</v>
      </c>
      <c r="S225" s="228">
        <v>0</v>
      </c>
      <c r="T225" s="229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0" t="s">
        <v>144</v>
      </c>
      <c r="AT225" s="230" t="s">
        <v>140</v>
      </c>
      <c r="AU225" s="230" t="s">
        <v>86</v>
      </c>
      <c r="AY225" s="17" t="s">
        <v>138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7" t="s">
        <v>84</v>
      </c>
      <c r="BK225" s="231">
        <f>ROUND(I225*H225,2)</f>
        <v>0</v>
      </c>
      <c r="BL225" s="17" t="s">
        <v>144</v>
      </c>
      <c r="BM225" s="230" t="s">
        <v>487</v>
      </c>
    </row>
    <row r="226" s="14" customFormat="1">
      <c r="A226" s="14"/>
      <c r="B226" s="247"/>
      <c r="C226" s="248"/>
      <c r="D226" s="232" t="s">
        <v>148</v>
      </c>
      <c r="E226" s="249" t="s">
        <v>1</v>
      </c>
      <c r="F226" s="250" t="s">
        <v>488</v>
      </c>
      <c r="G226" s="248"/>
      <c r="H226" s="251">
        <v>760</v>
      </c>
      <c r="I226" s="252"/>
      <c r="J226" s="248"/>
      <c r="K226" s="248"/>
      <c r="L226" s="253"/>
      <c r="M226" s="254"/>
      <c r="N226" s="255"/>
      <c r="O226" s="255"/>
      <c r="P226" s="255"/>
      <c r="Q226" s="255"/>
      <c r="R226" s="255"/>
      <c r="S226" s="255"/>
      <c r="T226" s="25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7" t="s">
        <v>148</v>
      </c>
      <c r="AU226" s="257" t="s">
        <v>86</v>
      </c>
      <c r="AV226" s="14" t="s">
        <v>86</v>
      </c>
      <c r="AW226" s="14" t="s">
        <v>32</v>
      </c>
      <c r="AX226" s="14" t="s">
        <v>76</v>
      </c>
      <c r="AY226" s="257" t="s">
        <v>138</v>
      </c>
    </row>
    <row r="227" s="15" customFormat="1">
      <c r="A227" s="15"/>
      <c r="B227" s="258"/>
      <c r="C227" s="259"/>
      <c r="D227" s="232" t="s">
        <v>148</v>
      </c>
      <c r="E227" s="260" t="s">
        <v>1</v>
      </c>
      <c r="F227" s="261" t="s">
        <v>158</v>
      </c>
      <c r="G227" s="259"/>
      <c r="H227" s="262">
        <v>760</v>
      </c>
      <c r="I227" s="263"/>
      <c r="J227" s="259"/>
      <c r="K227" s="259"/>
      <c r="L227" s="264"/>
      <c r="M227" s="265"/>
      <c r="N227" s="266"/>
      <c r="O227" s="266"/>
      <c r="P227" s="266"/>
      <c r="Q227" s="266"/>
      <c r="R227" s="266"/>
      <c r="S227" s="266"/>
      <c r="T227" s="267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8" t="s">
        <v>148</v>
      </c>
      <c r="AU227" s="268" t="s">
        <v>86</v>
      </c>
      <c r="AV227" s="15" t="s">
        <v>144</v>
      </c>
      <c r="AW227" s="15" t="s">
        <v>32</v>
      </c>
      <c r="AX227" s="15" t="s">
        <v>84</v>
      </c>
      <c r="AY227" s="268" t="s">
        <v>138</v>
      </c>
    </row>
    <row r="228" s="2" customFormat="1" ht="78" customHeight="1">
      <c r="A228" s="38"/>
      <c r="B228" s="39"/>
      <c r="C228" s="219" t="s">
        <v>303</v>
      </c>
      <c r="D228" s="219" t="s">
        <v>140</v>
      </c>
      <c r="E228" s="220" t="s">
        <v>269</v>
      </c>
      <c r="F228" s="221" t="s">
        <v>270</v>
      </c>
      <c r="G228" s="222" t="s">
        <v>265</v>
      </c>
      <c r="H228" s="223">
        <v>280</v>
      </c>
      <c r="I228" s="224"/>
      <c r="J228" s="225">
        <f>ROUND(I228*H228,2)</f>
        <v>0</v>
      </c>
      <c r="K228" s="221" t="s">
        <v>143</v>
      </c>
      <c r="L228" s="44"/>
      <c r="M228" s="226" t="s">
        <v>1</v>
      </c>
      <c r="N228" s="227" t="s">
        <v>41</v>
      </c>
      <c r="O228" s="91"/>
      <c r="P228" s="228">
        <f>O228*H228</f>
        <v>0</v>
      </c>
      <c r="Q228" s="228">
        <v>0</v>
      </c>
      <c r="R228" s="228">
        <f>Q228*H228</f>
        <v>0</v>
      </c>
      <c r="S228" s="228">
        <v>0.19400000000000001</v>
      </c>
      <c r="T228" s="229">
        <f>S228*H228</f>
        <v>54.32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0" t="s">
        <v>144</v>
      </c>
      <c r="AT228" s="230" t="s">
        <v>140</v>
      </c>
      <c r="AU228" s="230" t="s">
        <v>86</v>
      </c>
      <c r="AY228" s="17" t="s">
        <v>138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7" t="s">
        <v>84</v>
      </c>
      <c r="BK228" s="231">
        <f>ROUND(I228*H228,2)</f>
        <v>0</v>
      </c>
      <c r="BL228" s="17" t="s">
        <v>144</v>
      </c>
      <c r="BM228" s="230" t="s">
        <v>489</v>
      </c>
    </row>
    <row r="229" s="13" customFormat="1">
      <c r="A229" s="13"/>
      <c r="B229" s="237"/>
      <c r="C229" s="238"/>
      <c r="D229" s="232" t="s">
        <v>148</v>
      </c>
      <c r="E229" s="239" t="s">
        <v>1</v>
      </c>
      <c r="F229" s="240" t="s">
        <v>272</v>
      </c>
      <c r="G229" s="238"/>
      <c r="H229" s="239" t="s">
        <v>1</v>
      </c>
      <c r="I229" s="241"/>
      <c r="J229" s="238"/>
      <c r="K229" s="238"/>
      <c r="L229" s="242"/>
      <c r="M229" s="243"/>
      <c r="N229" s="244"/>
      <c r="O229" s="244"/>
      <c r="P229" s="244"/>
      <c r="Q229" s="244"/>
      <c r="R229" s="244"/>
      <c r="S229" s="244"/>
      <c r="T229" s="24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6" t="s">
        <v>148</v>
      </c>
      <c r="AU229" s="246" t="s">
        <v>86</v>
      </c>
      <c r="AV229" s="13" t="s">
        <v>84</v>
      </c>
      <c r="AW229" s="13" t="s">
        <v>32</v>
      </c>
      <c r="AX229" s="13" t="s">
        <v>76</v>
      </c>
      <c r="AY229" s="246" t="s">
        <v>138</v>
      </c>
    </row>
    <row r="230" s="14" customFormat="1">
      <c r="A230" s="14"/>
      <c r="B230" s="247"/>
      <c r="C230" s="248"/>
      <c r="D230" s="232" t="s">
        <v>148</v>
      </c>
      <c r="E230" s="249" t="s">
        <v>1</v>
      </c>
      <c r="F230" s="250" t="s">
        <v>490</v>
      </c>
      <c r="G230" s="248"/>
      <c r="H230" s="251">
        <v>280</v>
      </c>
      <c r="I230" s="252"/>
      <c r="J230" s="248"/>
      <c r="K230" s="248"/>
      <c r="L230" s="253"/>
      <c r="M230" s="254"/>
      <c r="N230" s="255"/>
      <c r="O230" s="255"/>
      <c r="P230" s="255"/>
      <c r="Q230" s="255"/>
      <c r="R230" s="255"/>
      <c r="S230" s="255"/>
      <c r="T230" s="25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7" t="s">
        <v>148</v>
      </c>
      <c r="AU230" s="257" t="s">
        <v>86</v>
      </c>
      <c r="AV230" s="14" t="s">
        <v>86</v>
      </c>
      <c r="AW230" s="14" t="s">
        <v>32</v>
      </c>
      <c r="AX230" s="14" t="s">
        <v>76</v>
      </c>
      <c r="AY230" s="257" t="s">
        <v>138</v>
      </c>
    </row>
    <row r="231" s="15" customFormat="1">
      <c r="A231" s="15"/>
      <c r="B231" s="258"/>
      <c r="C231" s="259"/>
      <c r="D231" s="232" t="s">
        <v>148</v>
      </c>
      <c r="E231" s="260" t="s">
        <v>1</v>
      </c>
      <c r="F231" s="261" t="s">
        <v>158</v>
      </c>
      <c r="G231" s="259"/>
      <c r="H231" s="262">
        <v>280</v>
      </c>
      <c r="I231" s="263"/>
      <c r="J231" s="259"/>
      <c r="K231" s="259"/>
      <c r="L231" s="264"/>
      <c r="M231" s="265"/>
      <c r="N231" s="266"/>
      <c r="O231" s="266"/>
      <c r="P231" s="266"/>
      <c r="Q231" s="266"/>
      <c r="R231" s="266"/>
      <c r="S231" s="266"/>
      <c r="T231" s="267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8" t="s">
        <v>148</v>
      </c>
      <c r="AU231" s="268" t="s">
        <v>86</v>
      </c>
      <c r="AV231" s="15" t="s">
        <v>144</v>
      </c>
      <c r="AW231" s="15" t="s">
        <v>32</v>
      </c>
      <c r="AX231" s="15" t="s">
        <v>84</v>
      </c>
      <c r="AY231" s="268" t="s">
        <v>138</v>
      </c>
    </row>
    <row r="232" s="2" customFormat="1" ht="66.75" customHeight="1">
      <c r="A232" s="38"/>
      <c r="B232" s="39"/>
      <c r="C232" s="219" t="s">
        <v>307</v>
      </c>
      <c r="D232" s="219" t="s">
        <v>140</v>
      </c>
      <c r="E232" s="220" t="s">
        <v>274</v>
      </c>
      <c r="F232" s="221" t="s">
        <v>275</v>
      </c>
      <c r="G232" s="222" t="s">
        <v>102</v>
      </c>
      <c r="H232" s="223">
        <v>570</v>
      </c>
      <c r="I232" s="224"/>
      <c r="J232" s="225">
        <f>ROUND(I232*H232,2)</f>
        <v>0</v>
      </c>
      <c r="K232" s="221" t="s">
        <v>143</v>
      </c>
      <c r="L232" s="44"/>
      <c r="M232" s="226" t="s">
        <v>1</v>
      </c>
      <c r="N232" s="227" t="s">
        <v>41</v>
      </c>
      <c r="O232" s="91"/>
      <c r="P232" s="228">
        <f>O232*H232</f>
        <v>0</v>
      </c>
      <c r="Q232" s="228">
        <v>0</v>
      </c>
      <c r="R232" s="228">
        <f>Q232*H232</f>
        <v>0</v>
      </c>
      <c r="S232" s="228">
        <v>0.126</v>
      </c>
      <c r="T232" s="229">
        <f>S232*H232</f>
        <v>71.820000000000007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0" t="s">
        <v>144</v>
      </c>
      <c r="AT232" s="230" t="s">
        <v>140</v>
      </c>
      <c r="AU232" s="230" t="s">
        <v>86</v>
      </c>
      <c r="AY232" s="17" t="s">
        <v>138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7" t="s">
        <v>84</v>
      </c>
      <c r="BK232" s="231">
        <f>ROUND(I232*H232,2)</f>
        <v>0</v>
      </c>
      <c r="BL232" s="17" t="s">
        <v>144</v>
      </c>
      <c r="BM232" s="230" t="s">
        <v>491</v>
      </c>
    </row>
    <row r="233" s="13" customFormat="1">
      <c r="A233" s="13"/>
      <c r="B233" s="237"/>
      <c r="C233" s="238"/>
      <c r="D233" s="232" t="s">
        <v>148</v>
      </c>
      <c r="E233" s="239" t="s">
        <v>1</v>
      </c>
      <c r="F233" s="240" t="s">
        <v>246</v>
      </c>
      <c r="G233" s="238"/>
      <c r="H233" s="239" t="s">
        <v>1</v>
      </c>
      <c r="I233" s="241"/>
      <c r="J233" s="238"/>
      <c r="K233" s="238"/>
      <c r="L233" s="242"/>
      <c r="M233" s="243"/>
      <c r="N233" s="244"/>
      <c r="O233" s="244"/>
      <c r="P233" s="244"/>
      <c r="Q233" s="244"/>
      <c r="R233" s="244"/>
      <c r="S233" s="244"/>
      <c r="T233" s="24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148</v>
      </c>
      <c r="AU233" s="246" t="s">
        <v>86</v>
      </c>
      <c r="AV233" s="13" t="s">
        <v>84</v>
      </c>
      <c r="AW233" s="13" t="s">
        <v>32</v>
      </c>
      <c r="AX233" s="13" t="s">
        <v>76</v>
      </c>
      <c r="AY233" s="246" t="s">
        <v>138</v>
      </c>
    </row>
    <row r="234" s="14" customFormat="1">
      <c r="A234" s="14"/>
      <c r="B234" s="247"/>
      <c r="C234" s="248"/>
      <c r="D234" s="232" t="s">
        <v>148</v>
      </c>
      <c r="E234" s="249" t="s">
        <v>1</v>
      </c>
      <c r="F234" s="250" t="s">
        <v>452</v>
      </c>
      <c r="G234" s="248"/>
      <c r="H234" s="251">
        <v>570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7" t="s">
        <v>148</v>
      </c>
      <c r="AU234" s="257" t="s">
        <v>86</v>
      </c>
      <c r="AV234" s="14" t="s">
        <v>86</v>
      </c>
      <c r="AW234" s="14" t="s">
        <v>32</v>
      </c>
      <c r="AX234" s="14" t="s">
        <v>76</v>
      </c>
      <c r="AY234" s="257" t="s">
        <v>138</v>
      </c>
    </row>
    <row r="235" s="15" customFormat="1">
      <c r="A235" s="15"/>
      <c r="B235" s="258"/>
      <c r="C235" s="259"/>
      <c r="D235" s="232" t="s">
        <v>148</v>
      </c>
      <c r="E235" s="260" t="s">
        <v>1</v>
      </c>
      <c r="F235" s="261" t="s">
        <v>158</v>
      </c>
      <c r="G235" s="259"/>
      <c r="H235" s="262">
        <v>570</v>
      </c>
      <c r="I235" s="263"/>
      <c r="J235" s="259"/>
      <c r="K235" s="259"/>
      <c r="L235" s="264"/>
      <c r="M235" s="265"/>
      <c r="N235" s="266"/>
      <c r="O235" s="266"/>
      <c r="P235" s="266"/>
      <c r="Q235" s="266"/>
      <c r="R235" s="266"/>
      <c r="S235" s="266"/>
      <c r="T235" s="267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8" t="s">
        <v>148</v>
      </c>
      <c r="AU235" s="268" t="s">
        <v>86</v>
      </c>
      <c r="AV235" s="15" t="s">
        <v>144</v>
      </c>
      <c r="AW235" s="15" t="s">
        <v>32</v>
      </c>
      <c r="AX235" s="15" t="s">
        <v>84</v>
      </c>
      <c r="AY235" s="268" t="s">
        <v>138</v>
      </c>
    </row>
    <row r="236" s="12" customFormat="1" ht="22.8" customHeight="1">
      <c r="A236" s="12"/>
      <c r="B236" s="203"/>
      <c r="C236" s="204"/>
      <c r="D236" s="205" t="s">
        <v>75</v>
      </c>
      <c r="E236" s="217" t="s">
        <v>364</v>
      </c>
      <c r="F236" s="217" t="s">
        <v>365</v>
      </c>
      <c r="G236" s="204"/>
      <c r="H236" s="204"/>
      <c r="I236" s="207"/>
      <c r="J236" s="218">
        <f>BK236</f>
        <v>0</v>
      </c>
      <c r="K236" s="204"/>
      <c r="L236" s="209"/>
      <c r="M236" s="210"/>
      <c r="N236" s="211"/>
      <c r="O236" s="211"/>
      <c r="P236" s="212">
        <f>SUM(P237:P248)</f>
        <v>0</v>
      </c>
      <c r="Q236" s="211"/>
      <c r="R236" s="212">
        <f>SUM(R237:R248)</f>
        <v>0</v>
      </c>
      <c r="S236" s="211"/>
      <c r="T236" s="213">
        <f>SUM(T237:T248)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4" t="s">
        <v>84</v>
      </c>
      <c r="AT236" s="215" t="s">
        <v>75</v>
      </c>
      <c r="AU236" s="215" t="s">
        <v>84</v>
      </c>
      <c r="AY236" s="214" t="s">
        <v>138</v>
      </c>
      <c r="BK236" s="216">
        <f>SUM(BK237:BK248)</f>
        <v>0</v>
      </c>
    </row>
    <row r="237" s="2" customFormat="1" ht="44.25" customHeight="1">
      <c r="A237" s="38"/>
      <c r="B237" s="39"/>
      <c r="C237" s="219" t="s">
        <v>312</v>
      </c>
      <c r="D237" s="219" t="s">
        <v>140</v>
      </c>
      <c r="E237" s="220" t="s">
        <v>367</v>
      </c>
      <c r="F237" s="221" t="s">
        <v>368</v>
      </c>
      <c r="G237" s="222" t="s">
        <v>215</v>
      </c>
      <c r="H237" s="223">
        <v>126.14</v>
      </c>
      <c r="I237" s="224"/>
      <c r="J237" s="225">
        <f>ROUND(I237*H237,2)</f>
        <v>0</v>
      </c>
      <c r="K237" s="221" t="s">
        <v>1</v>
      </c>
      <c r="L237" s="44"/>
      <c r="M237" s="226" t="s">
        <v>1</v>
      </c>
      <c r="N237" s="227" t="s">
        <v>41</v>
      </c>
      <c r="O237" s="91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0" t="s">
        <v>144</v>
      </c>
      <c r="AT237" s="230" t="s">
        <v>140</v>
      </c>
      <c r="AU237" s="230" t="s">
        <v>86</v>
      </c>
      <c r="AY237" s="17" t="s">
        <v>138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7" t="s">
        <v>84</v>
      </c>
      <c r="BK237" s="231">
        <f>ROUND(I237*H237,2)</f>
        <v>0</v>
      </c>
      <c r="BL237" s="17" t="s">
        <v>144</v>
      </c>
      <c r="BM237" s="230" t="s">
        <v>492</v>
      </c>
    </row>
    <row r="238" s="13" customFormat="1">
      <c r="A238" s="13"/>
      <c r="B238" s="237"/>
      <c r="C238" s="238"/>
      <c r="D238" s="232" t="s">
        <v>148</v>
      </c>
      <c r="E238" s="239" t="s">
        <v>1</v>
      </c>
      <c r="F238" s="240" t="s">
        <v>493</v>
      </c>
      <c r="G238" s="238"/>
      <c r="H238" s="239" t="s">
        <v>1</v>
      </c>
      <c r="I238" s="241"/>
      <c r="J238" s="238"/>
      <c r="K238" s="238"/>
      <c r="L238" s="242"/>
      <c r="M238" s="243"/>
      <c r="N238" s="244"/>
      <c r="O238" s="244"/>
      <c r="P238" s="244"/>
      <c r="Q238" s="244"/>
      <c r="R238" s="244"/>
      <c r="S238" s="244"/>
      <c r="T238" s="24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6" t="s">
        <v>148</v>
      </c>
      <c r="AU238" s="246" t="s">
        <v>86</v>
      </c>
      <c r="AV238" s="13" t="s">
        <v>84</v>
      </c>
      <c r="AW238" s="13" t="s">
        <v>32</v>
      </c>
      <c r="AX238" s="13" t="s">
        <v>76</v>
      </c>
      <c r="AY238" s="246" t="s">
        <v>138</v>
      </c>
    </row>
    <row r="239" s="14" customFormat="1">
      <c r="A239" s="14"/>
      <c r="B239" s="247"/>
      <c r="C239" s="248"/>
      <c r="D239" s="232" t="s">
        <v>148</v>
      </c>
      <c r="E239" s="249" t="s">
        <v>1</v>
      </c>
      <c r="F239" s="250" t="s">
        <v>494</v>
      </c>
      <c r="G239" s="248"/>
      <c r="H239" s="251">
        <v>126.14</v>
      </c>
      <c r="I239" s="252"/>
      <c r="J239" s="248"/>
      <c r="K239" s="248"/>
      <c r="L239" s="253"/>
      <c r="M239" s="254"/>
      <c r="N239" s="255"/>
      <c r="O239" s="255"/>
      <c r="P239" s="255"/>
      <c r="Q239" s="255"/>
      <c r="R239" s="255"/>
      <c r="S239" s="255"/>
      <c r="T239" s="25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7" t="s">
        <v>148</v>
      </c>
      <c r="AU239" s="257" t="s">
        <v>86</v>
      </c>
      <c r="AV239" s="14" t="s">
        <v>86</v>
      </c>
      <c r="AW239" s="14" t="s">
        <v>32</v>
      </c>
      <c r="AX239" s="14" t="s">
        <v>76</v>
      </c>
      <c r="AY239" s="257" t="s">
        <v>138</v>
      </c>
    </row>
    <row r="240" s="15" customFormat="1">
      <c r="A240" s="15"/>
      <c r="B240" s="258"/>
      <c r="C240" s="259"/>
      <c r="D240" s="232" t="s">
        <v>148</v>
      </c>
      <c r="E240" s="260" t="s">
        <v>1</v>
      </c>
      <c r="F240" s="261" t="s">
        <v>158</v>
      </c>
      <c r="G240" s="259"/>
      <c r="H240" s="262">
        <v>126.14</v>
      </c>
      <c r="I240" s="263"/>
      <c r="J240" s="259"/>
      <c r="K240" s="259"/>
      <c r="L240" s="264"/>
      <c r="M240" s="265"/>
      <c r="N240" s="266"/>
      <c r="O240" s="266"/>
      <c r="P240" s="266"/>
      <c r="Q240" s="266"/>
      <c r="R240" s="266"/>
      <c r="S240" s="266"/>
      <c r="T240" s="267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8" t="s">
        <v>148</v>
      </c>
      <c r="AU240" s="268" t="s">
        <v>86</v>
      </c>
      <c r="AV240" s="15" t="s">
        <v>144</v>
      </c>
      <c r="AW240" s="15" t="s">
        <v>32</v>
      </c>
      <c r="AX240" s="15" t="s">
        <v>84</v>
      </c>
      <c r="AY240" s="268" t="s">
        <v>138</v>
      </c>
    </row>
    <row r="241" s="2" customFormat="1" ht="33" customHeight="1">
      <c r="A241" s="38"/>
      <c r="B241" s="39"/>
      <c r="C241" s="219" t="s">
        <v>320</v>
      </c>
      <c r="D241" s="219" t="s">
        <v>140</v>
      </c>
      <c r="E241" s="220" t="s">
        <v>495</v>
      </c>
      <c r="F241" s="221" t="s">
        <v>496</v>
      </c>
      <c r="G241" s="222" t="s">
        <v>215</v>
      </c>
      <c r="H241" s="223">
        <v>665.34400000000005</v>
      </c>
      <c r="I241" s="224"/>
      <c r="J241" s="225">
        <f>ROUND(I241*H241,2)</f>
        <v>0</v>
      </c>
      <c r="K241" s="221" t="s">
        <v>143</v>
      </c>
      <c r="L241" s="44"/>
      <c r="M241" s="226" t="s">
        <v>1</v>
      </c>
      <c r="N241" s="227" t="s">
        <v>41</v>
      </c>
      <c r="O241" s="91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0" t="s">
        <v>144</v>
      </c>
      <c r="AT241" s="230" t="s">
        <v>140</v>
      </c>
      <c r="AU241" s="230" t="s">
        <v>86</v>
      </c>
      <c r="AY241" s="17" t="s">
        <v>138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7" t="s">
        <v>84</v>
      </c>
      <c r="BK241" s="231">
        <f>ROUND(I241*H241,2)</f>
        <v>0</v>
      </c>
      <c r="BL241" s="17" t="s">
        <v>144</v>
      </c>
      <c r="BM241" s="230" t="s">
        <v>497</v>
      </c>
    </row>
    <row r="242" s="13" customFormat="1">
      <c r="A242" s="13"/>
      <c r="B242" s="237"/>
      <c r="C242" s="238"/>
      <c r="D242" s="232" t="s">
        <v>148</v>
      </c>
      <c r="E242" s="239" t="s">
        <v>1</v>
      </c>
      <c r="F242" s="240" t="s">
        <v>498</v>
      </c>
      <c r="G242" s="238"/>
      <c r="H242" s="239" t="s">
        <v>1</v>
      </c>
      <c r="I242" s="241"/>
      <c r="J242" s="238"/>
      <c r="K242" s="238"/>
      <c r="L242" s="242"/>
      <c r="M242" s="243"/>
      <c r="N242" s="244"/>
      <c r="O242" s="244"/>
      <c r="P242" s="244"/>
      <c r="Q242" s="244"/>
      <c r="R242" s="244"/>
      <c r="S242" s="244"/>
      <c r="T242" s="24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6" t="s">
        <v>148</v>
      </c>
      <c r="AU242" s="246" t="s">
        <v>86</v>
      </c>
      <c r="AV242" s="13" t="s">
        <v>84</v>
      </c>
      <c r="AW242" s="13" t="s">
        <v>32</v>
      </c>
      <c r="AX242" s="13" t="s">
        <v>76</v>
      </c>
      <c r="AY242" s="246" t="s">
        <v>138</v>
      </c>
    </row>
    <row r="243" s="14" customFormat="1">
      <c r="A243" s="14"/>
      <c r="B243" s="247"/>
      <c r="C243" s="248"/>
      <c r="D243" s="232" t="s">
        <v>148</v>
      </c>
      <c r="E243" s="249" t="s">
        <v>1</v>
      </c>
      <c r="F243" s="250" t="s">
        <v>499</v>
      </c>
      <c r="G243" s="248"/>
      <c r="H243" s="251">
        <v>665.34400000000005</v>
      </c>
      <c r="I243" s="252"/>
      <c r="J243" s="248"/>
      <c r="K243" s="248"/>
      <c r="L243" s="253"/>
      <c r="M243" s="254"/>
      <c r="N243" s="255"/>
      <c r="O243" s="255"/>
      <c r="P243" s="255"/>
      <c r="Q243" s="255"/>
      <c r="R243" s="255"/>
      <c r="S243" s="255"/>
      <c r="T243" s="25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7" t="s">
        <v>148</v>
      </c>
      <c r="AU243" s="257" t="s">
        <v>86</v>
      </c>
      <c r="AV243" s="14" t="s">
        <v>86</v>
      </c>
      <c r="AW243" s="14" t="s">
        <v>32</v>
      </c>
      <c r="AX243" s="14" t="s">
        <v>76</v>
      </c>
      <c r="AY243" s="257" t="s">
        <v>138</v>
      </c>
    </row>
    <row r="244" s="15" customFormat="1">
      <c r="A244" s="15"/>
      <c r="B244" s="258"/>
      <c r="C244" s="259"/>
      <c r="D244" s="232" t="s">
        <v>148</v>
      </c>
      <c r="E244" s="260" t="s">
        <v>1</v>
      </c>
      <c r="F244" s="261" t="s">
        <v>158</v>
      </c>
      <c r="G244" s="259"/>
      <c r="H244" s="262">
        <v>665.34400000000005</v>
      </c>
      <c r="I244" s="263"/>
      <c r="J244" s="259"/>
      <c r="K244" s="259"/>
      <c r="L244" s="264"/>
      <c r="M244" s="265"/>
      <c r="N244" s="266"/>
      <c r="O244" s="266"/>
      <c r="P244" s="266"/>
      <c r="Q244" s="266"/>
      <c r="R244" s="266"/>
      <c r="S244" s="266"/>
      <c r="T244" s="267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8" t="s">
        <v>148</v>
      </c>
      <c r="AU244" s="268" t="s">
        <v>86</v>
      </c>
      <c r="AV244" s="15" t="s">
        <v>144</v>
      </c>
      <c r="AW244" s="15" t="s">
        <v>32</v>
      </c>
      <c r="AX244" s="15" t="s">
        <v>84</v>
      </c>
      <c r="AY244" s="268" t="s">
        <v>138</v>
      </c>
    </row>
    <row r="245" s="2" customFormat="1" ht="44.25" customHeight="1">
      <c r="A245" s="38"/>
      <c r="B245" s="39"/>
      <c r="C245" s="219" t="s">
        <v>325</v>
      </c>
      <c r="D245" s="219" t="s">
        <v>140</v>
      </c>
      <c r="E245" s="220" t="s">
        <v>500</v>
      </c>
      <c r="F245" s="221" t="s">
        <v>501</v>
      </c>
      <c r="G245" s="222" t="s">
        <v>215</v>
      </c>
      <c r="H245" s="223">
        <v>665.34400000000005</v>
      </c>
      <c r="I245" s="224"/>
      <c r="J245" s="225">
        <f>ROUND(I245*H245,2)</f>
        <v>0</v>
      </c>
      <c r="K245" s="221" t="s">
        <v>143</v>
      </c>
      <c r="L245" s="44"/>
      <c r="M245" s="226" t="s">
        <v>1</v>
      </c>
      <c r="N245" s="227" t="s">
        <v>41</v>
      </c>
      <c r="O245" s="91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0" t="s">
        <v>144</v>
      </c>
      <c r="AT245" s="230" t="s">
        <v>140</v>
      </c>
      <c r="AU245" s="230" t="s">
        <v>86</v>
      </c>
      <c r="AY245" s="17" t="s">
        <v>138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7" t="s">
        <v>84</v>
      </c>
      <c r="BK245" s="231">
        <f>ROUND(I245*H245,2)</f>
        <v>0</v>
      </c>
      <c r="BL245" s="17" t="s">
        <v>144</v>
      </c>
      <c r="BM245" s="230" t="s">
        <v>502</v>
      </c>
    </row>
    <row r="246" s="13" customFormat="1">
      <c r="A246" s="13"/>
      <c r="B246" s="237"/>
      <c r="C246" s="238"/>
      <c r="D246" s="232" t="s">
        <v>148</v>
      </c>
      <c r="E246" s="239" t="s">
        <v>1</v>
      </c>
      <c r="F246" s="240" t="s">
        <v>498</v>
      </c>
      <c r="G246" s="238"/>
      <c r="H246" s="239" t="s">
        <v>1</v>
      </c>
      <c r="I246" s="241"/>
      <c r="J246" s="238"/>
      <c r="K246" s="238"/>
      <c r="L246" s="242"/>
      <c r="M246" s="243"/>
      <c r="N246" s="244"/>
      <c r="O246" s="244"/>
      <c r="P246" s="244"/>
      <c r="Q246" s="244"/>
      <c r="R246" s="244"/>
      <c r="S246" s="244"/>
      <c r="T246" s="24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6" t="s">
        <v>148</v>
      </c>
      <c r="AU246" s="246" t="s">
        <v>86</v>
      </c>
      <c r="AV246" s="13" t="s">
        <v>84</v>
      </c>
      <c r="AW246" s="13" t="s">
        <v>32</v>
      </c>
      <c r="AX246" s="13" t="s">
        <v>76</v>
      </c>
      <c r="AY246" s="246" t="s">
        <v>138</v>
      </c>
    </row>
    <row r="247" s="14" customFormat="1">
      <c r="A247" s="14"/>
      <c r="B247" s="247"/>
      <c r="C247" s="248"/>
      <c r="D247" s="232" t="s">
        <v>148</v>
      </c>
      <c r="E247" s="249" t="s">
        <v>1</v>
      </c>
      <c r="F247" s="250" t="s">
        <v>499</v>
      </c>
      <c r="G247" s="248"/>
      <c r="H247" s="251">
        <v>665.34400000000005</v>
      </c>
      <c r="I247" s="252"/>
      <c r="J247" s="248"/>
      <c r="K247" s="248"/>
      <c r="L247" s="253"/>
      <c r="M247" s="254"/>
      <c r="N247" s="255"/>
      <c r="O247" s="255"/>
      <c r="P247" s="255"/>
      <c r="Q247" s="255"/>
      <c r="R247" s="255"/>
      <c r="S247" s="255"/>
      <c r="T247" s="25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7" t="s">
        <v>148</v>
      </c>
      <c r="AU247" s="257" t="s">
        <v>86</v>
      </c>
      <c r="AV247" s="14" t="s">
        <v>86</v>
      </c>
      <c r="AW247" s="14" t="s">
        <v>32</v>
      </c>
      <c r="AX247" s="14" t="s">
        <v>76</v>
      </c>
      <c r="AY247" s="257" t="s">
        <v>138</v>
      </c>
    </row>
    <row r="248" s="15" customFormat="1">
      <c r="A248" s="15"/>
      <c r="B248" s="258"/>
      <c r="C248" s="259"/>
      <c r="D248" s="232" t="s">
        <v>148</v>
      </c>
      <c r="E248" s="260" t="s">
        <v>1</v>
      </c>
      <c r="F248" s="261" t="s">
        <v>158</v>
      </c>
      <c r="G248" s="259"/>
      <c r="H248" s="262">
        <v>665.34400000000005</v>
      </c>
      <c r="I248" s="263"/>
      <c r="J248" s="259"/>
      <c r="K248" s="259"/>
      <c r="L248" s="264"/>
      <c r="M248" s="265"/>
      <c r="N248" s="266"/>
      <c r="O248" s="266"/>
      <c r="P248" s="266"/>
      <c r="Q248" s="266"/>
      <c r="R248" s="266"/>
      <c r="S248" s="266"/>
      <c r="T248" s="267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8" t="s">
        <v>148</v>
      </c>
      <c r="AU248" s="268" t="s">
        <v>86</v>
      </c>
      <c r="AV248" s="15" t="s">
        <v>144</v>
      </c>
      <c r="AW248" s="15" t="s">
        <v>32</v>
      </c>
      <c r="AX248" s="15" t="s">
        <v>84</v>
      </c>
      <c r="AY248" s="268" t="s">
        <v>138</v>
      </c>
    </row>
    <row r="249" s="12" customFormat="1" ht="22.8" customHeight="1">
      <c r="A249" s="12"/>
      <c r="B249" s="203"/>
      <c r="C249" s="204"/>
      <c r="D249" s="205" t="s">
        <v>75</v>
      </c>
      <c r="E249" s="217" t="s">
        <v>370</v>
      </c>
      <c r="F249" s="217" t="s">
        <v>371</v>
      </c>
      <c r="G249" s="204"/>
      <c r="H249" s="204"/>
      <c r="I249" s="207"/>
      <c r="J249" s="218">
        <f>BK249</f>
        <v>0</v>
      </c>
      <c r="K249" s="204"/>
      <c r="L249" s="209"/>
      <c r="M249" s="210"/>
      <c r="N249" s="211"/>
      <c r="O249" s="211"/>
      <c r="P249" s="212">
        <f>P250</f>
        <v>0</v>
      </c>
      <c r="Q249" s="211"/>
      <c r="R249" s="212">
        <f>R250</f>
        <v>0</v>
      </c>
      <c r="S249" s="211"/>
      <c r="T249" s="213">
        <f>T250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4" t="s">
        <v>84</v>
      </c>
      <c r="AT249" s="215" t="s">
        <v>75</v>
      </c>
      <c r="AU249" s="215" t="s">
        <v>84</v>
      </c>
      <c r="AY249" s="214" t="s">
        <v>138</v>
      </c>
      <c r="BK249" s="216">
        <f>BK250</f>
        <v>0</v>
      </c>
    </row>
    <row r="250" s="2" customFormat="1" ht="44.25" customHeight="1">
      <c r="A250" s="38"/>
      <c r="B250" s="39"/>
      <c r="C250" s="219" t="s">
        <v>330</v>
      </c>
      <c r="D250" s="219" t="s">
        <v>140</v>
      </c>
      <c r="E250" s="220" t="s">
        <v>373</v>
      </c>
      <c r="F250" s="221" t="s">
        <v>374</v>
      </c>
      <c r="G250" s="222" t="s">
        <v>215</v>
      </c>
      <c r="H250" s="223">
        <v>609.72299999999996</v>
      </c>
      <c r="I250" s="224"/>
      <c r="J250" s="225">
        <f>ROUND(I250*H250,2)</f>
        <v>0</v>
      </c>
      <c r="K250" s="221" t="s">
        <v>1</v>
      </c>
      <c r="L250" s="44"/>
      <c r="M250" s="226" t="s">
        <v>1</v>
      </c>
      <c r="N250" s="227" t="s">
        <v>41</v>
      </c>
      <c r="O250" s="91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0" t="s">
        <v>144</v>
      </c>
      <c r="AT250" s="230" t="s">
        <v>140</v>
      </c>
      <c r="AU250" s="230" t="s">
        <v>86</v>
      </c>
      <c r="AY250" s="17" t="s">
        <v>138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7" t="s">
        <v>84</v>
      </c>
      <c r="BK250" s="231">
        <f>ROUND(I250*H250,2)</f>
        <v>0</v>
      </c>
      <c r="BL250" s="17" t="s">
        <v>144</v>
      </c>
      <c r="BM250" s="230" t="s">
        <v>503</v>
      </c>
    </row>
    <row r="251" s="12" customFormat="1" ht="25.92" customHeight="1">
      <c r="A251" s="12"/>
      <c r="B251" s="203"/>
      <c r="C251" s="204"/>
      <c r="D251" s="205" t="s">
        <v>75</v>
      </c>
      <c r="E251" s="206" t="s">
        <v>376</v>
      </c>
      <c r="F251" s="206" t="s">
        <v>377</v>
      </c>
      <c r="G251" s="204"/>
      <c r="H251" s="204"/>
      <c r="I251" s="207"/>
      <c r="J251" s="208">
        <f>BK251</f>
        <v>0</v>
      </c>
      <c r="K251" s="204"/>
      <c r="L251" s="209"/>
      <c r="M251" s="210"/>
      <c r="N251" s="211"/>
      <c r="O251" s="211"/>
      <c r="P251" s="212">
        <f>P252+P258+P261</f>
        <v>0</v>
      </c>
      <c r="Q251" s="211"/>
      <c r="R251" s="212">
        <f>R252+R258+R261</f>
        <v>0</v>
      </c>
      <c r="S251" s="211"/>
      <c r="T251" s="213">
        <f>T252+T258+T261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4" t="s">
        <v>173</v>
      </c>
      <c r="AT251" s="215" t="s">
        <v>75</v>
      </c>
      <c r="AU251" s="215" t="s">
        <v>76</v>
      </c>
      <c r="AY251" s="214" t="s">
        <v>138</v>
      </c>
      <c r="BK251" s="216">
        <f>BK252+BK258+BK261</f>
        <v>0</v>
      </c>
    </row>
    <row r="252" s="12" customFormat="1" ht="22.8" customHeight="1">
      <c r="A252" s="12"/>
      <c r="B252" s="203"/>
      <c r="C252" s="204"/>
      <c r="D252" s="205" t="s">
        <v>75</v>
      </c>
      <c r="E252" s="217" t="s">
        <v>378</v>
      </c>
      <c r="F252" s="217" t="s">
        <v>379</v>
      </c>
      <c r="G252" s="204"/>
      <c r="H252" s="204"/>
      <c r="I252" s="207"/>
      <c r="J252" s="218">
        <f>BK252</f>
        <v>0</v>
      </c>
      <c r="K252" s="204"/>
      <c r="L252" s="209"/>
      <c r="M252" s="210"/>
      <c r="N252" s="211"/>
      <c r="O252" s="211"/>
      <c r="P252" s="212">
        <f>SUM(P253:P257)</f>
        <v>0</v>
      </c>
      <c r="Q252" s="211"/>
      <c r="R252" s="212">
        <f>SUM(R253:R257)</f>
        <v>0</v>
      </c>
      <c r="S252" s="211"/>
      <c r="T252" s="213">
        <f>SUM(T253:T257)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4" t="s">
        <v>173</v>
      </c>
      <c r="AT252" s="215" t="s">
        <v>75</v>
      </c>
      <c r="AU252" s="215" t="s">
        <v>84</v>
      </c>
      <c r="AY252" s="214" t="s">
        <v>138</v>
      </c>
      <c r="BK252" s="216">
        <f>SUM(BK253:BK257)</f>
        <v>0</v>
      </c>
    </row>
    <row r="253" s="2" customFormat="1" ht="21.75" customHeight="1">
      <c r="A253" s="38"/>
      <c r="B253" s="39"/>
      <c r="C253" s="219" t="s">
        <v>338</v>
      </c>
      <c r="D253" s="219" t="s">
        <v>140</v>
      </c>
      <c r="E253" s="220" t="s">
        <v>381</v>
      </c>
      <c r="F253" s="221" t="s">
        <v>382</v>
      </c>
      <c r="G253" s="222" t="s">
        <v>383</v>
      </c>
      <c r="H253" s="223">
        <v>1</v>
      </c>
      <c r="I253" s="224"/>
      <c r="J253" s="225">
        <f>ROUND(I253*H253,2)</f>
        <v>0</v>
      </c>
      <c r="K253" s="221" t="s">
        <v>384</v>
      </c>
      <c r="L253" s="44"/>
      <c r="M253" s="226" t="s">
        <v>1</v>
      </c>
      <c r="N253" s="227" t="s">
        <v>41</v>
      </c>
      <c r="O253" s="91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0" t="s">
        <v>385</v>
      </c>
      <c r="AT253" s="230" t="s">
        <v>140</v>
      </c>
      <c r="AU253" s="230" t="s">
        <v>86</v>
      </c>
      <c r="AY253" s="17" t="s">
        <v>138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7" t="s">
        <v>84</v>
      </c>
      <c r="BK253" s="231">
        <f>ROUND(I253*H253,2)</f>
        <v>0</v>
      </c>
      <c r="BL253" s="17" t="s">
        <v>385</v>
      </c>
      <c r="BM253" s="230" t="s">
        <v>504</v>
      </c>
    </row>
    <row r="254" s="2" customFormat="1" ht="37.8" customHeight="1">
      <c r="A254" s="38"/>
      <c r="B254" s="39"/>
      <c r="C254" s="219" t="s">
        <v>344</v>
      </c>
      <c r="D254" s="219" t="s">
        <v>140</v>
      </c>
      <c r="E254" s="220" t="s">
        <v>388</v>
      </c>
      <c r="F254" s="221" t="s">
        <v>389</v>
      </c>
      <c r="G254" s="222" t="s">
        <v>383</v>
      </c>
      <c r="H254" s="223">
        <v>1</v>
      </c>
      <c r="I254" s="224"/>
      <c r="J254" s="225">
        <f>ROUND(I254*H254,2)</f>
        <v>0</v>
      </c>
      <c r="K254" s="221" t="s">
        <v>1</v>
      </c>
      <c r="L254" s="44"/>
      <c r="M254" s="226" t="s">
        <v>1</v>
      </c>
      <c r="N254" s="227" t="s">
        <v>41</v>
      </c>
      <c r="O254" s="91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0" t="s">
        <v>385</v>
      </c>
      <c r="AT254" s="230" t="s">
        <v>140</v>
      </c>
      <c r="AU254" s="230" t="s">
        <v>86</v>
      </c>
      <c r="AY254" s="17" t="s">
        <v>138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7" t="s">
        <v>84</v>
      </c>
      <c r="BK254" s="231">
        <f>ROUND(I254*H254,2)</f>
        <v>0</v>
      </c>
      <c r="BL254" s="17" t="s">
        <v>385</v>
      </c>
      <c r="BM254" s="230" t="s">
        <v>505</v>
      </c>
    </row>
    <row r="255" s="2" customFormat="1" ht="33" customHeight="1">
      <c r="A255" s="38"/>
      <c r="B255" s="39"/>
      <c r="C255" s="219" t="s">
        <v>349</v>
      </c>
      <c r="D255" s="219" t="s">
        <v>140</v>
      </c>
      <c r="E255" s="220" t="s">
        <v>392</v>
      </c>
      <c r="F255" s="221" t="s">
        <v>393</v>
      </c>
      <c r="G255" s="222" t="s">
        <v>383</v>
      </c>
      <c r="H255" s="223">
        <v>1</v>
      </c>
      <c r="I255" s="224"/>
      <c r="J255" s="225">
        <f>ROUND(I255*H255,2)</f>
        <v>0</v>
      </c>
      <c r="K255" s="221" t="s">
        <v>1</v>
      </c>
      <c r="L255" s="44"/>
      <c r="M255" s="226" t="s">
        <v>1</v>
      </c>
      <c r="N255" s="227" t="s">
        <v>41</v>
      </c>
      <c r="O255" s="91"/>
      <c r="P255" s="228">
        <f>O255*H255</f>
        <v>0</v>
      </c>
      <c r="Q255" s="228">
        <v>0</v>
      </c>
      <c r="R255" s="228">
        <f>Q255*H255</f>
        <v>0</v>
      </c>
      <c r="S255" s="228">
        <v>0</v>
      </c>
      <c r="T255" s="229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0" t="s">
        <v>385</v>
      </c>
      <c r="AT255" s="230" t="s">
        <v>140</v>
      </c>
      <c r="AU255" s="230" t="s">
        <v>86</v>
      </c>
      <c r="AY255" s="17" t="s">
        <v>138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7" t="s">
        <v>84</v>
      </c>
      <c r="BK255" s="231">
        <f>ROUND(I255*H255,2)</f>
        <v>0</v>
      </c>
      <c r="BL255" s="17" t="s">
        <v>385</v>
      </c>
      <c r="BM255" s="230" t="s">
        <v>506</v>
      </c>
    </row>
    <row r="256" s="2" customFormat="1" ht="37.8" customHeight="1">
      <c r="A256" s="38"/>
      <c r="B256" s="39"/>
      <c r="C256" s="219" t="s">
        <v>356</v>
      </c>
      <c r="D256" s="219" t="s">
        <v>140</v>
      </c>
      <c r="E256" s="220" t="s">
        <v>396</v>
      </c>
      <c r="F256" s="221" t="s">
        <v>397</v>
      </c>
      <c r="G256" s="222" t="s">
        <v>383</v>
      </c>
      <c r="H256" s="223">
        <v>1</v>
      </c>
      <c r="I256" s="224"/>
      <c r="J256" s="225">
        <f>ROUND(I256*H256,2)</f>
        <v>0</v>
      </c>
      <c r="K256" s="221" t="s">
        <v>1</v>
      </c>
      <c r="L256" s="44"/>
      <c r="M256" s="226" t="s">
        <v>1</v>
      </c>
      <c r="N256" s="227" t="s">
        <v>41</v>
      </c>
      <c r="O256" s="91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0" t="s">
        <v>385</v>
      </c>
      <c r="AT256" s="230" t="s">
        <v>140</v>
      </c>
      <c r="AU256" s="230" t="s">
        <v>86</v>
      </c>
      <c r="AY256" s="17" t="s">
        <v>138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7" t="s">
        <v>84</v>
      </c>
      <c r="BK256" s="231">
        <f>ROUND(I256*H256,2)</f>
        <v>0</v>
      </c>
      <c r="BL256" s="17" t="s">
        <v>385</v>
      </c>
      <c r="BM256" s="230" t="s">
        <v>507</v>
      </c>
    </row>
    <row r="257" s="2" customFormat="1">
      <c r="A257" s="38"/>
      <c r="B257" s="39"/>
      <c r="C257" s="40"/>
      <c r="D257" s="232" t="s">
        <v>146</v>
      </c>
      <c r="E257" s="40"/>
      <c r="F257" s="233" t="s">
        <v>399</v>
      </c>
      <c r="G257" s="40"/>
      <c r="H257" s="40"/>
      <c r="I257" s="234"/>
      <c r="J257" s="40"/>
      <c r="K257" s="40"/>
      <c r="L257" s="44"/>
      <c r="M257" s="235"/>
      <c r="N257" s="236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146</v>
      </c>
      <c r="AU257" s="17" t="s">
        <v>86</v>
      </c>
    </row>
    <row r="258" s="12" customFormat="1" ht="22.8" customHeight="1">
      <c r="A258" s="12"/>
      <c r="B258" s="203"/>
      <c r="C258" s="204"/>
      <c r="D258" s="205" t="s">
        <v>75</v>
      </c>
      <c r="E258" s="217" t="s">
        <v>400</v>
      </c>
      <c r="F258" s="217" t="s">
        <v>401</v>
      </c>
      <c r="G258" s="204"/>
      <c r="H258" s="204"/>
      <c r="I258" s="207"/>
      <c r="J258" s="218">
        <f>BK258</f>
        <v>0</v>
      </c>
      <c r="K258" s="204"/>
      <c r="L258" s="209"/>
      <c r="M258" s="210"/>
      <c r="N258" s="211"/>
      <c r="O258" s="211"/>
      <c r="P258" s="212">
        <f>SUM(P259:P260)</f>
        <v>0</v>
      </c>
      <c r="Q258" s="211"/>
      <c r="R258" s="212">
        <f>SUM(R259:R260)</f>
        <v>0</v>
      </c>
      <c r="S258" s="211"/>
      <c r="T258" s="213">
        <f>SUM(T259:T260)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4" t="s">
        <v>173</v>
      </c>
      <c r="AT258" s="215" t="s">
        <v>75</v>
      </c>
      <c r="AU258" s="215" t="s">
        <v>84</v>
      </c>
      <c r="AY258" s="214" t="s">
        <v>138</v>
      </c>
      <c r="BK258" s="216">
        <f>SUM(BK259:BK260)</f>
        <v>0</v>
      </c>
    </row>
    <row r="259" s="2" customFormat="1" ht="49.05" customHeight="1">
      <c r="A259" s="38"/>
      <c r="B259" s="39"/>
      <c r="C259" s="219" t="s">
        <v>360</v>
      </c>
      <c r="D259" s="219" t="s">
        <v>140</v>
      </c>
      <c r="E259" s="220" t="s">
        <v>403</v>
      </c>
      <c r="F259" s="221" t="s">
        <v>404</v>
      </c>
      <c r="G259" s="222" t="s">
        <v>383</v>
      </c>
      <c r="H259" s="223">
        <v>1</v>
      </c>
      <c r="I259" s="224"/>
      <c r="J259" s="225">
        <f>ROUND(I259*H259,2)</f>
        <v>0</v>
      </c>
      <c r="K259" s="221" t="s">
        <v>1</v>
      </c>
      <c r="L259" s="44"/>
      <c r="M259" s="226" t="s">
        <v>1</v>
      </c>
      <c r="N259" s="227" t="s">
        <v>41</v>
      </c>
      <c r="O259" s="91"/>
      <c r="P259" s="228">
        <f>O259*H259</f>
        <v>0</v>
      </c>
      <c r="Q259" s="228">
        <v>0</v>
      </c>
      <c r="R259" s="228">
        <f>Q259*H259</f>
        <v>0</v>
      </c>
      <c r="S259" s="228">
        <v>0</v>
      </c>
      <c r="T259" s="229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0" t="s">
        <v>385</v>
      </c>
      <c r="AT259" s="230" t="s">
        <v>140</v>
      </c>
      <c r="AU259" s="230" t="s">
        <v>86</v>
      </c>
      <c r="AY259" s="17" t="s">
        <v>138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7" t="s">
        <v>84</v>
      </c>
      <c r="BK259" s="231">
        <f>ROUND(I259*H259,2)</f>
        <v>0</v>
      </c>
      <c r="BL259" s="17" t="s">
        <v>385</v>
      </c>
      <c r="BM259" s="230" t="s">
        <v>508</v>
      </c>
    </row>
    <row r="260" s="2" customFormat="1" ht="24.15" customHeight="1">
      <c r="A260" s="38"/>
      <c r="B260" s="39"/>
      <c r="C260" s="219" t="s">
        <v>366</v>
      </c>
      <c r="D260" s="219" t="s">
        <v>140</v>
      </c>
      <c r="E260" s="220" t="s">
        <v>407</v>
      </c>
      <c r="F260" s="221" t="s">
        <v>408</v>
      </c>
      <c r="G260" s="222" t="s">
        <v>383</v>
      </c>
      <c r="H260" s="223">
        <v>1</v>
      </c>
      <c r="I260" s="224"/>
      <c r="J260" s="225">
        <f>ROUND(I260*H260,2)</f>
        <v>0</v>
      </c>
      <c r="K260" s="221" t="s">
        <v>384</v>
      </c>
      <c r="L260" s="44"/>
      <c r="M260" s="226" t="s">
        <v>1</v>
      </c>
      <c r="N260" s="227" t="s">
        <v>41</v>
      </c>
      <c r="O260" s="91"/>
      <c r="P260" s="228">
        <f>O260*H260</f>
        <v>0</v>
      </c>
      <c r="Q260" s="228">
        <v>0</v>
      </c>
      <c r="R260" s="228">
        <f>Q260*H260</f>
        <v>0</v>
      </c>
      <c r="S260" s="228">
        <v>0</v>
      </c>
      <c r="T260" s="229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0" t="s">
        <v>385</v>
      </c>
      <c r="AT260" s="230" t="s">
        <v>140</v>
      </c>
      <c r="AU260" s="230" t="s">
        <v>86</v>
      </c>
      <c r="AY260" s="17" t="s">
        <v>138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7" t="s">
        <v>84</v>
      </c>
      <c r="BK260" s="231">
        <f>ROUND(I260*H260,2)</f>
        <v>0</v>
      </c>
      <c r="BL260" s="17" t="s">
        <v>385</v>
      </c>
      <c r="BM260" s="230" t="s">
        <v>509</v>
      </c>
    </row>
    <row r="261" s="12" customFormat="1" ht="22.8" customHeight="1">
      <c r="A261" s="12"/>
      <c r="B261" s="203"/>
      <c r="C261" s="204"/>
      <c r="D261" s="205" t="s">
        <v>75</v>
      </c>
      <c r="E261" s="217" t="s">
        <v>410</v>
      </c>
      <c r="F261" s="217" t="s">
        <v>411</v>
      </c>
      <c r="G261" s="204"/>
      <c r="H261" s="204"/>
      <c r="I261" s="207"/>
      <c r="J261" s="218">
        <f>BK261</f>
        <v>0</v>
      </c>
      <c r="K261" s="204"/>
      <c r="L261" s="209"/>
      <c r="M261" s="210"/>
      <c r="N261" s="211"/>
      <c r="O261" s="211"/>
      <c r="P261" s="212">
        <f>P262</f>
        <v>0</v>
      </c>
      <c r="Q261" s="211"/>
      <c r="R261" s="212">
        <f>R262</f>
        <v>0</v>
      </c>
      <c r="S261" s="211"/>
      <c r="T261" s="213">
        <f>T262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4" t="s">
        <v>173</v>
      </c>
      <c r="AT261" s="215" t="s">
        <v>75</v>
      </c>
      <c r="AU261" s="215" t="s">
        <v>84</v>
      </c>
      <c r="AY261" s="214" t="s">
        <v>138</v>
      </c>
      <c r="BK261" s="216">
        <f>BK262</f>
        <v>0</v>
      </c>
    </row>
    <row r="262" s="2" customFormat="1" ht="16.5" customHeight="1">
      <c r="A262" s="38"/>
      <c r="B262" s="39"/>
      <c r="C262" s="219" t="s">
        <v>372</v>
      </c>
      <c r="D262" s="219" t="s">
        <v>140</v>
      </c>
      <c r="E262" s="220" t="s">
        <v>413</v>
      </c>
      <c r="F262" s="221" t="s">
        <v>414</v>
      </c>
      <c r="G262" s="222" t="s">
        <v>383</v>
      </c>
      <c r="H262" s="223">
        <v>1</v>
      </c>
      <c r="I262" s="224"/>
      <c r="J262" s="225">
        <f>ROUND(I262*H262,2)</f>
        <v>0</v>
      </c>
      <c r="K262" s="221" t="s">
        <v>384</v>
      </c>
      <c r="L262" s="44"/>
      <c r="M262" s="279" t="s">
        <v>1</v>
      </c>
      <c r="N262" s="280" t="s">
        <v>41</v>
      </c>
      <c r="O262" s="281"/>
      <c r="P262" s="282">
        <f>O262*H262</f>
        <v>0</v>
      </c>
      <c r="Q262" s="282">
        <v>0</v>
      </c>
      <c r="R262" s="282">
        <f>Q262*H262</f>
        <v>0</v>
      </c>
      <c r="S262" s="282">
        <v>0</v>
      </c>
      <c r="T262" s="283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0" t="s">
        <v>385</v>
      </c>
      <c r="AT262" s="230" t="s">
        <v>140</v>
      </c>
      <c r="AU262" s="230" t="s">
        <v>86</v>
      </c>
      <c r="AY262" s="17" t="s">
        <v>138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7" t="s">
        <v>84</v>
      </c>
      <c r="BK262" s="231">
        <f>ROUND(I262*H262,2)</f>
        <v>0</v>
      </c>
      <c r="BL262" s="17" t="s">
        <v>385</v>
      </c>
      <c r="BM262" s="230" t="s">
        <v>510</v>
      </c>
    </row>
    <row r="263" s="2" customFormat="1" ht="6.96" customHeight="1">
      <c r="A263" s="38"/>
      <c r="B263" s="66"/>
      <c r="C263" s="67"/>
      <c r="D263" s="67"/>
      <c r="E263" s="67"/>
      <c r="F263" s="67"/>
      <c r="G263" s="67"/>
      <c r="H263" s="67"/>
      <c r="I263" s="67"/>
      <c r="J263" s="67"/>
      <c r="K263" s="67"/>
      <c r="L263" s="44"/>
      <c r="M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</row>
  </sheetData>
  <sheetProtection sheet="1" autoFilter="0" formatColumns="0" formatRows="0" objects="1" scenarios="1" spinCount="100000" saltValue="+ZerlN0PVfyJGapxkSvkeUio0/kldHSx5MVw+BGsOpuIZuur6UHcWPyJ3QiQSlY0ZrRt5dxl+TkGf/5WjrLBYg==" hashValue="GUw3a1Efu4FGvGId250e6xTjXnuiopxlRI/KJOtf0DoOTqju/naaVPIEosK+dTVScvNOk6EurDTmqgtj13jENQ==" algorithmName="SHA-512" password="CC35"/>
  <autoFilter ref="C126:K262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  <c r="AZ2" s="136" t="s">
        <v>93</v>
      </c>
      <c r="BA2" s="136" t="s">
        <v>93</v>
      </c>
      <c r="BB2" s="136" t="s">
        <v>94</v>
      </c>
      <c r="BC2" s="136" t="s">
        <v>511</v>
      </c>
      <c r="BD2" s="136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  <c r="AZ3" s="136" t="s">
        <v>100</v>
      </c>
      <c r="BA3" s="136" t="s">
        <v>101</v>
      </c>
      <c r="BB3" s="136" t="s">
        <v>102</v>
      </c>
      <c r="BC3" s="136" t="s">
        <v>512</v>
      </c>
      <c r="BD3" s="136" t="s">
        <v>86</v>
      </c>
    </row>
    <row r="4" s="1" customFormat="1" ht="24.96" customHeight="1">
      <c r="B4" s="20"/>
      <c r="D4" s="139" t="s">
        <v>99</v>
      </c>
      <c r="L4" s="20"/>
      <c r="M4" s="140" t="s">
        <v>10</v>
      </c>
      <c r="AT4" s="17" t="s">
        <v>4</v>
      </c>
      <c r="AZ4" s="136" t="s">
        <v>96</v>
      </c>
      <c r="BA4" s="136" t="s">
        <v>97</v>
      </c>
      <c r="BB4" s="136" t="s">
        <v>94</v>
      </c>
      <c r="BC4" s="136" t="s">
        <v>513</v>
      </c>
      <c r="BD4" s="136" t="s">
        <v>86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III/18614 PAČEJOV - TŘEBOMYSLICE - HORAŽĎOVICE, OPRAVA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104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514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3. 10. 2024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31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34</v>
      </c>
      <c r="F24" s="38"/>
      <c r="G24" s="38"/>
      <c r="H24" s="38"/>
      <c r="I24" s="141" t="s">
        <v>27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36</v>
      </c>
      <c r="E30" s="38"/>
      <c r="F30" s="38"/>
      <c r="G30" s="38"/>
      <c r="H30" s="38"/>
      <c r="I30" s="38"/>
      <c r="J30" s="152">
        <f>ROUND(J128,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38</v>
      </c>
      <c r="G32" s="38"/>
      <c r="H32" s="38"/>
      <c r="I32" s="153" t="s">
        <v>37</v>
      </c>
      <c r="J32" s="15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40</v>
      </c>
      <c r="E33" s="141" t="s">
        <v>41</v>
      </c>
      <c r="F33" s="155">
        <f>ROUND((SUM(BE128:BE371)),  2)</f>
        <v>0</v>
      </c>
      <c r="G33" s="38"/>
      <c r="H33" s="38"/>
      <c r="I33" s="156">
        <v>0.20999999999999999</v>
      </c>
      <c r="J33" s="155">
        <f>ROUND(((SUM(BE128:BE371))*I33),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42</v>
      </c>
      <c r="F34" s="155">
        <f>ROUND((SUM(BF128:BF371)),  2)</f>
        <v>0</v>
      </c>
      <c r="G34" s="38"/>
      <c r="H34" s="38"/>
      <c r="I34" s="156">
        <v>0.12</v>
      </c>
      <c r="J34" s="155">
        <f>ROUND(((SUM(BF128:BF371))*I34),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43</v>
      </c>
      <c r="F35" s="155">
        <f>ROUND((SUM(BG128:BG371)),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44</v>
      </c>
      <c r="F36" s="155">
        <f>ROUND((SUM(BH128:BH371)),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45</v>
      </c>
      <c r="F37" s="155">
        <f>ROUND((SUM(BI128:BI371)),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III/18614 PAČEJOV - TŘEBOMYSLICE - HORAŽĎOVICE, OPRAVA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SO_103 - KOMUNIKACE KM 4,100 - 6,787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3. 10. 2024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SÚS PK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107</v>
      </c>
      <c r="D94" s="177"/>
      <c r="E94" s="177"/>
      <c r="F94" s="177"/>
      <c r="G94" s="177"/>
      <c r="H94" s="177"/>
      <c r="I94" s="177"/>
      <c r="J94" s="178" t="s">
        <v>108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109</v>
      </c>
      <c r="D96" s="40"/>
      <c r="E96" s="40"/>
      <c r="F96" s="40"/>
      <c r="G96" s="40"/>
      <c r="H96" s="40"/>
      <c r="I96" s="40"/>
      <c r="J96" s="110">
        <f>J128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110</v>
      </c>
    </row>
    <row r="97" s="9" customFormat="1" ht="24.96" customHeight="1">
      <c r="A97" s="9"/>
      <c r="B97" s="180"/>
      <c r="C97" s="181"/>
      <c r="D97" s="182" t="s">
        <v>111</v>
      </c>
      <c r="E97" s="183"/>
      <c r="F97" s="183"/>
      <c r="G97" s="183"/>
      <c r="H97" s="183"/>
      <c r="I97" s="183"/>
      <c r="J97" s="184">
        <f>J129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112</v>
      </c>
      <c r="E98" s="189"/>
      <c r="F98" s="189"/>
      <c r="G98" s="189"/>
      <c r="H98" s="189"/>
      <c r="I98" s="189"/>
      <c r="J98" s="190">
        <f>J130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113</v>
      </c>
      <c r="E99" s="189"/>
      <c r="F99" s="189"/>
      <c r="G99" s="189"/>
      <c r="H99" s="189"/>
      <c r="I99" s="189"/>
      <c r="J99" s="190">
        <f>J175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114</v>
      </c>
      <c r="E100" s="189"/>
      <c r="F100" s="189"/>
      <c r="G100" s="189"/>
      <c r="H100" s="189"/>
      <c r="I100" s="189"/>
      <c r="J100" s="190">
        <f>J191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115</v>
      </c>
      <c r="E101" s="189"/>
      <c r="F101" s="189"/>
      <c r="G101" s="189"/>
      <c r="H101" s="189"/>
      <c r="I101" s="189"/>
      <c r="J101" s="190">
        <f>J241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116</v>
      </c>
      <c r="E102" s="189"/>
      <c r="F102" s="189"/>
      <c r="G102" s="189"/>
      <c r="H102" s="189"/>
      <c r="I102" s="189"/>
      <c r="J102" s="190">
        <f>J260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117</v>
      </c>
      <c r="E103" s="189"/>
      <c r="F103" s="189"/>
      <c r="G103" s="189"/>
      <c r="H103" s="189"/>
      <c r="I103" s="189"/>
      <c r="J103" s="190">
        <f>J356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118</v>
      </c>
      <c r="E104" s="189"/>
      <c r="F104" s="189"/>
      <c r="G104" s="189"/>
      <c r="H104" s="189"/>
      <c r="I104" s="189"/>
      <c r="J104" s="190">
        <f>J358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0"/>
      <c r="C105" s="181"/>
      <c r="D105" s="182" t="s">
        <v>119</v>
      </c>
      <c r="E105" s="183"/>
      <c r="F105" s="183"/>
      <c r="G105" s="183"/>
      <c r="H105" s="183"/>
      <c r="I105" s="183"/>
      <c r="J105" s="184">
        <f>J360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6"/>
      <c r="C106" s="187"/>
      <c r="D106" s="188" t="s">
        <v>120</v>
      </c>
      <c r="E106" s="189"/>
      <c r="F106" s="189"/>
      <c r="G106" s="189"/>
      <c r="H106" s="189"/>
      <c r="I106" s="189"/>
      <c r="J106" s="190">
        <f>J361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121</v>
      </c>
      <c r="E107" s="189"/>
      <c r="F107" s="189"/>
      <c r="G107" s="189"/>
      <c r="H107" s="189"/>
      <c r="I107" s="189"/>
      <c r="J107" s="190">
        <f>J367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122</v>
      </c>
      <c r="E108" s="189"/>
      <c r="F108" s="189"/>
      <c r="G108" s="189"/>
      <c r="H108" s="189"/>
      <c r="I108" s="189"/>
      <c r="J108" s="190">
        <f>J370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123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175" t="str">
        <f>E7</f>
        <v>III/18614 PAČEJOV - TŘEBOMYSLICE - HORAŽĎOVICE, OPRAVA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104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E9</f>
        <v>SO_103 - KOMUNIKACE KM 4,100 - 6,787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F12</f>
        <v xml:space="preserve"> </v>
      </c>
      <c r="G122" s="40"/>
      <c r="H122" s="40"/>
      <c r="I122" s="32" t="s">
        <v>22</v>
      </c>
      <c r="J122" s="79" t="str">
        <f>IF(J12="","",J12)</f>
        <v>3. 10. 2024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5.65" customHeight="1">
      <c r="A124" s="38"/>
      <c r="B124" s="39"/>
      <c r="C124" s="32" t="s">
        <v>24</v>
      </c>
      <c r="D124" s="40"/>
      <c r="E124" s="40"/>
      <c r="F124" s="27" t="str">
        <f>E15</f>
        <v>SÚS PK</v>
      </c>
      <c r="G124" s="40"/>
      <c r="H124" s="40"/>
      <c r="I124" s="32" t="s">
        <v>30</v>
      </c>
      <c r="J124" s="36" t="str">
        <f>E21</f>
        <v>MACÁN PROJEKCE DS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28</v>
      </c>
      <c r="D125" s="40"/>
      <c r="E125" s="40"/>
      <c r="F125" s="27" t="str">
        <f>IF(E18="","",E18)</f>
        <v>Vyplň údaj</v>
      </c>
      <c r="G125" s="40"/>
      <c r="H125" s="40"/>
      <c r="I125" s="32" t="s">
        <v>33</v>
      </c>
      <c r="J125" s="36" t="str">
        <f>E24</f>
        <v>Žižkovský Petr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2"/>
      <c r="B127" s="193"/>
      <c r="C127" s="194" t="s">
        <v>124</v>
      </c>
      <c r="D127" s="195" t="s">
        <v>61</v>
      </c>
      <c r="E127" s="195" t="s">
        <v>57</v>
      </c>
      <c r="F127" s="195" t="s">
        <v>58</v>
      </c>
      <c r="G127" s="195" t="s">
        <v>125</v>
      </c>
      <c r="H127" s="195" t="s">
        <v>126</v>
      </c>
      <c r="I127" s="195" t="s">
        <v>127</v>
      </c>
      <c r="J127" s="195" t="s">
        <v>108</v>
      </c>
      <c r="K127" s="196" t="s">
        <v>128</v>
      </c>
      <c r="L127" s="197"/>
      <c r="M127" s="100" t="s">
        <v>1</v>
      </c>
      <c r="N127" s="101" t="s">
        <v>40</v>
      </c>
      <c r="O127" s="101" t="s">
        <v>129</v>
      </c>
      <c r="P127" s="101" t="s">
        <v>130</v>
      </c>
      <c r="Q127" s="101" t="s">
        <v>131</v>
      </c>
      <c r="R127" s="101" t="s">
        <v>132</v>
      </c>
      <c r="S127" s="101" t="s">
        <v>133</v>
      </c>
      <c r="T127" s="102" t="s">
        <v>134</v>
      </c>
      <c r="U127" s="192"/>
      <c r="V127" s="192"/>
      <c r="W127" s="192"/>
      <c r="X127" s="192"/>
      <c r="Y127" s="192"/>
      <c r="Z127" s="192"/>
      <c r="AA127" s="192"/>
      <c r="AB127" s="192"/>
      <c r="AC127" s="192"/>
      <c r="AD127" s="192"/>
      <c r="AE127" s="192"/>
    </row>
    <row r="128" s="2" customFormat="1" ht="22.8" customHeight="1">
      <c r="A128" s="38"/>
      <c r="B128" s="39"/>
      <c r="C128" s="107" t="s">
        <v>135</v>
      </c>
      <c r="D128" s="40"/>
      <c r="E128" s="40"/>
      <c r="F128" s="40"/>
      <c r="G128" s="40"/>
      <c r="H128" s="40"/>
      <c r="I128" s="40"/>
      <c r="J128" s="198">
        <f>BK128</f>
        <v>0</v>
      </c>
      <c r="K128" s="40"/>
      <c r="L128" s="44"/>
      <c r="M128" s="103"/>
      <c r="N128" s="199"/>
      <c r="O128" s="104"/>
      <c r="P128" s="200">
        <f>P129+P360</f>
        <v>0</v>
      </c>
      <c r="Q128" s="104"/>
      <c r="R128" s="200">
        <f>R129+R360</f>
        <v>1720.7821082</v>
      </c>
      <c r="S128" s="104"/>
      <c r="T128" s="201">
        <f>T129+T360</f>
        <v>1319.2940000000001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75</v>
      </c>
      <c r="AU128" s="17" t="s">
        <v>110</v>
      </c>
      <c r="BK128" s="202">
        <f>BK129+BK360</f>
        <v>0</v>
      </c>
    </row>
    <row r="129" s="12" customFormat="1" ht="25.92" customHeight="1">
      <c r="A129" s="12"/>
      <c r="B129" s="203"/>
      <c r="C129" s="204"/>
      <c r="D129" s="205" t="s">
        <v>75</v>
      </c>
      <c r="E129" s="206" t="s">
        <v>136</v>
      </c>
      <c r="F129" s="206" t="s">
        <v>137</v>
      </c>
      <c r="G129" s="204"/>
      <c r="H129" s="204"/>
      <c r="I129" s="207"/>
      <c r="J129" s="208">
        <f>BK129</f>
        <v>0</v>
      </c>
      <c r="K129" s="204"/>
      <c r="L129" s="209"/>
      <c r="M129" s="210"/>
      <c r="N129" s="211"/>
      <c r="O129" s="211"/>
      <c r="P129" s="212">
        <f>P130+P175+P191+P241+P260+P356+P358</f>
        <v>0</v>
      </c>
      <c r="Q129" s="211"/>
      <c r="R129" s="212">
        <f>R130+R175+R191+R241+R260+R356+R358</f>
        <v>1720.7821082</v>
      </c>
      <c r="S129" s="211"/>
      <c r="T129" s="213">
        <f>T130+T175+T191+T241+T260+T356+T358</f>
        <v>1319.2940000000001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84</v>
      </c>
      <c r="AT129" s="215" t="s">
        <v>75</v>
      </c>
      <c r="AU129" s="215" t="s">
        <v>76</v>
      </c>
      <c r="AY129" s="214" t="s">
        <v>138</v>
      </c>
      <c r="BK129" s="216">
        <f>BK130+BK175+BK191+BK241+BK260+BK356+BK358</f>
        <v>0</v>
      </c>
    </row>
    <row r="130" s="12" customFormat="1" ht="22.8" customHeight="1">
      <c r="A130" s="12"/>
      <c r="B130" s="203"/>
      <c r="C130" s="204"/>
      <c r="D130" s="205" t="s">
        <v>75</v>
      </c>
      <c r="E130" s="217" t="s">
        <v>84</v>
      </c>
      <c r="F130" s="217" t="s">
        <v>139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SUM(P131:P174)</f>
        <v>0</v>
      </c>
      <c r="Q130" s="211"/>
      <c r="R130" s="212">
        <f>SUM(R131:R174)</f>
        <v>0</v>
      </c>
      <c r="S130" s="211"/>
      <c r="T130" s="213">
        <f>SUM(T131:T174)</f>
        <v>100.73999999999998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84</v>
      </c>
      <c r="AT130" s="215" t="s">
        <v>75</v>
      </c>
      <c r="AU130" s="215" t="s">
        <v>84</v>
      </c>
      <c r="AY130" s="214" t="s">
        <v>138</v>
      </c>
      <c r="BK130" s="216">
        <f>SUM(BK131:BK174)</f>
        <v>0</v>
      </c>
    </row>
    <row r="131" s="2" customFormat="1" ht="62.7" customHeight="1">
      <c r="A131" s="38"/>
      <c r="B131" s="39"/>
      <c r="C131" s="219" t="s">
        <v>84</v>
      </c>
      <c r="D131" s="219" t="s">
        <v>140</v>
      </c>
      <c r="E131" s="220" t="s">
        <v>141</v>
      </c>
      <c r="F131" s="221" t="s">
        <v>142</v>
      </c>
      <c r="G131" s="222" t="s">
        <v>94</v>
      </c>
      <c r="H131" s="223">
        <v>43.799999999999997</v>
      </c>
      <c r="I131" s="224"/>
      <c r="J131" s="225">
        <f>ROUND(I131*H131,2)</f>
        <v>0</v>
      </c>
      <c r="K131" s="221" t="s">
        <v>143</v>
      </c>
      <c r="L131" s="44"/>
      <c r="M131" s="226" t="s">
        <v>1</v>
      </c>
      <c r="N131" s="227" t="s">
        <v>41</v>
      </c>
      <c r="O131" s="91"/>
      <c r="P131" s="228">
        <f>O131*H131</f>
        <v>0</v>
      </c>
      <c r="Q131" s="228">
        <v>0</v>
      </c>
      <c r="R131" s="228">
        <f>Q131*H131</f>
        <v>0</v>
      </c>
      <c r="S131" s="228">
        <v>2.2999999999999998</v>
      </c>
      <c r="T131" s="229">
        <f>S131*H131</f>
        <v>100.73999999999998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0" t="s">
        <v>144</v>
      </c>
      <c r="AT131" s="230" t="s">
        <v>140</v>
      </c>
      <c r="AU131" s="230" t="s">
        <v>86</v>
      </c>
      <c r="AY131" s="17" t="s">
        <v>138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7" t="s">
        <v>84</v>
      </c>
      <c r="BK131" s="231">
        <f>ROUND(I131*H131,2)</f>
        <v>0</v>
      </c>
      <c r="BL131" s="17" t="s">
        <v>144</v>
      </c>
      <c r="BM131" s="230" t="s">
        <v>145</v>
      </c>
    </row>
    <row r="132" s="2" customFormat="1">
      <c r="A132" s="38"/>
      <c r="B132" s="39"/>
      <c r="C132" s="40"/>
      <c r="D132" s="232" t="s">
        <v>146</v>
      </c>
      <c r="E132" s="40"/>
      <c r="F132" s="233" t="s">
        <v>147</v>
      </c>
      <c r="G132" s="40"/>
      <c r="H132" s="40"/>
      <c r="I132" s="234"/>
      <c r="J132" s="40"/>
      <c r="K132" s="40"/>
      <c r="L132" s="44"/>
      <c r="M132" s="235"/>
      <c r="N132" s="236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146</v>
      </c>
      <c r="AU132" s="17" t="s">
        <v>86</v>
      </c>
    </row>
    <row r="133" s="13" customFormat="1">
      <c r="A133" s="13"/>
      <c r="B133" s="237"/>
      <c r="C133" s="238"/>
      <c r="D133" s="232" t="s">
        <v>148</v>
      </c>
      <c r="E133" s="239" t="s">
        <v>1</v>
      </c>
      <c r="F133" s="240" t="s">
        <v>515</v>
      </c>
      <c r="G133" s="238"/>
      <c r="H133" s="239" t="s">
        <v>1</v>
      </c>
      <c r="I133" s="241"/>
      <c r="J133" s="238"/>
      <c r="K133" s="238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148</v>
      </c>
      <c r="AU133" s="246" t="s">
        <v>86</v>
      </c>
      <c r="AV133" s="13" t="s">
        <v>84</v>
      </c>
      <c r="AW133" s="13" t="s">
        <v>32</v>
      </c>
      <c r="AX133" s="13" t="s">
        <v>76</v>
      </c>
      <c r="AY133" s="246" t="s">
        <v>138</v>
      </c>
    </row>
    <row r="134" s="14" customFormat="1">
      <c r="A134" s="14"/>
      <c r="B134" s="247"/>
      <c r="C134" s="248"/>
      <c r="D134" s="232" t="s">
        <v>148</v>
      </c>
      <c r="E134" s="249" t="s">
        <v>1</v>
      </c>
      <c r="F134" s="250" t="s">
        <v>150</v>
      </c>
      <c r="G134" s="248"/>
      <c r="H134" s="251">
        <v>2.1600000000000001</v>
      </c>
      <c r="I134" s="252"/>
      <c r="J134" s="248"/>
      <c r="K134" s="248"/>
      <c r="L134" s="253"/>
      <c r="M134" s="254"/>
      <c r="N134" s="255"/>
      <c r="O134" s="255"/>
      <c r="P134" s="255"/>
      <c r="Q134" s="255"/>
      <c r="R134" s="255"/>
      <c r="S134" s="255"/>
      <c r="T134" s="25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7" t="s">
        <v>148</v>
      </c>
      <c r="AU134" s="257" t="s">
        <v>86</v>
      </c>
      <c r="AV134" s="14" t="s">
        <v>86</v>
      </c>
      <c r="AW134" s="14" t="s">
        <v>32</v>
      </c>
      <c r="AX134" s="14" t="s">
        <v>76</v>
      </c>
      <c r="AY134" s="257" t="s">
        <v>138</v>
      </c>
    </row>
    <row r="135" s="13" customFormat="1">
      <c r="A135" s="13"/>
      <c r="B135" s="237"/>
      <c r="C135" s="238"/>
      <c r="D135" s="232" t="s">
        <v>148</v>
      </c>
      <c r="E135" s="239" t="s">
        <v>1</v>
      </c>
      <c r="F135" s="240" t="s">
        <v>516</v>
      </c>
      <c r="G135" s="238"/>
      <c r="H135" s="239" t="s">
        <v>1</v>
      </c>
      <c r="I135" s="241"/>
      <c r="J135" s="238"/>
      <c r="K135" s="238"/>
      <c r="L135" s="242"/>
      <c r="M135" s="243"/>
      <c r="N135" s="244"/>
      <c r="O135" s="244"/>
      <c r="P135" s="244"/>
      <c r="Q135" s="244"/>
      <c r="R135" s="244"/>
      <c r="S135" s="244"/>
      <c r="T135" s="24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6" t="s">
        <v>148</v>
      </c>
      <c r="AU135" s="246" t="s">
        <v>86</v>
      </c>
      <c r="AV135" s="13" t="s">
        <v>84</v>
      </c>
      <c r="AW135" s="13" t="s">
        <v>32</v>
      </c>
      <c r="AX135" s="13" t="s">
        <v>76</v>
      </c>
      <c r="AY135" s="246" t="s">
        <v>138</v>
      </c>
    </row>
    <row r="136" s="14" customFormat="1">
      <c r="A136" s="14"/>
      <c r="B136" s="247"/>
      <c r="C136" s="248"/>
      <c r="D136" s="232" t="s">
        <v>148</v>
      </c>
      <c r="E136" s="249" t="s">
        <v>1</v>
      </c>
      <c r="F136" s="250" t="s">
        <v>517</v>
      </c>
      <c r="G136" s="248"/>
      <c r="H136" s="251">
        <v>5.04</v>
      </c>
      <c r="I136" s="252"/>
      <c r="J136" s="248"/>
      <c r="K136" s="248"/>
      <c r="L136" s="253"/>
      <c r="M136" s="254"/>
      <c r="N136" s="255"/>
      <c r="O136" s="255"/>
      <c r="P136" s="255"/>
      <c r="Q136" s="255"/>
      <c r="R136" s="255"/>
      <c r="S136" s="255"/>
      <c r="T136" s="25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7" t="s">
        <v>148</v>
      </c>
      <c r="AU136" s="257" t="s">
        <v>86</v>
      </c>
      <c r="AV136" s="14" t="s">
        <v>86</v>
      </c>
      <c r="AW136" s="14" t="s">
        <v>32</v>
      </c>
      <c r="AX136" s="14" t="s">
        <v>76</v>
      </c>
      <c r="AY136" s="257" t="s">
        <v>138</v>
      </c>
    </row>
    <row r="137" s="13" customFormat="1">
      <c r="A137" s="13"/>
      <c r="B137" s="237"/>
      <c r="C137" s="238"/>
      <c r="D137" s="232" t="s">
        <v>148</v>
      </c>
      <c r="E137" s="239" t="s">
        <v>1</v>
      </c>
      <c r="F137" s="240" t="s">
        <v>518</v>
      </c>
      <c r="G137" s="238"/>
      <c r="H137" s="239" t="s">
        <v>1</v>
      </c>
      <c r="I137" s="241"/>
      <c r="J137" s="238"/>
      <c r="K137" s="238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148</v>
      </c>
      <c r="AU137" s="246" t="s">
        <v>86</v>
      </c>
      <c r="AV137" s="13" t="s">
        <v>84</v>
      </c>
      <c r="AW137" s="13" t="s">
        <v>32</v>
      </c>
      <c r="AX137" s="13" t="s">
        <v>76</v>
      </c>
      <c r="AY137" s="246" t="s">
        <v>138</v>
      </c>
    </row>
    <row r="138" s="14" customFormat="1">
      <c r="A138" s="14"/>
      <c r="B138" s="247"/>
      <c r="C138" s="248"/>
      <c r="D138" s="232" t="s">
        <v>148</v>
      </c>
      <c r="E138" s="249" t="s">
        <v>1</v>
      </c>
      <c r="F138" s="250" t="s">
        <v>150</v>
      </c>
      <c r="G138" s="248"/>
      <c r="H138" s="251">
        <v>2.1600000000000001</v>
      </c>
      <c r="I138" s="252"/>
      <c r="J138" s="248"/>
      <c r="K138" s="248"/>
      <c r="L138" s="253"/>
      <c r="M138" s="254"/>
      <c r="N138" s="255"/>
      <c r="O138" s="255"/>
      <c r="P138" s="255"/>
      <c r="Q138" s="255"/>
      <c r="R138" s="255"/>
      <c r="S138" s="255"/>
      <c r="T138" s="25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7" t="s">
        <v>148</v>
      </c>
      <c r="AU138" s="257" t="s">
        <v>86</v>
      </c>
      <c r="AV138" s="14" t="s">
        <v>86</v>
      </c>
      <c r="AW138" s="14" t="s">
        <v>32</v>
      </c>
      <c r="AX138" s="14" t="s">
        <v>76</v>
      </c>
      <c r="AY138" s="257" t="s">
        <v>138</v>
      </c>
    </row>
    <row r="139" s="13" customFormat="1">
      <c r="A139" s="13"/>
      <c r="B139" s="237"/>
      <c r="C139" s="238"/>
      <c r="D139" s="232" t="s">
        <v>148</v>
      </c>
      <c r="E139" s="239" t="s">
        <v>1</v>
      </c>
      <c r="F139" s="240" t="s">
        <v>519</v>
      </c>
      <c r="G139" s="238"/>
      <c r="H139" s="239" t="s">
        <v>1</v>
      </c>
      <c r="I139" s="241"/>
      <c r="J139" s="238"/>
      <c r="K139" s="238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148</v>
      </c>
      <c r="AU139" s="246" t="s">
        <v>86</v>
      </c>
      <c r="AV139" s="13" t="s">
        <v>84</v>
      </c>
      <c r="AW139" s="13" t="s">
        <v>32</v>
      </c>
      <c r="AX139" s="13" t="s">
        <v>76</v>
      </c>
      <c r="AY139" s="246" t="s">
        <v>138</v>
      </c>
    </row>
    <row r="140" s="14" customFormat="1">
      <c r="A140" s="14"/>
      <c r="B140" s="247"/>
      <c r="C140" s="248"/>
      <c r="D140" s="232" t="s">
        <v>148</v>
      </c>
      <c r="E140" s="249" t="s">
        <v>1</v>
      </c>
      <c r="F140" s="250" t="s">
        <v>150</v>
      </c>
      <c r="G140" s="248"/>
      <c r="H140" s="251">
        <v>2.1600000000000001</v>
      </c>
      <c r="I140" s="252"/>
      <c r="J140" s="248"/>
      <c r="K140" s="248"/>
      <c r="L140" s="253"/>
      <c r="M140" s="254"/>
      <c r="N140" s="255"/>
      <c r="O140" s="255"/>
      <c r="P140" s="255"/>
      <c r="Q140" s="255"/>
      <c r="R140" s="255"/>
      <c r="S140" s="255"/>
      <c r="T140" s="25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7" t="s">
        <v>148</v>
      </c>
      <c r="AU140" s="257" t="s">
        <v>86</v>
      </c>
      <c r="AV140" s="14" t="s">
        <v>86</v>
      </c>
      <c r="AW140" s="14" t="s">
        <v>32</v>
      </c>
      <c r="AX140" s="14" t="s">
        <v>76</v>
      </c>
      <c r="AY140" s="257" t="s">
        <v>138</v>
      </c>
    </row>
    <row r="141" s="13" customFormat="1">
      <c r="A141" s="13"/>
      <c r="B141" s="237"/>
      <c r="C141" s="238"/>
      <c r="D141" s="232" t="s">
        <v>148</v>
      </c>
      <c r="E141" s="239" t="s">
        <v>1</v>
      </c>
      <c r="F141" s="240" t="s">
        <v>520</v>
      </c>
      <c r="G141" s="238"/>
      <c r="H141" s="239" t="s">
        <v>1</v>
      </c>
      <c r="I141" s="241"/>
      <c r="J141" s="238"/>
      <c r="K141" s="238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148</v>
      </c>
      <c r="AU141" s="246" t="s">
        <v>86</v>
      </c>
      <c r="AV141" s="13" t="s">
        <v>84</v>
      </c>
      <c r="AW141" s="13" t="s">
        <v>32</v>
      </c>
      <c r="AX141" s="13" t="s">
        <v>76</v>
      </c>
      <c r="AY141" s="246" t="s">
        <v>138</v>
      </c>
    </row>
    <row r="142" s="14" customFormat="1">
      <c r="A142" s="14"/>
      <c r="B142" s="247"/>
      <c r="C142" s="248"/>
      <c r="D142" s="232" t="s">
        <v>148</v>
      </c>
      <c r="E142" s="249" t="s">
        <v>1</v>
      </c>
      <c r="F142" s="250" t="s">
        <v>521</v>
      </c>
      <c r="G142" s="248"/>
      <c r="H142" s="251">
        <v>5.7599999999999998</v>
      </c>
      <c r="I142" s="252"/>
      <c r="J142" s="248"/>
      <c r="K142" s="248"/>
      <c r="L142" s="253"/>
      <c r="M142" s="254"/>
      <c r="N142" s="255"/>
      <c r="O142" s="255"/>
      <c r="P142" s="255"/>
      <c r="Q142" s="255"/>
      <c r="R142" s="255"/>
      <c r="S142" s="255"/>
      <c r="T142" s="25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7" t="s">
        <v>148</v>
      </c>
      <c r="AU142" s="257" t="s">
        <v>86</v>
      </c>
      <c r="AV142" s="14" t="s">
        <v>86</v>
      </c>
      <c r="AW142" s="14" t="s">
        <v>32</v>
      </c>
      <c r="AX142" s="14" t="s">
        <v>76</v>
      </c>
      <c r="AY142" s="257" t="s">
        <v>138</v>
      </c>
    </row>
    <row r="143" s="13" customFormat="1">
      <c r="A143" s="13"/>
      <c r="B143" s="237"/>
      <c r="C143" s="238"/>
      <c r="D143" s="232" t="s">
        <v>148</v>
      </c>
      <c r="E143" s="239" t="s">
        <v>1</v>
      </c>
      <c r="F143" s="240" t="s">
        <v>522</v>
      </c>
      <c r="G143" s="238"/>
      <c r="H143" s="239" t="s">
        <v>1</v>
      </c>
      <c r="I143" s="241"/>
      <c r="J143" s="238"/>
      <c r="K143" s="238"/>
      <c r="L143" s="242"/>
      <c r="M143" s="243"/>
      <c r="N143" s="244"/>
      <c r="O143" s="244"/>
      <c r="P143" s="244"/>
      <c r="Q143" s="244"/>
      <c r="R143" s="244"/>
      <c r="S143" s="244"/>
      <c r="T143" s="24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148</v>
      </c>
      <c r="AU143" s="246" t="s">
        <v>86</v>
      </c>
      <c r="AV143" s="13" t="s">
        <v>84</v>
      </c>
      <c r="AW143" s="13" t="s">
        <v>32</v>
      </c>
      <c r="AX143" s="13" t="s">
        <v>76</v>
      </c>
      <c r="AY143" s="246" t="s">
        <v>138</v>
      </c>
    </row>
    <row r="144" s="14" customFormat="1">
      <c r="A144" s="14"/>
      <c r="B144" s="247"/>
      <c r="C144" s="248"/>
      <c r="D144" s="232" t="s">
        <v>148</v>
      </c>
      <c r="E144" s="249" t="s">
        <v>1</v>
      </c>
      <c r="F144" s="250" t="s">
        <v>523</v>
      </c>
      <c r="G144" s="248"/>
      <c r="H144" s="251">
        <v>2.52</v>
      </c>
      <c r="I144" s="252"/>
      <c r="J144" s="248"/>
      <c r="K144" s="248"/>
      <c r="L144" s="253"/>
      <c r="M144" s="254"/>
      <c r="N144" s="255"/>
      <c r="O144" s="255"/>
      <c r="P144" s="255"/>
      <c r="Q144" s="255"/>
      <c r="R144" s="255"/>
      <c r="S144" s="255"/>
      <c r="T144" s="25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7" t="s">
        <v>148</v>
      </c>
      <c r="AU144" s="257" t="s">
        <v>86</v>
      </c>
      <c r="AV144" s="14" t="s">
        <v>86</v>
      </c>
      <c r="AW144" s="14" t="s">
        <v>32</v>
      </c>
      <c r="AX144" s="14" t="s">
        <v>76</v>
      </c>
      <c r="AY144" s="257" t="s">
        <v>138</v>
      </c>
    </row>
    <row r="145" s="13" customFormat="1">
      <c r="A145" s="13"/>
      <c r="B145" s="237"/>
      <c r="C145" s="238"/>
      <c r="D145" s="232" t="s">
        <v>148</v>
      </c>
      <c r="E145" s="239" t="s">
        <v>1</v>
      </c>
      <c r="F145" s="240" t="s">
        <v>154</v>
      </c>
      <c r="G145" s="238"/>
      <c r="H145" s="239" t="s">
        <v>1</v>
      </c>
      <c r="I145" s="241"/>
      <c r="J145" s="238"/>
      <c r="K145" s="238"/>
      <c r="L145" s="242"/>
      <c r="M145" s="243"/>
      <c r="N145" s="244"/>
      <c r="O145" s="244"/>
      <c r="P145" s="244"/>
      <c r="Q145" s="244"/>
      <c r="R145" s="244"/>
      <c r="S145" s="244"/>
      <c r="T145" s="24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6" t="s">
        <v>148</v>
      </c>
      <c r="AU145" s="246" t="s">
        <v>86</v>
      </c>
      <c r="AV145" s="13" t="s">
        <v>84</v>
      </c>
      <c r="AW145" s="13" t="s">
        <v>32</v>
      </c>
      <c r="AX145" s="13" t="s">
        <v>76</v>
      </c>
      <c r="AY145" s="246" t="s">
        <v>138</v>
      </c>
    </row>
    <row r="146" s="14" customFormat="1">
      <c r="A146" s="14"/>
      <c r="B146" s="247"/>
      <c r="C146" s="248"/>
      <c r="D146" s="232" t="s">
        <v>148</v>
      </c>
      <c r="E146" s="249" t="s">
        <v>1</v>
      </c>
      <c r="F146" s="250" t="s">
        <v>524</v>
      </c>
      <c r="G146" s="248"/>
      <c r="H146" s="251">
        <v>24</v>
      </c>
      <c r="I146" s="252"/>
      <c r="J146" s="248"/>
      <c r="K146" s="248"/>
      <c r="L146" s="253"/>
      <c r="M146" s="254"/>
      <c r="N146" s="255"/>
      <c r="O146" s="255"/>
      <c r="P146" s="255"/>
      <c r="Q146" s="255"/>
      <c r="R146" s="255"/>
      <c r="S146" s="255"/>
      <c r="T146" s="25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7" t="s">
        <v>148</v>
      </c>
      <c r="AU146" s="257" t="s">
        <v>86</v>
      </c>
      <c r="AV146" s="14" t="s">
        <v>86</v>
      </c>
      <c r="AW146" s="14" t="s">
        <v>32</v>
      </c>
      <c r="AX146" s="14" t="s">
        <v>76</v>
      </c>
      <c r="AY146" s="257" t="s">
        <v>138</v>
      </c>
    </row>
    <row r="147" s="15" customFormat="1">
      <c r="A147" s="15"/>
      <c r="B147" s="258"/>
      <c r="C147" s="259"/>
      <c r="D147" s="232" t="s">
        <v>148</v>
      </c>
      <c r="E147" s="260" t="s">
        <v>1</v>
      </c>
      <c r="F147" s="261" t="s">
        <v>158</v>
      </c>
      <c r="G147" s="259"/>
      <c r="H147" s="262">
        <v>43.799999999999997</v>
      </c>
      <c r="I147" s="263"/>
      <c r="J147" s="259"/>
      <c r="K147" s="259"/>
      <c r="L147" s="264"/>
      <c r="M147" s="265"/>
      <c r="N147" s="266"/>
      <c r="O147" s="266"/>
      <c r="P147" s="266"/>
      <c r="Q147" s="266"/>
      <c r="R147" s="266"/>
      <c r="S147" s="266"/>
      <c r="T147" s="267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8" t="s">
        <v>148</v>
      </c>
      <c r="AU147" s="268" t="s">
        <v>86</v>
      </c>
      <c r="AV147" s="15" t="s">
        <v>144</v>
      </c>
      <c r="AW147" s="15" t="s">
        <v>32</v>
      </c>
      <c r="AX147" s="15" t="s">
        <v>84</v>
      </c>
      <c r="AY147" s="268" t="s">
        <v>138</v>
      </c>
    </row>
    <row r="148" s="2" customFormat="1" ht="33" customHeight="1">
      <c r="A148" s="38"/>
      <c r="B148" s="39"/>
      <c r="C148" s="219" t="s">
        <v>86</v>
      </c>
      <c r="D148" s="219" t="s">
        <v>140</v>
      </c>
      <c r="E148" s="220" t="s">
        <v>159</v>
      </c>
      <c r="F148" s="221" t="s">
        <v>160</v>
      </c>
      <c r="G148" s="222" t="s">
        <v>94</v>
      </c>
      <c r="H148" s="223">
        <v>91.884</v>
      </c>
      <c r="I148" s="224"/>
      <c r="J148" s="225">
        <f>ROUND(I148*H148,2)</f>
        <v>0</v>
      </c>
      <c r="K148" s="221" t="s">
        <v>143</v>
      </c>
      <c r="L148" s="44"/>
      <c r="M148" s="226" t="s">
        <v>1</v>
      </c>
      <c r="N148" s="227" t="s">
        <v>41</v>
      </c>
      <c r="O148" s="91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0" t="s">
        <v>144</v>
      </c>
      <c r="AT148" s="230" t="s">
        <v>140</v>
      </c>
      <c r="AU148" s="230" t="s">
        <v>86</v>
      </c>
      <c r="AY148" s="17" t="s">
        <v>138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7" t="s">
        <v>84</v>
      </c>
      <c r="BK148" s="231">
        <f>ROUND(I148*H148,2)</f>
        <v>0</v>
      </c>
      <c r="BL148" s="17" t="s">
        <v>144</v>
      </c>
      <c r="BM148" s="230" t="s">
        <v>161</v>
      </c>
    </row>
    <row r="149" s="13" customFormat="1">
      <c r="A149" s="13"/>
      <c r="B149" s="237"/>
      <c r="C149" s="238"/>
      <c r="D149" s="232" t="s">
        <v>148</v>
      </c>
      <c r="E149" s="239" t="s">
        <v>1</v>
      </c>
      <c r="F149" s="240" t="s">
        <v>162</v>
      </c>
      <c r="G149" s="238"/>
      <c r="H149" s="239" t="s">
        <v>1</v>
      </c>
      <c r="I149" s="241"/>
      <c r="J149" s="238"/>
      <c r="K149" s="238"/>
      <c r="L149" s="242"/>
      <c r="M149" s="243"/>
      <c r="N149" s="244"/>
      <c r="O149" s="244"/>
      <c r="P149" s="244"/>
      <c r="Q149" s="244"/>
      <c r="R149" s="244"/>
      <c r="S149" s="244"/>
      <c r="T149" s="24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6" t="s">
        <v>148</v>
      </c>
      <c r="AU149" s="246" t="s">
        <v>86</v>
      </c>
      <c r="AV149" s="13" t="s">
        <v>84</v>
      </c>
      <c r="AW149" s="13" t="s">
        <v>32</v>
      </c>
      <c r="AX149" s="13" t="s">
        <v>76</v>
      </c>
      <c r="AY149" s="246" t="s">
        <v>138</v>
      </c>
    </row>
    <row r="150" s="14" customFormat="1">
      <c r="A150" s="14"/>
      <c r="B150" s="247"/>
      <c r="C150" s="248"/>
      <c r="D150" s="232" t="s">
        <v>148</v>
      </c>
      <c r="E150" s="249" t="s">
        <v>1</v>
      </c>
      <c r="F150" s="250" t="s">
        <v>525</v>
      </c>
      <c r="G150" s="248"/>
      <c r="H150" s="251">
        <v>91.884</v>
      </c>
      <c r="I150" s="252"/>
      <c r="J150" s="248"/>
      <c r="K150" s="248"/>
      <c r="L150" s="253"/>
      <c r="M150" s="254"/>
      <c r="N150" s="255"/>
      <c r="O150" s="255"/>
      <c r="P150" s="255"/>
      <c r="Q150" s="255"/>
      <c r="R150" s="255"/>
      <c r="S150" s="255"/>
      <c r="T150" s="25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7" t="s">
        <v>148</v>
      </c>
      <c r="AU150" s="257" t="s">
        <v>86</v>
      </c>
      <c r="AV150" s="14" t="s">
        <v>86</v>
      </c>
      <c r="AW150" s="14" t="s">
        <v>32</v>
      </c>
      <c r="AX150" s="14" t="s">
        <v>76</v>
      </c>
      <c r="AY150" s="257" t="s">
        <v>138</v>
      </c>
    </row>
    <row r="151" s="15" customFormat="1">
      <c r="A151" s="15"/>
      <c r="B151" s="258"/>
      <c r="C151" s="259"/>
      <c r="D151" s="232" t="s">
        <v>148</v>
      </c>
      <c r="E151" s="260" t="s">
        <v>93</v>
      </c>
      <c r="F151" s="261" t="s">
        <v>158</v>
      </c>
      <c r="G151" s="259"/>
      <c r="H151" s="262">
        <v>91.884</v>
      </c>
      <c r="I151" s="263"/>
      <c r="J151" s="259"/>
      <c r="K151" s="259"/>
      <c r="L151" s="264"/>
      <c r="M151" s="265"/>
      <c r="N151" s="266"/>
      <c r="O151" s="266"/>
      <c r="P151" s="266"/>
      <c r="Q151" s="266"/>
      <c r="R151" s="266"/>
      <c r="S151" s="266"/>
      <c r="T151" s="267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8" t="s">
        <v>148</v>
      </c>
      <c r="AU151" s="268" t="s">
        <v>86</v>
      </c>
      <c r="AV151" s="15" t="s">
        <v>144</v>
      </c>
      <c r="AW151" s="15" t="s">
        <v>32</v>
      </c>
      <c r="AX151" s="15" t="s">
        <v>84</v>
      </c>
      <c r="AY151" s="268" t="s">
        <v>138</v>
      </c>
    </row>
    <row r="152" s="2" customFormat="1" ht="49.05" customHeight="1">
      <c r="A152" s="38"/>
      <c r="B152" s="39"/>
      <c r="C152" s="219" t="s">
        <v>164</v>
      </c>
      <c r="D152" s="219" t="s">
        <v>140</v>
      </c>
      <c r="E152" s="220" t="s">
        <v>165</v>
      </c>
      <c r="F152" s="221" t="s">
        <v>166</v>
      </c>
      <c r="G152" s="222" t="s">
        <v>94</v>
      </c>
      <c r="H152" s="223">
        <v>130.34999999999999</v>
      </c>
      <c r="I152" s="224"/>
      <c r="J152" s="225">
        <f>ROUND(I152*H152,2)</f>
        <v>0</v>
      </c>
      <c r="K152" s="221" t="s">
        <v>143</v>
      </c>
      <c r="L152" s="44"/>
      <c r="M152" s="226" t="s">
        <v>1</v>
      </c>
      <c r="N152" s="227" t="s">
        <v>41</v>
      </c>
      <c r="O152" s="91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0" t="s">
        <v>144</v>
      </c>
      <c r="AT152" s="230" t="s">
        <v>140</v>
      </c>
      <c r="AU152" s="230" t="s">
        <v>86</v>
      </c>
      <c r="AY152" s="17" t="s">
        <v>138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7" t="s">
        <v>84</v>
      </c>
      <c r="BK152" s="231">
        <f>ROUND(I152*H152,2)</f>
        <v>0</v>
      </c>
      <c r="BL152" s="17" t="s">
        <v>144</v>
      </c>
      <c r="BM152" s="230" t="s">
        <v>167</v>
      </c>
    </row>
    <row r="153" s="13" customFormat="1">
      <c r="A153" s="13"/>
      <c r="B153" s="237"/>
      <c r="C153" s="238"/>
      <c r="D153" s="232" t="s">
        <v>148</v>
      </c>
      <c r="E153" s="239" t="s">
        <v>1</v>
      </c>
      <c r="F153" s="240" t="s">
        <v>515</v>
      </c>
      <c r="G153" s="238"/>
      <c r="H153" s="239" t="s">
        <v>1</v>
      </c>
      <c r="I153" s="241"/>
      <c r="J153" s="238"/>
      <c r="K153" s="238"/>
      <c r="L153" s="242"/>
      <c r="M153" s="243"/>
      <c r="N153" s="244"/>
      <c r="O153" s="244"/>
      <c r="P153" s="244"/>
      <c r="Q153" s="244"/>
      <c r="R153" s="244"/>
      <c r="S153" s="244"/>
      <c r="T153" s="24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6" t="s">
        <v>148</v>
      </c>
      <c r="AU153" s="246" t="s">
        <v>86</v>
      </c>
      <c r="AV153" s="13" t="s">
        <v>84</v>
      </c>
      <c r="AW153" s="13" t="s">
        <v>32</v>
      </c>
      <c r="AX153" s="13" t="s">
        <v>76</v>
      </c>
      <c r="AY153" s="246" t="s">
        <v>138</v>
      </c>
    </row>
    <row r="154" s="14" customFormat="1">
      <c r="A154" s="14"/>
      <c r="B154" s="247"/>
      <c r="C154" s="248"/>
      <c r="D154" s="232" t="s">
        <v>148</v>
      </c>
      <c r="E154" s="249" t="s">
        <v>1</v>
      </c>
      <c r="F154" s="250" t="s">
        <v>526</v>
      </c>
      <c r="G154" s="248"/>
      <c r="H154" s="251">
        <v>11.699999999999999</v>
      </c>
      <c r="I154" s="252"/>
      <c r="J154" s="248"/>
      <c r="K154" s="248"/>
      <c r="L154" s="253"/>
      <c r="M154" s="254"/>
      <c r="N154" s="255"/>
      <c r="O154" s="255"/>
      <c r="P154" s="255"/>
      <c r="Q154" s="255"/>
      <c r="R154" s="255"/>
      <c r="S154" s="255"/>
      <c r="T154" s="25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7" t="s">
        <v>148</v>
      </c>
      <c r="AU154" s="257" t="s">
        <v>86</v>
      </c>
      <c r="AV154" s="14" t="s">
        <v>86</v>
      </c>
      <c r="AW154" s="14" t="s">
        <v>32</v>
      </c>
      <c r="AX154" s="14" t="s">
        <v>76</v>
      </c>
      <c r="AY154" s="257" t="s">
        <v>138</v>
      </c>
    </row>
    <row r="155" s="13" customFormat="1">
      <c r="A155" s="13"/>
      <c r="B155" s="237"/>
      <c r="C155" s="238"/>
      <c r="D155" s="232" t="s">
        <v>148</v>
      </c>
      <c r="E155" s="239" t="s">
        <v>1</v>
      </c>
      <c r="F155" s="240" t="s">
        <v>516</v>
      </c>
      <c r="G155" s="238"/>
      <c r="H155" s="239" t="s">
        <v>1</v>
      </c>
      <c r="I155" s="241"/>
      <c r="J155" s="238"/>
      <c r="K155" s="238"/>
      <c r="L155" s="242"/>
      <c r="M155" s="243"/>
      <c r="N155" s="244"/>
      <c r="O155" s="244"/>
      <c r="P155" s="244"/>
      <c r="Q155" s="244"/>
      <c r="R155" s="244"/>
      <c r="S155" s="244"/>
      <c r="T155" s="24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6" t="s">
        <v>148</v>
      </c>
      <c r="AU155" s="246" t="s">
        <v>86</v>
      </c>
      <c r="AV155" s="13" t="s">
        <v>84</v>
      </c>
      <c r="AW155" s="13" t="s">
        <v>32</v>
      </c>
      <c r="AX155" s="13" t="s">
        <v>76</v>
      </c>
      <c r="AY155" s="246" t="s">
        <v>138</v>
      </c>
    </row>
    <row r="156" s="14" customFormat="1">
      <c r="A156" s="14"/>
      <c r="B156" s="247"/>
      <c r="C156" s="248"/>
      <c r="D156" s="232" t="s">
        <v>148</v>
      </c>
      <c r="E156" s="249" t="s">
        <v>1</v>
      </c>
      <c r="F156" s="250" t="s">
        <v>527</v>
      </c>
      <c r="G156" s="248"/>
      <c r="H156" s="251">
        <v>27.300000000000001</v>
      </c>
      <c r="I156" s="252"/>
      <c r="J156" s="248"/>
      <c r="K156" s="248"/>
      <c r="L156" s="253"/>
      <c r="M156" s="254"/>
      <c r="N156" s="255"/>
      <c r="O156" s="255"/>
      <c r="P156" s="255"/>
      <c r="Q156" s="255"/>
      <c r="R156" s="255"/>
      <c r="S156" s="255"/>
      <c r="T156" s="25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7" t="s">
        <v>148</v>
      </c>
      <c r="AU156" s="257" t="s">
        <v>86</v>
      </c>
      <c r="AV156" s="14" t="s">
        <v>86</v>
      </c>
      <c r="AW156" s="14" t="s">
        <v>32</v>
      </c>
      <c r="AX156" s="14" t="s">
        <v>76</v>
      </c>
      <c r="AY156" s="257" t="s">
        <v>138</v>
      </c>
    </row>
    <row r="157" s="13" customFormat="1">
      <c r="A157" s="13"/>
      <c r="B157" s="237"/>
      <c r="C157" s="238"/>
      <c r="D157" s="232" t="s">
        <v>148</v>
      </c>
      <c r="E157" s="239" t="s">
        <v>1</v>
      </c>
      <c r="F157" s="240" t="s">
        <v>518</v>
      </c>
      <c r="G157" s="238"/>
      <c r="H157" s="239" t="s">
        <v>1</v>
      </c>
      <c r="I157" s="241"/>
      <c r="J157" s="238"/>
      <c r="K157" s="238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148</v>
      </c>
      <c r="AU157" s="246" t="s">
        <v>86</v>
      </c>
      <c r="AV157" s="13" t="s">
        <v>84</v>
      </c>
      <c r="AW157" s="13" t="s">
        <v>32</v>
      </c>
      <c r="AX157" s="13" t="s">
        <v>76</v>
      </c>
      <c r="AY157" s="246" t="s">
        <v>138</v>
      </c>
    </row>
    <row r="158" s="14" customFormat="1">
      <c r="A158" s="14"/>
      <c r="B158" s="247"/>
      <c r="C158" s="248"/>
      <c r="D158" s="232" t="s">
        <v>148</v>
      </c>
      <c r="E158" s="249" t="s">
        <v>1</v>
      </c>
      <c r="F158" s="250" t="s">
        <v>526</v>
      </c>
      <c r="G158" s="248"/>
      <c r="H158" s="251">
        <v>11.699999999999999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148</v>
      </c>
      <c r="AU158" s="257" t="s">
        <v>86</v>
      </c>
      <c r="AV158" s="14" t="s">
        <v>86</v>
      </c>
      <c r="AW158" s="14" t="s">
        <v>32</v>
      </c>
      <c r="AX158" s="14" t="s">
        <v>76</v>
      </c>
      <c r="AY158" s="257" t="s">
        <v>138</v>
      </c>
    </row>
    <row r="159" s="13" customFormat="1">
      <c r="A159" s="13"/>
      <c r="B159" s="237"/>
      <c r="C159" s="238"/>
      <c r="D159" s="232" t="s">
        <v>148</v>
      </c>
      <c r="E159" s="239" t="s">
        <v>1</v>
      </c>
      <c r="F159" s="240" t="s">
        <v>519</v>
      </c>
      <c r="G159" s="238"/>
      <c r="H159" s="239" t="s">
        <v>1</v>
      </c>
      <c r="I159" s="241"/>
      <c r="J159" s="238"/>
      <c r="K159" s="238"/>
      <c r="L159" s="242"/>
      <c r="M159" s="243"/>
      <c r="N159" s="244"/>
      <c r="O159" s="244"/>
      <c r="P159" s="244"/>
      <c r="Q159" s="244"/>
      <c r="R159" s="244"/>
      <c r="S159" s="244"/>
      <c r="T159" s="24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6" t="s">
        <v>148</v>
      </c>
      <c r="AU159" s="246" t="s">
        <v>86</v>
      </c>
      <c r="AV159" s="13" t="s">
        <v>84</v>
      </c>
      <c r="AW159" s="13" t="s">
        <v>32</v>
      </c>
      <c r="AX159" s="13" t="s">
        <v>76</v>
      </c>
      <c r="AY159" s="246" t="s">
        <v>138</v>
      </c>
    </row>
    <row r="160" s="14" customFormat="1">
      <c r="A160" s="14"/>
      <c r="B160" s="247"/>
      <c r="C160" s="248"/>
      <c r="D160" s="232" t="s">
        <v>148</v>
      </c>
      <c r="E160" s="249" t="s">
        <v>1</v>
      </c>
      <c r="F160" s="250" t="s">
        <v>526</v>
      </c>
      <c r="G160" s="248"/>
      <c r="H160" s="251">
        <v>11.699999999999999</v>
      </c>
      <c r="I160" s="252"/>
      <c r="J160" s="248"/>
      <c r="K160" s="248"/>
      <c r="L160" s="253"/>
      <c r="M160" s="254"/>
      <c r="N160" s="255"/>
      <c r="O160" s="255"/>
      <c r="P160" s="255"/>
      <c r="Q160" s="255"/>
      <c r="R160" s="255"/>
      <c r="S160" s="255"/>
      <c r="T160" s="25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7" t="s">
        <v>148</v>
      </c>
      <c r="AU160" s="257" t="s">
        <v>86</v>
      </c>
      <c r="AV160" s="14" t="s">
        <v>86</v>
      </c>
      <c r="AW160" s="14" t="s">
        <v>32</v>
      </c>
      <c r="AX160" s="14" t="s">
        <v>76</v>
      </c>
      <c r="AY160" s="257" t="s">
        <v>138</v>
      </c>
    </row>
    <row r="161" s="13" customFormat="1">
      <c r="A161" s="13"/>
      <c r="B161" s="237"/>
      <c r="C161" s="238"/>
      <c r="D161" s="232" t="s">
        <v>148</v>
      </c>
      <c r="E161" s="239" t="s">
        <v>1</v>
      </c>
      <c r="F161" s="240" t="s">
        <v>520</v>
      </c>
      <c r="G161" s="238"/>
      <c r="H161" s="239" t="s">
        <v>1</v>
      </c>
      <c r="I161" s="241"/>
      <c r="J161" s="238"/>
      <c r="K161" s="238"/>
      <c r="L161" s="242"/>
      <c r="M161" s="243"/>
      <c r="N161" s="244"/>
      <c r="O161" s="244"/>
      <c r="P161" s="244"/>
      <c r="Q161" s="244"/>
      <c r="R161" s="244"/>
      <c r="S161" s="244"/>
      <c r="T161" s="24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6" t="s">
        <v>148</v>
      </c>
      <c r="AU161" s="246" t="s">
        <v>86</v>
      </c>
      <c r="AV161" s="13" t="s">
        <v>84</v>
      </c>
      <c r="AW161" s="13" t="s">
        <v>32</v>
      </c>
      <c r="AX161" s="13" t="s">
        <v>76</v>
      </c>
      <c r="AY161" s="246" t="s">
        <v>138</v>
      </c>
    </row>
    <row r="162" s="14" customFormat="1">
      <c r="A162" s="14"/>
      <c r="B162" s="247"/>
      <c r="C162" s="248"/>
      <c r="D162" s="232" t="s">
        <v>148</v>
      </c>
      <c r="E162" s="249" t="s">
        <v>1</v>
      </c>
      <c r="F162" s="250" t="s">
        <v>528</v>
      </c>
      <c r="G162" s="248"/>
      <c r="H162" s="251">
        <v>52.200000000000003</v>
      </c>
      <c r="I162" s="252"/>
      <c r="J162" s="248"/>
      <c r="K162" s="248"/>
      <c r="L162" s="253"/>
      <c r="M162" s="254"/>
      <c r="N162" s="255"/>
      <c r="O162" s="255"/>
      <c r="P162" s="255"/>
      <c r="Q162" s="255"/>
      <c r="R162" s="255"/>
      <c r="S162" s="255"/>
      <c r="T162" s="25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7" t="s">
        <v>148</v>
      </c>
      <c r="AU162" s="257" t="s">
        <v>86</v>
      </c>
      <c r="AV162" s="14" t="s">
        <v>86</v>
      </c>
      <c r="AW162" s="14" t="s">
        <v>32</v>
      </c>
      <c r="AX162" s="14" t="s">
        <v>76</v>
      </c>
      <c r="AY162" s="257" t="s">
        <v>138</v>
      </c>
    </row>
    <row r="163" s="13" customFormat="1">
      <c r="A163" s="13"/>
      <c r="B163" s="237"/>
      <c r="C163" s="238"/>
      <c r="D163" s="232" t="s">
        <v>148</v>
      </c>
      <c r="E163" s="239" t="s">
        <v>1</v>
      </c>
      <c r="F163" s="240" t="s">
        <v>522</v>
      </c>
      <c r="G163" s="238"/>
      <c r="H163" s="239" t="s">
        <v>1</v>
      </c>
      <c r="I163" s="241"/>
      <c r="J163" s="238"/>
      <c r="K163" s="238"/>
      <c r="L163" s="242"/>
      <c r="M163" s="243"/>
      <c r="N163" s="244"/>
      <c r="O163" s="244"/>
      <c r="P163" s="244"/>
      <c r="Q163" s="244"/>
      <c r="R163" s="244"/>
      <c r="S163" s="244"/>
      <c r="T163" s="24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6" t="s">
        <v>148</v>
      </c>
      <c r="AU163" s="246" t="s">
        <v>86</v>
      </c>
      <c r="AV163" s="13" t="s">
        <v>84</v>
      </c>
      <c r="AW163" s="13" t="s">
        <v>32</v>
      </c>
      <c r="AX163" s="13" t="s">
        <v>76</v>
      </c>
      <c r="AY163" s="246" t="s">
        <v>138</v>
      </c>
    </row>
    <row r="164" s="14" customFormat="1">
      <c r="A164" s="14"/>
      <c r="B164" s="247"/>
      <c r="C164" s="248"/>
      <c r="D164" s="232" t="s">
        <v>148</v>
      </c>
      <c r="E164" s="249" t="s">
        <v>1</v>
      </c>
      <c r="F164" s="250" t="s">
        <v>529</v>
      </c>
      <c r="G164" s="248"/>
      <c r="H164" s="251">
        <v>15.75</v>
      </c>
      <c r="I164" s="252"/>
      <c r="J164" s="248"/>
      <c r="K164" s="248"/>
      <c r="L164" s="253"/>
      <c r="M164" s="254"/>
      <c r="N164" s="255"/>
      <c r="O164" s="255"/>
      <c r="P164" s="255"/>
      <c r="Q164" s="255"/>
      <c r="R164" s="255"/>
      <c r="S164" s="255"/>
      <c r="T164" s="25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7" t="s">
        <v>148</v>
      </c>
      <c r="AU164" s="257" t="s">
        <v>86</v>
      </c>
      <c r="AV164" s="14" t="s">
        <v>86</v>
      </c>
      <c r="AW164" s="14" t="s">
        <v>32</v>
      </c>
      <c r="AX164" s="14" t="s">
        <v>76</v>
      </c>
      <c r="AY164" s="257" t="s">
        <v>138</v>
      </c>
    </row>
    <row r="165" s="15" customFormat="1">
      <c r="A165" s="15"/>
      <c r="B165" s="258"/>
      <c r="C165" s="259"/>
      <c r="D165" s="232" t="s">
        <v>148</v>
      </c>
      <c r="E165" s="260" t="s">
        <v>96</v>
      </c>
      <c r="F165" s="261" t="s">
        <v>158</v>
      </c>
      <c r="G165" s="259"/>
      <c r="H165" s="262">
        <v>130.34999999999999</v>
      </c>
      <c r="I165" s="263"/>
      <c r="J165" s="259"/>
      <c r="K165" s="259"/>
      <c r="L165" s="264"/>
      <c r="M165" s="265"/>
      <c r="N165" s="266"/>
      <c r="O165" s="266"/>
      <c r="P165" s="266"/>
      <c r="Q165" s="266"/>
      <c r="R165" s="266"/>
      <c r="S165" s="266"/>
      <c r="T165" s="267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8" t="s">
        <v>148</v>
      </c>
      <c r="AU165" s="268" t="s">
        <v>86</v>
      </c>
      <c r="AV165" s="15" t="s">
        <v>144</v>
      </c>
      <c r="AW165" s="15" t="s">
        <v>32</v>
      </c>
      <c r="AX165" s="15" t="s">
        <v>84</v>
      </c>
      <c r="AY165" s="268" t="s">
        <v>138</v>
      </c>
    </row>
    <row r="166" s="2" customFormat="1" ht="66.75" customHeight="1">
      <c r="A166" s="38"/>
      <c r="B166" s="39"/>
      <c r="C166" s="219" t="s">
        <v>144</v>
      </c>
      <c r="D166" s="219" t="s">
        <v>140</v>
      </c>
      <c r="E166" s="220" t="s">
        <v>170</v>
      </c>
      <c r="F166" s="221" t="s">
        <v>171</v>
      </c>
      <c r="G166" s="222" t="s">
        <v>94</v>
      </c>
      <c r="H166" s="223">
        <v>222.23400000000001</v>
      </c>
      <c r="I166" s="224"/>
      <c r="J166" s="225">
        <f>ROUND(I166*H166,2)</f>
        <v>0</v>
      </c>
      <c r="K166" s="221" t="s">
        <v>1</v>
      </c>
      <c r="L166" s="44"/>
      <c r="M166" s="226" t="s">
        <v>1</v>
      </c>
      <c r="N166" s="227" t="s">
        <v>41</v>
      </c>
      <c r="O166" s="91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0" t="s">
        <v>144</v>
      </c>
      <c r="AT166" s="230" t="s">
        <v>140</v>
      </c>
      <c r="AU166" s="230" t="s">
        <v>86</v>
      </c>
      <c r="AY166" s="17" t="s">
        <v>138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7" t="s">
        <v>84</v>
      </c>
      <c r="BK166" s="231">
        <f>ROUND(I166*H166,2)</f>
        <v>0</v>
      </c>
      <c r="BL166" s="17" t="s">
        <v>144</v>
      </c>
      <c r="BM166" s="230" t="s">
        <v>172</v>
      </c>
    </row>
    <row r="167" s="14" customFormat="1">
      <c r="A167" s="14"/>
      <c r="B167" s="247"/>
      <c r="C167" s="248"/>
      <c r="D167" s="232" t="s">
        <v>148</v>
      </c>
      <c r="E167" s="249" t="s">
        <v>1</v>
      </c>
      <c r="F167" s="250" t="s">
        <v>93</v>
      </c>
      <c r="G167" s="248"/>
      <c r="H167" s="251">
        <v>91.884</v>
      </c>
      <c r="I167" s="252"/>
      <c r="J167" s="248"/>
      <c r="K167" s="248"/>
      <c r="L167" s="253"/>
      <c r="M167" s="254"/>
      <c r="N167" s="255"/>
      <c r="O167" s="255"/>
      <c r="P167" s="255"/>
      <c r="Q167" s="255"/>
      <c r="R167" s="255"/>
      <c r="S167" s="255"/>
      <c r="T167" s="25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7" t="s">
        <v>148</v>
      </c>
      <c r="AU167" s="257" t="s">
        <v>86</v>
      </c>
      <c r="AV167" s="14" t="s">
        <v>86</v>
      </c>
      <c r="AW167" s="14" t="s">
        <v>32</v>
      </c>
      <c r="AX167" s="14" t="s">
        <v>76</v>
      </c>
      <c r="AY167" s="257" t="s">
        <v>138</v>
      </c>
    </row>
    <row r="168" s="14" customFormat="1">
      <c r="A168" s="14"/>
      <c r="B168" s="247"/>
      <c r="C168" s="248"/>
      <c r="D168" s="232" t="s">
        <v>148</v>
      </c>
      <c r="E168" s="249" t="s">
        <v>1</v>
      </c>
      <c r="F168" s="250" t="s">
        <v>96</v>
      </c>
      <c r="G168" s="248"/>
      <c r="H168" s="251">
        <v>130.34999999999999</v>
      </c>
      <c r="I168" s="252"/>
      <c r="J168" s="248"/>
      <c r="K168" s="248"/>
      <c r="L168" s="253"/>
      <c r="M168" s="254"/>
      <c r="N168" s="255"/>
      <c r="O168" s="255"/>
      <c r="P168" s="255"/>
      <c r="Q168" s="255"/>
      <c r="R168" s="255"/>
      <c r="S168" s="255"/>
      <c r="T168" s="25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7" t="s">
        <v>148</v>
      </c>
      <c r="AU168" s="257" t="s">
        <v>86</v>
      </c>
      <c r="AV168" s="14" t="s">
        <v>86</v>
      </c>
      <c r="AW168" s="14" t="s">
        <v>32</v>
      </c>
      <c r="AX168" s="14" t="s">
        <v>76</v>
      </c>
      <c r="AY168" s="257" t="s">
        <v>138</v>
      </c>
    </row>
    <row r="169" s="15" customFormat="1">
      <c r="A169" s="15"/>
      <c r="B169" s="258"/>
      <c r="C169" s="259"/>
      <c r="D169" s="232" t="s">
        <v>148</v>
      </c>
      <c r="E169" s="260" t="s">
        <v>1</v>
      </c>
      <c r="F169" s="261" t="s">
        <v>158</v>
      </c>
      <c r="G169" s="259"/>
      <c r="H169" s="262">
        <v>222.23400000000001</v>
      </c>
      <c r="I169" s="263"/>
      <c r="J169" s="259"/>
      <c r="K169" s="259"/>
      <c r="L169" s="264"/>
      <c r="M169" s="265"/>
      <c r="N169" s="266"/>
      <c r="O169" s="266"/>
      <c r="P169" s="266"/>
      <c r="Q169" s="266"/>
      <c r="R169" s="266"/>
      <c r="S169" s="266"/>
      <c r="T169" s="267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8" t="s">
        <v>148</v>
      </c>
      <c r="AU169" s="268" t="s">
        <v>86</v>
      </c>
      <c r="AV169" s="15" t="s">
        <v>144</v>
      </c>
      <c r="AW169" s="15" t="s">
        <v>32</v>
      </c>
      <c r="AX169" s="15" t="s">
        <v>84</v>
      </c>
      <c r="AY169" s="268" t="s">
        <v>138</v>
      </c>
    </row>
    <row r="170" s="2" customFormat="1" ht="33" customHeight="1">
      <c r="A170" s="38"/>
      <c r="B170" s="39"/>
      <c r="C170" s="219" t="s">
        <v>173</v>
      </c>
      <c r="D170" s="219" t="s">
        <v>140</v>
      </c>
      <c r="E170" s="220" t="s">
        <v>174</v>
      </c>
      <c r="F170" s="221" t="s">
        <v>175</v>
      </c>
      <c r="G170" s="222" t="s">
        <v>102</v>
      </c>
      <c r="H170" s="223">
        <v>296.39999999999998</v>
      </c>
      <c r="I170" s="224"/>
      <c r="J170" s="225">
        <f>ROUND(I170*H170,2)</f>
        <v>0</v>
      </c>
      <c r="K170" s="221" t="s">
        <v>143</v>
      </c>
      <c r="L170" s="44"/>
      <c r="M170" s="226" t="s">
        <v>1</v>
      </c>
      <c r="N170" s="227" t="s">
        <v>41</v>
      </c>
      <c r="O170" s="91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0" t="s">
        <v>144</v>
      </c>
      <c r="AT170" s="230" t="s">
        <v>140</v>
      </c>
      <c r="AU170" s="230" t="s">
        <v>86</v>
      </c>
      <c r="AY170" s="17" t="s">
        <v>138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7" t="s">
        <v>84</v>
      </c>
      <c r="BK170" s="231">
        <f>ROUND(I170*H170,2)</f>
        <v>0</v>
      </c>
      <c r="BL170" s="17" t="s">
        <v>144</v>
      </c>
      <c r="BM170" s="230" t="s">
        <v>176</v>
      </c>
    </row>
    <row r="171" s="2" customFormat="1">
      <c r="A171" s="38"/>
      <c r="B171" s="39"/>
      <c r="C171" s="40"/>
      <c r="D171" s="232" t="s">
        <v>146</v>
      </c>
      <c r="E171" s="40"/>
      <c r="F171" s="233" t="s">
        <v>177</v>
      </c>
      <c r="G171" s="40"/>
      <c r="H171" s="40"/>
      <c r="I171" s="234"/>
      <c r="J171" s="40"/>
      <c r="K171" s="40"/>
      <c r="L171" s="44"/>
      <c r="M171" s="235"/>
      <c r="N171" s="236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146</v>
      </c>
      <c r="AU171" s="17" t="s">
        <v>86</v>
      </c>
    </row>
    <row r="172" s="13" customFormat="1">
      <c r="A172" s="13"/>
      <c r="B172" s="237"/>
      <c r="C172" s="238"/>
      <c r="D172" s="232" t="s">
        <v>148</v>
      </c>
      <c r="E172" s="239" t="s">
        <v>1</v>
      </c>
      <c r="F172" s="240" t="s">
        <v>162</v>
      </c>
      <c r="G172" s="238"/>
      <c r="H172" s="239" t="s">
        <v>1</v>
      </c>
      <c r="I172" s="241"/>
      <c r="J172" s="238"/>
      <c r="K172" s="238"/>
      <c r="L172" s="242"/>
      <c r="M172" s="243"/>
      <c r="N172" s="244"/>
      <c r="O172" s="244"/>
      <c r="P172" s="244"/>
      <c r="Q172" s="244"/>
      <c r="R172" s="244"/>
      <c r="S172" s="244"/>
      <c r="T172" s="24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6" t="s">
        <v>148</v>
      </c>
      <c r="AU172" s="246" t="s">
        <v>86</v>
      </c>
      <c r="AV172" s="13" t="s">
        <v>84</v>
      </c>
      <c r="AW172" s="13" t="s">
        <v>32</v>
      </c>
      <c r="AX172" s="13" t="s">
        <v>76</v>
      </c>
      <c r="AY172" s="246" t="s">
        <v>138</v>
      </c>
    </row>
    <row r="173" s="14" customFormat="1">
      <c r="A173" s="14"/>
      <c r="B173" s="247"/>
      <c r="C173" s="248"/>
      <c r="D173" s="232" t="s">
        <v>148</v>
      </c>
      <c r="E173" s="249" t="s">
        <v>1</v>
      </c>
      <c r="F173" s="250" t="s">
        <v>530</v>
      </c>
      <c r="G173" s="248"/>
      <c r="H173" s="251">
        <v>296.39999999999998</v>
      </c>
      <c r="I173" s="252"/>
      <c r="J173" s="248"/>
      <c r="K173" s="248"/>
      <c r="L173" s="253"/>
      <c r="M173" s="254"/>
      <c r="N173" s="255"/>
      <c r="O173" s="255"/>
      <c r="P173" s="255"/>
      <c r="Q173" s="255"/>
      <c r="R173" s="255"/>
      <c r="S173" s="255"/>
      <c r="T173" s="25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7" t="s">
        <v>148</v>
      </c>
      <c r="AU173" s="257" t="s">
        <v>86</v>
      </c>
      <c r="AV173" s="14" t="s">
        <v>86</v>
      </c>
      <c r="AW173" s="14" t="s">
        <v>32</v>
      </c>
      <c r="AX173" s="14" t="s">
        <v>76</v>
      </c>
      <c r="AY173" s="257" t="s">
        <v>138</v>
      </c>
    </row>
    <row r="174" s="15" customFormat="1">
      <c r="A174" s="15"/>
      <c r="B174" s="258"/>
      <c r="C174" s="259"/>
      <c r="D174" s="232" t="s">
        <v>148</v>
      </c>
      <c r="E174" s="260" t="s">
        <v>1</v>
      </c>
      <c r="F174" s="261" t="s">
        <v>158</v>
      </c>
      <c r="G174" s="259"/>
      <c r="H174" s="262">
        <v>296.39999999999998</v>
      </c>
      <c r="I174" s="263"/>
      <c r="J174" s="259"/>
      <c r="K174" s="259"/>
      <c r="L174" s="264"/>
      <c r="M174" s="265"/>
      <c r="N174" s="266"/>
      <c r="O174" s="266"/>
      <c r="P174" s="266"/>
      <c r="Q174" s="266"/>
      <c r="R174" s="266"/>
      <c r="S174" s="266"/>
      <c r="T174" s="267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8" t="s">
        <v>148</v>
      </c>
      <c r="AU174" s="268" t="s">
        <v>86</v>
      </c>
      <c r="AV174" s="15" t="s">
        <v>144</v>
      </c>
      <c r="AW174" s="15" t="s">
        <v>32</v>
      </c>
      <c r="AX174" s="15" t="s">
        <v>84</v>
      </c>
      <c r="AY174" s="268" t="s">
        <v>138</v>
      </c>
    </row>
    <row r="175" s="12" customFormat="1" ht="22.8" customHeight="1">
      <c r="A175" s="12"/>
      <c r="B175" s="203"/>
      <c r="C175" s="204"/>
      <c r="D175" s="205" t="s">
        <v>75</v>
      </c>
      <c r="E175" s="217" t="s">
        <v>144</v>
      </c>
      <c r="F175" s="217" t="s">
        <v>179</v>
      </c>
      <c r="G175" s="204"/>
      <c r="H175" s="204"/>
      <c r="I175" s="207"/>
      <c r="J175" s="218">
        <f>BK175</f>
        <v>0</v>
      </c>
      <c r="K175" s="204"/>
      <c r="L175" s="209"/>
      <c r="M175" s="210"/>
      <c r="N175" s="211"/>
      <c r="O175" s="211"/>
      <c r="P175" s="212">
        <f>SUM(P176:P190)</f>
        <v>0</v>
      </c>
      <c r="Q175" s="211"/>
      <c r="R175" s="212">
        <f>SUM(R176:R190)</f>
        <v>0</v>
      </c>
      <c r="S175" s="211"/>
      <c r="T175" s="213">
        <f>SUM(T176:T190)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4" t="s">
        <v>84</v>
      </c>
      <c r="AT175" s="215" t="s">
        <v>75</v>
      </c>
      <c r="AU175" s="215" t="s">
        <v>84</v>
      </c>
      <c r="AY175" s="214" t="s">
        <v>138</v>
      </c>
      <c r="BK175" s="216">
        <f>SUM(BK176:BK190)</f>
        <v>0</v>
      </c>
    </row>
    <row r="176" s="2" customFormat="1" ht="44.25" customHeight="1">
      <c r="A176" s="38"/>
      <c r="B176" s="39"/>
      <c r="C176" s="219" t="s">
        <v>180</v>
      </c>
      <c r="D176" s="219" t="s">
        <v>140</v>
      </c>
      <c r="E176" s="220" t="s">
        <v>181</v>
      </c>
      <c r="F176" s="221" t="s">
        <v>182</v>
      </c>
      <c r="G176" s="222" t="s">
        <v>94</v>
      </c>
      <c r="H176" s="223">
        <v>20.23</v>
      </c>
      <c r="I176" s="224"/>
      <c r="J176" s="225">
        <f>ROUND(I176*H176,2)</f>
        <v>0</v>
      </c>
      <c r="K176" s="221" t="s">
        <v>143</v>
      </c>
      <c r="L176" s="44"/>
      <c r="M176" s="226" t="s">
        <v>1</v>
      </c>
      <c r="N176" s="227" t="s">
        <v>41</v>
      </c>
      <c r="O176" s="91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0" t="s">
        <v>144</v>
      </c>
      <c r="AT176" s="230" t="s">
        <v>140</v>
      </c>
      <c r="AU176" s="230" t="s">
        <v>86</v>
      </c>
      <c r="AY176" s="17" t="s">
        <v>138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7" t="s">
        <v>84</v>
      </c>
      <c r="BK176" s="231">
        <f>ROUND(I176*H176,2)</f>
        <v>0</v>
      </c>
      <c r="BL176" s="17" t="s">
        <v>144</v>
      </c>
      <c r="BM176" s="230" t="s">
        <v>183</v>
      </c>
    </row>
    <row r="177" s="2" customFormat="1">
      <c r="A177" s="38"/>
      <c r="B177" s="39"/>
      <c r="C177" s="40"/>
      <c r="D177" s="232" t="s">
        <v>146</v>
      </c>
      <c r="E177" s="40"/>
      <c r="F177" s="233" t="s">
        <v>184</v>
      </c>
      <c r="G177" s="40"/>
      <c r="H177" s="40"/>
      <c r="I177" s="234"/>
      <c r="J177" s="40"/>
      <c r="K177" s="40"/>
      <c r="L177" s="44"/>
      <c r="M177" s="235"/>
      <c r="N177" s="236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146</v>
      </c>
      <c r="AU177" s="17" t="s">
        <v>86</v>
      </c>
    </row>
    <row r="178" s="13" customFormat="1">
      <c r="A178" s="13"/>
      <c r="B178" s="237"/>
      <c r="C178" s="238"/>
      <c r="D178" s="232" t="s">
        <v>148</v>
      </c>
      <c r="E178" s="239" t="s">
        <v>1</v>
      </c>
      <c r="F178" s="240" t="s">
        <v>515</v>
      </c>
      <c r="G178" s="238"/>
      <c r="H178" s="239" t="s">
        <v>1</v>
      </c>
      <c r="I178" s="241"/>
      <c r="J178" s="238"/>
      <c r="K178" s="238"/>
      <c r="L178" s="242"/>
      <c r="M178" s="243"/>
      <c r="N178" s="244"/>
      <c r="O178" s="244"/>
      <c r="P178" s="244"/>
      <c r="Q178" s="244"/>
      <c r="R178" s="244"/>
      <c r="S178" s="244"/>
      <c r="T178" s="24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6" t="s">
        <v>148</v>
      </c>
      <c r="AU178" s="246" t="s">
        <v>86</v>
      </c>
      <c r="AV178" s="13" t="s">
        <v>84</v>
      </c>
      <c r="AW178" s="13" t="s">
        <v>32</v>
      </c>
      <c r="AX178" s="13" t="s">
        <v>76</v>
      </c>
      <c r="AY178" s="246" t="s">
        <v>138</v>
      </c>
    </row>
    <row r="179" s="14" customFormat="1">
      <c r="A179" s="14"/>
      <c r="B179" s="247"/>
      <c r="C179" s="248"/>
      <c r="D179" s="232" t="s">
        <v>148</v>
      </c>
      <c r="E179" s="249" t="s">
        <v>1</v>
      </c>
      <c r="F179" s="250" t="s">
        <v>531</v>
      </c>
      <c r="G179" s="248"/>
      <c r="H179" s="251">
        <v>2.6099999999999999</v>
      </c>
      <c r="I179" s="252"/>
      <c r="J179" s="248"/>
      <c r="K179" s="248"/>
      <c r="L179" s="253"/>
      <c r="M179" s="254"/>
      <c r="N179" s="255"/>
      <c r="O179" s="255"/>
      <c r="P179" s="255"/>
      <c r="Q179" s="255"/>
      <c r="R179" s="255"/>
      <c r="S179" s="255"/>
      <c r="T179" s="25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7" t="s">
        <v>148</v>
      </c>
      <c r="AU179" s="257" t="s">
        <v>86</v>
      </c>
      <c r="AV179" s="14" t="s">
        <v>86</v>
      </c>
      <c r="AW179" s="14" t="s">
        <v>32</v>
      </c>
      <c r="AX179" s="14" t="s">
        <v>76</v>
      </c>
      <c r="AY179" s="257" t="s">
        <v>138</v>
      </c>
    </row>
    <row r="180" s="13" customFormat="1">
      <c r="A180" s="13"/>
      <c r="B180" s="237"/>
      <c r="C180" s="238"/>
      <c r="D180" s="232" t="s">
        <v>148</v>
      </c>
      <c r="E180" s="239" t="s">
        <v>1</v>
      </c>
      <c r="F180" s="240" t="s">
        <v>516</v>
      </c>
      <c r="G180" s="238"/>
      <c r="H180" s="239" t="s">
        <v>1</v>
      </c>
      <c r="I180" s="241"/>
      <c r="J180" s="238"/>
      <c r="K180" s="238"/>
      <c r="L180" s="242"/>
      <c r="M180" s="243"/>
      <c r="N180" s="244"/>
      <c r="O180" s="244"/>
      <c r="P180" s="244"/>
      <c r="Q180" s="244"/>
      <c r="R180" s="244"/>
      <c r="S180" s="244"/>
      <c r="T180" s="24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6" t="s">
        <v>148</v>
      </c>
      <c r="AU180" s="246" t="s">
        <v>86</v>
      </c>
      <c r="AV180" s="13" t="s">
        <v>84</v>
      </c>
      <c r="AW180" s="13" t="s">
        <v>32</v>
      </c>
      <c r="AX180" s="13" t="s">
        <v>76</v>
      </c>
      <c r="AY180" s="246" t="s">
        <v>138</v>
      </c>
    </row>
    <row r="181" s="14" customFormat="1">
      <c r="A181" s="14"/>
      <c r="B181" s="247"/>
      <c r="C181" s="248"/>
      <c r="D181" s="232" t="s">
        <v>148</v>
      </c>
      <c r="E181" s="249" t="s">
        <v>1</v>
      </c>
      <c r="F181" s="250" t="s">
        <v>532</v>
      </c>
      <c r="G181" s="248"/>
      <c r="H181" s="251">
        <v>4.7999999999999998</v>
      </c>
      <c r="I181" s="252"/>
      <c r="J181" s="248"/>
      <c r="K181" s="248"/>
      <c r="L181" s="253"/>
      <c r="M181" s="254"/>
      <c r="N181" s="255"/>
      <c r="O181" s="255"/>
      <c r="P181" s="255"/>
      <c r="Q181" s="255"/>
      <c r="R181" s="255"/>
      <c r="S181" s="255"/>
      <c r="T181" s="25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7" t="s">
        <v>148</v>
      </c>
      <c r="AU181" s="257" t="s">
        <v>86</v>
      </c>
      <c r="AV181" s="14" t="s">
        <v>86</v>
      </c>
      <c r="AW181" s="14" t="s">
        <v>32</v>
      </c>
      <c r="AX181" s="14" t="s">
        <v>76</v>
      </c>
      <c r="AY181" s="257" t="s">
        <v>138</v>
      </c>
    </row>
    <row r="182" s="13" customFormat="1">
      <c r="A182" s="13"/>
      <c r="B182" s="237"/>
      <c r="C182" s="238"/>
      <c r="D182" s="232" t="s">
        <v>148</v>
      </c>
      <c r="E182" s="239" t="s">
        <v>1</v>
      </c>
      <c r="F182" s="240" t="s">
        <v>518</v>
      </c>
      <c r="G182" s="238"/>
      <c r="H182" s="239" t="s">
        <v>1</v>
      </c>
      <c r="I182" s="241"/>
      <c r="J182" s="238"/>
      <c r="K182" s="238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148</v>
      </c>
      <c r="AU182" s="246" t="s">
        <v>86</v>
      </c>
      <c r="AV182" s="13" t="s">
        <v>84</v>
      </c>
      <c r="AW182" s="13" t="s">
        <v>32</v>
      </c>
      <c r="AX182" s="13" t="s">
        <v>76</v>
      </c>
      <c r="AY182" s="246" t="s">
        <v>138</v>
      </c>
    </row>
    <row r="183" s="14" customFormat="1">
      <c r="A183" s="14"/>
      <c r="B183" s="247"/>
      <c r="C183" s="248"/>
      <c r="D183" s="232" t="s">
        <v>148</v>
      </c>
      <c r="E183" s="249" t="s">
        <v>1</v>
      </c>
      <c r="F183" s="250" t="s">
        <v>188</v>
      </c>
      <c r="G183" s="248"/>
      <c r="H183" s="251">
        <v>2.5649999999999999</v>
      </c>
      <c r="I183" s="252"/>
      <c r="J183" s="248"/>
      <c r="K183" s="248"/>
      <c r="L183" s="253"/>
      <c r="M183" s="254"/>
      <c r="N183" s="255"/>
      <c r="O183" s="255"/>
      <c r="P183" s="255"/>
      <c r="Q183" s="255"/>
      <c r="R183" s="255"/>
      <c r="S183" s="255"/>
      <c r="T183" s="25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7" t="s">
        <v>148</v>
      </c>
      <c r="AU183" s="257" t="s">
        <v>86</v>
      </c>
      <c r="AV183" s="14" t="s">
        <v>86</v>
      </c>
      <c r="AW183" s="14" t="s">
        <v>32</v>
      </c>
      <c r="AX183" s="14" t="s">
        <v>76</v>
      </c>
      <c r="AY183" s="257" t="s">
        <v>138</v>
      </c>
    </row>
    <row r="184" s="13" customFormat="1">
      <c r="A184" s="13"/>
      <c r="B184" s="237"/>
      <c r="C184" s="238"/>
      <c r="D184" s="232" t="s">
        <v>148</v>
      </c>
      <c r="E184" s="239" t="s">
        <v>1</v>
      </c>
      <c r="F184" s="240" t="s">
        <v>519</v>
      </c>
      <c r="G184" s="238"/>
      <c r="H184" s="239" t="s">
        <v>1</v>
      </c>
      <c r="I184" s="241"/>
      <c r="J184" s="238"/>
      <c r="K184" s="238"/>
      <c r="L184" s="242"/>
      <c r="M184" s="243"/>
      <c r="N184" s="244"/>
      <c r="O184" s="244"/>
      <c r="P184" s="244"/>
      <c r="Q184" s="244"/>
      <c r="R184" s="244"/>
      <c r="S184" s="244"/>
      <c r="T184" s="24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6" t="s">
        <v>148</v>
      </c>
      <c r="AU184" s="246" t="s">
        <v>86</v>
      </c>
      <c r="AV184" s="13" t="s">
        <v>84</v>
      </c>
      <c r="AW184" s="13" t="s">
        <v>32</v>
      </c>
      <c r="AX184" s="13" t="s">
        <v>76</v>
      </c>
      <c r="AY184" s="246" t="s">
        <v>138</v>
      </c>
    </row>
    <row r="185" s="14" customFormat="1">
      <c r="A185" s="14"/>
      <c r="B185" s="247"/>
      <c r="C185" s="248"/>
      <c r="D185" s="232" t="s">
        <v>148</v>
      </c>
      <c r="E185" s="249" t="s">
        <v>1</v>
      </c>
      <c r="F185" s="250" t="s">
        <v>533</v>
      </c>
      <c r="G185" s="248"/>
      <c r="H185" s="251">
        <v>2.8500000000000001</v>
      </c>
      <c r="I185" s="252"/>
      <c r="J185" s="248"/>
      <c r="K185" s="248"/>
      <c r="L185" s="253"/>
      <c r="M185" s="254"/>
      <c r="N185" s="255"/>
      <c r="O185" s="255"/>
      <c r="P185" s="255"/>
      <c r="Q185" s="255"/>
      <c r="R185" s="255"/>
      <c r="S185" s="255"/>
      <c r="T185" s="25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7" t="s">
        <v>148</v>
      </c>
      <c r="AU185" s="257" t="s">
        <v>86</v>
      </c>
      <c r="AV185" s="14" t="s">
        <v>86</v>
      </c>
      <c r="AW185" s="14" t="s">
        <v>32</v>
      </c>
      <c r="AX185" s="14" t="s">
        <v>76</v>
      </c>
      <c r="AY185" s="257" t="s">
        <v>138</v>
      </c>
    </row>
    <row r="186" s="13" customFormat="1">
      <c r="A186" s="13"/>
      <c r="B186" s="237"/>
      <c r="C186" s="238"/>
      <c r="D186" s="232" t="s">
        <v>148</v>
      </c>
      <c r="E186" s="239" t="s">
        <v>1</v>
      </c>
      <c r="F186" s="240" t="s">
        <v>520</v>
      </c>
      <c r="G186" s="238"/>
      <c r="H186" s="239" t="s">
        <v>1</v>
      </c>
      <c r="I186" s="241"/>
      <c r="J186" s="238"/>
      <c r="K186" s="238"/>
      <c r="L186" s="242"/>
      <c r="M186" s="243"/>
      <c r="N186" s="244"/>
      <c r="O186" s="244"/>
      <c r="P186" s="244"/>
      <c r="Q186" s="244"/>
      <c r="R186" s="244"/>
      <c r="S186" s="244"/>
      <c r="T186" s="24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6" t="s">
        <v>148</v>
      </c>
      <c r="AU186" s="246" t="s">
        <v>86</v>
      </c>
      <c r="AV186" s="13" t="s">
        <v>84</v>
      </c>
      <c r="AW186" s="13" t="s">
        <v>32</v>
      </c>
      <c r="AX186" s="13" t="s">
        <v>76</v>
      </c>
      <c r="AY186" s="246" t="s">
        <v>138</v>
      </c>
    </row>
    <row r="187" s="14" customFormat="1">
      <c r="A187" s="14"/>
      <c r="B187" s="247"/>
      <c r="C187" s="248"/>
      <c r="D187" s="232" t="s">
        <v>148</v>
      </c>
      <c r="E187" s="249" t="s">
        <v>1</v>
      </c>
      <c r="F187" s="250" t="s">
        <v>534</v>
      </c>
      <c r="G187" s="248"/>
      <c r="H187" s="251">
        <v>4.7199999999999998</v>
      </c>
      <c r="I187" s="252"/>
      <c r="J187" s="248"/>
      <c r="K187" s="248"/>
      <c r="L187" s="253"/>
      <c r="M187" s="254"/>
      <c r="N187" s="255"/>
      <c r="O187" s="255"/>
      <c r="P187" s="255"/>
      <c r="Q187" s="255"/>
      <c r="R187" s="255"/>
      <c r="S187" s="255"/>
      <c r="T187" s="25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7" t="s">
        <v>148</v>
      </c>
      <c r="AU187" s="257" t="s">
        <v>86</v>
      </c>
      <c r="AV187" s="14" t="s">
        <v>86</v>
      </c>
      <c r="AW187" s="14" t="s">
        <v>32</v>
      </c>
      <c r="AX187" s="14" t="s">
        <v>76</v>
      </c>
      <c r="AY187" s="257" t="s">
        <v>138</v>
      </c>
    </row>
    <row r="188" s="13" customFormat="1">
      <c r="A188" s="13"/>
      <c r="B188" s="237"/>
      <c r="C188" s="238"/>
      <c r="D188" s="232" t="s">
        <v>148</v>
      </c>
      <c r="E188" s="239" t="s">
        <v>1</v>
      </c>
      <c r="F188" s="240" t="s">
        <v>522</v>
      </c>
      <c r="G188" s="238"/>
      <c r="H188" s="239" t="s">
        <v>1</v>
      </c>
      <c r="I188" s="241"/>
      <c r="J188" s="238"/>
      <c r="K188" s="238"/>
      <c r="L188" s="242"/>
      <c r="M188" s="243"/>
      <c r="N188" s="244"/>
      <c r="O188" s="244"/>
      <c r="P188" s="244"/>
      <c r="Q188" s="244"/>
      <c r="R188" s="244"/>
      <c r="S188" s="244"/>
      <c r="T188" s="24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6" t="s">
        <v>148</v>
      </c>
      <c r="AU188" s="246" t="s">
        <v>86</v>
      </c>
      <c r="AV188" s="13" t="s">
        <v>84</v>
      </c>
      <c r="AW188" s="13" t="s">
        <v>32</v>
      </c>
      <c r="AX188" s="13" t="s">
        <v>76</v>
      </c>
      <c r="AY188" s="246" t="s">
        <v>138</v>
      </c>
    </row>
    <row r="189" s="14" customFormat="1">
      <c r="A189" s="14"/>
      <c r="B189" s="247"/>
      <c r="C189" s="248"/>
      <c r="D189" s="232" t="s">
        <v>148</v>
      </c>
      <c r="E189" s="249" t="s">
        <v>1</v>
      </c>
      <c r="F189" s="250" t="s">
        <v>535</v>
      </c>
      <c r="G189" s="248"/>
      <c r="H189" s="251">
        <v>2.6850000000000001</v>
      </c>
      <c r="I189" s="252"/>
      <c r="J189" s="248"/>
      <c r="K189" s="248"/>
      <c r="L189" s="253"/>
      <c r="M189" s="254"/>
      <c r="N189" s="255"/>
      <c r="O189" s="255"/>
      <c r="P189" s="255"/>
      <c r="Q189" s="255"/>
      <c r="R189" s="255"/>
      <c r="S189" s="255"/>
      <c r="T189" s="25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7" t="s">
        <v>148</v>
      </c>
      <c r="AU189" s="257" t="s">
        <v>86</v>
      </c>
      <c r="AV189" s="14" t="s">
        <v>86</v>
      </c>
      <c r="AW189" s="14" t="s">
        <v>32</v>
      </c>
      <c r="AX189" s="14" t="s">
        <v>76</v>
      </c>
      <c r="AY189" s="257" t="s">
        <v>138</v>
      </c>
    </row>
    <row r="190" s="15" customFormat="1">
      <c r="A190" s="15"/>
      <c r="B190" s="258"/>
      <c r="C190" s="259"/>
      <c r="D190" s="232" t="s">
        <v>148</v>
      </c>
      <c r="E190" s="260" t="s">
        <v>1</v>
      </c>
      <c r="F190" s="261" t="s">
        <v>158</v>
      </c>
      <c r="G190" s="259"/>
      <c r="H190" s="262">
        <v>20.23</v>
      </c>
      <c r="I190" s="263"/>
      <c r="J190" s="259"/>
      <c r="K190" s="259"/>
      <c r="L190" s="264"/>
      <c r="M190" s="265"/>
      <c r="N190" s="266"/>
      <c r="O190" s="266"/>
      <c r="P190" s="266"/>
      <c r="Q190" s="266"/>
      <c r="R190" s="266"/>
      <c r="S190" s="266"/>
      <c r="T190" s="267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8" t="s">
        <v>148</v>
      </c>
      <c r="AU190" s="268" t="s">
        <v>86</v>
      </c>
      <c r="AV190" s="15" t="s">
        <v>144</v>
      </c>
      <c r="AW190" s="15" t="s">
        <v>32</v>
      </c>
      <c r="AX190" s="15" t="s">
        <v>84</v>
      </c>
      <c r="AY190" s="268" t="s">
        <v>138</v>
      </c>
    </row>
    <row r="191" s="12" customFormat="1" ht="22.8" customHeight="1">
      <c r="A191" s="12"/>
      <c r="B191" s="203"/>
      <c r="C191" s="204"/>
      <c r="D191" s="205" t="s">
        <v>75</v>
      </c>
      <c r="E191" s="217" t="s">
        <v>173</v>
      </c>
      <c r="F191" s="217" t="s">
        <v>189</v>
      </c>
      <c r="G191" s="204"/>
      <c r="H191" s="204"/>
      <c r="I191" s="207"/>
      <c r="J191" s="218">
        <f>BK191</f>
        <v>0</v>
      </c>
      <c r="K191" s="204"/>
      <c r="L191" s="209"/>
      <c r="M191" s="210"/>
      <c r="N191" s="211"/>
      <c r="O191" s="211"/>
      <c r="P191" s="212">
        <f>SUM(P192:P240)</f>
        <v>0</v>
      </c>
      <c r="Q191" s="211"/>
      <c r="R191" s="212">
        <f>SUM(R192:R240)</f>
        <v>1365.77</v>
      </c>
      <c r="S191" s="211"/>
      <c r="T191" s="213">
        <f>SUM(T192:T240)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4" t="s">
        <v>84</v>
      </c>
      <c r="AT191" s="215" t="s">
        <v>75</v>
      </c>
      <c r="AU191" s="215" t="s">
        <v>84</v>
      </c>
      <c r="AY191" s="214" t="s">
        <v>138</v>
      </c>
      <c r="BK191" s="216">
        <f>SUM(BK192:BK240)</f>
        <v>0</v>
      </c>
    </row>
    <row r="192" s="2" customFormat="1" ht="33" customHeight="1">
      <c r="A192" s="38"/>
      <c r="B192" s="39"/>
      <c r="C192" s="219" t="s">
        <v>190</v>
      </c>
      <c r="D192" s="219" t="s">
        <v>140</v>
      </c>
      <c r="E192" s="220" t="s">
        <v>191</v>
      </c>
      <c r="F192" s="221" t="s">
        <v>192</v>
      </c>
      <c r="G192" s="222" t="s">
        <v>102</v>
      </c>
      <c r="H192" s="223">
        <v>296.39999999999998</v>
      </c>
      <c r="I192" s="224"/>
      <c r="J192" s="225">
        <f>ROUND(I192*H192,2)</f>
        <v>0</v>
      </c>
      <c r="K192" s="221" t="s">
        <v>143</v>
      </c>
      <c r="L192" s="44"/>
      <c r="M192" s="226" t="s">
        <v>1</v>
      </c>
      <c r="N192" s="227" t="s">
        <v>41</v>
      </c>
      <c r="O192" s="91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0" t="s">
        <v>144</v>
      </c>
      <c r="AT192" s="230" t="s">
        <v>140</v>
      </c>
      <c r="AU192" s="230" t="s">
        <v>86</v>
      </c>
      <c r="AY192" s="17" t="s">
        <v>138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7" t="s">
        <v>84</v>
      </c>
      <c r="BK192" s="231">
        <f>ROUND(I192*H192,2)</f>
        <v>0</v>
      </c>
      <c r="BL192" s="17" t="s">
        <v>144</v>
      </c>
      <c r="BM192" s="230" t="s">
        <v>193</v>
      </c>
    </row>
    <row r="193" s="13" customFormat="1">
      <c r="A193" s="13"/>
      <c r="B193" s="237"/>
      <c r="C193" s="238"/>
      <c r="D193" s="232" t="s">
        <v>148</v>
      </c>
      <c r="E193" s="239" t="s">
        <v>1</v>
      </c>
      <c r="F193" s="240" t="s">
        <v>162</v>
      </c>
      <c r="G193" s="238"/>
      <c r="H193" s="239" t="s">
        <v>1</v>
      </c>
      <c r="I193" s="241"/>
      <c r="J193" s="238"/>
      <c r="K193" s="238"/>
      <c r="L193" s="242"/>
      <c r="M193" s="243"/>
      <c r="N193" s="244"/>
      <c r="O193" s="244"/>
      <c r="P193" s="244"/>
      <c r="Q193" s="244"/>
      <c r="R193" s="244"/>
      <c r="S193" s="244"/>
      <c r="T193" s="24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6" t="s">
        <v>148</v>
      </c>
      <c r="AU193" s="246" t="s">
        <v>86</v>
      </c>
      <c r="AV193" s="13" t="s">
        <v>84</v>
      </c>
      <c r="AW193" s="13" t="s">
        <v>32</v>
      </c>
      <c r="AX193" s="13" t="s">
        <v>76</v>
      </c>
      <c r="AY193" s="246" t="s">
        <v>138</v>
      </c>
    </row>
    <row r="194" s="14" customFormat="1">
      <c r="A194" s="14"/>
      <c r="B194" s="247"/>
      <c r="C194" s="248"/>
      <c r="D194" s="232" t="s">
        <v>148</v>
      </c>
      <c r="E194" s="249" t="s">
        <v>1</v>
      </c>
      <c r="F194" s="250" t="s">
        <v>530</v>
      </c>
      <c r="G194" s="248"/>
      <c r="H194" s="251">
        <v>296.39999999999998</v>
      </c>
      <c r="I194" s="252"/>
      <c r="J194" s="248"/>
      <c r="K194" s="248"/>
      <c r="L194" s="253"/>
      <c r="M194" s="254"/>
      <c r="N194" s="255"/>
      <c r="O194" s="255"/>
      <c r="P194" s="255"/>
      <c r="Q194" s="255"/>
      <c r="R194" s="255"/>
      <c r="S194" s="255"/>
      <c r="T194" s="25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7" t="s">
        <v>148</v>
      </c>
      <c r="AU194" s="257" t="s">
        <v>86</v>
      </c>
      <c r="AV194" s="14" t="s">
        <v>86</v>
      </c>
      <c r="AW194" s="14" t="s">
        <v>32</v>
      </c>
      <c r="AX194" s="14" t="s">
        <v>76</v>
      </c>
      <c r="AY194" s="257" t="s">
        <v>138</v>
      </c>
    </row>
    <row r="195" s="15" customFormat="1">
      <c r="A195" s="15"/>
      <c r="B195" s="258"/>
      <c r="C195" s="259"/>
      <c r="D195" s="232" t="s">
        <v>148</v>
      </c>
      <c r="E195" s="260" t="s">
        <v>1</v>
      </c>
      <c r="F195" s="261" t="s">
        <v>158</v>
      </c>
      <c r="G195" s="259"/>
      <c r="H195" s="262">
        <v>296.39999999999998</v>
      </c>
      <c r="I195" s="263"/>
      <c r="J195" s="259"/>
      <c r="K195" s="259"/>
      <c r="L195" s="264"/>
      <c r="M195" s="265"/>
      <c r="N195" s="266"/>
      <c r="O195" s="266"/>
      <c r="P195" s="266"/>
      <c r="Q195" s="266"/>
      <c r="R195" s="266"/>
      <c r="S195" s="266"/>
      <c r="T195" s="267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8" t="s">
        <v>148</v>
      </c>
      <c r="AU195" s="268" t="s">
        <v>86</v>
      </c>
      <c r="AV195" s="15" t="s">
        <v>144</v>
      </c>
      <c r="AW195" s="15" t="s">
        <v>32</v>
      </c>
      <c r="AX195" s="15" t="s">
        <v>84</v>
      </c>
      <c r="AY195" s="268" t="s">
        <v>138</v>
      </c>
    </row>
    <row r="196" s="2" customFormat="1" ht="37.8" customHeight="1">
      <c r="A196" s="38"/>
      <c r="B196" s="39"/>
      <c r="C196" s="219" t="s">
        <v>194</v>
      </c>
      <c r="D196" s="219" t="s">
        <v>140</v>
      </c>
      <c r="E196" s="220" t="s">
        <v>536</v>
      </c>
      <c r="F196" s="221" t="s">
        <v>537</v>
      </c>
      <c r="G196" s="222" t="s">
        <v>102</v>
      </c>
      <c r="H196" s="223">
        <v>112</v>
      </c>
      <c r="I196" s="224"/>
      <c r="J196" s="225">
        <f>ROUND(I196*H196,2)</f>
        <v>0</v>
      </c>
      <c r="K196" s="221" t="s">
        <v>143</v>
      </c>
      <c r="L196" s="44"/>
      <c r="M196" s="226" t="s">
        <v>1</v>
      </c>
      <c r="N196" s="227" t="s">
        <v>41</v>
      </c>
      <c r="O196" s="91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0" t="s">
        <v>144</v>
      </c>
      <c r="AT196" s="230" t="s">
        <v>140</v>
      </c>
      <c r="AU196" s="230" t="s">
        <v>86</v>
      </c>
      <c r="AY196" s="17" t="s">
        <v>138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7" t="s">
        <v>84</v>
      </c>
      <c r="BK196" s="231">
        <f>ROUND(I196*H196,2)</f>
        <v>0</v>
      </c>
      <c r="BL196" s="17" t="s">
        <v>144</v>
      </c>
      <c r="BM196" s="230" t="s">
        <v>538</v>
      </c>
    </row>
    <row r="197" s="13" customFormat="1">
      <c r="A197" s="13"/>
      <c r="B197" s="237"/>
      <c r="C197" s="238"/>
      <c r="D197" s="232" t="s">
        <v>148</v>
      </c>
      <c r="E197" s="239" t="s">
        <v>1</v>
      </c>
      <c r="F197" s="240" t="s">
        <v>539</v>
      </c>
      <c r="G197" s="238"/>
      <c r="H197" s="239" t="s">
        <v>1</v>
      </c>
      <c r="I197" s="241"/>
      <c r="J197" s="238"/>
      <c r="K197" s="238"/>
      <c r="L197" s="242"/>
      <c r="M197" s="243"/>
      <c r="N197" s="244"/>
      <c r="O197" s="244"/>
      <c r="P197" s="244"/>
      <c r="Q197" s="244"/>
      <c r="R197" s="244"/>
      <c r="S197" s="244"/>
      <c r="T197" s="24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6" t="s">
        <v>148</v>
      </c>
      <c r="AU197" s="246" t="s">
        <v>86</v>
      </c>
      <c r="AV197" s="13" t="s">
        <v>84</v>
      </c>
      <c r="AW197" s="13" t="s">
        <v>32</v>
      </c>
      <c r="AX197" s="13" t="s">
        <v>76</v>
      </c>
      <c r="AY197" s="246" t="s">
        <v>138</v>
      </c>
    </row>
    <row r="198" s="14" customFormat="1">
      <c r="A198" s="14"/>
      <c r="B198" s="247"/>
      <c r="C198" s="248"/>
      <c r="D198" s="232" t="s">
        <v>148</v>
      </c>
      <c r="E198" s="249" t="s">
        <v>1</v>
      </c>
      <c r="F198" s="250" t="s">
        <v>540</v>
      </c>
      <c r="G198" s="248"/>
      <c r="H198" s="251">
        <v>112</v>
      </c>
      <c r="I198" s="252"/>
      <c r="J198" s="248"/>
      <c r="K198" s="248"/>
      <c r="L198" s="253"/>
      <c r="M198" s="254"/>
      <c r="N198" s="255"/>
      <c r="O198" s="255"/>
      <c r="P198" s="255"/>
      <c r="Q198" s="255"/>
      <c r="R198" s="255"/>
      <c r="S198" s="255"/>
      <c r="T198" s="25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7" t="s">
        <v>148</v>
      </c>
      <c r="AU198" s="257" t="s">
        <v>86</v>
      </c>
      <c r="AV198" s="14" t="s">
        <v>86</v>
      </c>
      <c r="AW198" s="14" t="s">
        <v>32</v>
      </c>
      <c r="AX198" s="14" t="s">
        <v>76</v>
      </c>
      <c r="AY198" s="257" t="s">
        <v>138</v>
      </c>
    </row>
    <row r="199" s="15" customFormat="1">
      <c r="A199" s="15"/>
      <c r="B199" s="258"/>
      <c r="C199" s="259"/>
      <c r="D199" s="232" t="s">
        <v>148</v>
      </c>
      <c r="E199" s="260" t="s">
        <v>1</v>
      </c>
      <c r="F199" s="261" t="s">
        <v>158</v>
      </c>
      <c r="G199" s="259"/>
      <c r="H199" s="262">
        <v>112</v>
      </c>
      <c r="I199" s="263"/>
      <c r="J199" s="259"/>
      <c r="K199" s="259"/>
      <c r="L199" s="264"/>
      <c r="M199" s="265"/>
      <c r="N199" s="266"/>
      <c r="O199" s="266"/>
      <c r="P199" s="266"/>
      <c r="Q199" s="266"/>
      <c r="R199" s="266"/>
      <c r="S199" s="266"/>
      <c r="T199" s="267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8" t="s">
        <v>148</v>
      </c>
      <c r="AU199" s="268" t="s">
        <v>86</v>
      </c>
      <c r="AV199" s="15" t="s">
        <v>144</v>
      </c>
      <c r="AW199" s="15" t="s">
        <v>32</v>
      </c>
      <c r="AX199" s="15" t="s">
        <v>84</v>
      </c>
      <c r="AY199" s="268" t="s">
        <v>138</v>
      </c>
    </row>
    <row r="200" s="2" customFormat="1" ht="37.8" customHeight="1">
      <c r="A200" s="38"/>
      <c r="B200" s="39"/>
      <c r="C200" s="219" t="s">
        <v>203</v>
      </c>
      <c r="D200" s="219" t="s">
        <v>140</v>
      </c>
      <c r="E200" s="220" t="s">
        <v>195</v>
      </c>
      <c r="F200" s="221" t="s">
        <v>196</v>
      </c>
      <c r="G200" s="222" t="s">
        <v>102</v>
      </c>
      <c r="H200" s="223">
        <v>17039.599999999999</v>
      </c>
      <c r="I200" s="224"/>
      <c r="J200" s="225">
        <f>ROUND(I200*H200,2)</f>
        <v>0</v>
      </c>
      <c r="K200" s="221" t="s">
        <v>143</v>
      </c>
      <c r="L200" s="44"/>
      <c r="M200" s="226" t="s">
        <v>1</v>
      </c>
      <c r="N200" s="227" t="s">
        <v>41</v>
      </c>
      <c r="O200" s="91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0" t="s">
        <v>144</v>
      </c>
      <c r="AT200" s="230" t="s">
        <v>140</v>
      </c>
      <c r="AU200" s="230" t="s">
        <v>86</v>
      </c>
      <c r="AY200" s="17" t="s">
        <v>138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7" t="s">
        <v>84</v>
      </c>
      <c r="BK200" s="231">
        <f>ROUND(I200*H200,2)</f>
        <v>0</v>
      </c>
      <c r="BL200" s="17" t="s">
        <v>144</v>
      </c>
      <c r="BM200" s="230" t="s">
        <v>197</v>
      </c>
    </row>
    <row r="201" s="2" customFormat="1">
      <c r="A201" s="38"/>
      <c r="B201" s="39"/>
      <c r="C201" s="40"/>
      <c r="D201" s="232" t="s">
        <v>146</v>
      </c>
      <c r="E201" s="40"/>
      <c r="F201" s="233" t="s">
        <v>198</v>
      </c>
      <c r="G201" s="40"/>
      <c r="H201" s="40"/>
      <c r="I201" s="234"/>
      <c r="J201" s="40"/>
      <c r="K201" s="40"/>
      <c r="L201" s="44"/>
      <c r="M201" s="235"/>
      <c r="N201" s="236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146</v>
      </c>
      <c r="AU201" s="17" t="s">
        <v>86</v>
      </c>
    </row>
    <row r="202" s="13" customFormat="1">
      <c r="A202" s="13"/>
      <c r="B202" s="237"/>
      <c r="C202" s="238"/>
      <c r="D202" s="232" t="s">
        <v>148</v>
      </c>
      <c r="E202" s="239" t="s">
        <v>1</v>
      </c>
      <c r="F202" s="240" t="s">
        <v>199</v>
      </c>
      <c r="G202" s="238"/>
      <c r="H202" s="239" t="s">
        <v>1</v>
      </c>
      <c r="I202" s="241"/>
      <c r="J202" s="238"/>
      <c r="K202" s="238"/>
      <c r="L202" s="242"/>
      <c r="M202" s="243"/>
      <c r="N202" s="244"/>
      <c r="O202" s="244"/>
      <c r="P202" s="244"/>
      <c r="Q202" s="244"/>
      <c r="R202" s="244"/>
      <c r="S202" s="244"/>
      <c r="T202" s="24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6" t="s">
        <v>148</v>
      </c>
      <c r="AU202" s="246" t="s">
        <v>86</v>
      </c>
      <c r="AV202" s="13" t="s">
        <v>84</v>
      </c>
      <c r="AW202" s="13" t="s">
        <v>32</v>
      </c>
      <c r="AX202" s="13" t="s">
        <v>76</v>
      </c>
      <c r="AY202" s="246" t="s">
        <v>138</v>
      </c>
    </row>
    <row r="203" s="14" customFormat="1">
      <c r="A203" s="14"/>
      <c r="B203" s="247"/>
      <c r="C203" s="248"/>
      <c r="D203" s="232" t="s">
        <v>148</v>
      </c>
      <c r="E203" s="249" t="s">
        <v>1</v>
      </c>
      <c r="F203" s="250" t="s">
        <v>541</v>
      </c>
      <c r="G203" s="248"/>
      <c r="H203" s="251">
        <v>14890</v>
      </c>
      <c r="I203" s="252"/>
      <c r="J203" s="248"/>
      <c r="K203" s="248"/>
      <c r="L203" s="253"/>
      <c r="M203" s="254"/>
      <c r="N203" s="255"/>
      <c r="O203" s="255"/>
      <c r="P203" s="255"/>
      <c r="Q203" s="255"/>
      <c r="R203" s="255"/>
      <c r="S203" s="255"/>
      <c r="T203" s="25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7" t="s">
        <v>148</v>
      </c>
      <c r="AU203" s="257" t="s">
        <v>86</v>
      </c>
      <c r="AV203" s="14" t="s">
        <v>86</v>
      </c>
      <c r="AW203" s="14" t="s">
        <v>32</v>
      </c>
      <c r="AX203" s="14" t="s">
        <v>76</v>
      </c>
      <c r="AY203" s="257" t="s">
        <v>138</v>
      </c>
    </row>
    <row r="204" s="13" customFormat="1">
      <c r="A204" s="13"/>
      <c r="B204" s="237"/>
      <c r="C204" s="238"/>
      <c r="D204" s="232" t="s">
        <v>148</v>
      </c>
      <c r="E204" s="239" t="s">
        <v>1</v>
      </c>
      <c r="F204" s="240" t="s">
        <v>201</v>
      </c>
      <c r="G204" s="238"/>
      <c r="H204" s="239" t="s">
        <v>1</v>
      </c>
      <c r="I204" s="241"/>
      <c r="J204" s="238"/>
      <c r="K204" s="238"/>
      <c r="L204" s="242"/>
      <c r="M204" s="243"/>
      <c r="N204" s="244"/>
      <c r="O204" s="244"/>
      <c r="P204" s="244"/>
      <c r="Q204" s="244"/>
      <c r="R204" s="244"/>
      <c r="S204" s="244"/>
      <c r="T204" s="24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6" t="s">
        <v>148</v>
      </c>
      <c r="AU204" s="246" t="s">
        <v>86</v>
      </c>
      <c r="AV204" s="13" t="s">
        <v>84</v>
      </c>
      <c r="AW204" s="13" t="s">
        <v>32</v>
      </c>
      <c r="AX204" s="13" t="s">
        <v>76</v>
      </c>
      <c r="AY204" s="246" t="s">
        <v>138</v>
      </c>
    </row>
    <row r="205" s="14" customFormat="1">
      <c r="A205" s="14"/>
      <c r="B205" s="247"/>
      <c r="C205" s="248"/>
      <c r="D205" s="232" t="s">
        <v>148</v>
      </c>
      <c r="E205" s="249" t="s">
        <v>1</v>
      </c>
      <c r="F205" s="250" t="s">
        <v>542</v>
      </c>
      <c r="G205" s="248"/>
      <c r="H205" s="251">
        <v>2149.5999999999999</v>
      </c>
      <c r="I205" s="252"/>
      <c r="J205" s="248"/>
      <c r="K205" s="248"/>
      <c r="L205" s="253"/>
      <c r="M205" s="254"/>
      <c r="N205" s="255"/>
      <c r="O205" s="255"/>
      <c r="P205" s="255"/>
      <c r="Q205" s="255"/>
      <c r="R205" s="255"/>
      <c r="S205" s="255"/>
      <c r="T205" s="25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7" t="s">
        <v>148</v>
      </c>
      <c r="AU205" s="257" t="s">
        <v>86</v>
      </c>
      <c r="AV205" s="14" t="s">
        <v>86</v>
      </c>
      <c r="AW205" s="14" t="s">
        <v>32</v>
      </c>
      <c r="AX205" s="14" t="s">
        <v>76</v>
      </c>
      <c r="AY205" s="257" t="s">
        <v>138</v>
      </c>
    </row>
    <row r="206" s="15" customFormat="1">
      <c r="A206" s="15"/>
      <c r="B206" s="258"/>
      <c r="C206" s="259"/>
      <c r="D206" s="232" t="s">
        <v>148</v>
      </c>
      <c r="E206" s="260" t="s">
        <v>1</v>
      </c>
      <c r="F206" s="261" t="s">
        <v>158</v>
      </c>
      <c r="G206" s="259"/>
      <c r="H206" s="262">
        <v>17039.599999999999</v>
      </c>
      <c r="I206" s="263"/>
      <c r="J206" s="259"/>
      <c r="K206" s="259"/>
      <c r="L206" s="264"/>
      <c r="M206" s="265"/>
      <c r="N206" s="266"/>
      <c r="O206" s="266"/>
      <c r="P206" s="266"/>
      <c r="Q206" s="266"/>
      <c r="R206" s="266"/>
      <c r="S206" s="266"/>
      <c r="T206" s="267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8" t="s">
        <v>148</v>
      </c>
      <c r="AU206" s="268" t="s">
        <v>86</v>
      </c>
      <c r="AV206" s="15" t="s">
        <v>144</v>
      </c>
      <c r="AW206" s="15" t="s">
        <v>32</v>
      </c>
      <c r="AX206" s="15" t="s">
        <v>84</v>
      </c>
      <c r="AY206" s="268" t="s">
        <v>138</v>
      </c>
    </row>
    <row r="207" s="2" customFormat="1" ht="49.05" customHeight="1">
      <c r="A207" s="38"/>
      <c r="B207" s="39"/>
      <c r="C207" s="219" t="s">
        <v>207</v>
      </c>
      <c r="D207" s="219" t="s">
        <v>140</v>
      </c>
      <c r="E207" s="220" t="s">
        <v>204</v>
      </c>
      <c r="F207" s="221" t="s">
        <v>205</v>
      </c>
      <c r="G207" s="222" t="s">
        <v>102</v>
      </c>
      <c r="H207" s="223">
        <v>17039.599999999999</v>
      </c>
      <c r="I207" s="224"/>
      <c r="J207" s="225">
        <f>ROUND(I207*H207,2)</f>
        <v>0</v>
      </c>
      <c r="K207" s="221" t="s">
        <v>143</v>
      </c>
      <c r="L207" s="44"/>
      <c r="M207" s="226" t="s">
        <v>1</v>
      </c>
      <c r="N207" s="227" t="s">
        <v>41</v>
      </c>
      <c r="O207" s="91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0" t="s">
        <v>144</v>
      </c>
      <c r="AT207" s="230" t="s">
        <v>140</v>
      </c>
      <c r="AU207" s="230" t="s">
        <v>86</v>
      </c>
      <c r="AY207" s="17" t="s">
        <v>138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7" t="s">
        <v>84</v>
      </c>
      <c r="BK207" s="231">
        <f>ROUND(I207*H207,2)</f>
        <v>0</v>
      </c>
      <c r="BL207" s="17" t="s">
        <v>144</v>
      </c>
      <c r="BM207" s="230" t="s">
        <v>206</v>
      </c>
    </row>
    <row r="208" s="13" customFormat="1">
      <c r="A208" s="13"/>
      <c r="B208" s="237"/>
      <c r="C208" s="238"/>
      <c r="D208" s="232" t="s">
        <v>148</v>
      </c>
      <c r="E208" s="239" t="s">
        <v>1</v>
      </c>
      <c r="F208" s="240" t="s">
        <v>199</v>
      </c>
      <c r="G208" s="238"/>
      <c r="H208" s="239" t="s">
        <v>1</v>
      </c>
      <c r="I208" s="241"/>
      <c r="J208" s="238"/>
      <c r="K208" s="238"/>
      <c r="L208" s="242"/>
      <c r="M208" s="243"/>
      <c r="N208" s="244"/>
      <c r="O208" s="244"/>
      <c r="P208" s="244"/>
      <c r="Q208" s="244"/>
      <c r="R208" s="244"/>
      <c r="S208" s="244"/>
      <c r="T208" s="24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6" t="s">
        <v>148</v>
      </c>
      <c r="AU208" s="246" t="s">
        <v>86</v>
      </c>
      <c r="AV208" s="13" t="s">
        <v>84</v>
      </c>
      <c r="AW208" s="13" t="s">
        <v>32</v>
      </c>
      <c r="AX208" s="13" t="s">
        <v>76</v>
      </c>
      <c r="AY208" s="246" t="s">
        <v>138</v>
      </c>
    </row>
    <row r="209" s="14" customFormat="1">
      <c r="A209" s="14"/>
      <c r="B209" s="247"/>
      <c r="C209" s="248"/>
      <c r="D209" s="232" t="s">
        <v>148</v>
      </c>
      <c r="E209" s="249" t="s">
        <v>1</v>
      </c>
      <c r="F209" s="250" t="s">
        <v>541</v>
      </c>
      <c r="G209" s="248"/>
      <c r="H209" s="251">
        <v>14890</v>
      </c>
      <c r="I209" s="252"/>
      <c r="J209" s="248"/>
      <c r="K209" s="248"/>
      <c r="L209" s="253"/>
      <c r="M209" s="254"/>
      <c r="N209" s="255"/>
      <c r="O209" s="255"/>
      <c r="P209" s="255"/>
      <c r="Q209" s="255"/>
      <c r="R209" s="255"/>
      <c r="S209" s="255"/>
      <c r="T209" s="25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7" t="s">
        <v>148</v>
      </c>
      <c r="AU209" s="257" t="s">
        <v>86</v>
      </c>
      <c r="AV209" s="14" t="s">
        <v>86</v>
      </c>
      <c r="AW209" s="14" t="s">
        <v>32</v>
      </c>
      <c r="AX209" s="14" t="s">
        <v>76</v>
      </c>
      <c r="AY209" s="257" t="s">
        <v>138</v>
      </c>
    </row>
    <row r="210" s="13" customFormat="1">
      <c r="A210" s="13"/>
      <c r="B210" s="237"/>
      <c r="C210" s="238"/>
      <c r="D210" s="232" t="s">
        <v>148</v>
      </c>
      <c r="E210" s="239" t="s">
        <v>1</v>
      </c>
      <c r="F210" s="240" t="s">
        <v>201</v>
      </c>
      <c r="G210" s="238"/>
      <c r="H210" s="239" t="s">
        <v>1</v>
      </c>
      <c r="I210" s="241"/>
      <c r="J210" s="238"/>
      <c r="K210" s="238"/>
      <c r="L210" s="242"/>
      <c r="M210" s="243"/>
      <c r="N210" s="244"/>
      <c r="O210" s="244"/>
      <c r="P210" s="244"/>
      <c r="Q210" s="244"/>
      <c r="R210" s="244"/>
      <c r="S210" s="244"/>
      <c r="T210" s="24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6" t="s">
        <v>148</v>
      </c>
      <c r="AU210" s="246" t="s">
        <v>86</v>
      </c>
      <c r="AV210" s="13" t="s">
        <v>84</v>
      </c>
      <c r="AW210" s="13" t="s">
        <v>32</v>
      </c>
      <c r="AX210" s="13" t="s">
        <v>76</v>
      </c>
      <c r="AY210" s="246" t="s">
        <v>138</v>
      </c>
    </row>
    <row r="211" s="14" customFormat="1">
      <c r="A211" s="14"/>
      <c r="B211" s="247"/>
      <c r="C211" s="248"/>
      <c r="D211" s="232" t="s">
        <v>148</v>
      </c>
      <c r="E211" s="249" t="s">
        <v>1</v>
      </c>
      <c r="F211" s="250" t="s">
        <v>542</v>
      </c>
      <c r="G211" s="248"/>
      <c r="H211" s="251">
        <v>2149.5999999999999</v>
      </c>
      <c r="I211" s="252"/>
      <c r="J211" s="248"/>
      <c r="K211" s="248"/>
      <c r="L211" s="253"/>
      <c r="M211" s="254"/>
      <c r="N211" s="255"/>
      <c r="O211" s="255"/>
      <c r="P211" s="255"/>
      <c r="Q211" s="255"/>
      <c r="R211" s="255"/>
      <c r="S211" s="255"/>
      <c r="T211" s="25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7" t="s">
        <v>148</v>
      </c>
      <c r="AU211" s="257" t="s">
        <v>86</v>
      </c>
      <c r="AV211" s="14" t="s">
        <v>86</v>
      </c>
      <c r="AW211" s="14" t="s">
        <v>32</v>
      </c>
      <c r="AX211" s="14" t="s">
        <v>76</v>
      </c>
      <c r="AY211" s="257" t="s">
        <v>138</v>
      </c>
    </row>
    <row r="212" s="15" customFormat="1">
      <c r="A212" s="15"/>
      <c r="B212" s="258"/>
      <c r="C212" s="259"/>
      <c r="D212" s="232" t="s">
        <v>148</v>
      </c>
      <c r="E212" s="260" t="s">
        <v>100</v>
      </c>
      <c r="F212" s="261" t="s">
        <v>158</v>
      </c>
      <c r="G212" s="259"/>
      <c r="H212" s="262">
        <v>17039.599999999999</v>
      </c>
      <c r="I212" s="263"/>
      <c r="J212" s="259"/>
      <c r="K212" s="259"/>
      <c r="L212" s="264"/>
      <c r="M212" s="265"/>
      <c r="N212" s="266"/>
      <c r="O212" s="266"/>
      <c r="P212" s="266"/>
      <c r="Q212" s="266"/>
      <c r="R212" s="266"/>
      <c r="S212" s="266"/>
      <c r="T212" s="267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8" t="s">
        <v>148</v>
      </c>
      <c r="AU212" s="268" t="s">
        <v>86</v>
      </c>
      <c r="AV212" s="15" t="s">
        <v>144</v>
      </c>
      <c r="AW212" s="15" t="s">
        <v>32</v>
      </c>
      <c r="AX212" s="15" t="s">
        <v>84</v>
      </c>
      <c r="AY212" s="268" t="s">
        <v>138</v>
      </c>
    </row>
    <row r="213" s="2" customFormat="1" ht="66.75" customHeight="1">
      <c r="A213" s="38"/>
      <c r="B213" s="39"/>
      <c r="C213" s="219" t="s">
        <v>211</v>
      </c>
      <c r="D213" s="219" t="s">
        <v>140</v>
      </c>
      <c r="E213" s="220" t="s">
        <v>208</v>
      </c>
      <c r="F213" s="221" t="s">
        <v>209</v>
      </c>
      <c r="G213" s="222" t="s">
        <v>102</v>
      </c>
      <c r="H213" s="223">
        <v>17039.599999999999</v>
      </c>
      <c r="I213" s="224"/>
      <c r="J213" s="225">
        <f>ROUND(I213*H213,2)</f>
        <v>0</v>
      </c>
      <c r="K213" s="221" t="s">
        <v>143</v>
      </c>
      <c r="L213" s="44"/>
      <c r="M213" s="226" t="s">
        <v>1</v>
      </c>
      <c r="N213" s="227" t="s">
        <v>41</v>
      </c>
      <c r="O213" s="91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0" t="s">
        <v>144</v>
      </c>
      <c r="AT213" s="230" t="s">
        <v>140</v>
      </c>
      <c r="AU213" s="230" t="s">
        <v>86</v>
      </c>
      <c r="AY213" s="17" t="s">
        <v>138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7" t="s">
        <v>84</v>
      </c>
      <c r="BK213" s="231">
        <f>ROUND(I213*H213,2)</f>
        <v>0</v>
      </c>
      <c r="BL213" s="17" t="s">
        <v>144</v>
      </c>
      <c r="BM213" s="230" t="s">
        <v>210</v>
      </c>
    </row>
    <row r="214" s="14" customFormat="1">
      <c r="A214" s="14"/>
      <c r="B214" s="247"/>
      <c r="C214" s="248"/>
      <c r="D214" s="232" t="s">
        <v>148</v>
      </c>
      <c r="E214" s="249" t="s">
        <v>1</v>
      </c>
      <c r="F214" s="250" t="s">
        <v>100</v>
      </c>
      <c r="G214" s="248"/>
      <c r="H214" s="251">
        <v>17039.599999999999</v>
      </c>
      <c r="I214" s="252"/>
      <c r="J214" s="248"/>
      <c r="K214" s="248"/>
      <c r="L214" s="253"/>
      <c r="M214" s="254"/>
      <c r="N214" s="255"/>
      <c r="O214" s="255"/>
      <c r="P214" s="255"/>
      <c r="Q214" s="255"/>
      <c r="R214" s="255"/>
      <c r="S214" s="255"/>
      <c r="T214" s="25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7" t="s">
        <v>148</v>
      </c>
      <c r="AU214" s="257" t="s">
        <v>86</v>
      </c>
      <c r="AV214" s="14" t="s">
        <v>86</v>
      </c>
      <c r="AW214" s="14" t="s">
        <v>32</v>
      </c>
      <c r="AX214" s="14" t="s">
        <v>76</v>
      </c>
      <c r="AY214" s="257" t="s">
        <v>138</v>
      </c>
    </row>
    <row r="215" s="15" customFormat="1">
      <c r="A215" s="15"/>
      <c r="B215" s="258"/>
      <c r="C215" s="259"/>
      <c r="D215" s="232" t="s">
        <v>148</v>
      </c>
      <c r="E215" s="260" t="s">
        <v>1</v>
      </c>
      <c r="F215" s="261" t="s">
        <v>158</v>
      </c>
      <c r="G215" s="259"/>
      <c r="H215" s="262">
        <v>17039.599999999999</v>
      </c>
      <c r="I215" s="263"/>
      <c r="J215" s="259"/>
      <c r="K215" s="259"/>
      <c r="L215" s="264"/>
      <c r="M215" s="265"/>
      <c r="N215" s="266"/>
      <c r="O215" s="266"/>
      <c r="P215" s="266"/>
      <c r="Q215" s="266"/>
      <c r="R215" s="266"/>
      <c r="S215" s="266"/>
      <c r="T215" s="267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8" t="s">
        <v>148</v>
      </c>
      <c r="AU215" s="268" t="s">
        <v>86</v>
      </c>
      <c r="AV215" s="15" t="s">
        <v>144</v>
      </c>
      <c r="AW215" s="15" t="s">
        <v>32</v>
      </c>
      <c r="AX215" s="15" t="s">
        <v>84</v>
      </c>
      <c r="AY215" s="268" t="s">
        <v>138</v>
      </c>
    </row>
    <row r="216" s="2" customFormat="1" ht="16.5" customHeight="1">
      <c r="A216" s="38"/>
      <c r="B216" s="39"/>
      <c r="C216" s="269" t="s">
        <v>8</v>
      </c>
      <c r="D216" s="269" t="s">
        <v>212</v>
      </c>
      <c r="E216" s="270" t="s">
        <v>213</v>
      </c>
      <c r="F216" s="271" t="s">
        <v>214</v>
      </c>
      <c r="G216" s="272" t="s">
        <v>215</v>
      </c>
      <c r="H216" s="273">
        <v>391.911</v>
      </c>
      <c r="I216" s="274"/>
      <c r="J216" s="275">
        <f>ROUND(I216*H216,2)</f>
        <v>0</v>
      </c>
      <c r="K216" s="271" t="s">
        <v>143</v>
      </c>
      <c r="L216" s="276"/>
      <c r="M216" s="277" t="s">
        <v>1</v>
      </c>
      <c r="N216" s="278" t="s">
        <v>41</v>
      </c>
      <c r="O216" s="91"/>
      <c r="P216" s="228">
        <f>O216*H216</f>
        <v>0</v>
      </c>
      <c r="Q216" s="228">
        <v>1</v>
      </c>
      <c r="R216" s="228">
        <f>Q216*H216</f>
        <v>391.911</v>
      </c>
      <c r="S216" s="228">
        <v>0</v>
      </c>
      <c r="T216" s="229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0" t="s">
        <v>194</v>
      </c>
      <c r="AT216" s="230" t="s">
        <v>212</v>
      </c>
      <c r="AU216" s="230" t="s">
        <v>86</v>
      </c>
      <c r="AY216" s="17" t="s">
        <v>138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7" t="s">
        <v>84</v>
      </c>
      <c r="BK216" s="231">
        <f>ROUND(I216*H216,2)</f>
        <v>0</v>
      </c>
      <c r="BL216" s="17" t="s">
        <v>144</v>
      </c>
      <c r="BM216" s="230" t="s">
        <v>216</v>
      </c>
    </row>
    <row r="217" s="2" customFormat="1">
      <c r="A217" s="38"/>
      <c r="B217" s="39"/>
      <c r="C217" s="40"/>
      <c r="D217" s="232" t="s">
        <v>146</v>
      </c>
      <c r="E217" s="40"/>
      <c r="F217" s="233" t="s">
        <v>217</v>
      </c>
      <c r="G217" s="40"/>
      <c r="H217" s="40"/>
      <c r="I217" s="234"/>
      <c r="J217" s="40"/>
      <c r="K217" s="40"/>
      <c r="L217" s="44"/>
      <c r="M217" s="235"/>
      <c r="N217" s="236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146</v>
      </c>
      <c r="AU217" s="17" t="s">
        <v>86</v>
      </c>
    </row>
    <row r="218" s="2" customFormat="1" ht="21.75" customHeight="1">
      <c r="A218" s="38"/>
      <c r="B218" s="39"/>
      <c r="C218" s="269" t="s">
        <v>226</v>
      </c>
      <c r="D218" s="269" t="s">
        <v>212</v>
      </c>
      <c r="E218" s="270" t="s">
        <v>220</v>
      </c>
      <c r="F218" s="271" t="s">
        <v>221</v>
      </c>
      <c r="G218" s="272" t="s">
        <v>215</v>
      </c>
      <c r="H218" s="273">
        <v>313.529</v>
      </c>
      <c r="I218" s="274"/>
      <c r="J218" s="275">
        <f>ROUND(I218*H218,2)</f>
        <v>0</v>
      </c>
      <c r="K218" s="271" t="s">
        <v>143</v>
      </c>
      <c r="L218" s="276"/>
      <c r="M218" s="277" t="s">
        <v>1</v>
      </c>
      <c r="N218" s="278" t="s">
        <v>41</v>
      </c>
      <c r="O218" s="91"/>
      <c r="P218" s="228">
        <f>O218*H218</f>
        <v>0</v>
      </c>
      <c r="Q218" s="228">
        <v>1</v>
      </c>
      <c r="R218" s="228">
        <f>Q218*H218</f>
        <v>313.529</v>
      </c>
      <c r="S218" s="228">
        <v>0</v>
      </c>
      <c r="T218" s="229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0" t="s">
        <v>194</v>
      </c>
      <c r="AT218" s="230" t="s">
        <v>212</v>
      </c>
      <c r="AU218" s="230" t="s">
        <v>86</v>
      </c>
      <c r="AY218" s="17" t="s">
        <v>138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7" t="s">
        <v>84</v>
      </c>
      <c r="BK218" s="231">
        <f>ROUND(I218*H218,2)</f>
        <v>0</v>
      </c>
      <c r="BL218" s="17" t="s">
        <v>144</v>
      </c>
      <c r="BM218" s="230" t="s">
        <v>222</v>
      </c>
    </row>
    <row r="219" s="2" customFormat="1">
      <c r="A219" s="38"/>
      <c r="B219" s="39"/>
      <c r="C219" s="40"/>
      <c r="D219" s="232" t="s">
        <v>146</v>
      </c>
      <c r="E219" s="40"/>
      <c r="F219" s="233" t="s">
        <v>223</v>
      </c>
      <c r="G219" s="40"/>
      <c r="H219" s="40"/>
      <c r="I219" s="234"/>
      <c r="J219" s="40"/>
      <c r="K219" s="40"/>
      <c r="L219" s="44"/>
      <c r="M219" s="235"/>
      <c r="N219" s="236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146</v>
      </c>
      <c r="AU219" s="17" t="s">
        <v>86</v>
      </c>
    </row>
    <row r="220" s="2" customFormat="1" ht="44.25" customHeight="1">
      <c r="A220" s="38"/>
      <c r="B220" s="39"/>
      <c r="C220" s="219" t="s">
        <v>232</v>
      </c>
      <c r="D220" s="219" t="s">
        <v>140</v>
      </c>
      <c r="E220" s="220" t="s">
        <v>227</v>
      </c>
      <c r="F220" s="221" t="s">
        <v>228</v>
      </c>
      <c r="G220" s="222" t="s">
        <v>102</v>
      </c>
      <c r="H220" s="223">
        <v>15893.85</v>
      </c>
      <c r="I220" s="224"/>
      <c r="J220" s="225">
        <f>ROUND(I220*H220,2)</f>
        <v>0</v>
      </c>
      <c r="K220" s="221" t="s">
        <v>143</v>
      </c>
      <c r="L220" s="44"/>
      <c r="M220" s="226" t="s">
        <v>1</v>
      </c>
      <c r="N220" s="227" t="s">
        <v>41</v>
      </c>
      <c r="O220" s="91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0" t="s">
        <v>144</v>
      </c>
      <c r="AT220" s="230" t="s">
        <v>140</v>
      </c>
      <c r="AU220" s="230" t="s">
        <v>86</v>
      </c>
      <c r="AY220" s="17" t="s">
        <v>138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7" t="s">
        <v>84</v>
      </c>
      <c r="BK220" s="231">
        <f>ROUND(I220*H220,2)</f>
        <v>0</v>
      </c>
      <c r="BL220" s="17" t="s">
        <v>144</v>
      </c>
      <c r="BM220" s="230" t="s">
        <v>229</v>
      </c>
    </row>
    <row r="221" s="13" customFormat="1">
      <c r="A221" s="13"/>
      <c r="B221" s="237"/>
      <c r="C221" s="238"/>
      <c r="D221" s="232" t="s">
        <v>148</v>
      </c>
      <c r="E221" s="239" t="s">
        <v>1</v>
      </c>
      <c r="F221" s="240" t="s">
        <v>199</v>
      </c>
      <c r="G221" s="238"/>
      <c r="H221" s="239" t="s">
        <v>1</v>
      </c>
      <c r="I221" s="241"/>
      <c r="J221" s="238"/>
      <c r="K221" s="238"/>
      <c r="L221" s="242"/>
      <c r="M221" s="243"/>
      <c r="N221" s="244"/>
      <c r="O221" s="244"/>
      <c r="P221" s="244"/>
      <c r="Q221" s="244"/>
      <c r="R221" s="244"/>
      <c r="S221" s="244"/>
      <c r="T221" s="24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6" t="s">
        <v>148</v>
      </c>
      <c r="AU221" s="246" t="s">
        <v>86</v>
      </c>
      <c r="AV221" s="13" t="s">
        <v>84</v>
      </c>
      <c r="AW221" s="13" t="s">
        <v>32</v>
      </c>
      <c r="AX221" s="13" t="s">
        <v>76</v>
      </c>
      <c r="AY221" s="246" t="s">
        <v>138</v>
      </c>
    </row>
    <row r="222" s="14" customFormat="1">
      <c r="A222" s="14"/>
      <c r="B222" s="247"/>
      <c r="C222" s="248"/>
      <c r="D222" s="232" t="s">
        <v>148</v>
      </c>
      <c r="E222" s="249" t="s">
        <v>1</v>
      </c>
      <c r="F222" s="250" t="s">
        <v>543</v>
      </c>
      <c r="G222" s="248"/>
      <c r="H222" s="251">
        <v>15634.5</v>
      </c>
      <c r="I222" s="252"/>
      <c r="J222" s="248"/>
      <c r="K222" s="248"/>
      <c r="L222" s="253"/>
      <c r="M222" s="254"/>
      <c r="N222" s="255"/>
      <c r="O222" s="255"/>
      <c r="P222" s="255"/>
      <c r="Q222" s="255"/>
      <c r="R222" s="255"/>
      <c r="S222" s="255"/>
      <c r="T222" s="25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7" t="s">
        <v>148</v>
      </c>
      <c r="AU222" s="257" t="s">
        <v>86</v>
      </c>
      <c r="AV222" s="14" t="s">
        <v>86</v>
      </c>
      <c r="AW222" s="14" t="s">
        <v>32</v>
      </c>
      <c r="AX222" s="14" t="s">
        <v>76</v>
      </c>
      <c r="AY222" s="257" t="s">
        <v>138</v>
      </c>
    </row>
    <row r="223" s="13" customFormat="1">
      <c r="A223" s="13"/>
      <c r="B223" s="237"/>
      <c r="C223" s="238"/>
      <c r="D223" s="232" t="s">
        <v>148</v>
      </c>
      <c r="E223" s="239" t="s">
        <v>1</v>
      </c>
      <c r="F223" s="240" t="s">
        <v>162</v>
      </c>
      <c r="G223" s="238"/>
      <c r="H223" s="239" t="s">
        <v>1</v>
      </c>
      <c r="I223" s="241"/>
      <c r="J223" s="238"/>
      <c r="K223" s="238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148</v>
      </c>
      <c r="AU223" s="246" t="s">
        <v>86</v>
      </c>
      <c r="AV223" s="13" t="s">
        <v>84</v>
      </c>
      <c r="AW223" s="13" t="s">
        <v>32</v>
      </c>
      <c r="AX223" s="13" t="s">
        <v>76</v>
      </c>
      <c r="AY223" s="246" t="s">
        <v>138</v>
      </c>
    </row>
    <row r="224" s="14" customFormat="1">
      <c r="A224" s="14"/>
      <c r="B224" s="247"/>
      <c r="C224" s="248"/>
      <c r="D224" s="232" t="s">
        <v>148</v>
      </c>
      <c r="E224" s="249" t="s">
        <v>1</v>
      </c>
      <c r="F224" s="250" t="s">
        <v>544</v>
      </c>
      <c r="G224" s="248"/>
      <c r="H224" s="251">
        <v>259.35000000000002</v>
      </c>
      <c r="I224" s="252"/>
      <c r="J224" s="248"/>
      <c r="K224" s="248"/>
      <c r="L224" s="253"/>
      <c r="M224" s="254"/>
      <c r="N224" s="255"/>
      <c r="O224" s="255"/>
      <c r="P224" s="255"/>
      <c r="Q224" s="255"/>
      <c r="R224" s="255"/>
      <c r="S224" s="255"/>
      <c r="T224" s="25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7" t="s">
        <v>148</v>
      </c>
      <c r="AU224" s="257" t="s">
        <v>86</v>
      </c>
      <c r="AV224" s="14" t="s">
        <v>86</v>
      </c>
      <c r="AW224" s="14" t="s">
        <v>32</v>
      </c>
      <c r="AX224" s="14" t="s">
        <v>76</v>
      </c>
      <c r="AY224" s="257" t="s">
        <v>138</v>
      </c>
    </row>
    <row r="225" s="15" customFormat="1">
      <c r="A225" s="15"/>
      <c r="B225" s="258"/>
      <c r="C225" s="259"/>
      <c r="D225" s="232" t="s">
        <v>148</v>
      </c>
      <c r="E225" s="260" t="s">
        <v>1</v>
      </c>
      <c r="F225" s="261" t="s">
        <v>158</v>
      </c>
      <c r="G225" s="259"/>
      <c r="H225" s="262">
        <v>15893.85</v>
      </c>
      <c r="I225" s="263"/>
      <c r="J225" s="259"/>
      <c r="K225" s="259"/>
      <c r="L225" s="264"/>
      <c r="M225" s="265"/>
      <c r="N225" s="266"/>
      <c r="O225" s="266"/>
      <c r="P225" s="266"/>
      <c r="Q225" s="266"/>
      <c r="R225" s="266"/>
      <c r="S225" s="266"/>
      <c r="T225" s="267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8" t="s">
        <v>148</v>
      </c>
      <c r="AU225" s="268" t="s">
        <v>86</v>
      </c>
      <c r="AV225" s="15" t="s">
        <v>144</v>
      </c>
      <c r="AW225" s="15" t="s">
        <v>32</v>
      </c>
      <c r="AX225" s="15" t="s">
        <v>84</v>
      </c>
      <c r="AY225" s="268" t="s">
        <v>138</v>
      </c>
    </row>
    <row r="226" s="2" customFormat="1" ht="24.15" customHeight="1">
      <c r="A226" s="38"/>
      <c r="B226" s="39"/>
      <c r="C226" s="219" t="s">
        <v>236</v>
      </c>
      <c r="D226" s="219" t="s">
        <v>140</v>
      </c>
      <c r="E226" s="220" t="s">
        <v>233</v>
      </c>
      <c r="F226" s="221" t="s">
        <v>234</v>
      </c>
      <c r="G226" s="222" t="s">
        <v>102</v>
      </c>
      <c r="H226" s="223">
        <v>14890</v>
      </c>
      <c r="I226" s="224"/>
      <c r="J226" s="225">
        <f>ROUND(I226*H226,2)</f>
        <v>0</v>
      </c>
      <c r="K226" s="221" t="s">
        <v>143</v>
      </c>
      <c r="L226" s="44"/>
      <c r="M226" s="226" t="s">
        <v>1</v>
      </c>
      <c r="N226" s="227" t="s">
        <v>41</v>
      </c>
      <c r="O226" s="91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0" t="s">
        <v>144</v>
      </c>
      <c r="AT226" s="230" t="s">
        <v>140</v>
      </c>
      <c r="AU226" s="230" t="s">
        <v>86</v>
      </c>
      <c r="AY226" s="17" t="s">
        <v>138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7" t="s">
        <v>84</v>
      </c>
      <c r="BK226" s="231">
        <f>ROUND(I226*H226,2)</f>
        <v>0</v>
      </c>
      <c r="BL226" s="17" t="s">
        <v>144</v>
      </c>
      <c r="BM226" s="230" t="s">
        <v>235</v>
      </c>
    </row>
    <row r="227" s="13" customFormat="1">
      <c r="A227" s="13"/>
      <c r="B227" s="237"/>
      <c r="C227" s="238"/>
      <c r="D227" s="232" t="s">
        <v>148</v>
      </c>
      <c r="E227" s="239" t="s">
        <v>1</v>
      </c>
      <c r="F227" s="240" t="s">
        <v>199</v>
      </c>
      <c r="G227" s="238"/>
      <c r="H227" s="239" t="s">
        <v>1</v>
      </c>
      <c r="I227" s="241"/>
      <c r="J227" s="238"/>
      <c r="K227" s="238"/>
      <c r="L227" s="242"/>
      <c r="M227" s="243"/>
      <c r="N227" s="244"/>
      <c r="O227" s="244"/>
      <c r="P227" s="244"/>
      <c r="Q227" s="244"/>
      <c r="R227" s="244"/>
      <c r="S227" s="244"/>
      <c r="T227" s="24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6" t="s">
        <v>148</v>
      </c>
      <c r="AU227" s="246" t="s">
        <v>86</v>
      </c>
      <c r="AV227" s="13" t="s">
        <v>84</v>
      </c>
      <c r="AW227" s="13" t="s">
        <v>32</v>
      </c>
      <c r="AX227" s="13" t="s">
        <v>76</v>
      </c>
      <c r="AY227" s="246" t="s">
        <v>138</v>
      </c>
    </row>
    <row r="228" s="14" customFormat="1">
      <c r="A228" s="14"/>
      <c r="B228" s="247"/>
      <c r="C228" s="248"/>
      <c r="D228" s="232" t="s">
        <v>148</v>
      </c>
      <c r="E228" s="249" t="s">
        <v>1</v>
      </c>
      <c r="F228" s="250" t="s">
        <v>541</v>
      </c>
      <c r="G228" s="248"/>
      <c r="H228" s="251">
        <v>14890</v>
      </c>
      <c r="I228" s="252"/>
      <c r="J228" s="248"/>
      <c r="K228" s="248"/>
      <c r="L228" s="253"/>
      <c r="M228" s="254"/>
      <c r="N228" s="255"/>
      <c r="O228" s="255"/>
      <c r="P228" s="255"/>
      <c r="Q228" s="255"/>
      <c r="R228" s="255"/>
      <c r="S228" s="255"/>
      <c r="T228" s="25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7" t="s">
        <v>148</v>
      </c>
      <c r="AU228" s="257" t="s">
        <v>86</v>
      </c>
      <c r="AV228" s="14" t="s">
        <v>86</v>
      </c>
      <c r="AW228" s="14" t="s">
        <v>32</v>
      </c>
      <c r="AX228" s="14" t="s">
        <v>76</v>
      </c>
      <c r="AY228" s="257" t="s">
        <v>138</v>
      </c>
    </row>
    <row r="229" s="15" customFormat="1">
      <c r="A229" s="15"/>
      <c r="B229" s="258"/>
      <c r="C229" s="259"/>
      <c r="D229" s="232" t="s">
        <v>148</v>
      </c>
      <c r="E229" s="260" t="s">
        <v>1</v>
      </c>
      <c r="F229" s="261" t="s">
        <v>158</v>
      </c>
      <c r="G229" s="259"/>
      <c r="H229" s="262">
        <v>14890</v>
      </c>
      <c r="I229" s="263"/>
      <c r="J229" s="259"/>
      <c r="K229" s="259"/>
      <c r="L229" s="264"/>
      <c r="M229" s="265"/>
      <c r="N229" s="266"/>
      <c r="O229" s="266"/>
      <c r="P229" s="266"/>
      <c r="Q229" s="266"/>
      <c r="R229" s="266"/>
      <c r="S229" s="266"/>
      <c r="T229" s="267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8" t="s">
        <v>148</v>
      </c>
      <c r="AU229" s="268" t="s">
        <v>86</v>
      </c>
      <c r="AV229" s="15" t="s">
        <v>144</v>
      </c>
      <c r="AW229" s="15" t="s">
        <v>32</v>
      </c>
      <c r="AX229" s="15" t="s">
        <v>84</v>
      </c>
      <c r="AY229" s="268" t="s">
        <v>138</v>
      </c>
    </row>
    <row r="230" s="2" customFormat="1" ht="44.25" customHeight="1">
      <c r="A230" s="38"/>
      <c r="B230" s="39"/>
      <c r="C230" s="219" t="s">
        <v>241</v>
      </c>
      <c r="D230" s="219" t="s">
        <v>140</v>
      </c>
      <c r="E230" s="220" t="s">
        <v>237</v>
      </c>
      <c r="F230" s="221" t="s">
        <v>238</v>
      </c>
      <c r="G230" s="222" t="s">
        <v>102</v>
      </c>
      <c r="H230" s="223">
        <v>15137</v>
      </c>
      <c r="I230" s="224"/>
      <c r="J230" s="225">
        <f>ROUND(I230*H230,2)</f>
        <v>0</v>
      </c>
      <c r="K230" s="221" t="s">
        <v>143</v>
      </c>
      <c r="L230" s="44"/>
      <c r="M230" s="226" t="s">
        <v>1</v>
      </c>
      <c r="N230" s="227" t="s">
        <v>41</v>
      </c>
      <c r="O230" s="91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0" t="s">
        <v>144</v>
      </c>
      <c r="AT230" s="230" t="s">
        <v>140</v>
      </c>
      <c r="AU230" s="230" t="s">
        <v>86</v>
      </c>
      <c r="AY230" s="17" t="s">
        <v>138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7" t="s">
        <v>84</v>
      </c>
      <c r="BK230" s="231">
        <f>ROUND(I230*H230,2)</f>
        <v>0</v>
      </c>
      <c r="BL230" s="17" t="s">
        <v>144</v>
      </c>
      <c r="BM230" s="230" t="s">
        <v>239</v>
      </c>
    </row>
    <row r="231" s="13" customFormat="1">
      <c r="A231" s="13"/>
      <c r="B231" s="237"/>
      <c r="C231" s="238"/>
      <c r="D231" s="232" t="s">
        <v>148</v>
      </c>
      <c r="E231" s="239" t="s">
        <v>1</v>
      </c>
      <c r="F231" s="240" t="s">
        <v>199</v>
      </c>
      <c r="G231" s="238"/>
      <c r="H231" s="239" t="s">
        <v>1</v>
      </c>
      <c r="I231" s="241"/>
      <c r="J231" s="238"/>
      <c r="K231" s="238"/>
      <c r="L231" s="242"/>
      <c r="M231" s="243"/>
      <c r="N231" s="244"/>
      <c r="O231" s="244"/>
      <c r="P231" s="244"/>
      <c r="Q231" s="244"/>
      <c r="R231" s="244"/>
      <c r="S231" s="244"/>
      <c r="T231" s="24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6" t="s">
        <v>148</v>
      </c>
      <c r="AU231" s="246" t="s">
        <v>86</v>
      </c>
      <c r="AV231" s="13" t="s">
        <v>84</v>
      </c>
      <c r="AW231" s="13" t="s">
        <v>32</v>
      </c>
      <c r="AX231" s="13" t="s">
        <v>76</v>
      </c>
      <c r="AY231" s="246" t="s">
        <v>138</v>
      </c>
    </row>
    <row r="232" s="14" customFormat="1">
      <c r="A232" s="14"/>
      <c r="B232" s="247"/>
      <c r="C232" s="248"/>
      <c r="D232" s="232" t="s">
        <v>148</v>
      </c>
      <c r="E232" s="249" t="s">
        <v>1</v>
      </c>
      <c r="F232" s="250" t="s">
        <v>541</v>
      </c>
      <c r="G232" s="248"/>
      <c r="H232" s="251">
        <v>14890</v>
      </c>
      <c r="I232" s="252"/>
      <c r="J232" s="248"/>
      <c r="K232" s="248"/>
      <c r="L232" s="253"/>
      <c r="M232" s="254"/>
      <c r="N232" s="255"/>
      <c r="O232" s="255"/>
      <c r="P232" s="255"/>
      <c r="Q232" s="255"/>
      <c r="R232" s="255"/>
      <c r="S232" s="255"/>
      <c r="T232" s="25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7" t="s">
        <v>148</v>
      </c>
      <c r="AU232" s="257" t="s">
        <v>86</v>
      </c>
      <c r="AV232" s="14" t="s">
        <v>86</v>
      </c>
      <c r="AW232" s="14" t="s">
        <v>32</v>
      </c>
      <c r="AX232" s="14" t="s">
        <v>76</v>
      </c>
      <c r="AY232" s="257" t="s">
        <v>138</v>
      </c>
    </row>
    <row r="233" s="13" customFormat="1">
      <c r="A233" s="13"/>
      <c r="B233" s="237"/>
      <c r="C233" s="238"/>
      <c r="D233" s="232" t="s">
        <v>148</v>
      </c>
      <c r="E233" s="239" t="s">
        <v>1</v>
      </c>
      <c r="F233" s="240" t="s">
        <v>162</v>
      </c>
      <c r="G233" s="238"/>
      <c r="H233" s="239" t="s">
        <v>1</v>
      </c>
      <c r="I233" s="241"/>
      <c r="J233" s="238"/>
      <c r="K233" s="238"/>
      <c r="L233" s="242"/>
      <c r="M233" s="243"/>
      <c r="N233" s="244"/>
      <c r="O233" s="244"/>
      <c r="P233" s="244"/>
      <c r="Q233" s="244"/>
      <c r="R233" s="244"/>
      <c r="S233" s="244"/>
      <c r="T233" s="24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148</v>
      </c>
      <c r="AU233" s="246" t="s">
        <v>86</v>
      </c>
      <c r="AV233" s="13" t="s">
        <v>84</v>
      </c>
      <c r="AW233" s="13" t="s">
        <v>32</v>
      </c>
      <c r="AX233" s="13" t="s">
        <v>76</v>
      </c>
      <c r="AY233" s="246" t="s">
        <v>138</v>
      </c>
    </row>
    <row r="234" s="14" customFormat="1">
      <c r="A234" s="14"/>
      <c r="B234" s="247"/>
      <c r="C234" s="248"/>
      <c r="D234" s="232" t="s">
        <v>148</v>
      </c>
      <c r="E234" s="249" t="s">
        <v>1</v>
      </c>
      <c r="F234" s="250" t="s">
        <v>545</v>
      </c>
      <c r="G234" s="248"/>
      <c r="H234" s="251">
        <v>247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7" t="s">
        <v>148</v>
      </c>
      <c r="AU234" s="257" t="s">
        <v>86</v>
      </c>
      <c r="AV234" s="14" t="s">
        <v>86</v>
      </c>
      <c r="AW234" s="14" t="s">
        <v>32</v>
      </c>
      <c r="AX234" s="14" t="s">
        <v>76</v>
      </c>
      <c r="AY234" s="257" t="s">
        <v>138</v>
      </c>
    </row>
    <row r="235" s="15" customFormat="1">
      <c r="A235" s="15"/>
      <c r="B235" s="258"/>
      <c r="C235" s="259"/>
      <c r="D235" s="232" t="s">
        <v>148</v>
      </c>
      <c r="E235" s="260" t="s">
        <v>1</v>
      </c>
      <c r="F235" s="261" t="s">
        <v>158</v>
      </c>
      <c r="G235" s="259"/>
      <c r="H235" s="262">
        <v>15137</v>
      </c>
      <c r="I235" s="263"/>
      <c r="J235" s="259"/>
      <c r="K235" s="259"/>
      <c r="L235" s="264"/>
      <c r="M235" s="265"/>
      <c r="N235" s="266"/>
      <c r="O235" s="266"/>
      <c r="P235" s="266"/>
      <c r="Q235" s="266"/>
      <c r="R235" s="266"/>
      <c r="S235" s="266"/>
      <c r="T235" s="267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8" t="s">
        <v>148</v>
      </c>
      <c r="AU235" s="268" t="s">
        <v>86</v>
      </c>
      <c r="AV235" s="15" t="s">
        <v>144</v>
      </c>
      <c r="AW235" s="15" t="s">
        <v>32</v>
      </c>
      <c r="AX235" s="15" t="s">
        <v>84</v>
      </c>
      <c r="AY235" s="268" t="s">
        <v>138</v>
      </c>
    </row>
    <row r="236" s="2" customFormat="1" ht="37.8" customHeight="1">
      <c r="A236" s="38"/>
      <c r="B236" s="39"/>
      <c r="C236" s="219" t="s">
        <v>248</v>
      </c>
      <c r="D236" s="219" t="s">
        <v>140</v>
      </c>
      <c r="E236" s="220" t="s">
        <v>242</v>
      </c>
      <c r="F236" s="221" t="s">
        <v>243</v>
      </c>
      <c r="G236" s="222" t="s">
        <v>102</v>
      </c>
      <c r="H236" s="223">
        <v>2610</v>
      </c>
      <c r="I236" s="224"/>
      <c r="J236" s="225">
        <f>ROUND(I236*H236,2)</f>
        <v>0</v>
      </c>
      <c r="K236" s="221" t="s">
        <v>143</v>
      </c>
      <c r="L236" s="44"/>
      <c r="M236" s="226" t="s">
        <v>1</v>
      </c>
      <c r="N236" s="227" t="s">
        <v>41</v>
      </c>
      <c r="O236" s="91"/>
      <c r="P236" s="228">
        <f>O236*H236</f>
        <v>0</v>
      </c>
      <c r="Q236" s="228">
        <v>0.253</v>
      </c>
      <c r="R236" s="228">
        <f>Q236*H236</f>
        <v>660.33000000000004</v>
      </c>
      <c r="S236" s="228">
        <v>0</v>
      </c>
      <c r="T236" s="229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0" t="s">
        <v>144</v>
      </c>
      <c r="AT236" s="230" t="s">
        <v>140</v>
      </c>
      <c r="AU236" s="230" t="s">
        <v>86</v>
      </c>
      <c r="AY236" s="17" t="s">
        <v>138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7" t="s">
        <v>84</v>
      </c>
      <c r="BK236" s="231">
        <f>ROUND(I236*H236,2)</f>
        <v>0</v>
      </c>
      <c r="BL236" s="17" t="s">
        <v>144</v>
      </c>
      <c r="BM236" s="230" t="s">
        <v>244</v>
      </c>
    </row>
    <row r="237" s="2" customFormat="1">
      <c r="A237" s="38"/>
      <c r="B237" s="39"/>
      <c r="C237" s="40"/>
      <c r="D237" s="232" t="s">
        <v>146</v>
      </c>
      <c r="E237" s="40"/>
      <c r="F237" s="233" t="s">
        <v>245</v>
      </c>
      <c r="G237" s="40"/>
      <c r="H237" s="40"/>
      <c r="I237" s="234"/>
      <c r="J237" s="40"/>
      <c r="K237" s="40"/>
      <c r="L237" s="44"/>
      <c r="M237" s="235"/>
      <c r="N237" s="236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146</v>
      </c>
      <c r="AU237" s="17" t="s">
        <v>86</v>
      </c>
    </row>
    <row r="238" s="13" customFormat="1">
      <c r="A238" s="13"/>
      <c r="B238" s="237"/>
      <c r="C238" s="238"/>
      <c r="D238" s="232" t="s">
        <v>148</v>
      </c>
      <c r="E238" s="239" t="s">
        <v>1</v>
      </c>
      <c r="F238" s="240" t="s">
        <v>246</v>
      </c>
      <c r="G238" s="238"/>
      <c r="H238" s="239" t="s">
        <v>1</v>
      </c>
      <c r="I238" s="241"/>
      <c r="J238" s="238"/>
      <c r="K238" s="238"/>
      <c r="L238" s="242"/>
      <c r="M238" s="243"/>
      <c r="N238" s="244"/>
      <c r="O238" s="244"/>
      <c r="P238" s="244"/>
      <c r="Q238" s="244"/>
      <c r="R238" s="244"/>
      <c r="S238" s="244"/>
      <c r="T238" s="24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6" t="s">
        <v>148</v>
      </c>
      <c r="AU238" s="246" t="s">
        <v>86</v>
      </c>
      <c r="AV238" s="13" t="s">
        <v>84</v>
      </c>
      <c r="AW238" s="13" t="s">
        <v>32</v>
      </c>
      <c r="AX238" s="13" t="s">
        <v>76</v>
      </c>
      <c r="AY238" s="246" t="s">
        <v>138</v>
      </c>
    </row>
    <row r="239" s="14" customFormat="1">
      <c r="A239" s="14"/>
      <c r="B239" s="247"/>
      <c r="C239" s="248"/>
      <c r="D239" s="232" t="s">
        <v>148</v>
      </c>
      <c r="E239" s="249" t="s">
        <v>1</v>
      </c>
      <c r="F239" s="250" t="s">
        <v>546</v>
      </c>
      <c r="G239" s="248"/>
      <c r="H239" s="251">
        <v>2610</v>
      </c>
      <c r="I239" s="252"/>
      <c r="J239" s="248"/>
      <c r="K239" s="248"/>
      <c r="L239" s="253"/>
      <c r="M239" s="254"/>
      <c r="N239" s="255"/>
      <c r="O239" s="255"/>
      <c r="P239" s="255"/>
      <c r="Q239" s="255"/>
      <c r="R239" s="255"/>
      <c r="S239" s="255"/>
      <c r="T239" s="25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7" t="s">
        <v>148</v>
      </c>
      <c r="AU239" s="257" t="s">
        <v>86</v>
      </c>
      <c r="AV239" s="14" t="s">
        <v>86</v>
      </c>
      <c r="AW239" s="14" t="s">
        <v>32</v>
      </c>
      <c r="AX239" s="14" t="s">
        <v>76</v>
      </c>
      <c r="AY239" s="257" t="s">
        <v>138</v>
      </c>
    </row>
    <row r="240" s="15" customFormat="1">
      <c r="A240" s="15"/>
      <c r="B240" s="258"/>
      <c r="C240" s="259"/>
      <c r="D240" s="232" t="s">
        <v>148</v>
      </c>
      <c r="E240" s="260" t="s">
        <v>1</v>
      </c>
      <c r="F240" s="261" t="s">
        <v>158</v>
      </c>
      <c r="G240" s="259"/>
      <c r="H240" s="262">
        <v>2610</v>
      </c>
      <c r="I240" s="263"/>
      <c r="J240" s="259"/>
      <c r="K240" s="259"/>
      <c r="L240" s="264"/>
      <c r="M240" s="265"/>
      <c r="N240" s="266"/>
      <c r="O240" s="266"/>
      <c r="P240" s="266"/>
      <c r="Q240" s="266"/>
      <c r="R240" s="266"/>
      <c r="S240" s="266"/>
      <c r="T240" s="267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8" t="s">
        <v>148</v>
      </c>
      <c r="AU240" s="268" t="s">
        <v>86</v>
      </c>
      <c r="AV240" s="15" t="s">
        <v>144</v>
      </c>
      <c r="AW240" s="15" t="s">
        <v>32</v>
      </c>
      <c r="AX240" s="15" t="s">
        <v>84</v>
      </c>
      <c r="AY240" s="268" t="s">
        <v>138</v>
      </c>
    </row>
    <row r="241" s="12" customFormat="1" ht="22.8" customHeight="1">
      <c r="A241" s="12"/>
      <c r="B241" s="203"/>
      <c r="C241" s="204"/>
      <c r="D241" s="205" t="s">
        <v>75</v>
      </c>
      <c r="E241" s="217" t="s">
        <v>194</v>
      </c>
      <c r="F241" s="217" t="s">
        <v>254</v>
      </c>
      <c r="G241" s="204"/>
      <c r="H241" s="204"/>
      <c r="I241" s="207"/>
      <c r="J241" s="218">
        <f>BK241</f>
        <v>0</v>
      </c>
      <c r="K241" s="204"/>
      <c r="L241" s="209"/>
      <c r="M241" s="210"/>
      <c r="N241" s="211"/>
      <c r="O241" s="211"/>
      <c r="P241" s="212">
        <f>SUM(P242:P259)</f>
        <v>0</v>
      </c>
      <c r="Q241" s="211"/>
      <c r="R241" s="212">
        <f>SUM(R242:R259)</f>
        <v>2.2089791999999999</v>
      </c>
      <c r="S241" s="211"/>
      <c r="T241" s="213">
        <f>SUM(T242:T259)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4" t="s">
        <v>84</v>
      </c>
      <c r="AT241" s="215" t="s">
        <v>75</v>
      </c>
      <c r="AU241" s="215" t="s">
        <v>84</v>
      </c>
      <c r="AY241" s="214" t="s">
        <v>138</v>
      </c>
      <c r="BK241" s="216">
        <f>SUM(BK242:BK259)</f>
        <v>0</v>
      </c>
    </row>
    <row r="242" s="2" customFormat="1" ht="33" customHeight="1">
      <c r="A242" s="38"/>
      <c r="B242" s="39"/>
      <c r="C242" s="219" t="s">
        <v>255</v>
      </c>
      <c r="D242" s="219" t="s">
        <v>140</v>
      </c>
      <c r="E242" s="220" t="s">
        <v>256</v>
      </c>
      <c r="F242" s="221" t="s">
        <v>257</v>
      </c>
      <c r="G242" s="222" t="s">
        <v>94</v>
      </c>
      <c r="H242" s="223">
        <v>40.640000000000001</v>
      </c>
      <c r="I242" s="224"/>
      <c r="J242" s="225">
        <f>ROUND(I242*H242,2)</f>
        <v>0</v>
      </c>
      <c r="K242" s="221" t="s">
        <v>143</v>
      </c>
      <c r="L242" s="44"/>
      <c r="M242" s="226" t="s">
        <v>1</v>
      </c>
      <c r="N242" s="227" t="s">
        <v>41</v>
      </c>
      <c r="O242" s="91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0" t="s">
        <v>144</v>
      </c>
      <c r="AT242" s="230" t="s">
        <v>140</v>
      </c>
      <c r="AU242" s="230" t="s">
        <v>86</v>
      </c>
      <c r="AY242" s="17" t="s">
        <v>138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7" t="s">
        <v>84</v>
      </c>
      <c r="BK242" s="231">
        <f>ROUND(I242*H242,2)</f>
        <v>0</v>
      </c>
      <c r="BL242" s="17" t="s">
        <v>144</v>
      </c>
      <c r="BM242" s="230" t="s">
        <v>258</v>
      </c>
    </row>
    <row r="243" s="13" customFormat="1">
      <c r="A243" s="13"/>
      <c r="B243" s="237"/>
      <c r="C243" s="238"/>
      <c r="D243" s="232" t="s">
        <v>148</v>
      </c>
      <c r="E243" s="239" t="s">
        <v>1</v>
      </c>
      <c r="F243" s="240" t="s">
        <v>515</v>
      </c>
      <c r="G243" s="238"/>
      <c r="H243" s="239" t="s">
        <v>1</v>
      </c>
      <c r="I243" s="241"/>
      <c r="J243" s="238"/>
      <c r="K243" s="238"/>
      <c r="L243" s="242"/>
      <c r="M243" s="243"/>
      <c r="N243" s="244"/>
      <c r="O243" s="244"/>
      <c r="P243" s="244"/>
      <c r="Q243" s="244"/>
      <c r="R243" s="244"/>
      <c r="S243" s="244"/>
      <c r="T243" s="24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6" t="s">
        <v>148</v>
      </c>
      <c r="AU243" s="246" t="s">
        <v>86</v>
      </c>
      <c r="AV243" s="13" t="s">
        <v>84</v>
      </c>
      <c r="AW243" s="13" t="s">
        <v>32</v>
      </c>
      <c r="AX243" s="13" t="s">
        <v>76</v>
      </c>
      <c r="AY243" s="246" t="s">
        <v>138</v>
      </c>
    </row>
    <row r="244" s="14" customFormat="1">
      <c r="A244" s="14"/>
      <c r="B244" s="247"/>
      <c r="C244" s="248"/>
      <c r="D244" s="232" t="s">
        <v>148</v>
      </c>
      <c r="E244" s="249" t="s">
        <v>1</v>
      </c>
      <c r="F244" s="250" t="s">
        <v>547</v>
      </c>
      <c r="G244" s="248"/>
      <c r="H244" s="251">
        <v>5.2000000000000002</v>
      </c>
      <c r="I244" s="252"/>
      <c r="J244" s="248"/>
      <c r="K244" s="248"/>
      <c r="L244" s="253"/>
      <c r="M244" s="254"/>
      <c r="N244" s="255"/>
      <c r="O244" s="255"/>
      <c r="P244" s="255"/>
      <c r="Q244" s="255"/>
      <c r="R244" s="255"/>
      <c r="S244" s="255"/>
      <c r="T244" s="256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7" t="s">
        <v>148</v>
      </c>
      <c r="AU244" s="257" t="s">
        <v>86</v>
      </c>
      <c r="AV244" s="14" t="s">
        <v>86</v>
      </c>
      <c r="AW244" s="14" t="s">
        <v>32</v>
      </c>
      <c r="AX244" s="14" t="s">
        <v>76</v>
      </c>
      <c r="AY244" s="257" t="s">
        <v>138</v>
      </c>
    </row>
    <row r="245" s="13" customFormat="1">
      <c r="A245" s="13"/>
      <c r="B245" s="237"/>
      <c r="C245" s="238"/>
      <c r="D245" s="232" t="s">
        <v>148</v>
      </c>
      <c r="E245" s="239" t="s">
        <v>1</v>
      </c>
      <c r="F245" s="240" t="s">
        <v>516</v>
      </c>
      <c r="G245" s="238"/>
      <c r="H245" s="239" t="s">
        <v>1</v>
      </c>
      <c r="I245" s="241"/>
      <c r="J245" s="238"/>
      <c r="K245" s="238"/>
      <c r="L245" s="242"/>
      <c r="M245" s="243"/>
      <c r="N245" s="244"/>
      <c r="O245" s="244"/>
      <c r="P245" s="244"/>
      <c r="Q245" s="244"/>
      <c r="R245" s="244"/>
      <c r="S245" s="244"/>
      <c r="T245" s="24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6" t="s">
        <v>148</v>
      </c>
      <c r="AU245" s="246" t="s">
        <v>86</v>
      </c>
      <c r="AV245" s="13" t="s">
        <v>84</v>
      </c>
      <c r="AW245" s="13" t="s">
        <v>32</v>
      </c>
      <c r="AX245" s="13" t="s">
        <v>76</v>
      </c>
      <c r="AY245" s="246" t="s">
        <v>138</v>
      </c>
    </row>
    <row r="246" s="14" customFormat="1">
      <c r="A246" s="14"/>
      <c r="B246" s="247"/>
      <c r="C246" s="248"/>
      <c r="D246" s="232" t="s">
        <v>148</v>
      </c>
      <c r="E246" s="249" t="s">
        <v>1</v>
      </c>
      <c r="F246" s="250" t="s">
        <v>548</v>
      </c>
      <c r="G246" s="248"/>
      <c r="H246" s="251">
        <v>9.5999999999999996</v>
      </c>
      <c r="I246" s="252"/>
      <c r="J246" s="248"/>
      <c r="K246" s="248"/>
      <c r="L246" s="253"/>
      <c r="M246" s="254"/>
      <c r="N246" s="255"/>
      <c r="O246" s="255"/>
      <c r="P246" s="255"/>
      <c r="Q246" s="255"/>
      <c r="R246" s="255"/>
      <c r="S246" s="255"/>
      <c r="T246" s="25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7" t="s">
        <v>148</v>
      </c>
      <c r="AU246" s="257" t="s">
        <v>86</v>
      </c>
      <c r="AV246" s="14" t="s">
        <v>86</v>
      </c>
      <c r="AW246" s="14" t="s">
        <v>32</v>
      </c>
      <c r="AX246" s="14" t="s">
        <v>76</v>
      </c>
      <c r="AY246" s="257" t="s">
        <v>138</v>
      </c>
    </row>
    <row r="247" s="13" customFormat="1">
      <c r="A247" s="13"/>
      <c r="B247" s="237"/>
      <c r="C247" s="238"/>
      <c r="D247" s="232" t="s">
        <v>148</v>
      </c>
      <c r="E247" s="239" t="s">
        <v>1</v>
      </c>
      <c r="F247" s="240" t="s">
        <v>518</v>
      </c>
      <c r="G247" s="238"/>
      <c r="H247" s="239" t="s">
        <v>1</v>
      </c>
      <c r="I247" s="241"/>
      <c r="J247" s="238"/>
      <c r="K247" s="238"/>
      <c r="L247" s="242"/>
      <c r="M247" s="243"/>
      <c r="N247" s="244"/>
      <c r="O247" s="244"/>
      <c r="P247" s="244"/>
      <c r="Q247" s="244"/>
      <c r="R247" s="244"/>
      <c r="S247" s="244"/>
      <c r="T247" s="24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6" t="s">
        <v>148</v>
      </c>
      <c r="AU247" s="246" t="s">
        <v>86</v>
      </c>
      <c r="AV247" s="13" t="s">
        <v>84</v>
      </c>
      <c r="AW247" s="13" t="s">
        <v>32</v>
      </c>
      <c r="AX247" s="13" t="s">
        <v>76</v>
      </c>
      <c r="AY247" s="246" t="s">
        <v>138</v>
      </c>
    </row>
    <row r="248" s="14" customFormat="1">
      <c r="A248" s="14"/>
      <c r="B248" s="247"/>
      <c r="C248" s="248"/>
      <c r="D248" s="232" t="s">
        <v>148</v>
      </c>
      <c r="E248" s="249" t="s">
        <v>1</v>
      </c>
      <c r="F248" s="250" t="s">
        <v>549</v>
      </c>
      <c r="G248" s="248"/>
      <c r="H248" s="251">
        <v>5.04</v>
      </c>
      <c r="I248" s="252"/>
      <c r="J248" s="248"/>
      <c r="K248" s="248"/>
      <c r="L248" s="253"/>
      <c r="M248" s="254"/>
      <c r="N248" s="255"/>
      <c r="O248" s="255"/>
      <c r="P248" s="255"/>
      <c r="Q248" s="255"/>
      <c r="R248" s="255"/>
      <c r="S248" s="255"/>
      <c r="T248" s="25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7" t="s">
        <v>148</v>
      </c>
      <c r="AU248" s="257" t="s">
        <v>86</v>
      </c>
      <c r="AV248" s="14" t="s">
        <v>86</v>
      </c>
      <c r="AW248" s="14" t="s">
        <v>32</v>
      </c>
      <c r="AX248" s="14" t="s">
        <v>76</v>
      </c>
      <c r="AY248" s="257" t="s">
        <v>138</v>
      </c>
    </row>
    <row r="249" s="13" customFormat="1">
      <c r="A249" s="13"/>
      <c r="B249" s="237"/>
      <c r="C249" s="238"/>
      <c r="D249" s="232" t="s">
        <v>148</v>
      </c>
      <c r="E249" s="239" t="s">
        <v>1</v>
      </c>
      <c r="F249" s="240" t="s">
        <v>519</v>
      </c>
      <c r="G249" s="238"/>
      <c r="H249" s="239" t="s">
        <v>1</v>
      </c>
      <c r="I249" s="241"/>
      <c r="J249" s="238"/>
      <c r="K249" s="238"/>
      <c r="L249" s="242"/>
      <c r="M249" s="243"/>
      <c r="N249" s="244"/>
      <c r="O249" s="244"/>
      <c r="P249" s="244"/>
      <c r="Q249" s="244"/>
      <c r="R249" s="244"/>
      <c r="S249" s="244"/>
      <c r="T249" s="24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6" t="s">
        <v>148</v>
      </c>
      <c r="AU249" s="246" t="s">
        <v>86</v>
      </c>
      <c r="AV249" s="13" t="s">
        <v>84</v>
      </c>
      <c r="AW249" s="13" t="s">
        <v>32</v>
      </c>
      <c r="AX249" s="13" t="s">
        <v>76</v>
      </c>
      <c r="AY249" s="246" t="s">
        <v>138</v>
      </c>
    </row>
    <row r="250" s="14" customFormat="1">
      <c r="A250" s="14"/>
      <c r="B250" s="247"/>
      <c r="C250" s="248"/>
      <c r="D250" s="232" t="s">
        <v>148</v>
      </c>
      <c r="E250" s="249" t="s">
        <v>1</v>
      </c>
      <c r="F250" s="250" t="s">
        <v>547</v>
      </c>
      <c r="G250" s="248"/>
      <c r="H250" s="251">
        <v>5.2000000000000002</v>
      </c>
      <c r="I250" s="252"/>
      <c r="J250" s="248"/>
      <c r="K250" s="248"/>
      <c r="L250" s="253"/>
      <c r="M250" s="254"/>
      <c r="N250" s="255"/>
      <c r="O250" s="255"/>
      <c r="P250" s="255"/>
      <c r="Q250" s="255"/>
      <c r="R250" s="255"/>
      <c r="S250" s="255"/>
      <c r="T250" s="25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7" t="s">
        <v>148</v>
      </c>
      <c r="AU250" s="257" t="s">
        <v>86</v>
      </c>
      <c r="AV250" s="14" t="s">
        <v>86</v>
      </c>
      <c r="AW250" s="14" t="s">
        <v>32</v>
      </c>
      <c r="AX250" s="14" t="s">
        <v>76</v>
      </c>
      <c r="AY250" s="257" t="s">
        <v>138</v>
      </c>
    </row>
    <row r="251" s="13" customFormat="1">
      <c r="A251" s="13"/>
      <c r="B251" s="237"/>
      <c r="C251" s="238"/>
      <c r="D251" s="232" t="s">
        <v>148</v>
      </c>
      <c r="E251" s="239" t="s">
        <v>1</v>
      </c>
      <c r="F251" s="240" t="s">
        <v>520</v>
      </c>
      <c r="G251" s="238"/>
      <c r="H251" s="239" t="s">
        <v>1</v>
      </c>
      <c r="I251" s="241"/>
      <c r="J251" s="238"/>
      <c r="K251" s="238"/>
      <c r="L251" s="242"/>
      <c r="M251" s="243"/>
      <c r="N251" s="244"/>
      <c r="O251" s="244"/>
      <c r="P251" s="244"/>
      <c r="Q251" s="244"/>
      <c r="R251" s="244"/>
      <c r="S251" s="244"/>
      <c r="T251" s="24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6" t="s">
        <v>148</v>
      </c>
      <c r="AU251" s="246" t="s">
        <v>86</v>
      </c>
      <c r="AV251" s="13" t="s">
        <v>84</v>
      </c>
      <c r="AW251" s="13" t="s">
        <v>32</v>
      </c>
      <c r="AX251" s="13" t="s">
        <v>76</v>
      </c>
      <c r="AY251" s="246" t="s">
        <v>138</v>
      </c>
    </row>
    <row r="252" s="14" customFormat="1">
      <c r="A252" s="14"/>
      <c r="B252" s="247"/>
      <c r="C252" s="248"/>
      <c r="D252" s="232" t="s">
        <v>148</v>
      </c>
      <c r="E252" s="249" t="s">
        <v>1</v>
      </c>
      <c r="F252" s="250" t="s">
        <v>550</v>
      </c>
      <c r="G252" s="248"/>
      <c r="H252" s="251">
        <v>9</v>
      </c>
      <c r="I252" s="252"/>
      <c r="J252" s="248"/>
      <c r="K252" s="248"/>
      <c r="L252" s="253"/>
      <c r="M252" s="254"/>
      <c r="N252" s="255"/>
      <c r="O252" s="255"/>
      <c r="P252" s="255"/>
      <c r="Q252" s="255"/>
      <c r="R252" s="255"/>
      <c r="S252" s="255"/>
      <c r="T252" s="25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7" t="s">
        <v>148</v>
      </c>
      <c r="AU252" s="257" t="s">
        <v>86</v>
      </c>
      <c r="AV252" s="14" t="s">
        <v>86</v>
      </c>
      <c r="AW252" s="14" t="s">
        <v>32</v>
      </c>
      <c r="AX252" s="14" t="s">
        <v>76</v>
      </c>
      <c r="AY252" s="257" t="s">
        <v>138</v>
      </c>
    </row>
    <row r="253" s="13" customFormat="1">
      <c r="A253" s="13"/>
      <c r="B253" s="237"/>
      <c r="C253" s="238"/>
      <c r="D253" s="232" t="s">
        <v>148</v>
      </c>
      <c r="E253" s="239" t="s">
        <v>1</v>
      </c>
      <c r="F253" s="240" t="s">
        <v>522</v>
      </c>
      <c r="G253" s="238"/>
      <c r="H253" s="239" t="s">
        <v>1</v>
      </c>
      <c r="I253" s="241"/>
      <c r="J253" s="238"/>
      <c r="K253" s="238"/>
      <c r="L253" s="242"/>
      <c r="M253" s="243"/>
      <c r="N253" s="244"/>
      <c r="O253" s="244"/>
      <c r="P253" s="244"/>
      <c r="Q253" s="244"/>
      <c r="R253" s="244"/>
      <c r="S253" s="244"/>
      <c r="T253" s="24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6" t="s">
        <v>148</v>
      </c>
      <c r="AU253" s="246" t="s">
        <v>86</v>
      </c>
      <c r="AV253" s="13" t="s">
        <v>84</v>
      </c>
      <c r="AW253" s="13" t="s">
        <v>32</v>
      </c>
      <c r="AX253" s="13" t="s">
        <v>76</v>
      </c>
      <c r="AY253" s="246" t="s">
        <v>138</v>
      </c>
    </row>
    <row r="254" s="14" customFormat="1">
      <c r="A254" s="14"/>
      <c r="B254" s="247"/>
      <c r="C254" s="248"/>
      <c r="D254" s="232" t="s">
        <v>148</v>
      </c>
      <c r="E254" s="249" t="s">
        <v>1</v>
      </c>
      <c r="F254" s="250" t="s">
        <v>551</v>
      </c>
      <c r="G254" s="248"/>
      <c r="H254" s="251">
        <v>6.5999999999999996</v>
      </c>
      <c r="I254" s="252"/>
      <c r="J254" s="248"/>
      <c r="K254" s="248"/>
      <c r="L254" s="253"/>
      <c r="M254" s="254"/>
      <c r="N254" s="255"/>
      <c r="O254" s="255"/>
      <c r="P254" s="255"/>
      <c r="Q254" s="255"/>
      <c r="R254" s="255"/>
      <c r="S254" s="255"/>
      <c r="T254" s="25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7" t="s">
        <v>148</v>
      </c>
      <c r="AU254" s="257" t="s">
        <v>86</v>
      </c>
      <c r="AV254" s="14" t="s">
        <v>86</v>
      </c>
      <c r="AW254" s="14" t="s">
        <v>32</v>
      </c>
      <c r="AX254" s="14" t="s">
        <v>76</v>
      </c>
      <c r="AY254" s="257" t="s">
        <v>138</v>
      </c>
    </row>
    <row r="255" s="15" customFormat="1">
      <c r="A255" s="15"/>
      <c r="B255" s="258"/>
      <c r="C255" s="259"/>
      <c r="D255" s="232" t="s">
        <v>148</v>
      </c>
      <c r="E255" s="260" t="s">
        <v>1</v>
      </c>
      <c r="F255" s="261" t="s">
        <v>158</v>
      </c>
      <c r="G255" s="259"/>
      <c r="H255" s="262">
        <v>40.640000000000001</v>
      </c>
      <c r="I255" s="263"/>
      <c r="J255" s="259"/>
      <c r="K255" s="259"/>
      <c r="L255" s="264"/>
      <c r="M255" s="265"/>
      <c r="N255" s="266"/>
      <c r="O255" s="266"/>
      <c r="P255" s="266"/>
      <c r="Q255" s="266"/>
      <c r="R255" s="266"/>
      <c r="S255" s="266"/>
      <c r="T255" s="267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8" t="s">
        <v>148</v>
      </c>
      <c r="AU255" s="268" t="s">
        <v>86</v>
      </c>
      <c r="AV255" s="15" t="s">
        <v>144</v>
      </c>
      <c r="AW255" s="15" t="s">
        <v>32</v>
      </c>
      <c r="AX255" s="15" t="s">
        <v>84</v>
      </c>
      <c r="AY255" s="268" t="s">
        <v>138</v>
      </c>
    </row>
    <row r="256" s="2" customFormat="1" ht="33" customHeight="1">
      <c r="A256" s="38"/>
      <c r="B256" s="39"/>
      <c r="C256" s="219" t="s">
        <v>262</v>
      </c>
      <c r="D256" s="219" t="s">
        <v>140</v>
      </c>
      <c r="E256" s="220" t="s">
        <v>552</v>
      </c>
      <c r="F256" s="221" t="s">
        <v>553</v>
      </c>
      <c r="G256" s="222" t="s">
        <v>94</v>
      </c>
      <c r="H256" s="223">
        <v>0.95999999999999996</v>
      </c>
      <c r="I256" s="224"/>
      <c r="J256" s="225">
        <f>ROUND(I256*H256,2)</f>
        <v>0</v>
      </c>
      <c r="K256" s="221" t="s">
        <v>143</v>
      </c>
      <c r="L256" s="44"/>
      <c r="M256" s="226" t="s">
        <v>1</v>
      </c>
      <c r="N256" s="227" t="s">
        <v>41</v>
      </c>
      <c r="O256" s="91"/>
      <c r="P256" s="228">
        <f>O256*H256</f>
        <v>0</v>
      </c>
      <c r="Q256" s="228">
        <v>2.3010199999999998</v>
      </c>
      <c r="R256" s="228">
        <f>Q256*H256</f>
        <v>2.2089791999999999</v>
      </c>
      <c r="S256" s="228">
        <v>0</v>
      </c>
      <c r="T256" s="229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0" t="s">
        <v>144</v>
      </c>
      <c r="AT256" s="230" t="s">
        <v>140</v>
      </c>
      <c r="AU256" s="230" t="s">
        <v>86</v>
      </c>
      <c r="AY256" s="17" t="s">
        <v>138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7" t="s">
        <v>84</v>
      </c>
      <c r="BK256" s="231">
        <f>ROUND(I256*H256,2)</f>
        <v>0</v>
      </c>
      <c r="BL256" s="17" t="s">
        <v>144</v>
      </c>
      <c r="BM256" s="230" t="s">
        <v>554</v>
      </c>
    </row>
    <row r="257" s="13" customFormat="1">
      <c r="A257" s="13"/>
      <c r="B257" s="237"/>
      <c r="C257" s="238"/>
      <c r="D257" s="232" t="s">
        <v>148</v>
      </c>
      <c r="E257" s="239" t="s">
        <v>1</v>
      </c>
      <c r="F257" s="240" t="s">
        <v>555</v>
      </c>
      <c r="G257" s="238"/>
      <c r="H257" s="239" t="s">
        <v>1</v>
      </c>
      <c r="I257" s="241"/>
      <c r="J257" s="238"/>
      <c r="K257" s="238"/>
      <c r="L257" s="242"/>
      <c r="M257" s="243"/>
      <c r="N257" s="244"/>
      <c r="O257" s="244"/>
      <c r="P257" s="244"/>
      <c r="Q257" s="244"/>
      <c r="R257" s="244"/>
      <c r="S257" s="244"/>
      <c r="T257" s="24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6" t="s">
        <v>148</v>
      </c>
      <c r="AU257" s="246" t="s">
        <v>86</v>
      </c>
      <c r="AV257" s="13" t="s">
        <v>84</v>
      </c>
      <c r="AW257" s="13" t="s">
        <v>32</v>
      </c>
      <c r="AX257" s="13" t="s">
        <v>76</v>
      </c>
      <c r="AY257" s="246" t="s">
        <v>138</v>
      </c>
    </row>
    <row r="258" s="14" customFormat="1">
      <c r="A258" s="14"/>
      <c r="B258" s="247"/>
      <c r="C258" s="248"/>
      <c r="D258" s="232" t="s">
        <v>148</v>
      </c>
      <c r="E258" s="249" t="s">
        <v>1</v>
      </c>
      <c r="F258" s="250" t="s">
        <v>556</v>
      </c>
      <c r="G258" s="248"/>
      <c r="H258" s="251">
        <v>0.95999999999999996</v>
      </c>
      <c r="I258" s="252"/>
      <c r="J258" s="248"/>
      <c r="K258" s="248"/>
      <c r="L258" s="253"/>
      <c r="M258" s="254"/>
      <c r="N258" s="255"/>
      <c r="O258" s="255"/>
      <c r="P258" s="255"/>
      <c r="Q258" s="255"/>
      <c r="R258" s="255"/>
      <c r="S258" s="255"/>
      <c r="T258" s="25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7" t="s">
        <v>148</v>
      </c>
      <c r="AU258" s="257" t="s">
        <v>86</v>
      </c>
      <c r="AV258" s="14" t="s">
        <v>86</v>
      </c>
      <c r="AW258" s="14" t="s">
        <v>32</v>
      </c>
      <c r="AX258" s="14" t="s">
        <v>76</v>
      </c>
      <c r="AY258" s="257" t="s">
        <v>138</v>
      </c>
    </row>
    <row r="259" s="15" customFormat="1">
      <c r="A259" s="15"/>
      <c r="B259" s="258"/>
      <c r="C259" s="259"/>
      <c r="D259" s="232" t="s">
        <v>148</v>
      </c>
      <c r="E259" s="260" t="s">
        <v>1</v>
      </c>
      <c r="F259" s="261" t="s">
        <v>158</v>
      </c>
      <c r="G259" s="259"/>
      <c r="H259" s="262">
        <v>0.95999999999999996</v>
      </c>
      <c r="I259" s="263"/>
      <c r="J259" s="259"/>
      <c r="K259" s="259"/>
      <c r="L259" s="264"/>
      <c r="M259" s="265"/>
      <c r="N259" s="266"/>
      <c r="O259" s="266"/>
      <c r="P259" s="266"/>
      <c r="Q259" s="266"/>
      <c r="R259" s="266"/>
      <c r="S259" s="266"/>
      <c r="T259" s="267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8" t="s">
        <v>148</v>
      </c>
      <c r="AU259" s="268" t="s">
        <v>86</v>
      </c>
      <c r="AV259" s="15" t="s">
        <v>144</v>
      </c>
      <c r="AW259" s="15" t="s">
        <v>32</v>
      </c>
      <c r="AX259" s="15" t="s">
        <v>84</v>
      </c>
      <c r="AY259" s="268" t="s">
        <v>138</v>
      </c>
    </row>
    <row r="260" s="12" customFormat="1" ht="22.8" customHeight="1">
      <c r="A260" s="12"/>
      <c r="B260" s="203"/>
      <c r="C260" s="204"/>
      <c r="D260" s="205" t="s">
        <v>75</v>
      </c>
      <c r="E260" s="217" t="s">
        <v>203</v>
      </c>
      <c r="F260" s="217" t="s">
        <v>261</v>
      </c>
      <c r="G260" s="204"/>
      <c r="H260" s="204"/>
      <c r="I260" s="207"/>
      <c r="J260" s="218">
        <f>BK260</f>
        <v>0</v>
      </c>
      <c r="K260" s="204"/>
      <c r="L260" s="209"/>
      <c r="M260" s="210"/>
      <c r="N260" s="211"/>
      <c r="O260" s="211"/>
      <c r="P260" s="212">
        <f>SUM(P261:P355)</f>
        <v>0</v>
      </c>
      <c r="Q260" s="211"/>
      <c r="R260" s="212">
        <f>SUM(R261:R355)</f>
        <v>352.80312900000001</v>
      </c>
      <c r="S260" s="211"/>
      <c r="T260" s="213">
        <f>SUM(T261:T355)</f>
        <v>1218.5540000000001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4" t="s">
        <v>84</v>
      </c>
      <c r="AT260" s="215" t="s">
        <v>75</v>
      </c>
      <c r="AU260" s="215" t="s">
        <v>84</v>
      </c>
      <c r="AY260" s="214" t="s">
        <v>138</v>
      </c>
      <c r="BK260" s="216">
        <f>SUM(BK261:BK355)</f>
        <v>0</v>
      </c>
    </row>
    <row r="261" s="2" customFormat="1" ht="66.75" customHeight="1">
      <c r="A261" s="38"/>
      <c r="B261" s="39"/>
      <c r="C261" s="219" t="s">
        <v>253</v>
      </c>
      <c r="D261" s="219" t="s">
        <v>140</v>
      </c>
      <c r="E261" s="220" t="s">
        <v>263</v>
      </c>
      <c r="F261" s="221" t="s">
        <v>264</v>
      </c>
      <c r="G261" s="222" t="s">
        <v>265</v>
      </c>
      <c r="H261" s="223">
        <v>6</v>
      </c>
      <c r="I261" s="224"/>
      <c r="J261" s="225">
        <f>ROUND(I261*H261,2)</f>
        <v>0</v>
      </c>
      <c r="K261" s="221" t="s">
        <v>143</v>
      </c>
      <c r="L261" s="44"/>
      <c r="M261" s="226" t="s">
        <v>1</v>
      </c>
      <c r="N261" s="227" t="s">
        <v>41</v>
      </c>
      <c r="O261" s="91"/>
      <c r="P261" s="228">
        <f>O261*H261</f>
        <v>0</v>
      </c>
      <c r="Q261" s="228">
        <v>0</v>
      </c>
      <c r="R261" s="228">
        <f>Q261*H261</f>
        <v>0</v>
      </c>
      <c r="S261" s="228">
        <v>0.129</v>
      </c>
      <c r="T261" s="229">
        <f>S261*H261</f>
        <v>0.77400000000000002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0" t="s">
        <v>144</v>
      </c>
      <c r="AT261" s="230" t="s">
        <v>140</v>
      </c>
      <c r="AU261" s="230" t="s">
        <v>86</v>
      </c>
      <c r="AY261" s="17" t="s">
        <v>138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7" t="s">
        <v>84</v>
      </c>
      <c r="BK261" s="231">
        <f>ROUND(I261*H261,2)</f>
        <v>0</v>
      </c>
      <c r="BL261" s="17" t="s">
        <v>144</v>
      </c>
      <c r="BM261" s="230" t="s">
        <v>266</v>
      </c>
    </row>
    <row r="262" s="13" customFormat="1">
      <c r="A262" s="13"/>
      <c r="B262" s="237"/>
      <c r="C262" s="238"/>
      <c r="D262" s="232" t="s">
        <v>148</v>
      </c>
      <c r="E262" s="239" t="s">
        <v>1</v>
      </c>
      <c r="F262" s="240" t="s">
        <v>555</v>
      </c>
      <c r="G262" s="238"/>
      <c r="H262" s="239" t="s">
        <v>1</v>
      </c>
      <c r="I262" s="241"/>
      <c r="J262" s="238"/>
      <c r="K262" s="238"/>
      <c r="L262" s="242"/>
      <c r="M262" s="243"/>
      <c r="N262" s="244"/>
      <c r="O262" s="244"/>
      <c r="P262" s="244"/>
      <c r="Q262" s="244"/>
      <c r="R262" s="244"/>
      <c r="S262" s="244"/>
      <c r="T262" s="24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6" t="s">
        <v>148</v>
      </c>
      <c r="AU262" s="246" t="s">
        <v>86</v>
      </c>
      <c r="AV262" s="13" t="s">
        <v>84</v>
      </c>
      <c r="AW262" s="13" t="s">
        <v>32</v>
      </c>
      <c r="AX262" s="13" t="s">
        <v>76</v>
      </c>
      <c r="AY262" s="246" t="s">
        <v>138</v>
      </c>
    </row>
    <row r="263" s="14" customFormat="1">
      <c r="A263" s="14"/>
      <c r="B263" s="247"/>
      <c r="C263" s="248"/>
      <c r="D263" s="232" t="s">
        <v>148</v>
      </c>
      <c r="E263" s="249" t="s">
        <v>1</v>
      </c>
      <c r="F263" s="250" t="s">
        <v>180</v>
      </c>
      <c r="G263" s="248"/>
      <c r="H263" s="251">
        <v>6</v>
      </c>
      <c r="I263" s="252"/>
      <c r="J263" s="248"/>
      <c r="K263" s="248"/>
      <c r="L263" s="253"/>
      <c r="M263" s="254"/>
      <c r="N263" s="255"/>
      <c r="O263" s="255"/>
      <c r="P263" s="255"/>
      <c r="Q263" s="255"/>
      <c r="R263" s="255"/>
      <c r="S263" s="255"/>
      <c r="T263" s="25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7" t="s">
        <v>148</v>
      </c>
      <c r="AU263" s="257" t="s">
        <v>86</v>
      </c>
      <c r="AV263" s="14" t="s">
        <v>86</v>
      </c>
      <c r="AW263" s="14" t="s">
        <v>32</v>
      </c>
      <c r="AX263" s="14" t="s">
        <v>76</v>
      </c>
      <c r="AY263" s="257" t="s">
        <v>138</v>
      </c>
    </row>
    <row r="264" s="15" customFormat="1">
      <c r="A264" s="15"/>
      <c r="B264" s="258"/>
      <c r="C264" s="259"/>
      <c r="D264" s="232" t="s">
        <v>148</v>
      </c>
      <c r="E264" s="260" t="s">
        <v>1</v>
      </c>
      <c r="F264" s="261" t="s">
        <v>158</v>
      </c>
      <c r="G264" s="259"/>
      <c r="H264" s="262">
        <v>6</v>
      </c>
      <c r="I264" s="263"/>
      <c r="J264" s="259"/>
      <c r="K264" s="259"/>
      <c r="L264" s="264"/>
      <c r="M264" s="265"/>
      <c r="N264" s="266"/>
      <c r="O264" s="266"/>
      <c r="P264" s="266"/>
      <c r="Q264" s="266"/>
      <c r="R264" s="266"/>
      <c r="S264" s="266"/>
      <c r="T264" s="267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8" t="s">
        <v>148</v>
      </c>
      <c r="AU264" s="268" t="s">
        <v>86</v>
      </c>
      <c r="AV264" s="15" t="s">
        <v>144</v>
      </c>
      <c r="AW264" s="15" t="s">
        <v>32</v>
      </c>
      <c r="AX264" s="15" t="s">
        <v>84</v>
      </c>
      <c r="AY264" s="268" t="s">
        <v>138</v>
      </c>
    </row>
    <row r="265" s="2" customFormat="1" ht="78" customHeight="1">
      <c r="A265" s="38"/>
      <c r="B265" s="39"/>
      <c r="C265" s="219" t="s">
        <v>7</v>
      </c>
      <c r="D265" s="219" t="s">
        <v>140</v>
      </c>
      <c r="E265" s="220" t="s">
        <v>269</v>
      </c>
      <c r="F265" s="221" t="s">
        <v>270</v>
      </c>
      <c r="G265" s="222" t="s">
        <v>265</v>
      </c>
      <c r="H265" s="223">
        <v>4580</v>
      </c>
      <c r="I265" s="224"/>
      <c r="J265" s="225">
        <f>ROUND(I265*H265,2)</f>
        <v>0</v>
      </c>
      <c r="K265" s="221" t="s">
        <v>143</v>
      </c>
      <c r="L265" s="44"/>
      <c r="M265" s="226" t="s">
        <v>1</v>
      </c>
      <c r="N265" s="227" t="s">
        <v>41</v>
      </c>
      <c r="O265" s="91"/>
      <c r="P265" s="228">
        <f>O265*H265</f>
        <v>0</v>
      </c>
      <c r="Q265" s="228">
        <v>0</v>
      </c>
      <c r="R265" s="228">
        <f>Q265*H265</f>
        <v>0</v>
      </c>
      <c r="S265" s="228">
        <v>0.19400000000000001</v>
      </c>
      <c r="T265" s="229">
        <f>S265*H265</f>
        <v>888.51999999999998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0" t="s">
        <v>144</v>
      </c>
      <c r="AT265" s="230" t="s">
        <v>140</v>
      </c>
      <c r="AU265" s="230" t="s">
        <v>86</v>
      </c>
      <c r="AY265" s="17" t="s">
        <v>138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7" t="s">
        <v>84</v>
      </c>
      <c r="BK265" s="231">
        <f>ROUND(I265*H265,2)</f>
        <v>0</v>
      </c>
      <c r="BL265" s="17" t="s">
        <v>144</v>
      </c>
      <c r="BM265" s="230" t="s">
        <v>271</v>
      </c>
    </row>
    <row r="266" s="13" customFormat="1">
      <c r="A266" s="13"/>
      <c r="B266" s="237"/>
      <c r="C266" s="238"/>
      <c r="D266" s="232" t="s">
        <v>148</v>
      </c>
      <c r="E266" s="239" t="s">
        <v>1</v>
      </c>
      <c r="F266" s="240" t="s">
        <v>272</v>
      </c>
      <c r="G266" s="238"/>
      <c r="H266" s="239" t="s">
        <v>1</v>
      </c>
      <c r="I266" s="241"/>
      <c r="J266" s="238"/>
      <c r="K266" s="238"/>
      <c r="L266" s="242"/>
      <c r="M266" s="243"/>
      <c r="N266" s="244"/>
      <c r="O266" s="244"/>
      <c r="P266" s="244"/>
      <c r="Q266" s="244"/>
      <c r="R266" s="244"/>
      <c r="S266" s="244"/>
      <c r="T266" s="24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6" t="s">
        <v>148</v>
      </c>
      <c r="AU266" s="246" t="s">
        <v>86</v>
      </c>
      <c r="AV266" s="13" t="s">
        <v>84</v>
      </c>
      <c r="AW266" s="13" t="s">
        <v>32</v>
      </c>
      <c r="AX266" s="13" t="s">
        <v>76</v>
      </c>
      <c r="AY266" s="246" t="s">
        <v>138</v>
      </c>
    </row>
    <row r="267" s="14" customFormat="1">
      <c r="A267" s="14"/>
      <c r="B267" s="247"/>
      <c r="C267" s="248"/>
      <c r="D267" s="232" t="s">
        <v>148</v>
      </c>
      <c r="E267" s="249" t="s">
        <v>1</v>
      </c>
      <c r="F267" s="250" t="s">
        <v>557</v>
      </c>
      <c r="G267" s="248"/>
      <c r="H267" s="251">
        <v>4580</v>
      </c>
      <c r="I267" s="252"/>
      <c r="J267" s="248"/>
      <c r="K267" s="248"/>
      <c r="L267" s="253"/>
      <c r="M267" s="254"/>
      <c r="N267" s="255"/>
      <c r="O267" s="255"/>
      <c r="P267" s="255"/>
      <c r="Q267" s="255"/>
      <c r="R267" s="255"/>
      <c r="S267" s="255"/>
      <c r="T267" s="25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7" t="s">
        <v>148</v>
      </c>
      <c r="AU267" s="257" t="s">
        <v>86</v>
      </c>
      <c r="AV267" s="14" t="s">
        <v>86</v>
      </c>
      <c r="AW267" s="14" t="s">
        <v>32</v>
      </c>
      <c r="AX267" s="14" t="s">
        <v>76</v>
      </c>
      <c r="AY267" s="257" t="s">
        <v>138</v>
      </c>
    </row>
    <row r="268" s="15" customFormat="1">
      <c r="A268" s="15"/>
      <c r="B268" s="258"/>
      <c r="C268" s="259"/>
      <c r="D268" s="232" t="s">
        <v>148</v>
      </c>
      <c r="E268" s="260" t="s">
        <v>1</v>
      </c>
      <c r="F268" s="261" t="s">
        <v>158</v>
      </c>
      <c r="G268" s="259"/>
      <c r="H268" s="262">
        <v>4580</v>
      </c>
      <c r="I268" s="263"/>
      <c r="J268" s="259"/>
      <c r="K268" s="259"/>
      <c r="L268" s="264"/>
      <c r="M268" s="265"/>
      <c r="N268" s="266"/>
      <c r="O268" s="266"/>
      <c r="P268" s="266"/>
      <c r="Q268" s="266"/>
      <c r="R268" s="266"/>
      <c r="S268" s="266"/>
      <c r="T268" s="267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68" t="s">
        <v>148</v>
      </c>
      <c r="AU268" s="268" t="s">
        <v>86</v>
      </c>
      <c r="AV268" s="15" t="s">
        <v>144</v>
      </c>
      <c r="AW268" s="15" t="s">
        <v>32</v>
      </c>
      <c r="AX268" s="15" t="s">
        <v>84</v>
      </c>
      <c r="AY268" s="268" t="s">
        <v>138</v>
      </c>
    </row>
    <row r="269" s="2" customFormat="1" ht="66.75" customHeight="1">
      <c r="A269" s="38"/>
      <c r="B269" s="39"/>
      <c r="C269" s="219" t="s">
        <v>277</v>
      </c>
      <c r="D269" s="219" t="s">
        <v>140</v>
      </c>
      <c r="E269" s="220" t="s">
        <v>274</v>
      </c>
      <c r="F269" s="221" t="s">
        <v>275</v>
      </c>
      <c r="G269" s="222" t="s">
        <v>102</v>
      </c>
      <c r="H269" s="223">
        <v>2610</v>
      </c>
      <c r="I269" s="224"/>
      <c r="J269" s="225">
        <f>ROUND(I269*H269,2)</f>
        <v>0</v>
      </c>
      <c r="K269" s="221" t="s">
        <v>143</v>
      </c>
      <c r="L269" s="44"/>
      <c r="M269" s="226" t="s">
        <v>1</v>
      </c>
      <c r="N269" s="227" t="s">
        <v>41</v>
      </c>
      <c r="O269" s="91"/>
      <c r="P269" s="228">
        <f>O269*H269</f>
        <v>0</v>
      </c>
      <c r="Q269" s="228">
        <v>0</v>
      </c>
      <c r="R269" s="228">
        <f>Q269*H269</f>
        <v>0</v>
      </c>
      <c r="S269" s="228">
        <v>0.126</v>
      </c>
      <c r="T269" s="229">
        <f>S269*H269</f>
        <v>328.86000000000001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0" t="s">
        <v>144</v>
      </c>
      <c r="AT269" s="230" t="s">
        <v>140</v>
      </c>
      <c r="AU269" s="230" t="s">
        <v>86</v>
      </c>
      <c r="AY269" s="17" t="s">
        <v>138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7" t="s">
        <v>84</v>
      </c>
      <c r="BK269" s="231">
        <f>ROUND(I269*H269,2)</f>
        <v>0</v>
      </c>
      <c r="BL269" s="17" t="s">
        <v>144</v>
      </c>
      <c r="BM269" s="230" t="s">
        <v>276</v>
      </c>
    </row>
    <row r="270" s="13" customFormat="1">
      <c r="A270" s="13"/>
      <c r="B270" s="237"/>
      <c r="C270" s="238"/>
      <c r="D270" s="232" t="s">
        <v>148</v>
      </c>
      <c r="E270" s="239" t="s">
        <v>1</v>
      </c>
      <c r="F270" s="240" t="s">
        <v>246</v>
      </c>
      <c r="G270" s="238"/>
      <c r="H270" s="239" t="s">
        <v>1</v>
      </c>
      <c r="I270" s="241"/>
      <c r="J270" s="238"/>
      <c r="K270" s="238"/>
      <c r="L270" s="242"/>
      <c r="M270" s="243"/>
      <c r="N270" s="244"/>
      <c r="O270" s="244"/>
      <c r="P270" s="244"/>
      <c r="Q270" s="244"/>
      <c r="R270" s="244"/>
      <c r="S270" s="244"/>
      <c r="T270" s="24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6" t="s">
        <v>148</v>
      </c>
      <c r="AU270" s="246" t="s">
        <v>86</v>
      </c>
      <c r="AV270" s="13" t="s">
        <v>84</v>
      </c>
      <c r="AW270" s="13" t="s">
        <v>32</v>
      </c>
      <c r="AX270" s="13" t="s">
        <v>76</v>
      </c>
      <c r="AY270" s="246" t="s">
        <v>138</v>
      </c>
    </row>
    <row r="271" s="14" customFormat="1">
      <c r="A271" s="14"/>
      <c r="B271" s="247"/>
      <c r="C271" s="248"/>
      <c r="D271" s="232" t="s">
        <v>148</v>
      </c>
      <c r="E271" s="249" t="s">
        <v>1</v>
      </c>
      <c r="F271" s="250" t="s">
        <v>546</v>
      </c>
      <c r="G271" s="248"/>
      <c r="H271" s="251">
        <v>2610</v>
      </c>
      <c r="I271" s="252"/>
      <c r="J271" s="248"/>
      <c r="K271" s="248"/>
      <c r="L271" s="253"/>
      <c r="M271" s="254"/>
      <c r="N271" s="255"/>
      <c r="O271" s="255"/>
      <c r="P271" s="255"/>
      <c r="Q271" s="255"/>
      <c r="R271" s="255"/>
      <c r="S271" s="255"/>
      <c r="T271" s="256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7" t="s">
        <v>148</v>
      </c>
      <c r="AU271" s="257" t="s">
        <v>86</v>
      </c>
      <c r="AV271" s="14" t="s">
        <v>86</v>
      </c>
      <c r="AW271" s="14" t="s">
        <v>32</v>
      </c>
      <c r="AX271" s="14" t="s">
        <v>76</v>
      </c>
      <c r="AY271" s="257" t="s">
        <v>138</v>
      </c>
    </row>
    <row r="272" s="15" customFormat="1">
      <c r="A272" s="15"/>
      <c r="B272" s="258"/>
      <c r="C272" s="259"/>
      <c r="D272" s="232" t="s">
        <v>148</v>
      </c>
      <c r="E272" s="260" t="s">
        <v>1</v>
      </c>
      <c r="F272" s="261" t="s">
        <v>158</v>
      </c>
      <c r="G272" s="259"/>
      <c r="H272" s="262">
        <v>2610</v>
      </c>
      <c r="I272" s="263"/>
      <c r="J272" s="259"/>
      <c r="K272" s="259"/>
      <c r="L272" s="264"/>
      <c r="M272" s="265"/>
      <c r="N272" s="266"/>
      <c r="O272" s="266"/>
      <c r="P272" s="266"/>
      <c r="Q272" s="266"/>
      <c r="R272" s="266"/>
      <c r="S272" s="266"/>
      <c r="T272" s="267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8" t="s">
        <v>148</v>
      </c>
      <c r="AU272" s="268" t="s">
        <v>86</v>
      </c>
      <c r="AV272" s="15" t="s">
        <v>144</v>
      </c>
      <c r="AW272" s="15" t="s">
        <v>32</v>
      </c>
      <c r="AX272" s="15" t="s">
        <v>84</v>
      </c>
      <c r="AY272" s="268" t="s">
        <v>138</v>
      </c>
    </row>
    <row r="273" s="2" customFormat="1" ht="33" customHeight="1">
      <c r="A273" s="38"/>
      <c r="B273" s="39"/>
      <c r="C273" s="219" t="s">
        <v>283</v>
      </c>
      <c r="D273" s="219" t="s">
        <v>140</v>
      </c>
      <c r="E273" s="220" t="s">
        <v>278</v>
      </c>
      <c r="F273" s="221" t="s">
        <v>279</v>
      </c>
      <c r="G273" s="222" t="s">
        <v>280</v>
      </c>
      <c r="H273" s="223">
        <v>16</v>
      </c>
      <c r="I273" s="224"/>
      <c r="J273" s="225">
        <f>ROUND(I273*H273,2)</f>
        <v>0</v>
      </c>
      <c r="K273" s="221" t="s">
        <v>143</v>
      </c>
      <c r="L273" s="44"/>
      <c r="M273" s="226" t="s">
        <v>1</v>
      </c>
      <c r="N273" s="227" t="s">
        <v>41</v>
      </c>
      <c r="O273" s="91"/>
      <c r="P273" s="228">
        <f>O273*H273</f>
        <v>0</v>
      </c>
      <c r="Q273" s="228">
        <v>0</v>
      </c>
      <c r="R273" s="228">
        <f>Q273*H273</f>
        <v>0</v>
      </c>
      <c r="S273" s="228">
        <v>0</v>
      </c>
      <c r="T273" s="229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0" t="s">
        <v>144</v>
      </c>
      <c r="AT273" s="230" t="s">
        <v>140</v>
      </c>
      <c r="AU273" s="230" t="s">
        <v>86</v>
      </c>
      <c r="AY273" s="17" t="s">
        <v>138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7" t="s">
        <v>84</v>
      </c>
      <c r="BK273" s="231">
        <f>ROUND(I273*H273,2)</f>
        <v>0</v>
      </c>
      <c r="BL273" s="17" t="s">
        <v>144</v>
      </c>
      <c r="BM273" s="230" t="s">
        <v>281</v>
      </c>
    </row>
    <row r="274" s="13" customFormat="1">
      <c r="A274" s="13"/>
      <c r="B274" s="237"/>
      <c r="C274" s="238"/>
      <c r="D274" s="232" t="s">
        <v>148</v>
      </c>
      <c r="E274" s="239" t="s">
        <v>1</v>
      </c>
      <c r="F274" s="240" t="s">
        <v>282</v>
      </c>
      <c r="G274" s="238"/>
      <c r="H274" s="239" t="s">
        <v>1</v>
      </c>
      <c r="I274" s="241"/>
      <c r="J274" s="238"/>
      <c r="K274" s="238"/>
      <c r="L274" s="242"/>
      <c r="M274" s="243"/>
      <c r="N274" s="244"/>
      <c r="O274" s="244"/>
      <c r="P274" s="244"/>
      <c r="Q274" s="244"/>
      <c r="R274" s="244"/>
      <c r="S274" s="244"/>
      <c r="T274" s="24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6" t="s">
        <v>148</v>
      </c>
      <c r="AU274" s="246" t="s">
        <v>86</v>
      </c>
      <c r="AV274" s="13" t="s">
        <v>84</v>
      </c>
      <c r="AW274" s="13" t="s">
        <v>32</v>
      </c>
      <c r="AX274" s="13" t="s">
        <v>76</v>
      </c>
      <c r="AY274" s="246" t="s">
        <v>138</v>
      </c>
    </row>
    <row r="275" s="14" customFormat="1">
      <c r="A275" s="14"/>
      <c r="B275" s="247"/>
      <c r="C275" s="248"/>
      <c r="D275" s="232" t="s">
        <v>148</v>
      </c>
      <c r="E275" s="249" t="s">
        <v>1</v>
      </c>
      <c r="F275" s="250" t="s">
        <v>241</v>
      </c>
      <c r="G275" s="248"/>
      <c r="H275" s="251">
        <v>16</v>
      </c>
      <c r="I275" s="252"/>
      <c r="J275" s="248"/>
      <c r="K275" s="248"/>
      <c r="L275" s="253"/>
      <c r="M275" s="254"/>
      <c r="N275" s="255"/>
      <c r="O275" s="255"/>
      <c r="P275" s="255"/>
      <c r="Q275" s="255"/>
      <c r="R275" s="255"/>
      <c r="S275" s="255"/>
      <c r="T275" s="25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7" t="s">
        <v>148</v>
      </c>
      <c r="AU275" s="257" t="s">
        <v>86</v>
      </c>
      <c r="AV275" s="14" t="s">
        <v>86</v>
      </c>
      <c r="AW275" s="14" t="s">
        <v>32</v>
      </c>
      <c r="AX275" s="14" t="s">
        <v>76</v>
      </c>
      <c r="AY275" s="257" t="s">
        <v>138</v>
      </c>
    </row>
    <row r="276" s="15" customFormat="1">
      <c r="A276" s="15"/>
      <c r="B276" s="258"/>
      <c r="C276" s="259"/>
      <c r="D276" s="232" t="s">
        <v>148</v>
      </c>
      <c r="E276" s="260" t="s">
        <v>1</v>
      </c>
      <c r="F276" s="261" t="s">
        <v>158</v>
      </c>
      <c r="G276" s="259"/>
      <c r="H276" s="262">
        <v>16</v>
      </c>
      <c r="I276" s="263"/>
      <c r="J276" s="259"/>
      <c r="K276" s="259"/>
      <c r="L276" s="264"/>
      <c r="M276" s="265"/>
      <c r="N276" s="266"/>
      <c r="O276" s="266"/>
      <c r="P276" s="266"/>
      <c r="Q276" s="266"/>
      <c r="R276" s="266"/>
      <c r="S276" s="266"/>
      <c r="T276" s="267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8" t="s">
        <v>148</v>
      </c>
      <c r="AU276" s="268" t="s">
        <v>86</v>
      </c>
      <c r="AV276" s="15" t="s">
        <v>144</v>
      </c>
      <c r="AW276" s="15" t="s">
        <v>32</v>
      </c>
      <c r="AX276" s="15" t="s">
        <v>84</v>
      </c>
      <c r="AY276" s="268" t="s">
        <v>138</v>
      </c>
    </row>
    <row r="277" s="2" customFormat="1" ht="16.5" customHeight="1">
      <c r="A277" s="38"/>
      <c r="B277" s="39"/>
      <c r="C277" s="269" t="s">
        <v>287</v>
      </c>
      <c r="D277" s="269" t="s">
        <v>212</v>
      </c>
      <c r="E277" s="270" t="s">
        <v>284</v>
      </c>
      <c r="F277" s="271" t="s">
        <v>285</v>
      </c>
      <c r="G277" s="272" t="s">
        <v>280</v>
      </c>
      <c r="H277" s="273">
        <v>16</v>
      </c>
      <c r="I277" s="274"/>
      <c r="J277" s="275">
        <f>ROUND(I277*H277,2)</f>
        <v>0</v>
      </c>
      <c r="K277" s="271" t="s">
        <v>1</v>
      </c>
      <c r="L277" s="276"/>
      <c r="M277" s="277" t="s">
        <v>1</v>
      </c>
      <c r="N277" s="278" t="s">
        <v>41</v>
      </c>
      <c r="O277" s="91"/>
      <c r="P277" s="228">
        <f>O277*H277</f>
        <v>0</v>
      </c>
      <c r="Q277" s="228">
        <v>0.0020999999999999999</v>
      </c>
      <c r="R277" s="228">
        <f>Q277*H277</f>
        <v>0.033599999999999998</v>
      </c>
      <c r="S277" s="228">
        <v>0</v>
      </c>
      <c r="T277" s="229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30" t="s">
        <v>194</v>
      </c>
      <c r="AT277" s="230" t="s">
        <v>212</v>
      </c>
      <c r="AU277" s="230" t="s">
        <v>86</v>
      </c>
      <c r="AY277" s="17" t="s">
        <v>138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7" t="s">
        <v>84</v>
      </c>
      <c r="BK277" s="231">
        <f>ROUND(I277*H277,2)</f>
        <v>0</v>
      </c>
      <c r="BL277" s="17" t="s">
        <v>144</v>
      </c>
      <c r="BM277" s="230" t="s">
        <v>286</v>
      </c>
    </row>
    <row r="278" s="13" customFormat="1">
      <c r="A278" s="13"/>
      <c r="B278" s="237"/>
      <c r="C278" s="238"/>
      <c r="D278" s="232" t="s">
        <v>148</v>
      </c>
      <c r="E278" s="239" t="s">
        <v>1</v>
      </c>
      <c r="F278" s="240" t="s">
        <v>282</v>
      </c>
      <c r="G278" s="238"/>
      <c r="H278" s="239" t="s">
        <v>1</v>
      </c>
      <c r="I278" s="241"/>
      <c r="J278" s="238"/>
      <c r="K278" s="238"/>
      <c r="L278" s="242"/>
      <c r="M278" s="243"/>
      <c r="N278" s="244"/>
      <c r="O278" s="244"/>
      <c r="P278" s="244"/>
      <c r="Q278" s="244"/>
      <c r="R278" s="244"/>
      <c r="S278" s="244"/>
      <c r="T278" s="24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6" t="s">
        <v>148</v>
      </c>
      <c r="AU278" s="246" t="s">
        <v>86</v>
      </c>
      <c r="AV278" s="13" t="s">
        <v>84</v>
      </c>
      <c r="AW278" s="13" t="s">
        <v>32</v>
      </c>
      <c r="AX278" s="13" t="s">
        <v>76</v>
      </c>
      <c r="AY278" s="246" t="s">
        <v>138</v>
      </c>
    </row>
    <row r="279" s="14" customFormat="1">
      <c r="A279" s="14"/>
      <c r="B279" s="247"/>
      <c r="C279" s="248"/>
      <c r="D279" s="232" t="s">
        <v>148</v>
      </c>
      <c r="E279" s="249" t="s">
        <v>1</v>
      </c>
      <c r="F279" s="250" t="s">
        <v>241</v>
      </c>
      <c r="G279" s="248"/>
      <c r="H279" s="251">
        <v>16</v>
      </c>
      <c r="I279" s="252"/>
      <c r="J279" s="248"/>
      <c r="K279" s="248"/>
      <c r="L279" s="253"/>
      <c r="M279" s="254"/>
      <c r="N279" s="255"/>
      <c r="O279" s="255"/>
      <c r="P279" s="255"/>
      <c r="Q279" s="255"/>
      <c r="R279" s="255"/>
      <c r="S279" s="255"/>
      <c r="T279" s="256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7" t="s">
        <v>148</v>
      </c>
      <c r="AU279" s="257" t="s">
        <v>86</v>
      </c>
      <c r="AV279" s="14" t="s">
        <v>86</v>
      </c>
      <c r="AW279" s="14" t="s">
        <v>32</v>
      </c>
      <c r="AX279" s="14" t="s">
        <v>76</v>
      </c>
      <c r="AY279" s="257" t="s">
        <v>138</v>
      </c>
    </row>
    <row r="280" s="15" customFormat="1">
      <c r="A280" s="15"/>
      <c r="B280" s="258"/>
      <c r="C280" s="259"/>
      <c r="D280" s="232" t="s">
        <v>148</v>
      </c>
      <c r="E280" s="260" t="s">
        <v>1</v>
      </c>
      <c r="F280" s="261" t="s">
        <v>158</v>
      </c>
      <c r="G280" s="259"/>
      <c r="H280" s="262">
        <v>16</v>
      </c>
      <c r="I280" s="263"/>
      <c r="J280" s="259"/>
      <c r="K280" s="259"/>
      <c r="L280" s="264"/>
      <c r="M280" s="265"/>
      <c r="N280" s="266"/>
      <c r="O280" s="266"/>
      <c r="P280" s="266"/>
      <c r="Q280" s="266"/>
      <c r="R280" s="266"/>
      <c r="S280" s="266"/>
      <c r="T280" s="267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8" t="s">
        <v>148</v>
      </c>
      <c r="AU280" s="268" t="s">
        <v>86</v>
      </c>
      <c r="AV280" s="15" t="s">
        <v>144</v>
      </c>
      <c r="AW280" s="15" t="s">
        <v>32</v>
      </c>
      <c r="AX280" s="15" t="s">
        <v>84</v>
      </c>
      <c r="AY280" s="268" t="s">
        <v>138</v>
      </c>
    </row>
    <row r="281" s="2" customFormat="1" ht="24.15" customHeight="1">
      <c r="A281" s="38"/>
      <c r="B281" s="39"/>
      <c r="C281" s="219" t="s">
        <v>294</v>
      </c>
      <c r="D281" s="219" t="s">
        <v>140</v>
      </c>
      <c r="E281" s="220" t="s">
        <v>288</v>
      </c>
      <c r="F281" s="221" t="s">
        <v>289</v>
      </c>
      <c r="G281" s="222" t="s">
        <v>280</v>
      </c>
      <c r="H281" s="223">
        <v>180</v>
      </c>
      <c r="I281" s="224"/>
      <c r="J281" s="225">
        <f>ROUND(I281*H281,2)</f>
        <v>0</v>
      </c>
      <c r="K281" s="221" t="s">
        <v>143</v>
      </c>
      <c r="L281" s="44"/>
      <c r="M281" s="226" t="s">
        <v>1</v>
      </c>
      <c r="N281" s="227" t="s">
        <v>41</v>
      </c>
      <c r="O281" s="91"/>
      <c r="P281" s="228">
        <f>O281*H281</f>
        <v>0</v>
      </c>
      <c r="Q281" s="228">
        <v>0</v>
      </c>
      <c r="R281" s="228">
        <f>Q281*H281</f>
        <v>0</v>
      </c>
      <c r="S281" s="228">
        <v>0</v>
      </c>
      <c r="T281" s="229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0" t="s">
        <v>144</v>
      </c>
      <c r="AT281" s="230" t="s">
        <v>140</v>
      </c>
      <c r="AU281" s="230" t="s">
        <v>86</v>
      </c>
      <c r="AY281" s="17" t="s">
        <v>138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7" t="s">
        <v>84</v>
      </c>
      <c r="BK281" s="231">
        <f>ROUND(I281*H281,2)</f>
        <v>0</v>
      </c>
      <c r="BL281" s="17" t="s">
        <v>144</v>
      </c>
      <c r="BM281" s="230" t="s">
        <v>290</v>
      </c>
    </row>
    <row r="282" s="2" customFormat="1">
      <c r="A282" s="38"/>
      <c r="B282" s="39"/>
      <c r="C282" s="40"/>
      <c r="D282" s="232" t="s">
        <v>146</v>
      </c>
      <c r="E282" s="40"/>
      <c r="F282" s="233" t="s">
        <v>291</v>
      </c>
      <c r="G282" s="40"/>
      <c r="H282" s="40"/>
      <c r="I282" s="234"/>
      <c r="J282" s="40"/>
      <c r="K282" s="40"/>
      <c r="L282" s="44"/>
      <c r="M282" s="235"/>
      <c r="N282" s="236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146</v>
      </c>
      <c r="AU282" s="17" t="s">
        <v>86</v>
      </c>
    </row>
    <row r="283" s="13" customFormat="1">
      <c r="A283" s="13"/>
      <c r="B283" s="237"/>
      <c r="C283" s="238"/>
      <c r="D283" s="232" t="s">
        <v>148</v>
      </c>
      <c r="E283" s="239" t="s">
        <v>1</v>
      </c>
      <c r="F283" s="240" t="s">
        <v>292</v>
      </c>
      <c r="G283" s="238"/>
      <c r="H283" s="239" t="s">
        <v>1</v>
      </c>
      <c r="I283" s="241"/>
      <c r="J283" s="238"/>
      <c r="K283" s="238"/>
      <c r="L283" s="242"/>
      <c r="M283" s="243"/>
      <c r="N283" s="244"/>
      <c r="O283" s="244"/>
      <c r="P283" s="244"/>
      <c r="Q283" s="244"/>
      <c r="R283" s="244"/>
      <c r="S283" s="244"/>
      <c r="T283" s="24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6" t="s">
        <v>148</v>
      </c>
      <c r="AU283" s="246" t="s">
        <v>86</v>
      </c>
      <c r="AV283" s="13" t="s">
        <v>84</v>
      </c>
      <c r="AW283" s="13" t="s">
        <v>32</v>
      </c>
      <c r="AX283" s="13" t="s">
        <v>76</v>
      </c>
      <c r="AY283" s="246" t="s">
        <v>138</v>
      </c>
    </row>
    <row r="284" s="14" customFormat="1">
      <c r="A284" s="14"/>
      <c r="B284" s="247"/>
      <c r="C284" s="248"/>
      <c r="D284" s="232" t="s">
        <v>148</v>
      </c>
      <c r="E284" s="249" t="s">
        <v>1</v>
      </c>
      <c r="F284" s="250" t="s">
        <v>558</v>
      </c>
      <c r="G284" s="248"/>
      <c r="H284" s="251">
        <v>180</v>
      </c>
      <c r="I284" s="252"/>
      <c r="J284" s="248"/>
      <c r="K284" s="248"/>
      <c r="L284" s="253"/>
      <c r="M284" s="254"/>
      <c r="N284" s="255"/>
      <c r="O284" s="255"/>
      <c r="P284" s="255"/>
      <c r="Q284" s="255"/>
      <c r="R284" s="255"/>
      <c r="S284" s="255"/>
      <c r="T284" s="25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7" t="s">
        <v>148</v>
      </c>
      <c r="AU284" s="257" t="s">
        <v>86</v>
      </c>
      <c r="AV284" s="14" t="s">
        <v>86</v>
      </c>
      <c r="AW284" s="14" t="s">
        <v>32</v>
      </c>
      <c r="AX284" s="14" t="s">
        <v>76</v>
      </c>
      <c r="AY284" s="257" t="s">
        <v>138</v>
      </c>
    </row>
    <row r="285" s="15" customFormat="1">
      <c r="A285" s="15"/>
      <c r="B285" s="258"/>
      <c r="C285" s="259"/>
      <c r="D285" s="232" t="s">
        <v>148</v>
      </c>
      <c r="E285" s="260" t="s">
        <v>1</v>
      </c>
      <c r="F285" s="261" t="s">
        <v>158</v>
      </c>
      <c r="G285" s="259"/>
      <c r="H285" s="262">
        <v>180</v>
      </c>
      <c r="I285" s="263"/>
      <c r="J285" s="259"/>
      <c r="K285" s="259"/>
      <c r="L285" s="264"/>
      <c r="M285" s="265"/>
      <c r="N285" s="266"/>
      <c r="O285" s="266"/>
      <c r="P285" s="266"/>
      <c r="Q285" s="266"/>
      <c r="R285" s="266"/>
      <c r="S285" s="266"/>
      <c r="T285" s="267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8" t="s">
        <v>148</v>
      </c>
      <c r="AU285" s="268" t="s">
        <v>86</v>
      </c>
      <c r="AV285" s="15" t="s">
        <v>144</v>
      </c>
      <c r="AW285" s="15" t="s">
        <v>32</v>
      </c>
      <c r="AX285" s="15" t="s">
        <v>84</v>
      </c>
      <c r="AY285" s="268" t="s">
        <v>138</v>
      </c>
    </row>
    <row r="286" s="2" customFormat="1" ht="16.5" customHeight="1">
      <c r="A286" s="38"/>
      <c r="B286" s="39"/>
      <c r="C286" s="269" t="s">
        <v>298</v>
      </c>
      <c r="D286" s="269" t="s">
        <v>212</v>
      </c>
      <c r="E286" s="270" t="s">
        <v>295</v>
      </c>
      <c r="F286" s="271" t="s">
        <v>296</v>
      </c>
      <c r="G286" s="272" t="s">
        <v>280</v>
      </c>
      <c r="H286" s="273">
        <v>180</v>
      </c>
      <c r="I286" s="274"/>
      <c r="J286" s="275">
        <f>ROUND(I286*H286,2)</f>
        <v>0</v>
      </c>
      <c r="K286" s="271" t="s">
        <v>143</v>
      </c>
      <c r="L286" s="276"/>
      <c r="M286" s="277" t="s">
        <v>1</v>
      </c>
      <c r="N286" s="278" t="s">
        <v>41</v>
      </c>
      <c r="O286" s="91"/>
      <c r="P286" s="228">
        <f>O286*H286</f>
        <v>0</v>
      </c>
      <c r="Q286" s="228">
        <v>0.0014499999999999999</v>
      </c>
      <c r="R286" s="228">
        <f>Q286*H286</f>
        <v>0.26100000000000001</v>
      </c>
      <c r="S286" s="228">
        <v>0</v>
      </c>
      <c r="T286" s="229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0" t="s">
        <v>194</v>
      </c>
      <c r="AT286" s="230" t="s">
        <v>212</v>
      </c>
      <c r="AU286" s="230" t="s">
        <v>86</v>
      </c>
      <c r="AY286" s="17" t="s">
        <v>138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7" t="s">
        <v>84</v>
      </c>
      <c r="BK286" s="231">
        <f>ROUND(I286*H286,2)</f>
        <v>0</v>
      </c>
      <c r="BL286" s="17" t="s">
        <v>144</v>
      </c>
      <c r="BM286" s="230" t="s">
        <v>297</v>
      </c>
    </row>
    <row r="287" s="13" customFormat="1">
      <c r="A287" s="13"/>
      <c r="B287" s="237"/>
      <c r="C287" s="238"/>
      <c r="D287" s="232" t="s">
        <v>148</v>
      </c>
      <c r="E287" s="239" t="s">
        <v>1</v>
      </c>
      <c r="F287" s="240" t="s">
        <v>292</v>
      </c>
      <c r="G287" s="238"/>
      <c r="H287" s="239" t="s">
        <v>1</v>
      </c>
      <c r="I287" s="241"/>
      <c r="J287" s="238"/>
      <c r="K287" s="238"/>
      <c r="L287" s="242"/>
      <c r="M287" s="243"/>
      <c r="N287" s="244"/>
      <c r="O287" s="244"/>
      <c r="P287" s="244"/>
      <c r="Q287" s="244"/>
      <c r="R287" s="244"/>
      <c r="S287" s="244"/>
      <c r="T287" s="24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6" t="s">
        <v>148</v>
      </c>
      <c r="AU287" s="246" t="s">
        <v>86</v>
      </c>
      <c r="AV287" s="13" t="s">
        <v>84</v>
      </c>
      <c r="AW287" s="13" t="s">
        <v>32</v>
      </c>
      <c r="AX287" s="13" t="s">
        <v>76</v>
      </c>
      <c r="AY287" s="246" t="s">
        <v>138</v>
      </c>
    </row>
    <row r="288" s="14" customFormat="1">
      <c r="A288" s="14"/>
      <c r="B288" s="247"/>
      <c r="C288" s="248"/>
      <c r="D288" s="232" t="s">
        <v>148</v>
      </c>
      <c r="E288" s="249" t="s">
        <v>1</v>
      </c>
      <c r="F288" s="250" t="s">
        <v>558</v>
      </c>
      <c r="G288" s="248"/>
      <c r="H288" s="251">
        <v>180</v>
      </c>
      <c r="I288" s="252"/>
      <c r="J288" s="248"/>
      <c r="K288" s="248"/>
      <c r="L288" s="253"/>
      <c r="M288" s="254"/>
      <c r="N288" s="255"/>
      <c r="O288" s="255"/>
      <c r="P288" s="255"/>
      <c r="Q288" s="255"/>
      <c r="R288" s="255"/>
      <c r="S288" s="255"/>
      <c r="T288" s="25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7" t="s">
        <v>148</v>
      </c>
      <c r="AU288" s="257" t="s">
        <v>86</v>
      </c>
      <c r="AV288" s="14" t="s">
        <v>86</v>
      </c>
      <c r="AW288" s="14" t="s">
        <v>32</v>
      </c>
      <c r="AX288" s="14" t="s">
        <v>76</v>
      </c>
      <c r="AY288" s="257" t="s">
        <v>138</v>
      </c>
    </row>
    <row r="289" s="15" customFormat="1">
      <c r="A289" s="15"/>
      <c r="B289" s="258"/>
      <c r="C289" s="259"/>
      <c r="D289" s="232" t="s">
        <v>148</v>
      </c>
      <c r="E289" s="260" t="s">
        <v>1</v>
      </c>
      <c r="F289" s="261" t="s">
        <v>158</v>
      </c>
      <c r="G289" s="259"/>
      <c r="H289" s="262">
        <v>180</v>
      </c>
      <c r="I289" s="263"/>
      <c r="J289" s="259"/>
      <c r="K289" s="259"/>
      <c r="L289" s="264"/>
      <c r="M289" s="265"/>
      <c r="N289" s="266"/>
      <c r="O289" s="266"/>
      <c r="P289" s="266"/>
      <c r="Q289" s="266"/>
      <c r="R289" s="266"/>
      <c r="S289" s="266"/>
      <c r="T289" s="267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8" t="s">
        <v>148</v>
      </c>
      <c r="AU289" s="268" t="s">
        <v>86</v>
      </c>
      <c r="AV289" s="15" t="s">
        <v>144</v>
      </c>
      <c r="AW289" s="15" t="s">
        <v>32</v>
      </c>
      <c r="AX289" s="15" t="s">
        <v>84</v>
      </c>
      <c r="AY289" s="268" t="s">
        <v>138</v>
      </c>
    </row>
    <row r="290" s="2" customFormat="1" ht="24.15" customHeight="1">
      <c r="A290" s="38"/>
      <c r="B290" s="39"/>
      <c r="C290" s="219" t="s">
        <v>303</v>
      </c>
      <c r="D290" s="219" t="s">
        <v>140</v>
      </c>
      <c r="E290" s="220" t="s">
        <v>299</v>
      </c>
      <c r="F290" s="221" t="s">
        <v>300</v>
      </c>
      <c r="G290" s="222" t="s">
        <v>265</v>
      </c>
      <c r="H290" s="223">
        <v>5376</v>
      </c>
      <c r="I290" s="224"/>
      <c r="J290" s="225">
        <f>ROUND(I290*H290,2)</f>
        <v>0</v>
      </c>
      <c r="K290" s="221" t="s">
        <v>143</v>
      </c>
      <c r="L290" s="44"/>
      <c r="M290" s="226" t="s">
        <v>1</v>
      </c>
      <c r="N290" s="227" t="s">
        <v>41</v>
      </c>
      <c r="O290" s="91"/>
      <c r="P290" s="228">
        <f>O290*H290</f>
        <v>0</v>
      </c>
      <c r="Q290" s="228">
        <v>0.00010000000000000001</v>
      </c>
      <c r="R290" s="228">
        <f>Q290*H290</f>
        <v>0.53760000000000008</v>
      </c>
      <c r="S290" s="228">
        <v>0</v>
      </c>
      <c r="T290" s="229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30" t="s">
        <v>144</v>
      </c>
      <c r="AT290" s="230" t="s">
        <v>140</v>
      </c>
      <c r="AU290" s="230" t="s">
        <v>86</v>
      </c>
      <c r="AY290" s="17" t="s">
        <v>138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7" t="s">
        <v>84</v>
      </c>
      <c r="BK290" s="231">
        <f>ROUND(I290*H290,2)</f>
        <v>0</v>
      </c>
      <c r="BL290" s="17" t="s">
        <v>144</v>
      </c>
      <c r="BM290" s="230" t="s">
        <v>301</v>
      </c>
    </row>
    <row r="291" s="14" customFormat="1">
      <c r="A291" s="14"/>
      <c r="B291" s="247"/>
      <c r="C291" s="248"/>
      <c r="D291" s="232" t="s">
        <v>148</v>
      </c>
      <c r="E291" s="249" t="s">
        <v>1</v>
      </c>
      <c r="F291" s="250" t="s">
        <v>559</v>
      </c>
      <c r="G291" s="248"/>
      <c r="H291" s="251">
        <v>5376</v>
      </c>
      <c r="I291" s="252"/>
      <c r="J291" s="248"/>
      <c r="K291" s="248"/>
      <c r="L291" s="253"/>
      <c r="M291" s="254"/>
      <c r="N291" s="255"/>
      <c r="O291" s="255"/>
      <c r="P291" s="255"/>
      <c r="Q291" s="255"/>
      <c r="R291" s="255"/>
      <c r="S291" s="255"/>
      <c r="T291" s="25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7" t="s">
        <v>148</v>
      </c>
      <c r="AU291" s="257" t="s">
        <v>86</v>
      </c>
      <c r="AV291" s="14" t="s">
        <v>86</v>
      </c>
      <c r="AW291" s="14" t="s">
        <v>32</v>
      </c>
      <c r="AX291" s="14" t="s">
        <v>76</v>
      </c>
      <c r="AY291" s="257" t="s">
        <v>138</v>
      </c>
    </row>
    <row r="292" s="15" customFormat="1">
      <c r="A292" s="15"/>
      <c r="B292" s="258"/>
      <c r="C292" s="259"/>
      <c r="D292" s="232" t="s">
        <v>148</v>
      </c>
      <c r="E292" s="260" t="s">
        <v>1</v>
      </c>
      <c r="F292" s="261" t="s">
        <v>158</v>
      </c>
      <c r="G292" s="259"/>
      <c r="H292" s="262">
        <v>5376</v>
      </c>
      <c r="I292" s="263"/>
      <c r="J292" s="259"/>
      <c r="K292" s="259"/>
      <c r="L292" s="264"/>
      <c r="M292" s="265"/>
      <c r="N292" s="266"/>
      <c r="O292" s="266"/>
      <c r="P292" s="266"/>
      <c r="Q292" s="266"/>
      <c r="R292" s="266"/>
      <c r="S292" s="266"/>
      <c r="T292" s="267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68" t="s">
        <v>148</v>
      </c>
      <c r="AU292" s="268" t="s">
        <v>86</v>
      </c>
      <c r="AV292" s="15" t="s">
        <v>144</v>
      </c>
      <c r="AW292" s="15" t="s">
        <v>32</v>
      </c>
      <c r="AX292" s="15" t="s">
        <v>84</v>
      </c>
      <c r="AY292" s="268" t="s">
        <v>138</v>
      </c>
    </row>
    <row r="293" s="2" customFormat="1" ht="33" customHeight="1">
      <c r="A293" s="38"/>
      <c r="B293" s="39"/>
      <c r="C293" s="219" t="s">
        <v>307</v>
      </c>
      <c r="D293" s="219" t="s">
        <v>140</v>
      </c>
      <c r="E293" s="220" t="s">
        <v>304</v>
      </c>
      <c r="F293" s="221" t="s">
        <v>305</v>
      </c>
      <c r="G293" s="222" t="s">
        <v>265</v>
      </c>
      <c r="H293" s="223">
        <v>5376</v>
      </c>
      <c r="I293" s="224"/>
      <c r="J293" s="225">
        <f>ROUND(I293*H293,2)</f>
        <v>0</v>
      </c>
      <c r="K293" s="221" t="s">
        <v>143</v>
      </c>
      <c r="L293" s="44"/>
      <c r="M293" s="226" t="s">
        <v>1</v>
      </c>
      <c r="N293" s="227" t="s">
        <v>41</v>
      </c>
      <c r="O293" s="91"/>
      <c r="P293" s="228">
        <f>O293*H293</f>
        <v>0</v>
      </c>
      <c r="Q293" s="228">
        <v>0.00033</v>
      </c>
      <c r="R293" s="228">
        <f>Q293*H293</f>
        <v>1.7740800000000001</v>
      </c>
      <c r="S293" s="228">
        <v>0</v>
      </c>
      <c r="T293" s="229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30" t="s">
        <v>144</v>
      </c>
      <c r="AT293" s="230" t="s">
        <v>140</v>
      </c>
      <c r="AU293" s="230" t="s">
        <v>86</v>
      </c>
      <c r="AY293" s="17" t="s">
        <v>138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7" t="s">
        <v>84</v>
      </c>
      <c r="BK293" s="231">
        <f>ROUND(I293*H293,2)</f>
        <v>0</v>
      </c>
      <c r="BL293" s="17" t="s">
        <v>144</v>
      </c>
      <c r="BM293" s="230" t="s">
        <v>306</v>
      </c>
    </row>
    <row r="294" s="14" customFormat="1">
      <c r="A294" s="14"/>
      <c r="B294" s="247"/>
      <c r="C294" s="248"/>
      <c r="D294" s="232" t="s">
        <v>148</v>
      </c>
      <c r="E294" s="249" t="s">
        <v>1</v>
      </c>
      <c r="F294" s="250" t="s">
        <v>559</v>
      </c>
      <c r="G294" s="248"/>
      <c r="H294" s="251">
        <v>5376</v>
      </c>
      <c r="I294" s="252"/>
      <c r="J294" s="248"/>
      <c r="K294" s="248"/>
      <c r="L294" s="253"/>
      <c r="M294" s="254"/>
      <c r="N294" s="255"/>
      <c r="O294" s="255"/>
      <c r="P294" s="255"/>
      <c r="Q294" s="255"/>
      <c r="R294" s="255"/>
      <c r="S294" s="255"/>
      <c r="T294" s="25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7" t="s">
        <v>148</v>
      </c>
      <c r="AU294" s="257" t="s">
        <v>86</v>
      </c>
      <c r="AV294" s="14" t="s">
        <v>86</v>
      </c>
      <c r="AW294" s="14" t="s">
        <v>32</v>
      </c>
      <c r="AX294" s="14" t="s">
        <v>76</v>
      </c>
      <c r="AY294" s="257" t="s">
        <v>138</v>
      </c>
    </row>
    <row r="295" s="15" customFormat="1">
      <c r="A295" s="15"/>
      <c r="B295" s="258"/>
      <c r="C295" s="259"/>
      <c r="D295" s="232" t="s">
        <v>148</v>
      </c>
      <c r="E295" s="260" t="s">
        <v>1</v>
      </c>
      <c r="F295" s="261" t="s">
        <v>158</v>
      </c>
      <c r="G295" s="259"/>
      <c r="H295" s="262">
        <v>5376</v>
      </c>
      <c r="I295" s="263"/>
      <c r="J295" s="259"/>
      <c r="K295" s="259"/>
      <c r="L295" s="264"/>
      <c r="M295" s="265"/>
      <c r="N295" s="266"/>
      <c r="O295" s="266"/>
      <c r="P295" s="266"/>
      <c r="Q295" s="266"/>
      <c r="R295" s="266"/>
      <c r="S295" s="266"/>
      <c r="T295" s="267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8" t="s">
        <v>148</v>
      </c>
      <c r="AU295" s="268" t="s">
        <v>86</v>
      </c>
      <c r="AV295" s="15" t="s">
        <v>144</v>
      </c>
      <c r="AW295" s="15" t="s">
        <v>32</v>
      </c>
      <c r="AX295" s="15" t="s">
        <v>84</v>
      </c>
      <c r="AY295" s="268" t="s">
        <v>138</v>
      </c>
    </row>
    <row r="296" s="2" customFormat="1" ht="78" customHeight="1">
      <c r="A296" s="38"/>
      <c r="B296" s="39"/>
      <c r="C296" s="219" t="s">
        <v>312</v>
      </c>
      <c r="D296" s="219" t="s">
        <v>140</v>
      </c>
      <c r="E296" s="220" t="s">
        <v>308</v>
      </c>
      <c r="F296" s="221" t="s">
        <v>309</v>
      </c>
      <c r="G296" s="222" t="s">
        <v>280</v>
      </c>
      <c r="H296" s="223">
        <v>5</v>
      </c>
      <c r="I296" s="224"/>
      <c r="J296" s="225">
        <f>ROUND(I296*H296,2)</f>
        <v>0</v>
      </c>
      <c r="K296" s="221" t="s">
        <v>1</v>
      </c>
      <c r="L296" s="44"/>
      <c r="M296" s="226" t="s">
        <v>1</v>
      </c>
      <c r="N296" s="227" t="s">
        <v>41</v>
      </c>
      <c r="O296" s="91"/>
      <c r="P296" s="228">
        <f>O296*H296</f>
        <v>0</v>
      </c>
      <c r="Q296" s="228">
        <v>7.9956100000000001</v>
      </c>
      <c r="R296" s="228">
        <f>Q296*H296</f>
        <v>39.978050000000003</v>
      </c>
      <c r="S296" s="228">
        <v>0</v>
      </c>
      <c r="T296" s="229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0" t="s">
        <v>144</v>
      </c>
      <c r="AT296" s="230" t="s">
        <v>140</v>
      </c>
      <c r="AU296" s="230" t="s">
        <v>86</v>
      </c>
      <c r="AY296" s="17" t="s">
        <v>138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7" t="s">
        <v>84</v>
      </c>
      <c r="BK296" s="231">
        <f>ROUND(I296*H296,2)</f>
        <v>0</v>
      </c>
      <c r="BL296" s="17" t="s">
        <v>144</v>
      </c>
      <c r="BM296" s="230" t="s">
        <v>310</v>
      </c>
    </row>
    <row r="297" s="13" customFormat="1">
      <c r="A297" s="13"/>
      <c r="B297" s="237"/>
      <c r="C297" s="238"/>
      <c r="D297" s="232" t="s">
        <v>148</v>
      </c>
      <c r="E297" s="239" t="s">
        <v>1</v>
      </c>
      <c r="F297" s="240" t="s">
        <v>560</v>
      </c>
      <c r="G297" s="238"/>
      <c r="H297" s="239" t="s">
        <v>1</v>
      </c>
      <c r="I297" s="241"/>
      <c r="J297" s="238"/>
      <c r="K297" s="238"/>
      <c r="L297" s="242"/>
      <c r="M297" s="243"/>
      <c r="N297" s="244"/>
      <c r="O297" s="244"/>
      <c r="P297" s="244"/>
      <c r="Q297" s="244"/>
      <c r="R297" s="244"/>
      <c r="S297" s="244"/>
      <c r="T297" s="24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6" t="s">
        <v>148</v>
      </c>
      <c r="AU297" s="246" t="s">
        <v>86</v>
      </c>
      <c r="AV297" s="13" t="s">
        <v>84</v>
      </c>
      <c r="AW297" s="13" t="s">
        <v>32</v>
      </c>
      <c r="AX297" s="13" t="s">
        <v>76</v>
      </c>
      <c r="AY297" s="246" t="s">
        <v>138</v>
      </c>
    </row>
    <row r="298" s="14" customFormat="1">
      <c r="A298" s="14"/>
      <c r="B298" s="247"/>
      <c r="C298" s="248"/>
      <c r="D298" s="232" t="s">
        <v>148</v>
      </c>
      <c r="E298" s="249" t="s">
        <v>1</v>
      </c>
      <c r="F298" s="250" t="s">
        <v>173</v>
      </c>
      <c r="G298" s="248"/>
      <c r="H298" s="251">
        <v>5</v>
      </c>
      <c r="I298" s="252"/>
      <c r="J298" s="248"/>
      <c r="K298" s="248"/>
      <c r="L298" s="253"/>
      <c r="M298" s="254"/>
      <c r="N298" s="255"/>
      <c r="O298" s="255"/>
      <c r="P298" s="255"/>
      <c r="Q298" s="255"/>
      <c r="R298" s="255"/>
      <c r="S298" s="255"/>
      <c r="T298" s="25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7" t="s">
        <v>148</v>
      </c>
      <c r="AU298" s="257" t="s">
        <v>86</v>
      </c>
      <c r="AV298" s="14" t="s">
        <v>86</v>
      </c>
      <c r="AW298" s="14" t="s">
        <v>32</v>
      </c>
      <c r="AX298" s="14" t="s">
        <v>76</v>
      </c>
      <c r="AY298" s="257" t="s">
        <v>138</v>
      </c>
    </row>
    <row r="299" s="15" customFormat="1">
      <c r="A299" s="15"/>
      <c r="B299" s="258"/>
      <c r="C299" s="259"/>
      <c r="D299" s="232" t="s">
        <v>148</v>
      </c>
      <c r="E299" s="260" t="s">
        <v>1</v>
      </c>
      <c r="F299" s="261" t="s">
        <v>158</v>
      </c>
      <c r="G299" s="259"/>
      <c r="H299" s="262">
        <v>5</v>
      </c>
      <c r="I299" s="263"/>
      <c r="J299" s="259"/>
      <c r="K299" s="259"/>
      <c r="L299" s="264"/>
      <c r="M299" s="265"/>
      <c r="N299" s="266"/>
      <c r="O299" s="266"/>
      <c r="P299" s="266"/>
      <c r="Q299" s="266"/>
      <c r="R299" s="266"/>
      <c r="S299" s="266"/>
      <c r="T299" s="267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68" t="s">
        <v>148</v>
      </c>
      <c r="AU299" s="268" t="s">
        <v>86</v>
      </c>
      <c r="AV299" s="15" t="s">
        <v>144</v>
      </c>
      <c r="AW299" s="15" t="s">
        <v>32</v>
      </c>
      <c r="AX299" s="15" t="s">
        <v>84</v>
      </c>
      <c r="AY299" s="268" t="s">
        <v>138</v>
      </c>
    </row>
    <row r="300" s="2" customFormat="1" ht="24.15" customHeight="1">
      <c r="A300" s="38"/>
      <c r="B300" s="39"/>
      <c r="C300" s="219" t="s">
        <v>320</v>
      </c>
      <c r="D300" s="219" t="s">
        <v>140</v>
      </c>
      <c r="E300" s="220" t="s">
        <v>313</v>
      </c>
      <c r="F300" s="221" t="s">
        <v>314</v>
      </c>
      <c r="G300" s="222" t="s">
        <v>265</v>
      </c>
      <c r="H300" s="223">
        <v>51.700000000000003</v>
      </c>
      <c r="I300" s="224"/>
      <c r="J300" s="225">
        <f>ROUND(I300*H300,2)</f>
        <v>0</v>
      </c>
      <c r="K300" s="221" t="s">
        <v>143</v>
      </c>
      <c r="L300" s="44"/>
      <c r="M300" s="226" t="s">
        <v>1</v>
      </c>
      <c r="N300" s="227" t="s">
        <v>41</v>
      </c>
      <c r="O300" s="91"/>
      <c r="P300" s="228">
        <f>O300*H300</f>
        <v>0</v>
      </c>
      <c r="Q300" s="228">
        <v>0.88534999999999997</v>
      </c>
      <c r="R300" s="228">
        <f>Q300*H300</f>
        <v>45.772595000000003</v>
      </c>
      <c r="S300" s="228">
        <v>0</v>
      </c>
      <c r="T300" s="229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0" t="s">
        <v>144</v>
      </c>
      <c r="AT300" s="230" t="s">
        <v>140</v>
      </c>
      <c r="AU300" s="230" t="s">
        <v>86</v>
      </c>
      <c r="AY300" s="17" t="s">
        <v>138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7" t="s">
        <v>84</v>
      </c>
      <c r="BK300" s="231">
        <f>ROUND(I300*H300,2)</f>
        <v>0</v>
      </c>
      <c r="BL300" s="17" t="s">
        <v>144</v>
      </c>
      <c r="BM300" s="230" t="s">
        <v>315</v>
      </c>
    </row>
    <row r="301" s="13" customFormat="1">
      <c r="A301" s="13"/>
      <c r="B301" s="237"/>
      <c r="C301" s="238"/>
      <c r="D301" s="232" t="s">
        <v>148</v>
      </c>
      <c r="E301" s="239" t="s">
        <v>1</v>
      </c>
      <c r="F301" s="240" t="s">
        <v>515</v>
      </c>
      <c r="G301" s="238"/>
      <c r="H301" s="239" t="s">
        <v>1</v>
      </c>
      <c r="I301" s="241"/>
      <c r="J301" s="238"/>
      <c r="K301" s="238"/>
      <c r="L301" s="242"/>
      <c r="M301" s="243"/>
      <c r="N301" s="244"/>
      <c r="O301" s="244"/>
      <c r="P301" s="244"/>
      <c r="Q301" s="244"/>
      <c r="R301" s="244"/>
      <c r="S301" s="244"/>
      <c r="T301" s="24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6" t="s">
        <v>148</v>
      </c>
      <c r="AU301" s="246" t="s">
        <v>86</v>
      </c>
      <c r="AV301" s="13" t="s">
        <v>84</v>
      </c>
      <c r="AW301" s="13" t="s">
        <v>32</v>
      </c>
      <c r="AX301" s="13" t="s">
        <v>76</v>
      </c>
      <c r="AY301" s="246" t="s">
        <v>138</v>
      </c>
    </row>
    <row r="302" s="14" customFormat="1">
      <c r="A302" s="14"/>
      <c r="B302" s="247"/>
      <c r="C302" s="248"/>
      <c r="D302" s="232" t="s">
        <v>148</v>
      </c>
      <c r="E302" s="249" t="s">
        <v>1</v>
      </c>
      <c r="F302" s="250" t="s">
        <v>561</v>
      </c>
      <c r="G302" s="248"/>
      <c r="H302" s="251">
        <v>8.6999999999999993</v>
      </c>
      <c r="I302" s="252"/>
      <c r="J302" s="248"/>
      <c r="K302" s="248"/>
      <c r="L302" s="253"/>
      <c r="M302" s="254"/>
      <c r="N302" s="255"/>
      <c r="O302" s="255"/>
      <c r="P302" s="255"/>
      <c r="Q302" s="255"/>
      <c r="R302" s="255"/>
      <c r="S302" s="255"/>
      <c r="T302" s="25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7" t="s">
        <v>148</v>
      </c>
      <c r="AU302" s="257" t="s">
        <v>86</v>
      </c>
      <c r="AV302" s="14" t="s">
        <v>86</v>
      </c>
      <c r="AW302" s="14" t="s">
        <v>32</v>
      </c>
      <c r="AX302" s="14" t="s">
        <v>76</v>
      </c>
      <c r="AY302" s="257" t="s">
        <v>138</v>
      </c>
    </row>
    <row r="303" s="13" customFormat="1">
      <c r="A303" s="13"/>
      <c r="B303" s="237"/>
      <c r="C303" s="238"/>
      <c r="D303" s="232" t="s">
        <v>148</v>
      </c>
      <c r="E303" s="239" t="s">
        <v>1</v>
      </c>
      <c r="F303" s="240" t="s">
        <v>516</v>
      </c>
      <c r="G303" s="238"/>
      <c r="H303" s="239" t="s">
        <v>1</v>
      </c>
      <c r="I303" s="241"/>
      <c r="J303" s="238"/>
      <c r="K303" s="238"/>
      <c r="L303" s="242"/>
      <c r="M303" s="243"/>
      <c r="N303" s="244"/>
      <c r="O303" s="244"/>
      <c r="P303" s="244"/>
      <c r="Q303" s="244"/>
      <c r="R303" s="244"/>
      <c r="S303" s="244"/>
      <c r="T303" s="24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6" t="s">
        <v>148</v>
      </c>
      <c r="AU303" s="246" t="s">
        <v>86</v>
      </c>
      <c r="AV303" s="13" t="s">
        <v>84</v>
      </c>
      <c r="AW303" s="13" t="s">
        <v>32</v>
      </c>
      <c r="AX303" s="13" t="s">
        <v>76</v>
      </c>
      <c r="AY303" s="246" t="s">
        <v>138</v>
      </c>
    </row>
    <row r="304" s="14" customFormat="1">
      <c r="A304" s="14"/>
      <c r="B304" s="247"/>
      <c r="C304" s="248"/>
      <c r="D304" s="232" t="s">
        <v>148</v>
      </c>
      <c r="E304" s="249" t="s">
        <v>1</v>
      </c>
      <c r="F304" s="250" t="s">
        <v>241</v>
      </c>
      <c r="G304" s="248"/>
      <c r="H304" s="251">
        <v>16</v>
      </c>
      <c r="I304" s="252"/>
      <c r="J304" s="248"/>
      <c r="K304" s="248"/>
      <c r="L304" s="253"/>
      <c r="M304" s="254"/>
      <c r="N304" s="255"/>
      <c r="O304" s="255"/>
      <c r="P304" s="255"/>
      <c r="Q304" s="255"/>
      <c r="R304" s="255"/>
      <c r="S304" s="255"/>
      <c r="T304" s="256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7" t="s">
        <v>148</v>
      </c>
      <c r="AU304" s="257" t="s">
        <v>86</v>
      </c>
      <c r="AV304" s="14" t="s">
        <v>86</v>
      </c>
      <c r="AW304" s="14" t="s">
        <v>32</v>
      </c>
      <c r="AX304" s="14" t="s">
        <v>76</v>
      </c>
      <c r="AY304" s="257" t="s">
        <v>138</v>
      </c>
    </row>
    <row r="305" s="13" customFormat="1">
      <c r="A305" s="13"/>
      <c r="B305" s="237"/>
      <c r="C305" s="238"/>
      <c r="D305" s="232" t="s">
        <v>148</v>
      </c>
      <c r="E305" s="239" t="s">
        <v>1</v>
      </c>
      <c r="F305" s="240" t="s">
        <v>518</v>
      </c>
      <c r="G305" s="238"/>
      <c r="H305" s="239" t="s">
        <v>1</v>
      </c>
      <c r="I305" s="241"/>
      <c r="J305" s="238"/>
      <c r="K305" s="238"/>
      <c r="L305" s="242"/>
      <c r="M305" s="243"/>
      <c r="N305" s="244"/>
      <c r="O305" s="244"/>
      <c r="P305" s="244"/>
      <c r="Q305" s="244"/>
      <c r="R305" s="244"/>
      <c r="S305" s="244"/>
      <c r="T305" s="24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6" t="s">
        <v>148</v>
      </c>
      <c r="AU305" s="246" t="s">
        <v>86</v>
      </c>
      <c r="AV305" s="13" t="s">
        <v>84</v>
      </c>
      <c r="AW305" s="13" t="s">
        <v>32</v>
      </c>
      <c r="AX305" s="13" t="s">
        <v>76</v>
      </c>
      <c r="AY305" s="246" t="s">
        <v>138</v>
      </c>
    </row>
    <row r="306" s="14" customFormat="1">
      <c r="A306" s="14"/>
      <c r="B306" s="247"/>
      <c r="C306" s="248"/>
      <c r="D306" s="232" t="s">
        <v>148</v>
      </c>
      <c r="E306" s="249" t="s">
        <v>1</v>
      </c>
      <c r="F306" s="250" t="s">
        <v>319</v>
      </c>
      <c r="G306" s="248"/>
      <c r="H306" s="251">
        <v>8.5500000000000007</v>
      </c>
      <c r="I306" s="252"/>
      <c r="J306" s="248"/>
      <c r="K306" s="248"/>
      <c r="L306" s="253"/>
      <c r="M306" s="254"/>
      <c r="N306" s="255"/>
      <c r="O306" s="255"/>
      <c r="P306" s="255"/>
      <c r="Q306" s="255"/>
      <c r="R306" s="255"/>
      <c r="S306" s="255"/>
      <c r="T306" s="25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7" t="s">
        <v>148</v>
      </c>
      <c r="AU306" s="257" t="s">
        <v>86</v>
      </c>
      <c r="AV306" s="14" t="s">
        <v>86</v>
      </c>
      <c r="AW306" s="14" t="s">
        <v>32</v>
      </c>
      <c r="AX306" s="14" t="s">
        <v>76</v>
      </c>
      <c r="AY306" s="257" t="s">
        <v>138</v>
      </c>
    </row>
    <row r="307" s="13" customFormat="1">
      <c r="A307" s="13"/>
      <c r="B307" s="237"/>
      <c r="C307" s="238"/>
      <c r="D307" s="232" t="s">
        <v>148</v>
      </c>
      <c r="E307" s="239" t="s">
        <v>1</v>
      </c>
      <c r="F307" s="240" t="s">
        <v>519</v>
      </c>
      <c r="G307" s="238"/>
      <c r="H307" s="239" t="s">
        <v>1</v>
      </c>
      <c r="I307" s="241"/>
      <c r="J307" s="238"/>
      <c r="K307" s="238"/>
      <c r="L307" s="242"/>
      <c r="M307" s="243"/>
      <c r="N307" s="244"/>
      <c r="O307" s="244"/>
      <c r="P307" s="244"/>
      <c r="Q307" s="244"/>
      <c r="R307" s="244"/>
      <c r="S307" s="244"/>
      <c r="T307" s="24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6" t="s">
        <v>148</v>
      </c>
      <c r="AU307" s="246" t="s">
        <v>86</v>
      </c>
      <c r="AV307" s="13" t="s">
        <v>84</v>
      </c>
      <c r="AW307" s="13" t="s">
        <v>32</v>
      </c>
      <c r="AX307" s="13" t="s">
        <v>76</v>
      </c>
      <c r="AY307" s="246" t="s">
        <v>138</v>
      </c>
    </row>
    <row r="308" s="14" customFormat="1">
      <c r="A308" s="14"/>
      <c r="B308" s="247"/>
      <c r="C308" s="248"/>
      <c r="D308" s="232" t="s">
        <v>148</v>
      </c>
      <c r="E308" s="249" t="s">
        <v>1</v>
      </c>
      <c r="F308" s="250" t="s">
        <v>562</v>
      </c>
      <c r="G308" s="248"/>
      <c r="H308" s="251">
        <v>9.5</v>
      </c>
      <c r="I308" s="252"/>
      <c r="J308" s="248"/>
      <c r="K308" s="248"/>
      <c r="L308" s="253"/>
      <c r="M308" s="254"/>
      <c r="N308" s="255"/>
      <c r="O308" s="255"/>
      <c r="P308" s="255"/>
      <c r="Q308" s="255"/>
      <c r="R308" s="255"/>
      <c r="S308" s="255"/>
      <c r="T308" s="256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7" t="s">
        <v>148</v>
      </c>
      <c r="AU308" s="257" t="s">
        <v>86</v>
      </c>
      <c r="AV308" s="14" t="s">
        <v>86</v>
      </c>
      <c r="AW308" s="14" t="s">
        <v>32</v>
      </c>
      <c r="AX308" s="14" t="s">
        <v>76</v>
      </c>
      <c r="AY308" s="257" t="s">
        <v>138</v>
      </c>
    </row>
    <row r="309" s="13" customFormat="1">
      <c r="A309" s="13"/>
      <c r="B309" s="237"/>
      <c r="C309" s="238"/>
      <c r="D309" s="232" t="s">
        <v>148</v>
      </c>
      <c r="E309" s="239" t="s">
        <v>1</v>
      </c>
      <c r="F309" s="240" t="s">
        <v>522</v>
      </c>
      <c r="G309" s="238"/>
      <c r="H309" s="239" t="s">
        <v>1</v>
      </c>
      <c r="I309" s="241"/>
      <c r="J309" s="238"/>
      <c r="K309" s="238"/>
      <c r="L309" s="242"/>
      <c r="M309" s="243"/>
      <c r="N309" s="244"/>
      <c r="O309" s="244"/>
      <c r="P309" s="244"/>
      <c r="Q309" s="244"/>
      <c r="R309" s="244"/>
      <c r="S309" s="244"/>
      <c r="T309" s="24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6" t="s">
        <v>148</v>
      </c>
      <c r="AU309" s="246" t="s">
        <v>86</v>
      </c>
      <c r="AV309" s="13" t="s">
        <v>84</v>
      </c>
      <c r="AW309" s="13" t="s">
        <v>32</v>
      </c>
      <c r="AX309" s="13" t="s">
        <v>76</v>
      </c>
      <c r="AY309" s="246" t="s">
        <v>138</v>
      </c>
    </row>
    <row r="310" s="14" customFormat="1">
      <c r="A310" s="14"/>
      <c r="B310" s="247"/>
      <c r="C310" s="248"/>
      <c r="D310" s="232" t="s">
        <v>148</v>
      </c>
      <c r="E310" s="249" t="s">
        <v>1</v>
      </c>
      <c r="F310" s="250" t="s">
        <v>563</v>
      </c>
      <c r="G310" s="248"/>
      <c r="H310" s="251">
        <v>8.9499999999999993</v>
      </c>
      <c r="I310" s="252"/>
      <c r="J310" s="248"/>
      <c r="K310" s="248"/>
      <c r="L310" s="253"/>
      <c r="M310" s="254"/>
      <c r="N310" s="255"/>
      <c r="O310" s="255"/>
      <c r="P310" s="255"/>
      <c r="Q310" s="255"/>
      <c r="R310" s="255"/>
      <c r="S310" s="255"/>
      <c r="T310" s="25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7" t="s">
        <v>148</v>
      </c>
      <c r="AU310" s="257" t="s">
        <v>86</v>
      </c>
      <c r="AV310" s="14" t="s">
        <v>86</v>
      </c>
      <c r="AW310" s="14" t="s">
        <v>32</v>
      </c>
      <c r="AX310" s="14" t="s">
        <v>76</v>
      </c>
      <c r="AY310" s="257" t="s">
        <v>138</v>
      </c>
    </row>
    <row r="311" s="15" customFormat="1">
      <c r="A311" s="15"/>
      <c r="B311" s="258"/>
      <c r="C311" s="259"/>
      <c r="D311" s="232" t="s">
        <v>148</v>
      </c>
      <c r="E311" s="260" t="s">
        <v>1</v>
      </c>
      <c r="F311" s="261" t="s">
        <v>158</v>
      </c>
      <c r="G311" s="259"/>
      <c r="H311" s="262">
        <v>51.700000000000003</v>
      </c>
      <c r="I311" s="263"/>
      <c r="J311" s="259"/>
      <c r="K311" s="259"/>
      <c r="L311" s="264"/>
      <c r="M311" s="265"/>
      <c r="N311" s="266"/>
      <c r="O311" s="266"/>
      <c r="P311" s="266"/>
      <c r="Q311" s="266"/>
      <c r="R311" s="266"/>
      <c r="S311" s="266"/>
      <c r="T311" s="267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68" t="s">
        <v>148</v>
      </c>
      <c r="AU311" s="268" t="s">
        <v>86</v>
      </c>
      <c r="AV311" s="15" t="s">
        <v>144</v>
      </c>
      <c r="AW311" s="15" t="s">
        <v>32</v>
      </c>
      <c r="AX311" s="15" t="s">
        <v>84</v>
      </c>
      <c r="AY311" s="268" t="s">
        <v>138</v>
      </c>
    </row>
    <row r="312" s="2" customFormat="1" ht="16.5" customHeight="1">
      <c r="A312" s="38"/>
      <c r="B312" s="39"/>
      <c r="C312" s="269" t="s">
        <v>325</v>
      </c>
      <c r="D312" s="269" t="s">
        <v>212</v>
      </c>
      <c r="E312" s="270" t="s">
        <v>321</v>
      </c>
      <c r="F312" s="271" t="s">
        <v>322</v>
      </c>
      <c r="G312" s="272" t="s">
        <v>265</v>
      </c>
      <c r="H312" s="273">
        <v>52.216999999999999</v>
      </c>
      <c r="I312" s="274"/>
      <c r="J312" s="275">
        <f>ROUND(I312*H312,2)</f>
        <v>0</v>
      </c>
      <c r="K312" s="271" t="s">
        <v>143</v>
      </c>
      <c r="L312" s="276"/>
      <c r="M312" s="277" t="s">
        <v>1</v>
      </c>
      <c r="N312" s="278" t="s">
        <v>41</v>
      </c>
      <c r="O312" s="91"/>
      <c r="P312" s="228">
        <f>O312*H312</f>
        <v>0</v>
      </c>
      <c r="Q312" s="228">
        <v>0.59999999999999998</v>
      </c>
      <c r="R312" s="228">
        <f>Q312*H312</f>
        <v>31.330199999999998</v>
      </c>
      <c r="S312" s="228">
        <v>0</v>
      </c>
      <c r="T312" s="229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30" t="s">
        <v>194</v>
      </c>
      <c r="AT312" s="230" t="s">
        <v>212</v>
      </c>
      <c r="AU312" s="230" t="s">
        <v>86</v>
      </c>
      <c r="AY312" s="17" t="s">
        <v>138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7" t="s">
        <v>84</v>
      </c>
      <c r="BK312" s="231">
        <f>ROUND(I312*H312,2)</f>
        <v>0</v>
      </c>
      <c r="BL312" s="17" t="s">
        <v>144</v>
      </c>
      <c r="BM312" s="230" t="s">
        <v>323</v>
      </c>
    </row>
    <row r="313" s="14" customFormat="1">
      <c r="A313" s="14"/>
      <c r="B313" s="247"/>
      <c r="C313" s="248"/>
      <c r="D313" s="232" t="s">
        <v>148</v>
      </c>
      <c r="E313" s="248"/>
      <c r="F313" s="250" t="s">
        <v>564</v>
      </c>
      <c r="G313" s="248"/>
      <c r="H313" s="251">
        <v>52.216999999999999</v>
      </c>
      <c r="I313" s="252"/>
      <c r="J313" s="248"/>
      <c r="K313" s="248"/>
      <c r="L313" s="253"/>
      <c r="M313" s="254"/>
      <c r="N313" s="255"/>
      <c r="O313" s="255"/>
      <c r="P313" s="255"/>
      <c r="Q313" s="255"/>
      <c r="R313" s="255"/>
      <c r="S313" s="255"/>
      <c r="T313" s="256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7" t="s">
        <v>148</v>
      </c>
      <c r="AU313" s="257" t="s">
        <v>86</v>
      </c>
      <c r="AV313" s="14" t="s">
        <v>86</v>
      </c>
      <c r="AW313" s="14" t="s">
        <v>4</v>
      </c>
      <c r="AX313" s="14" t="s">
        <v>84</v>
      </c>
      <c r="AY313" s="257" t="s">
        <v>138</v>
      </c>
    </row>
    <row r="314" s="2" customFormat="1" ht="24.15" customHeight="1">
      <c r="A314" s="38"/>
      <c r="B314" s="39"/>
      <c r="C314" s="219" t="s">
        <v>330</v>
      </c>
      <c r="D314" s="219" t="s">
        <v>140</v>
      </c>
      <c r="E314" s="220" t="s">
        <v>565</v>
      </c>
      <c r="F314" s="221" t="s">
        <v>566</v>
      </c>
      <c r="G314" s="222" t="s">
        <v>265</v>
      </c>
      <c r="H314" s="223">
        <v>11.800000000000001</v>
      </c>
      <c r="I314" s="224"/>
      <c r="J314" s="225">
        <f>ROUND(I314*H314,2)</f>
        <v>0</v>
      </c>
      <c r="K314" s="221" t="s">
        <v>143</v>
      </c>
      <c r="L314" s="44"/>
      <c r="M314" s="226" t="s">
        <v>1</v>
      </c>
      <c r="N314" s="227" t="s">
        <v>41</v>
      </c>
      <c r="O314" s="91"/>
      <c r="P314" s="228">
        <f>O314*H314</f>
        <v>0</v>
      </c>
      <c r="Q314" s="228">
        <v>1.3682799999999999</v>
      </c>
      <c r="R314" s="228">
        <f>Q314*H314</f>
        <v>16.145703999999999</v>
      </c>
      <c r="S314" s="228">
        <v>0</v>
      </c>
      <c r="T314" s="229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30" t="s">
        <v>144</v>
      </c>
      <c r="AT314" s="230" t="s">
        <v>140</v>
      </c>
      <c r="AU314" s="230" t="s">
        <v>86</v>
      </c>
      <c r="AY314" s="17" t="s">
        <v>138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7" t="s">
        <v>84</v>
      </c>
      <c r="BK314" s="231">
        <f>ROUND(I314*H314,2)</f>
        <v>0</v>
      </c>
      <c r="BL314" s="17" t="s">
        <v>144</v>
      </c>
      <c r="BM314" s="230" t="s">
        <v>567</v>
      </c>
    </row>
    <row r="315" s="13" customFormat="1">
      <c r="A315" s="13"/>
      <c r="B315" s="237"/>
      <c r="C315" s="238"/>
      <c r="D315" s="232" t="s">
        <v>148</v>
      </c>
      <c r="E315" s="239" t="s">
        <v>1</v>
      </c>
      <c r="F315" s="240" t="s">
        <v>520</v>
      </c>
      <c r="G315" s="238"/>
      <c r="H315" s="239" t="s">
        <v>1</v>
      </c>
      <c r="I315" s="241"/>
      <c r="J315" s="238"/>
      <c r="K315" s="238"/>
      <c r="L315" s="242"/>
      <c r="M315" s="243"/>
      <c r="N315" s="244"/>
      <c r="O315" s="244"/>
      <c r="P315" s="244"/>
      <c r="Q315" s="244"/>
      <c r="R315" s="244"/>
      <c r="S315" s="244"/>
      <c r="T315" s="24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6" t="s">
        <v>148</v>
      </c>
      <c r="AU315" s="246" t="s">
        <v>86</v>
      </c>
      <c r="AV315" s="13" t="s">
        <v>84</v>
      </c>
      <c r="AW315" s="13" t="s">
        <v>32</v>
      </c>
      <c r="AX315" s="13" t="s">
        <v>76</v>
      </c>
      <c r="AY315" s="246" t="s">
        <v>138</v>
      </c>
    </row>
    <row r="316" s="14" customFormat="1">
      <c r="A316" s="14"/>
      <c r="B316" s="247"/>
      <c r="C316" s="248"/>
      <c r="D316" s="232" t="s">
        <v>148</v>
      </c>
      <c r="E316" s="249" t="s">
        <v>1</v>
      </c>
      <c r="F316" s="250" t="s">
        <v>568</v>
      </c>
      <c r="G316" s="248"/>
      <c r="H316" s="251">
        <v>11.800000000000001</v>
      </c>
      <c r="I316" s="252"/>
      <c r="J316" s="248"/>
      <c r="K316" s="248"/>
      <c r="L316" s="253"/>
      <c r="M316" s="254"/>
      <c r="N316" s="255"/>
      <c r="O316" s="255"/>
      <c r="P316" s="255"/>
      <c r="Q316" s="255"/>
      <c r="R316" s="255"/>
      <c r="S316" s="255"/>
      <c r="T316" s="25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7" t="s">
        <v>148</v>
      </c>
      <c r="AU316" s="257" t="s">
        <v>86</v>
      </c>
      <c r="AV316" s="14" t="s">
        <v>86</v>
      </c>
      <c r="AW316" s="14" t="s">
        <v>32</v>
      </c>
      <c r="AX316" s="14" t="s">
        <v>76</v>
      </c>
      <c r="AY316" s="257" t="s">
        <v>138</v>
      </c>
    </row>
    <row r="317" s="15" customFormat="1">
      <c r="A317" s="15"/>
      <c r="B317" s="258"/>
      <c r="C317" s="259"/>
      <c r="D317" s="232" t="s">
        <v>148</v>
      </c>
      <c r="E317" s="260" t="s">
        <v>1</v>
      </c>
      <c r="F317" s="261" t="s">
        <v>158</v>
      </c>
      <c r="G317" s="259"/>
      <c r="H317" s="262">
        <v>11.800000000000001</v>
      </c>
      <c r="I317" s="263"/>
      <c r="J317" s="259"/>
      <c r="K317" s="259"/>
      <c r="L317" s="264"/>
      <c r="M317" s="265"/>
      <c r="N317" s="266"/>
      <c r="O317" s="266"/>
      <c r="P317" s="266"/>
      <c r="Q317" s="266"/>
      <c r="R317" s="266"/>
      <c r="S317" s="266"/>
      <c r="T317" s="267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8" t="s">
        <v>148</v>
      </c>
      <c r="AU317" s="268" t="s">
        <v>86</v>
      </c>
      <c r="AV317" s="15" t="s">
        <v>144</v>
      </c>
      <c r="AW317" s="15" t="s">
        <v>32</v>
      </c>
      <c r="AX317" s="15" t="s">
        <v>84</v>
      </c>
      <c r="AY317" s="268" t="s">
        <v>138</v>
      </c>
    </row>
    <row r="318" s="2" customFormat="1" ht="16.5" customHeight="1">
      <c r="A318" s="38"/>
      <c r="B318" s="39"/>
      <c r="C318" s="269" t="s">
        <v>338</v>
      </c>
      <c r="D318" s="269" t="s">
        <v>212</v>
      </c>
      <c r="E318" s="270" t="s">
        <v>569</v>
      </c>
      <c r="F318" s="271" t="s">
        <v>570</v>
      </c>
      <c r="G318" s="272" t="s">
        <v>265</v>
      </c>
      <c r="H318" s="273">
        <v>11.917999999999999</v>
      </c>
      <c r="I318" s="274"/>
      <c r="J318" s="275">
        <f>ROUND(I318*H318,2)</f>
        <v>0</v>
      </c>
      <c r="K318" s="271" t="s">
        <v>143</v>
      </c>
      <c r="L318" s="276"/>
      <c r="M318" s="277" t="s">
        <v>1</v>
      </c>
      <c r="N318" s="278" t="s">
        <v>41</v>
      </c>
      <c r="O318" s="91"/>
      <c r="P318" s="228">
        <f>O318*H318</f>
        <v>0</v>
      </c>
      <c r="Q318" s="228">
        <v>0.97999999999999998</v>
      </c>
      <c r="R318" s="228">
        <f>Q318*H318</f>
        <v>11.679639999999999</v>
      </c>
      <c r="S318" s="228">
        <v>0</v>
      </c>
      <c r="T318" s="229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30" t="s">
        <v>194</v>
      </c>
      <c r="AT318" s="230" t="s">
        <v>212</v>
      </c>
      <c r="AU318" s="230" t="s">
        <v>86</v>
      </c>
      <c r="AY318" s="17" t="s">
        <v>138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7" t="s">
        <v>84</v>
      </c>
      <c r="BK318" s="231">
        <f>ROUND(I318*H318,2)</f>
        <v>0</v>
      </c>
      <c r="BL318" s="17" t="s">
        <v>144</v>
      </c>
      <c r="BM318" s="230" t="s">
        <v>571</v>
      </c>
    </row>
    <row r="319" s="14" customFormat="1">
      <c r="A319" s="14"/>
      <c r="B319" s="247"/>
      <c r="C319" s="248"/>
      <c r="D319" s="232" t="s">
        <v>148</v>
      </c>
      <c r="E319" s="248"/>
      <c r="F319" s="250" t="s">
        <v>572</v>
      </c>
      <c r="G319" s="248"/>
      <c r="H319" s="251">
        <v>11.917999999999999</v>
      </c>
      <c r="I319" s="252"/>
      <c r="J319" s="248"/>
      <c r="K319" s="248"/>
      <c r="L319" s="253"/>
      <c r="M319" s="254"/>
      <c r="N319" s="255"/>
      <c r="O319" s="255"/>
      <c r="P319" s="255"/>
      <c r="Q319" s="255"/>
      <c r="R319" s="255"/>
      <c r="S319" s="255"/>
      <c r="T319" s="256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7" t="s">
        <v>148</v>
      </c>
      <c r="AU319" s="257" t="s">
        <v>86</v>
      </c>
      <c r="AV319" s="14" t="s">
        <v>86</v>
      </c>
      <c r="AW319" s="14" t="s">
        <v>4</v>
      </c>
      <c r="AX319" s="14" t="s">
        <v>84</v>
      </c>
      <c r="AY319" s="257" t="s">
        <v>138</v>
      </c>
    </row>
    <row r="320" s="2" customFormat="1" ht="24.15" customHeight="1">
      <c r="A320" s="38"/>
      <c r="B320" s="39"/>
      <c r="C320" s="219" t="s">
        <v>344</v>
      </c>
      <c r="D320" s="219" t="s">
        <v>140</v>
      </c>
      <c r="E320" s="220" t="s">
        <v>326</v>
      </c>
      <c r="F320" s="221" t="s">
        <v>327</v>
      </c>
      <c r="G320" s="222" t="s">
        <v>280</v>
      </c>
      <c r="H320" s="223">
        <v>12</v>
      </c>
      <c r="I320" s="224"/>
      <c r="J320" s="225">
        <f>ROUND(I320*H320,2)</f>
        <v>0</v>
      </c>
      <c r="K320" s="221" t="s">
        <v>143</v>
      </c>
      <c r="L320" s="44"/>
      <c r="M320" s="226" t="s">
        <v>1</v>
      </c>
      <c r="N320" s="227" t="s">
        <v>41</v>
      </c>
      <c r="O320" s="91"/>
      <c r="P320" s="228">
        <f>O320*H320</f>
        <v>0</v>
      </c>
      <c r="Q320" s="228">
        <v>16.75142</v>
      </c>
      <c r="R320" s="228">
        <f>Q320*H320</f>
        <v>201.01704000000001</v>
      </c>
      <c r="S320" s="228">
        <v>0</v>
      </c>
      <c r="T320" s="229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30" t="s">
        <v>144</v>
      </c>
      <c r="AT320" s="230" t="s">
        <v>140</v>
      </c>
      <c r="AU320" s="230" t="s">
        <v>86</v>
      </c>
      <c r="AY320" s="17" t="s">
        <v>138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7" t="s">
        <v>84</v>
      </c>
      <c r="BK320" s="231">
        <f>ROUND(I320*H320,2)</f>
        <v>0</v>
      </c>
      <c r="BL320" s="17" t="s">
        <v>144</v>
      </c>
      <c r="BM320" s="230" t="s">
        <v>328</v>
      </c>
    </row>
    <row r="321" s="2" customFormat="1">
      <c r="A321" s="38"/>
      <c r="B321" s="39"/>
      <c r="C321" s="40"/>
      <c r="D321" s="232" t="s">
        <v>146</v>
      </c>
      <c r="E321" s="40"/>
      <c r="F321" s="233" t="s">
        <v>329</v>
      </c>
      <c r="G321" s="40"/>
      <c r="H321" s="40"/>
      <c r="I321" s="234"/>
      <c r="J321" s="40"/>
      <c r="K321" s="40"/>
      <c r="L321" s="44"/>
      <c r="M321" s="235"/>
      <c r="N321" s="236"/>
      <c r="O321" s="91"/>
      <c r="P321" s="91"/>
      <c r="Q321" s="91"/>
      <c r="R321" s="91"/>
      <c r="S321" s="91"/>
      <c r="T321" s="92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146</v>
      </c>
      <c r="AU321" s="17" t="s">
        <v>86</v>
      </c>
    </row>
    <row r="322" s="13" customFormat="1">
      <c r="A322" s="13"/>
      <c r="B322" s="237"/>
      <c r="C322" s="238"/>
      <c r="D322" s="232" t="s">
        <v>148</v>
      </c>
      <c r="E322" s="239" t="s">
        <v>1</v>
      </c>
      <c r="F322" s="240" t="s">
        <v>515</v>
      </c>
      <c r="G322" s="238"/>
      <c r="H322" s="239" t="s">
        <v>1</v>
      </c>
      <c r="I322" s="241"/>
      <c r="J322" s="238"/>
      <c r="K322" s="238"/>
      <c r="L322" s="242"/>
      <c r="M322" s="243"/>
      <c r="N322" s="244"/>
      <c r="O322" s="244"/>
      <c r="P322" s="244"/>
      <c r="Q322" s="244"/>
      <c r="R322" s="244"/>
      <c r="S322" s="244"/>
      <c r="T322" s="24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6" t="s">
        <v>148</v>
      </c>
      <c r="AU322" s="246" t="s">
        <v>86</v>
      </c>
      <c r="AV322" s="13" t="s">
        <v>84</v>
      </c>
      <c r="AW322" s="13" t="s">
        <v>32</v>
      </c>
      <c r="AX322" s="13" t="s">
        <v>76</v>
      </c>
      <c r="AY322" s="246" t="s">
        <v>138</v>
      </c>
    </row>
    <row r="323" s="14" customFormat="1">
      <c r="A323" s="14"/>
      <c r="B323" s="247"/>
      <c r="C323" s="248"/>
      <c r="D323" s="232" t="s">
        <v>148</v>
      </c>
      <c r="E323" s="249" t="s">
        <v>1</v>
      </c>
      <c r="F323" s="250" t="s">
        <v>86</v>
      </c>
      <c r="G323" s="248"/>
      <c r="H323" s="251">
        <v>2</v>
      </c>
      <c r="I323" s="252"/>
      <c r="J323" s="248"/>
      <c r="K323" s="248"/>
      <c r="L323" s="253"/>
      <c r="M323" s="254"/>
      <c r="N323" s="255"/>
      <c r="O323" s="255"/>
      <c r="P323" s="255"/>
      <c r="Q323" s="255"/>
      <c r="R323" s="255"/>
      <c r="S323" s="255"/>
      <c r="T323" s="25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7" t="s">
        <v>148</v>
      </c>
      <c r="AU323" s="257" t="s">
        <v>86</v>
      </c>
      <c r="AV323" s="14" t="s">
        <v>86</v>
      </c>
      <c r="AW323" s="14" t="s">
        <v>32</v>
      </c>
      <c r="AX323" s="14" t="s">
        <v>76</v>
      </c>
      <c r="AY323" s="257" t="s">
        <v>138</v>
      </c>
    </row>
    <row r="324" s="13" customFormat="1">
      <c r="A324" s="13"/>
      <c r="B324" s="237"/>
      <c r="C324" s="238"/>
      <c r="D324" s="232" t="s">
        <v>148</v>
      </c>
      <c r="E324" s="239" t="s">
        <v>1</v>
      </c>
      <c r="F324" s="240" t="s">
        <v>516</v>
      </c>
      <c r="G324" s="238"/>
      <c r="H324" s="239" t="s">
        <v>1</v>
      </c>
      <c r="I324" s="241"/>
      <c r="J324" s="238"/>
      <c r="K324" s="238"/>
      <c r="L324" s="242"/>
      <c r="M324" s="243"/>
      <c r="N324" s="244"/>
      <c r="O324" s="244"/>
      <c r="P324" s="244"/>
      <c r="Q324" s="244"/>
      <c r="R324" s="244"/>
      <c r="S324" s="244"/>
      <c r="T324" s="24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6" t="s">
        <v>148</v>
      </c>
      <c r="AU324" s="246" t="s">
        <v>86</v>
      </c>
      <c r="AV324" s="13" t="s">
        <v>84</v>
      </c>
      <c r="AW324" s="13" t="s">
        <v>32</v>
      </c>
      <c r="AX324" s="13" t="s">
        <v>76</v>
      </c>
      <c r="AY324" s="246" t="s">
        <v>138</v>
      </c>
    </row>
    <row r="325" s="14" customFormat="1">
      <c r="A325" s="14"/>
      <c r="B325" s="247"/>
      <c r="C325" s="248"/>
      <c r="D325" s="232" t="s">
        <v>148</v>
      </c>
      <c r="E325" s="249" t="s">
        <v>1</v>
      </c>
      <c r="F325" s="250" t="s">
        <v>86</v>
      </c>
      <c r="G325" s="248"/>
      <c r="H325" s="251">
        <v>2</v>
      </c>
      <c r="I325" s="252"/>
      <c r="J325" s="248"/>
      <c r="K325" s="248"/>
      <c r="L325" s="253"/>
      <c r="M325" s="254"/>
      <c r="N325" s="255"/>
      <c r="O325" s="255"/>
      <c r="P325" s="255"/>
      <c r="Q325" s="255"/>
      <c r="R325" s="255"/>
      <c r="S325" s="255"/>
      <c r="T325" s="256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7" t="s">
        <v>148</v>
      </c>
      <c r="AU325" s="257" t="s">
        <v>86</v>
      </c>
      <c r="AV325" s="14" t="s">
        <v>86</v>
      </c>
      <c r="AW325" s="14" t="s">
        <v>32</v>
      </c>
      <c r="AX325" s="14" t="s">
        <v>76</v>
      </c>
      <c r="AY325" s="257" t="s">
        <v>138</v>
      </c>
    </row>
    <row r="326" s="13" customFormat="1">
      <c r="A326" s="13"/>
      <c r="B326" s="237"/>
      <c r="C326" s="238"/>
      <c r="D326" s="232" t="s">
        <v>148</v>
      </c>
      <c r="E326" s="239" t="s">
        <v>1</v>
      </c>
      <c r="F326" s="240" t="s">
        <v>518</v>
      </c>
      <c r="G326" s="238"/>
      <c r="H326" s="239" t="s">
        <v>1</v>
      </c>
      <c r="I326" s="241"/>
      <c r="J326" s="238"/>
      <c r="K326" s="238"/>
      <c r="L326" s="242"/>
      <c r="M326" s="243"/>
      <c r="N326" s="244"/>
      <c r="O326" s="244"/>
      <c r="P326" s="244"/>
      <c r="Q326" s="244"/>
      <c r="R326" s="244"/>
      <c r="S326" s="244"/>
      <c r="T326" s="24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6" t="s">
        <v>148</v>
      </c>
      <c r="AU326" s="246" t="s">
        <v>86</v>
      </c>
      <c r="AV326" s="13" t="s">
        <v>84</v>
      </c>
      <c r="AW326" s="13" t="s">
        <v>32</v>
      </c>
      <c r="AX326" s="13" t="s">
        <v>76</v>
      </c>
      <c r="AY326" s="246" t="s">
        <v>138</v>
      </c>
    </row>
    <row r="327" s="14" customFormat="1">
      <c r="A327" s="14"/>
      <c r="B327" s="247"/>
      <c r="C327" s="248"/>
      <c r="D327" s="232" t="s">
        <v>148</v>
      </c>
      <c r="E327" s="249" t="s">
        <v>1</v>
      </c>
      <c r="F327" s="250" t="s">
        <v>86</v>
      </c>
      <c r="G327" s="248"/>
      <c r="H327" s="251">
        <v>2</v>
      </c>
      <c r="I327" s="252"/>
      <c r="J327" s="248"/>
      <c r="K327" s="248"/>
      <c r="L327" s="253"/>
      <c r="M327" s="254"/>
      <c r="N327" s="255"/>
      <c r="O327" s="255"/>
      <c r="P327" s="255"/>
      <c r="Q327" s="255"/>
      <c r="R327" s="255"/>
      <c r="S327" s="255"/>
      <c r="T327" s="256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7" t="s">
        <v>148</v>
      </c>
      <c r="AU327" s="257" t="s">
        <v>86</v>
      </c>
      <c r="AV327" s="14" t="s">
        <v>86</v>
      </c>
      <c r="AW327" s="14" t="s">
        <v>32</v>
      </c>
      <c r="AX327" s="14" t="s">
        <v>76</v>
      </c>
      <c r="AY327" s="257" t="s">
        <v>138</v>
      </c>
    </row>
    <row r="328" s="13" customFormat="1">
      <c r="A328" s="13"/>
      <c r="B328" s="237"/>
      <c r="C328" s="238"/>
      <c r="D328" s="232" t="s">
        <v>148</v>
      </c>
      <c r="E328" s="239" t="s">
        <v>1</v>
      </c>
      <c r="F328" s="240" t="s">
        <v>519</v>
      </c>
      <c r="G328" s="238"/>
      <c r="H328" s="239" t="s">
        <v>1</v>
      </c>
      <c r="I328" s="241"/>
      <c r="J328" s="238"/>
      <c r="K328" s="238"/>
      <c r="L328" s="242"/>
      <c r="M328" s="243"/>
      <c r="N328" s="244"/>
      <c r="O328" s="244"/>
      <c r="P328" s="244"/>
      <c r="Q328" s="244"/>
      <c r="R328" s="244"/>
      <c r="S328" s="244"/>
      <c r="T328" s="245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6" t="s">
        <v>148</v>
      </c>
      <c r="AU328" s="246" t="s">
        <v>86</v>
      </c>
      <c r="AV328" s="13" t="s">
        <v>84</v>
      </c>
      <c r="AW328" s="13" t="s">
        <v>32</v>
      </c>
      <c r="AX328" s="13" t="s">
        <v>76</v>
      </c>
      <c r="AY328" s="246" t="s">
        <v>138</v>
      </c>
    </row>
    <row r="329" s="14" customFormat="1">
      <c r="A329" s="14"/>
      <c r="B329" s="247"/>
      <c r="C329" s="248"/>
      <c r="D329" s="232" t="s">
        <v>148</v>
      </c>
      <c r="E329" s="249" t="s">
        <v>1</v>
      </c>
      <c r="F329" s="250" t="s">
        <v>86</v>
      </c>
      <c r="G329" s="248"/>
      <c r="H329" s="251">
        <v>2</v>
      </c>
      <c r="I329" s="252"/>
      <c r="J329" s="248"/>
      <c r="K329" s="248"/>
      <c r="L329" s="253"/>
      <c r="M329" s="254"/>
      <c r="N329" s="255"/>
      <c r="O329" s="255"/>
      <c r="P329" s="255"/>
      <c r="Q329" s="255"/>
      <c r="R329" s="255"/>
      <c r="S329" s="255"/>
      <c r="T329" s="256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7" t="s">
        <v>148</v>
      </c>
      <c r="AU329" s="257" t="s">
        <v>86</v>
      </c>
      <c r="AV329" s="14" t="s">
        <v>86</v>
      </c>
      <c r="AW329" s="14" t="s">
        <v>32</v>
      </c>
      <c r="AX329" s="14" t="s">
        <v>76</v>
      </c>
      <c r="AY329" s="257" t="s">
        <v>138</v>
      </c>
    </row>
    <row r="330" s="13" customFormat="1">
      <c r="A330" s="13"/>
      <c r="B330" s="237"/>
      <c r="C330" s="238"/>
      <c r="D330" s="232" t="s">
        <v>148</v>
      </c>
      <c r="E330" s="239" t="s">
        <v>1</v>
      </c>
      <c r="F330" s="240" t="s">
        <v>520</v>
      </c>
      <c r="G330" s="238"/>
      <c r="H330" s="239" t="s">
        <v>1</v>
      </c>
      <c r="I330" s="241"/>
      <c r="J330" s="238"/>
      <c r="K330" s="238"/>
      <c r="L330" s="242"/>
      <c r="M330" s="243"/>
      <c r="N330" s="244"/>
      <c r="O330" s="244"/>
      <c r="P330" s="244"/>
      <c r="Q330" s="244"/>
      <c r="R330" s="244"/>
      <c r="S330" s="244"/>
      <c r="T330" s="24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6" t="s">
        <v>148</v>
      </c>
      <c r="AU330" s="246" t="s">
        <v>86</v>
      </c>
      <c r="AV330" s="13" t="s">
        <v>84</v>
      </c>
      <c r="AW330" s="13" t="s">
        <v>32</v>
      </c>
      <c r="AX330" s="13" t="s">
        <v>76</v>
      </c>
      <c r="AY330" s="246" t="s">
        <v>138</v>
      </c>
    </row>
    <row r="331" s="14" customFormat="1">
      <c r="A331" s="14"/>
      <c r="B331" s="247"/>
      <c r="C331" s="248"/>
      <c r="D331" s="232" t="s">
        <v>148</v>
      </c>
      <c r="E331" s="249" t="s">
        <v>1</v>
      </c>
      <c r="F331" s="250" t="s">
        <v>86</v>
      </c>
      <c r="G331" s="248"/>
      <c r="H331" s="251">
        <v>2</v>
      </c>
      <c r="I331" s="252"/>
      <c r="J331" s="248"/>
      <c r="K331" s="248"/>
      <c r="L331" s="253"/>
      <c r="M331" s="254"/>
      <c r="N331" s="255"/>
      <c r="O331" s="255"/>
      <c r="P331" s="255"/>
      <c r="Q331" s="255"/>
      <c r="R331" s="255"/>
      <c r="S331" s="255"/>
      <c r="T331" s="25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7" t="s">
        <v>148</v>
      </c>
      <c r="AU331" s="257" t="s">
        <v>86</v>
      </c>
      <c r="AV331" s="14" t="s">
        <v>86</v>
      </c>
      <c r="AW331" s="14" t="s">
        <v>32</v>
      </c>
      <c r="AX331" s="14" t="s">
        <v>76</v>
      </c>
      <c r="AY331" s="257" t="s">
        <v>138</v>
      </c>
    </row>
    <row r="332" s="13" customFormat="1">
      <c r="A332" s="13"/>
      <c r="B332" s="237"/>
      <c r="C332" s="238"/>
      <c r="D332" s="232" t="s">
        <v>148</v>
      </c>
      <c r="E332" s="239" t="s">
        <v>1</v>
      </c>
      <c r="F332" s="240" t="s">
        <v>522</v>
      </c>
      <c r="G332" s="238"/>
      <c r="H332" s="239" t="s">
        <v>1</v>
      </c>
      <c r="I332" s="241"/>
      <c r="J332" s="238"/>
      <c r="K332" s="238"/>
      <c r="L332" s="242"/>
      <c r="M332" s="243"/>
      <c r="N332" s="244"/>
      <c r="O332" s="244"/>
      <c r="P332" s="244"/>
      <c r="Q332" s="244"/>
      <c r="R332" s="244"/>
      <c r="S332" s="244"/>
      <c r="T332" s="24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6" t="s">
        <v>148</v>
      </c>
      <c r="AU332" s="246" t="s">
        <v>86</v>
      </c>
      <c r="AV332" s="13" t="s">
        <v>84</v>
      </c>
      <c r="AW332" s="13" t="s">
        <v>32</v>
      </c>
      <c r="AX332" s="13" t="s">
        <v>76</v>
      </c>
      <c r="AY332" s="246" t="s">
        <v>138</v>
      </c>
    </row>
    <row r="333" s="14" customFormat="1">
      <c r="A333" s="14"/>
      <c r="B333" s="247"/>
      <c r="C333" s="248"/>
      <c r="D333" s="232" t="s">
        <v>148</v>
      </c>
      <c r="E333" s="249" t="s">
        <v>1</v>
      </c>
      <c r="F333" s="250" t="s">
        <v>86</v>
      </c>
      <c r="G333" s="248"/>
      <c r="H333" s="251">
        <v>2</v>
      </c>
      <c r="I333" s="252"/>
      <c r="J333" s="248"/>
      <c r="K333" s="248"/>
      <c r="L333" s="253"/>
      <c r="M333" s="254"/>
      <c r="N333" s="255"/>
      <c r="O333" s="255"/>
      <c r="P333" s="255"/>
      <c r="Q333" s="255"/>
      <c r="R333" s="255"/>
      <c r="S333" s="255"/>
      <c r="T333" s="25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7" t="s">
        <v>148</v>
      </c>
      <c r="AU333" s="257" t="s">
        <v>86</v>
      </c>
      <c r="AV333" s="14" t="s">
        <v>86</v>
      </c>
      <c r="AW333" s="14" t="s">
        <v>32</v>
      </c>
      <c r="AX333" s="14" t="s">
        <v>76</v>
      </c>
      <c r="AY333" s="257" t="s">
        <v>138</v>
      </c>
    </row>
    <row r="334" s="15" customFormat="1">
      <c r="A334" s="15"/>
      <c r="B334" s="258"/>
      <c r="C334" s="259"/>
      <c r="D334" s="232" t="s">
        <v>148</v>
      </c>
      <c r="E334" s="260" t="s">
        <v>1</v>
      </c>
      <c r="F334" s="261" t="s">
        <v>158</v>
      </c>
      <c r="G334" s="259"/>
      <c r="H334" s="262">
        <v>12</v>
      </c>
      <c r="I334" s="263"/>
      <c r="J334" s="259"/>
      <c r="K334" s="259"/>
      <c r="L334" s="264"/>
      <c r="M334" s="265"/>
      <c r="N334" s="266"/>
      <c r="O334" s="266"/>
      <c r="P334" s="266"/>
      <c r="Q334" s="266"/>
      <c r="R334" s="266"/>
      <c r="S334" s="266"/>
      <c r="T334" s="267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68" t="s">
        <v>148</v>
      </c>
      <c r="AU334" s="268" t="s">
        <v>86</v>
      </c>
      <c r="AV334" s="15" t="s">
        <v>144</v>
      </c>
      <c r="AW334" s="15" t="s">
        <v>32</v>
      </c>
      <c r="AX334" s="15" t="s">
        <v>84</v>
      </c>
      <c r="AY334" s="268" t="s">
        <v>138</v>
      </c>
    </row>
    <row r="335" s="2" customFormat="1" ht="78" customHeight="1">
      <c r="A335" s="38"/>
      <c r="B335" s="39"/>
      <c r="C335" s="219" t="s">
        <v>349</v>
      </c>
      <c r="D335" s="219" t="s">
        <v>140</v>
      </c>
      <c r="E335" s="220" t="s">
        <v>339</v>
      </c>
      <c r="F335" s="221" t="s">
        <v>340</v>
      </c>
      <c r="G335" s="222" t="s">
        <v>265</v>
      </c>
      <c r="H335" s="223">
        <v>16</v>
      </c>
      <c r="I335" s="224"/>
      <c r="J335" s="225">
        <f>ROUND(I335*H335,2)</f>
        <v>0</v>
      </c>
      <c r="K335" s="221" t="s">
        <v>143</v>
      </c>
      <c r="L335" s="44"/>
      <c r="M335" s="226" t="s">
        <v>1</v>
      </c>
      <c r="N335" s="227" t="s">
        <v>41</v>
      </c>
      <c r="O335" s="91"/>
      <c r="P335" s="228">
        <f>O335*H335</f>
        <v>0</v>
      </c>
      <c r="Q335" s="228">
        <v>0</v>
      </c>
      <c r="R335" s="228">
        <f>Q335*H335</f>
        <v>0</v>
      </c>
      <c r="S335" s="228">
        <v>0.025000000000000001</v>
      </c>
      <c r="T335" s="229">
        <f>S335*H335</f>
        <v>0.40000000000000002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0" t="s">
        <v>144</v>
      </c>
      <c r="AT335" s="230" t="s">
        <v>140</v>
      </c>
      <c r="AU335" s="230" t="s">
        <v>86</v>
      </c>
      <c r="AY335" s="17" t="s">
        <v>138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7" t="s">
        <v>84</v>
      </c>
      <c r="BK335" s="231">
        <f>ROUND(I335*H335,2)</f>
        <v>0</v>
      </c>
      <c r="BL335" s="17" t="s">
        <v>144</v>
      </c>
      <c r="BM335" s="230" t="s">
        <v>341</v>
      </c>
    </row>
    <row r="336" s="13" customFormat="1">
      <c r="A336" s="13"/>
      <c r="B336" s="237"/>
      <c r="C336" s="238"/>
      <c r="D336" s="232" t="s">
        <v>148</v>
      </c>
      <c r="E336" s="239" t="s">
        <v>1</v>
      </c>
      <c r="F336" s="240" t="s">
        <v>573</v>
      </c>
      <c r="G336" s="238"/>
      <c r="H336" s="239" t="s">
        <v>1</v>
      </c>
      <c r="I336" s="241"/>
      <c r="J336" s="238"/>
      <c r="K336" s="238"/>
      <c r="L336" s="242"/>
      <c r="M336" s="243"/>
      <c r="N336" s="244"/>
      <c r="O336" s="244"/>
      <c r="P336" s="244"/>
      <c r="Q336" s="244"/>
      <c r="R336" s="244"/>
      <c r="S336" s="244"/>
      <c r="T336" s="24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6" t="s">
        <v>148</v>
      </c>
      <c r="AU336" s="246" t="s">
        <v>86</v>
      </c>
      <c r="AV336" s="13" t="s">
        <v>84</v>
      </c>
      <c r="AW336" s="13" t="s">
        <v>32</v>
      </c>
      <c r="AX336" s="13" t="s">
        <v>76</v>
      </c>
      <c r="AY336" s="246" t="s">
        <v>138</v>
      </c>
    </row>
    <row r="337" s="14" customFormat="1">
      <c r="A337" s="14"/>
      <c r="B337" s="247"/>
      <c r="C337" s="248"/>
      <c r="D337" s="232" t="s">
        <v>148</v>
      </c>
      <c r="E337" s="249" t="s">
        <v>1</v>
      </c>
      <c r="F337" s="250" t="s">
        <v>574</v>
      </c>
      <c r="G337" s="248"/>
      <c r="H337" s="251">
        <v>16</v>
      </c>
      <c r="I337" s="252"/>
      <c r="J337" s="248"/>
      <c r="K337" s="248"/>
      <c r="L337" s="253"/>
      <c r="M337" s="254"/>
      <c r="N337" s="255"/>
      <c r="O337" s="255"/>
      <c r="P337" s="255"/>
      <c r="Q337" s="255"/>
      <c r="R337" s="255"/>
      <c r="S337" s="255"/>
      <c r="T337" s="256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7" t="s">
        <v>148</v>
      </c>
      <c r="AU337" s="257" t="s">
        <v>86</v>
      </c>
      <c r="AV337" s="14" t="s">
        <v>86</v>
      </c>
      <c r="AW337" s="14" t="s">
        <v>32</v>
      </c>
      <c r="AX337" s="14" t="s">
        <v>76</v>
      </c>
      <c r="AY337" s="257" t="s">
        <v>138</v>
      </c>
    </row>
    <row r="338" s="15" customFormat="1">
      <c r="A338" s="15"/>
      <c r="B338" s="258"/>
      <c r="C338" s="259"/>
      <c r="D338" s="232" t="s">
        <v>148</v>
      </c>
      <c r="E338" s="260" t="s">
        <v>1</v>
      </c>
      <c r="F338" s="261" t="s">
        <v>158</v>
      </c>
      <c r="G338" s="259"/>
      <c r="H338" s="262">
        <v>16</v>
      </c>
      <c r="I338" s="263"/>
      <c r="J338" s="259"/>
      <c r="K338" s="259"/>
      <c r="L338" s="264"/>
      <c r="M338" s="265"/>
      <c r="N338" s="266"/>
      <c r="O338" s="266"/>
      <c r="P338" s="266"/>
      <c r="Q338" s="266"/>
      <c r="R338" s="266"/>
      <c r="S338" s="266"/>
      <c r="T338" s="267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8" t="s">
        <v>148</v>
      </c>
      <c r="AU338" s="268" t="s">
        <v>86</v>
      </c>
      <c r="AV338" s="15" t="s">
        <v>144</v>
      </c>
      <c r="AW338" s="15" t="s">
        <v>32</v>
      </c>
      <c r="AX338" s="15" t="s">
        <v>84</v>
      </c>
      <c r="AY338" s="268" t="s">
        <v>138</v>
      </c>
    </row>
    <row r="339" s="2" customFormat="1" ht="37.8" customHeight="1">
      <c r="A339" s="38"/>
      <c r="B339" s="39"/>
      <c r="C339" s="219" t="s">
        <v>356</v>
      </c>
      <c r="D339" s="219" t="s">
        <v>140</v>
      </c>
      <c r="E339" s="220" t="s">
        <v>345</v>
      </c>
      <c r="F339" s="221" t="s">
        <v>346</v>
      </c>
      <c r="G339" s="222" t="s">
        <v>265</v>
      </c>
      <c r="H339" s="223">
        <v>16</v>
      </c>
      <c r="I339" s="224"/>
      <c r="J339" s="225">
        <f>ROUND(I339*H339,2)</f>
        <v>0</v>
      </c>
      <c r="K339" s="221" t="s">
        <v>143</v>
      </c>
      <c r="L339" s="44"/>
      <c r="M339" s="226" t="s">
        <v>1</v>
      </c>
      <c r="N339" s="227" t="s">
        <v>41</v>
      </c>
      <c r="O339" s="91"/>
      <c r="P339" s="228">
        <f>O339*H339</f>
        <v>0</v>
      </c>
      <c r="Q339" s="228">
        <v>0.05611</v>
      </c>
      <c r="R339" s="228">
        <f>Q339*H339</f>
        <v>0.89776</v>
      </c>
      <c r="S339" s="228">
        <v>0</v>
      </c>
      <c r="T339" s="229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30" t="s">
        <v>144</v>
      </c>
      <c r="AT339" s="230" t="s">
        <v>140</v>
      </c>
      <c r="AU339" s="230" t="s">
        <v>86</v>
      </c>
      <c r="AY339" s="17" t="s">
        <v>138</v>
      </c>
      <c r="BE339" s="231">
        <f>IF(N339="základní",J339,0)</f>
        <v>0</v>
      </c>
      <c r="BF339" s="231">
        <f>IF(N339="snížená",J339,0)</f>
        <v>0</v>
      </c>
      <c r="BG339" s="231">
        <f>IF(N339="zákl. přenesená",J339,0)</f>
        <v>0</v>
      </c>
      <c r="BH339" s="231">
        <f>IF(N339="sníž. přenesená",J339,0)</f>
        <v>0</v>
      </c>
      <c r="BI339" s="231">
        <f>IF(N339="nulová",J339,0)</f>
        <v>0</v>
      </c>
      <c r="BJ339" s="17" t="s">
        <v>84</v>
      </c>
      <c r="BK339" s="231">
        <f>ROUND(I339*H339,2)</f>
        <v>0</v>
      </c>
      <c r="BL339" s="17" t="s">
        <v>144</v>
      </c>
      <c r="BM339" s="230" t="s">
        <v>347</v>
      </c>
    </row>
    <row r="340" s="13" customFormat="1">
      <c r="A340" s="13"/>
      <c r="B340" s="237"/>
      <c r="C340" s="238"/>
      <c r="D340" s="232" t="s">
        <v>148</v>
      </c>
      <c r="E340" s="239" t="s">
        <v>1</v>
      </c>
      <c r="F340" s="240" t="s">
        <v>575</v>
      </c>
      <c r="G340" s="238"/>
      <c r="H340" s="239" t="s">
        <v>1</v>
      </c>
      <c r="I340" s="241"/>
      <c r="J340" s="238"/>
      <c r="K340" s="238"/>
      <c r="L340" s="242"/>
      <c r="M340" s="243"/>
      <c r="N340" s="244"/>
      <c r="O340" s="244"/>
      <c r="P340" s="244"/>
      <c r="Q340" s="244"/>
      <c r="R340" s="244"/>
      <c r="S340" s="244"/>
      <c r="T340" s="245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6" t="s">
        <v>148</v>
      </c>
      <c r="AU340" s="246" t="s">
        <v>86</v>
      </c>
      <c r="AV340" s="13" t="s">
        <v>84</v>
      </c>
      <c r="AW340" s="13" t="s">
        <v>32</v>
      </c>
      <c r="AX340" s="13" t="s">
        <v>76</v>
      </c>
      <c r="AY340" s="246" t="s">
        <v>138</v>
      </c>
    </row>
    <row r="341" s="14" customFormat="1">
      <c r="A341" s="14"/>
      <c r="B341" s="247"/>
      <c r="C341" s="248"/>
      <c r="D341" s="232" t="s">
        <v>148</v>
      </c>
      <c r="E341" s="249" t="s">
        <v>1</v>
      </c>
      <c r="F341" s="250" t="s">
        <v>574</v>
      </c>
      <c r="G341" s="248"/>
      <c r="H341" s="251">
        <v>16</v>
      </c>
      <c r="I341" s="252"/>
      <c r="J341" s="248"/>
      <c r="K341" s="248"/>
      <c r="L341" s="253"/>
      <c r="M341" s="254"/>
      <c r="N341" s="255"/>
      <c r="O341" s="255"/>
      <c r="P341" s="255"/>
      <c r="Q341" s="255"/>
      <c r="R341" s="255"/>
      <c r="S341" s="255"/>
      <c r="T341" s="256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7" t="s">
        <v>148</v>
      </c>
      <c r="AU341" s="257" t="s">
        <v>86</v>
      </c>
      <c r="AV341" s="14" t="s">
        <v>86</v>
      </c>
      <c r="AW341" s="14" t="s">
        <v>32</v>
      </c>
      <c r="AX341" s="14" t="s">
        <v>76</v>
      </c>
      <c r="AY341" s="257" t="s">
        <v>138</v>
      </c>
    </row>
    <row r="342" s="15" customFormat="1">
      <c r="A342" s="15"/>
      <c r="B342" s="258"/>
      <c r="C342" s="259"/>
      <c r="D342" s="232" t="s">
        <v>148</v>
      </c>
      <c r="E342" s="260" t="s">
        <v>1</v>
      </c>
      <c r="F342" s="261" t="s">
        <v>158</v>
      </c>
      <c r="G342" s="259"/>
      <c r="H342" s="262">
        <v>16</v>
      </c>
      <c r="I342" s="263"/>
      <c r="J342" s="259"/>
      <c r="K342" s="259"/>
      <c r="L342" s="264"/>
      <c r="M342" s="265"/>
      <c r="N342" s="266"/>
      <c r="O342" s="266"/>
      <c r="P342" s="266"/>
      <c r="Q342" s="266"/>
      <c r="R342" s="266"/>
      <c r="S342" s="266"/>
      <c r="T342" s="267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68" t="s">
        <v>148</v>
      </c>
      <c r="AU342" s="268" t="s">
        <v>86</v>
      </c>
      <c r="AV342" s="15" t="s">
        <v>144</v>
      </c>
      <c r="AW342" s="15" t="s">
        <v>32</v>
      </c>
      <c r="AX342" s="15" t="s">
        <v>84</v>
      </c>
      <c r="AY342" s="268" t="s">
        <v>138</v>
      </c>
    </row>
    <row r="343" s="2" customFormat="1" ht="24.15" customHeight="1">
      <c r="A343" s="38"/>
      <c r="B343" s="39"/>
      <c r="C343" s="219" t="s">
        <v>360</v>
      </c>
      <c r="D343" s="219" t="s">
        <v>140</v>
      </c>
      <c r="E343" s="220" t="s">
        <v>350</v>
      </c>
      <c r="F343" s="221" t="s">
        <v>351</v>
      </c>
      <c r="G343" s="222" t="s">
        <v>265</v>
      </c>
      <c r="H343" s="223">
        <v>112</v>
      </c>
      <c r="I343" s="224"/>
      <c r="J343" s="225">
        <f>ROUND(I343*H343,2)</f>
        <v>0</v>
      </c>
      <c r="K343" s="221" t="s">
        <v>143</v>
      </c>
      <c r="L343" s="44"/>
      <c r="M343" s="226" t="s">
        <v>1</v>
      </c>
      <c r="N343" s="227" t="s">
        <v>41</v>
      </c>
      <c r="O343" s="91"/>
      <c r="P343" s="228">
        <f>O343*H343</f>
        <v>0</v>
      </c>
      <c r="Q343" s="228">
        <v>0.029999999999999999</v>
      </c>
      <c r="R343" s="228">
        <f>Q343*H343</f>
        <v>3.3599999999999999</v>
      </c>
      <c r="S343" s="228">
        <v>0</v>
      </c>
      <c r="T343" s="229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30" t="s">
        <v>144</v>
      </c>
      <c r="AT343" s="230" t="s">
        <v>140</v>
      </c>
      <c r="AU343" s="230" t="s">
        <v>86</v>
      </c>
      <c r="AY343" s="17" t="s">
        <v>138</v>
      </c>
      <c r="BE343" s="231">
        <f>IF(N343="základní",J343,0)</f>
        <v>0</v>
      </c>
      <c r="BF343" s="231">
        <f>IF(N343="snížená",J343,0)</f>
        <v>0</v>
      </c>
      <c r="BG343" s="231">
        <f>IF(N343="zákl. přenesená",J343,0)</f>
        <v>0</v>
      </c>
      <c r="BH343" s="231">
        <f>IF(N343="sníž. přenesená",J343,0)</f>
        <v>0</v>
      </c>
      <c r="BI343" s="231">
        <f>IF(N343="nulová",J343,0)</f>
        <v>0</v>
      </c>
      <c r="BJ343" s="17" t="s">
        <v>84</v>
      </c>
      <c r="BK343" s="231">
        <f>ROUND(I343*H343,2)</f>
        <v>0</v>
      </c>
      <c r="BL343" s="17" t="s">
        <v>144</v>
      </c>
      <c r="BM343" s="230" t="s">
        <v>352</v>
      </c>
    </row>
    <row r="344" s="2" customFormat="1">
      <c r="A344" s="38"/>
      <c r="B344" s="39"/>
      <c r="C344" s="40"/>
      <c r="D344" s="232" t="s">
        <v>146</v>
      </c>
      <c r="E344" s="40"/>
      <c r="F344" s="233" t="s">
        <v>576</v>
      </c>
      <c r="G344" s="40"/>
      <c r="H344" s="40"/>
      <c r="I344" s="234"/>
      <c r="J344" s="40"/>
      <c r="K344" s="40"/>
      <c r="L344" s="44"/>
      <c r="M344" s="235"/>
      <c r="N344" s="236"/>
      <c r="O344" s="91"/>
      <c r="P344" s="91"/>
      <c r="Q344" s="91"/>
      <c r="R344" s="91"/>
      <c r="S344" s="91"/>
      <c r="T344" s="92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146</v>
      </c>
      <c r="AU344" s="17" t="s">
        <v>86</v>
      </c>
    </row>
    <row r="345" s="13" customFormat="1">
      <c r="A345" s="13"/>
      <c r="B345" s="237"/>
      <c r="C345" s="238"/>
      <c r="D345" s="232" t="s">
        <v>148</v>
      </c>
      <c r="E345" s="239" t="s">
        <v>1</v>
      </c>
      <c r="F345" s="240" t="s">
        <v>577</v>
      </c>
      <c r="G345" s="238"/>
      <c r="H345" s="239" t="s">
        <v>1</v>
      </c>
      <c r="I345" s="241"/>
      <c r="J345" s="238"/>
      <c r="K345" s="238"/>
      <c r="L345" s="242"/>
      <c r="M345" s="243"/>
      <c r="N345" s="244"/>
      <c r="O345" s="244"/>
      <c r="P345" s="244"/>
      <c r="Q345" s="244"/>
      <c r="R345" s="244"/>
      <c r="S345" s="244"/>
      <c r="T345" s="24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6" t="s">
        <v>148</v>
      </c>
      <c r="AU345" s="246" t="s">
        <v>86</v>
      </c>
      <c r="AV345" s="13" t="s">
        <v>84</v>
      </c>
      <c r="AW345" s="13" t="s">
        <v>32</v>
      </c>
      <c r="AX345" s="13" t="s">
        <v>76</v>
      </c>
      <c r="AY345" s="246" t="s">
        <v>138</v>
      </c>
    </row>
    <row r="346" s="14" customFormat="1">
      <c r="A346" s="14"/>
      <c r="B346" s="247"/>
      <c r="C346" s="248"/>
      <c r="D346" s="232" t="s">
        <v>148</v>
      </c>
      <c r="E346" s="249" t="s">
        <v>1</v>
      </c>
      <c r="F346" s="250" t="s">
        <v>578</v>
      </c>
      <c r="G346" s="248"/>
      <c r="H346" s="251">
        <v>64</v>
      </c>
      <c r="I346" s="252"/>
      <c r="J346" s="248"/>
      <c r="K346" s="248"/>
      <c r="L346" s="253"/>
      <c r="M346" s="254"/>
      <c r="N346" s="255"/>
      <c r="O346" s="255"/>
      <c r="P346" s="255"/>
      <c r="Q346" s="255"/>
      <c r="R346" s="255"/>
      <c r="S346" s="255"/>
      <c r="T346" s="256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7" t="s">
        <v>148</v>
      </c>
      <c r="AU346" s="257" t="s">
        <v>86</v>
      </c>
      <c r="AV346" s="14" t="s">
        <v>86</v>
      </c>
      <c r="AW346" s="14" t="s">
        <v>32</v>
      </c>
      <c r="AX346" s="14" t="s">
        <v>76</v>
      </c>
      <c r="AY346" s="257" t="s">
        <v>138</v>
      </c>
    </row>
    <row r="347" s="13" customFormat="1">
      <c r="A347" s="13"/>
      <c r="B347" s="237"/>
      <c r="C347" s="238"/>
      <c r="D347" s="232" t="s">
        <v>148</v>
      </c>
      <c r="E347" s="239" t="s">
        <v>1</v>
      </c>
      <c r="F347" s="240" t="s">
        <v>579</v>
      </c>
      <c r="G347" s="238"/>
      <c r="H347" s="239" t="s">
        <v>1</v>
      </c>
      <c r="I347" s="241"/>
      <c r="J347" s="238"/>
      <c r="K347" s="238"/>
      <c r="L347" s="242"/>
      <c r="M347" s="243"/>
      <c r="N347" s="244"/>
      <c r="O347" s="244"/>
      <c r="P347" s="244"/>
      <c r="Q347" s="244"/>
      <c r="R347" s="244"/>
      <c r="S347" s="244"/>
      <c r="T347" s="24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6" t="s">
        <v>148</v>
      </c>
      <c r="AU347" s="246" t="s">
        <v>86</v>
      </c>
      <c r="AV347" s="13" t="s">
        <v>84</v>
      </c>
      <c r="AW347" s="13" t="s">
        <v>32</v>
      </c>
      <c r="AX347" s="13" t="s">
        <v>76</v>
      </c>
      <c r="AY347" s="246" t="s">
        <v>138</v>
      </c>
    </row>
    <row r="348" s="14" customFormat="1">
      <c r="A348" s="14"/>
      <c r="B348" s="247"/>
      <c r="C348" s="248"/>
      <c r="D348" s="232" t="s">
        <v>148</v>
      </c>
      <c r="E348" s="249" t="s">
        <v>1</v>
      </c>
      <c r="F348" s="250" t="s">
        <v>580</v>
      </c>
      <c r="G348" s="248"/>
      <c r="H348" s="251">
        <v>48</v>
      </c>
      <c r="I348" s="252"/>
      <c r="J348" s="248"/>
      <c r="K348" s="248"/>
      <c r="L348" s="253"/>
      <c r="M348" s="254"/>
      <c r="N348" s="255"/>
      <c r="O348" s="255"/>
      <c r="P348" s="255"/>
      <c r="Q348" s="255"/>
      <c r="R348" s="255"/>
      <c r="S348" s="255"/>
      <c r="T348" s="256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7" t="s">
        <v>148</v>
      </c>
      <c r="AU348" s="257" t="s">
        <v>86</v>
      </c>
      <c r="AV348" s="14" t="s">
        <v>86</v>
      </c>
      <c r="AW348" s="14" t="s">
        <v>32</v>
      </c>
      <c r="AX348" s="14" t="s">
        <v>76</v>
      </c>
      <c r="AY348" s="257" t="s">
        <v>138</v>
      </c>
    </row>
    <row r="349" s="15" customFormat="1">
      <c r="A349" s="15"/>
      <c r="B349" s="258"/>
      <c r="C349" s="259"/>
      <c r="D349" s="232" t="s">
        <v>148</v>
      </c>
      <c r="E349" s="260" t="s">
        <v>1</v>
      </c>
      <c r="F349" s="261" t="s">
        <v>158</v>
      </c>
      <c r="G349" s="259"/>
      <c r="H349" s="262">
        <v>112</v>
      </c>
      <c r="I349" s="263"/>
      <c r="J349" s="259"/>
      <c r="K349" s="259"/>
      <c r="L349" s="264"/>
      <c r="M349" s="265"/>
      <c r="N349" s="266"/>
      <c r="O349" s="266"/>
      <c r="P349" s="266"/>
      <c r="Q349" s="266"/>
      <c r="R349" s="266"/>
      <c r="S349" s="266"/>
      <c r="T349" s="267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68" t="s">
        <v>148</v>
      </c>
      <c r="AU349" s="268" t="s">
        <v>86</v>
      </c>
      <c r="AV349" s="15" t="s">
        <v>144</v>
      </c>
      <c r="AW349" s="15" t="s">
        <v>32</v>
      </c>
      <c r="AX349" s="15" t="s">
        <v>84</v>
      </c>
      <c r="AY349" s="268" t="s">
        <v>138</v>
      </c>
    </row>
    <row r="350" s="2" customFormat="1" ht="24.15" customHeight="1">
      <c r="A350" s="38"/>
      <c r="B350" s="39"/>
      <c r="C350" s="219" t="s">
        <v>366</v>
      </c>
      <c r="D350" s="219" t="s">
        <v>140</v>
      </c>
      <c r="E350" s="220" t="s">
        <v>357</v>
      </c>
      <c r="F350" s="221" t="s">
        <v>358</v>
      </c>
      <c r="G350" s="222" t="s">
        <v>265</v>
      </c>
      <c r="H350" s="223">
        <v>26</v>
      </c>
      <c r="I350" s="224"/>
      <c r="J350" s="225">
        <f>ROUND(I350*H350,2)</f>
        <v>0</v>
      </c>
      <c r="K350" s="221" t="s">
        <v>143</v>
      </c>
      <c r="L350" s="44"/>
      <c r="M350" s="226" t="s">
        <v>1</v>
      </c>
      <c r="N350" s="227" t="s">
        <v>41</v>
      </c>
      <c r="O350" s="91"/>
      <c r="P350" s="228">
        <f>O350*H350</f>
        <v>0</v>
      </c>
      <c r="Q350" s="228">
        <v>0</v>
      </c>
      <c r="R350" s="228">
        <f>Q350*H350</f>
        <v>0</v>
      </c>
      <c r="S350" s="228">
        <v>0</v>
      </c>
      <c r="T350" s="229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0" t="s">
        <v>144</v>
      </c>
      <c r="AT350" s="230" t="s">
        <v>140</v>
      </c>
      <c r="AU350" s="230" t="s">
        <v>86</v>
      </c>
      <c r="AY350" s="17" t="s">
        <v>138</v>
      </c>
      <c r="BE350" s="231">
        <f>IF(N350="základní",J350,0)</f>
        <v>0</v>
      </c>
      <c r="BF350" s="231">
        <f>IF(N350="snížená",J350,0)</f>
        <v>0</v>
      </c>
      <c r="BG350" s="231">
        <f>IF(N350="zákl. přenesená",J350,0)</f>
        <v>0</v>
      </c>
      <c r="BH350" s="231">
        <f>IF(N350="sníž. přenesená",J350,0)</f>
        <v>0</v>
      </c>
      <c r="BI350" s="231">
        <f>IF(N350="nulová",J350,0)</f>
        <v>0</v>
      </c>
      <c r="BJ350" s="17" t="s">
        <v>84</v>
      </c>
      <c r="BK350" s="231">
        <f>ROUND(I350*H350,2)</f>
        <v>0</v>
      </c>
      <c r="BL350" s="17" t="s">
        <v>144</v>
      </c>
      <c r="BM350" s="230" t="s">
        <v>359</v>
      </c>
    </row>
    <row r="351" s="14" customFormat="1">
      <c r="A351" s="14"/>
      <c r="B351" s="247"/>
      <c r="C351" s="248"/>
      <c r="D351" s="232" t="s">
        <v>148</v>
      </c>
      <c r="E351" s="249" t="s">
        <v>1</v>
      </c>
      <c r="F351" s="250" t="s">
        <v>298</v>
      </c>
      <c r="G351" s="248"/>
      <c r="H351" s="251">
        <v>26</v>
      </c>
      <c r="I351" s="252"/>
      <c r="J351" s="248"/>
      <c r="K351" s="248"/>
      <c r="L351" s="253"/>
      <c r="M351" s="254"/>
      <c r="N351" s="255"/>
      <c r="O351" s="255"/>
      <c r="P351" s="255"/>
      <c r="Q351" s="255"/>
      <c r="R351" s="255"/>
      <c r="S351" s="255"/>
      <c r="T351" s="25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7" t="s">
        <v>148</v>
      </c>
      <c r="AU351" s="257" t="s">
        <v>86</v>
      </c>
      <c r="AV351" s="14" t="s">
        <v>86</v>
      </c>
      <c r="AW351" s="14" t="s">
        <v>32</v>
      </c>
      <c r="AX351" s="14" t="s">
        <v>76</v>
      </c>
      <c r="AY351" s="257" t="s">
        <v>138</v>
      </c>
    </row>
    <row r="352" s="15" customFormat="1">
      <c r="A352" s="15"/>
      <c r="B352" s="258"/>
      <c r="C352" s="259"/>
      <c r="D352" s="232" t="s">
        <v>148</v>
      </c>
      <c r="E352" s="260" t="s">
        <v>1</v>
      </c>
      <c r="F352" s="261" t="s">
        <v>158</v>
      </c>
      <c r="G352" s="259"/>
      <c r="H352" s="262">
        <v>26</v>
      </c>
      <c r="I352" s="263"/>
      <c r="J352" s="259"/>
      <c r="K352" s="259"/>
      <c r="L352" s="264"/>
      <c r="M352" s="265"/>
      <c r="N352" s="266"/>
      <c r="O352" s="266"/>
      <c r="P352" s="266"/>
      <c r="Q352" s="266"/>
      <c r="R352" s="266"/>
      <c r="S352" s="266"/>
      <c r="T352" s="267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68" t="s">
        <v>148</v>
      </c>
      <c r="AU352" s="268" t="s">
        <v>86</v>
      </c>
      <c r="AV352" s="15" t="s">
        <v>144</v>
      </c>
      <c r="AW352" s="15" t="s">
        <v>32</v>
      </c>
      <c r="AX352" s="15" t="s">
        <v>84</v>
      </c>
      <c r="AY352" s="268" t="s">
        <v>138</v>
      </c>
    </row>
    <row r="353" s="2" customFormat="1" ht="62.7" customHeight="1">
      <c r="A353" s="38"/>
      <c r="B353" s="39"/>
      <c r="C353" s="219" t="s">
        <v>372</v>
      </c>
      <c r="D353" s="219" t="s">
        <v>140</v>
      </c>
      <c r="E353" s="220" t="s">
        <v>361</v>
      </c>
      <c r="F353" s="221" t="s">
        <v>362</v>
      </c>
      <c r="G353" s="222" t="s">
        <v>265</v>
      </c>
      <c r="H353" s="223">
        <v>26</v>
      </c>
      <c r="I353" s="224"/>
      <c r="J353" s="225">
        <f>ROUND(I353*H353,2)</f>
        <v>0</v>
      </c>
      <c r="K353" s="221" t="s">
        <v>143</v>
      </c>
      <c r="L353" s="44"/>
      <c r="M353" s="226" t="s">
        <v>1</v>
      </c>
      <c r="N353" s="227" t="s">
        <v>41</v>
      </c>
      <c r="O353" s="91"/>
      <c r="P353" s="228">
        <f>O353*H353</f>
        <v>0</v>
      </c>
      <c r="Q353" s="228">
        <v>0.00060999999999999997</v>
      </c>
      <c r="R353" s="228">
        <f>Q353*H353</f>
        <v>0.015859999999999999</v>
      </c>
      <c r="S353" s="228">
        <v>0</v>
      </c>
      <c r="T353" s="229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30" t="s">
        <v>144</v>
      </c>
      <c r="AT353" s="230" t="s">
        <v>140</v>
      </c>
      <c r="AU353" s="230" t="s">
        <v>86</v>
      </c>
      <c r="AY353" s="17" t="s">
        <v>138</v>
      </c>
      <c r="BE353" s="231">
        <f>IF(N353="základní",J353,0)</f>
        <v>0</v>
      </c>
      <c r="BF353" s="231">
        <f>IF(N353="snížená",J353,0)</f>
        <v>0</v>
      </c>
      <c r="BG353" s="231">
        <f>IF(N353="zákl. přenesená",J353,0)</f>
        <v>0</v>
      </c>
      <c r="BH353" s="231">
        <f>IF(N353="sníž. přenesená",J353,0)</f>
        <v>0</v>
      </c>
      <c r="BI353" s="231">
        <f>IF(N353="nulová",J353,0)</f>
        <v>0</v>
      </c>
      <c r="BJ353" s="17" t="s">
        <v>84</v>
      </c>
      <c r="BK353" s="231">
        <f>ROUND(I353*H353,2)</f>
        <v>0</v>
      </c>
      <c r="BL353" s="17" t="s">
        <v>144</v>
      </c>
      <c r="BM353" s="230" t="s">
        <v>363</v>
      </c>
    </row>
    <row r="354" s="14" customFormat="1">
      <c r="A354" s="14"/>
      <c r="B354" s="247"/>
      <c r="C354" s="248"/>
      <c r="D354" s="232" t="s">
        <v>148</v>
      </c>
      <c r="E354" s="249" t="s">
        <v>1</v>
      </c>
      <c r="F354" s="250" t="s">
        <v>298</v>
      </c>
      <c r="G354" s="248"/>
      <c r="H354" s="251">
        <v>26</v>
      </c>
      <c r="I354" s="252"/>
      <c r="J354" s="248"/>
      <c r="K354" s="248"/>
      <c r="L354" s="253"/>
      <c r="M354" s="254"/>
      <c r="N354" s="255"/>
      <c r="O354" s="255"/>
      <c r="P354" s="255"/>
      <c r="Q354" s="255"/>
      <c r="R354" s="255"/>
      <c r="S354" s="255"/>
      <c r="T354" s="256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7" t="s">
        <v>148</v>
      </c>
      <c r="AU354" s="257" t="s">
        <v>86</v>
      </c>
      <c r="AV354" s="14" t="s">
        <v>86</v>
      </c>
      <c r="AW354" s="14" t="s">
        <v>32</v>
      </c>
      <c r="AX354" s="14" t="s">
        <v>76</v>
      </c>
      <c r="AY354" s="257" t="s">
        <v>138</v>
      </c>
    </row>
    <row r="355" s="15" customFormat="1">
      <c r="A355" s="15"/>
      <c r="B355" s="258"/>
      <c r="C355" s="259"/>
      <c r="D355" s="232" t="s">
        <v>148</v>
      </c>
      <c r="E355" s="260" t="s">
        <v>1</v>
      </c>
      <c r="F355" s="261" t="s">
        <v>158</v>
      </c>
      <c r="G355" s="259"/>
      <c r="H355" s="262">
        <v>26</v>
      </c>
      <c r="I355" s="263"/>
      <c r="J355" s="259"/>
      <c r="K355" s="259"/>
      <c r="L355" s="264"/>
      <c r="M355" s="265"/>
      <c r="N355" s="266"/>
      <c r="O355" s="266"/>
      <c r="P355" s="266"/>
      <c r="Q355" s="266"/>
      <c r="R355" s="266"/>
      <c r="S355" s="266"/>
      <c r="T355" s="267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68" t="s">
        <v>148</v>
      </c>
      <c r="AU355" s="268" t="s">
        <v>86</v>
      </c>
      <c r="AV355" s="15" t="s">
        <v>144</v>
      </c>
      <c r="AW355" s="15" t="s">
        <v>32</v>
      </c>
      <c r="AX355" s="15" t="s">
        <v>84</v>
      </c>
      <c r="AY355" s="268" t="s">
        <v>138</v>
      </c>
    </row>
    <row r="356" s="12" customFormat="1" ht="22.8" customHeight="1">
      <c r="A356" s="12"/>
      <c r="B356" s="203"/>
      <c r="C356" s="204"/>
      <c r="D356" s="205" t="s">
        <v>75</v>
      </c>
      <c r="E356" s="217" t="s">
        <v>364</v>
      </c>
      <c r="F356" s="217" t="s">
        <v>365</v>
      </c>
      <c r="G356" s="204"/>
      <c r="H356" s="204"/>
      <c r="I356" s="207"/>
      <c r="J356" s="218">
        <f>BK356</f>
        <v>0</v>
      </c>
      <c r="K356" s="204"/>
      <c r="L356" s="209"/>
      <c r="M356" s="210"/>
      <c r="N356" s="211"/>
      <c r="O356" s="211"/>
      <c r="P356" s="212">
        <f>P357</f>
        <v>0</v>
      </c>
      <c r="Q356" s="211"/>
      <c r="R356" s="212">
        <f>R357</f>
        <v>0</v>
      </c>
      <c r="S356" s="211"/>
      <c r="T356" s="213">
        <f>T357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214" t="s">
        <v>84</v>
      </c>
      <c r="AT356" s="215" t="s">
        <v>75</v>
      </c>
      <c r="AU356" s="215" t="s">
        <v>84</v>
      </c>
      <c r="AY356" s="214" t="s">
        <v>138</v>
      </c>
      <c r="BK356" s="216">
        <f>BK357</f>
        <v>0</v>
      </c>
    </row>
    <row r="357" s="2" customFormat="1" ht="44.25" customHeight="1">
      <c r="A357" s="38"/>
      <c r="B357" s="39"/>
      <c r="C357" s="219" t="s">
        <v>380</v>
      </c>
      <c r="D357" s="219" t="s">
        <v>140</v>
      </c>
      <c r="E357" s="220" t="s">
        <v>367</v>
      </c>
      <c r="F357" s="221" t="s">
        <v>368</v>
      </c>
      <c r="G357" s="222" t="s">
        <v>215</v>
      </c>
      <c r="H357" s="223">
        <v>1319.2940000000001</v>
      </c>
      <c r="I357" s="224"/>
      <c r="J357" s="225">
        <f>ROUND(I357*H357,2)</f>
        <v>0</v>
      </c>
      <c r="K357" s="221" t="s">
        <v>1</v>
      </c>
      <c r="L357" s="44"/>
      <c r="M357" s="226" t="s">
        <v>1</v>
      </c>
      <c r="N357" s="227" t="s">
        <v>41</v>
      </c>
      <c r="O357" s="91"/>
      <c r="P357" s="228">
        <f>O357*H357</f>
        <v>0</v>
      </c>
      <c r="Q357" s="228">
        <v>0</v>
      </c>
      <c r="R357" s="228">
        <f>Q357*H357</f>
        <v>0</v>
      </c>
      <c r="S357" s="228">
        <v>0</v>
      </c>
      <c r="T357" s="229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30" t="s">
        <v>144</v>
      </c>
      <c r="AT357" s="230" t="s">
        <v>140</v>
      </c>
      <c r="AU357" s="230" t="s">
        <v>86</v>
      </c>
      <c r="AY357" s="17" t="s">
        <v>138</v>
      </c>
      <c r="BE357" s="231">
        <f>IF(N357="základní",J357,0)</f>
        <v>0</v>
      </c>
      <c r="BF357" s="231">
        <f>IF(N357="snížená",J357,0)</f>
        <v>0</v>
      </c>
      <c r="BG357" s="231">
        <f>IF(N357="zákl. přenesená",J357,0)</f>
        <v>0</v>
      </c>
      <c r="BH357" s="231">
        <f>IF(N357="sníž. přenesená",J357,0)</f>
        <v>0</v>
      </c>
      <c r="BI357" s="231">
        <f>IF(N357="nulová",J357,0)</f>
        <v>0</v>
      </c>
      <c r="BJ357" s="17" t="s">
        <v>84</v>
      </c>
      <c r="BK357" s="231">
        <f>ROUND(I357*H357,2)</f>
        <v>0</v>
      </c>
      <c r="BL357" s="17" t="s">
        <v>144</v>
      </c>
      <c r="BM357" s="230" t="s">
        <v>369</v>
      </c>
    </row>
    <row r="358" s="12" customFormat="1" ht="22.8" customHeight="1">
      <c r="A358" s="12"/>
      <c r="B358" s="203"/>
      <c r="C358" s="204"/>
      <c r="D358" s="205" t="s">
        <v>75</v>
      </c>
      <c r="E358" s="217" t="s">
        <v>370</v>
      </c>
      <c r="F358" s="217" t="s">
        <v>371</v>
      </c>
      <c r="G358" s="204"/>
      <c r="H358" s="204"/>
      <c r="I358" s="207"/>
      <c r="J358" s="218">
        <f>BK358</f>
        <v>0</v>
      </c>
      <c r="K358" s="204"/>
      <c r="L358" s="209"/>
      <c r="M358" s="210"/>
      <c r="N358" s="211"/>
      <c r="O358" s="211"/>
      <c r="P358" s="212">
        <f>P359</f>
        <v>0</v>
      </c>
      <c r="Q358" s="211"/>
      <c r="R358" s="212">
        <f>R359</f>
        <v>0</v>
      </c>
      <c r="S358" s="211"/>
      <c r="T358" s="213">
        <f>T359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214" t="s">
        <v>84</v>
      </c>
      <c r="AT358" s="215" t="s">
        <v>75</v>
      </c>
      <c r="AU358" s="215" t="s">
        <v>84</v>
      </c>
      <c r="AY358" s="214" t="s">
        <v>138</v>
      </c>
      <c r="BK358" s="216">
        <f>BK359</f>
        <v>0</v>
      </c>
    </row>
    <row r="359" s="2" customFormat="1" ht="44.25" customHeight="1">
      <c r="A359" s="38"/>
      <c r="B359" s="39"/>
      <c r="C359" s="219" t="s">
        <v>387</v>
      </c>
      <c r="D359" s="219" t="s">
        <v>140</v>
      </c>
      <c r="E359" s="220" t="s">
        <v>373</v>
      </c>
      <c r="F359" s="221" t="s">
        <v>374</v>
      </c>
      <c r="G359" s="222" t="s">
        <v>215</v>
      </c>
      <c r="H359" s="223">
        <v>1720.7819999999999</v>
      </c>
      <c r="I359" s="224"/>
      <c r="J359" s="225">
        <f>ROUND(I359*H359,2)</f>
        <v>0</v>
      </c>
      <c r="K359" s="221" t="s">
        <v>143</v>
      </c>
      <c r="L359" s="44"/>
      <c r="M359" s="226" t="s">
        <v>1</v>
      </c>
      <c r="N359" s="227" t="s">
        <v>41</v>
      </c>
      <c r="O359" s="91"/>
      <c r="P359" s="228">
        <f>O359*H359</f>
        <v>0</v>
      </c>
      <c r="Q359" s="228">
        <v>0</v>
      </c>
      <c r="R359" s="228">
        <f>Q359*H359</f>
        <v>0</v>
      </c>
      <c r="S359" s="228">
        <v>0</v>
      </c>
      <c r="T359" s="229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30" t="s">
        <v>144</v>
      </c>
      <c r="AT359" s="230" t="s">
        <v>140</v>
      </c>
      <c r="AU359" s="230" t="s">
        <v>86</v>
      </c>
      <c r="AY359" s="17" t="s">
        <v>138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7" t="s">
        <v>84</v>
      </c>
      <c r="BK359" s="231">
        <f>ROUND(I359*H359,2)</f>
        <v>0</v>
      </c>
      <c r="BL359" s="17" t="s">
        <v>144</v>
      </c>
      <c r="BM359" s="230" t="s">
        <v>375</v>
      </c>
    </row>
    <row r="360" s="12" customFormat="1" ht="25.92" customHeight="1">
      <c r="A360" s="12"/>
      <c r="B360" s="203"/>
      <c r="C360" s="204"/>
      <c r="D360" s="205" t="s">
        <v>75</v>
      </c>
      <c r="E360" s="206" t="s">
        <v>376</v>
      </c>
      <c r="F360" s="206" t="s">
        <v>377</v>
      </c>
      <c r="G360" s="204"/>
      <c r="H360" s="204"/>
      <c r="I360" s="207"/>
      <c r="J360" s="208">
        <f>BK360</f>
        <v>0</v>
      </c>
      <c r="K360" s="204"/>
      <c r="L360" s="209"/>
      <c r="M360" s="210"/>
      <c r="N360" s="211"/>
      <c r="O360" s="211"/>
      <c r="P360" s="212">
        <f>P361+P367+P370</f>
        <v>0</v>
      </c>
      <c r="Q360" s="211"/>
      <c r="R360" s="212">
        <f>R361+R367+R370</f>
        <v>0</v>
      </c>
      <c r="S360" s="211"/>
      <c r="T360" s="213">
        <f>T361+T367+T370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14" t="s">
        <v>173</v>
      </c>
      <c r="AT360" s="215" t="s">
        <v>75</v>
      </c>
      <c r="AU360" s="215" t="s">
        <v>76</v>
      </c>
      <c r="AY360" s="214" t="s">
        <v>138</v>
      </c>
      <c r="BK360" s="216">
        <f>BK361+BK367+BK370</f>
        <v>0</v>
      </c>
    </row>
    <row r="361" s="12" customFormat="1" ht="22.8" customHeight="1">
      <c r="A361" s="12"/>
      <c r="B361" s="203"/>
      <c r="C361" s="204"/>
      <c r="D361" s="205" t="s">
        <v>75</v>
      </c>
      <c r="E361" s="217" t="s">
        <v>378</v>
      </c>
      <c r="F361" s="217" t="s">
        <v>379</v>
      </c>
      <c r="G361" s="204"/>
      <c r="H361" s="204"/>
      <c r="I361" s="207"/>
      <c r="J361" s="218">
        <f>BK361</f>
        <v>0</v>
      </c>
      <c r="K361" s="204"/>
      <c r="L361" s="209"/>
      <c r="M361" s="210"/>
      <c r="N361" s="211"/>
      <c r="O361" s="211"/>
      <c r="P361" s="212">
        <f>SUM(P362:P366)</f>
        <v>0</v>
      </c>
      <c r="Q361" s="211"/>
      <c r="R361" s="212">
        <f>SUM(R362:R366)</f>
        <v>0</v>
      </c>
      <c r="S361" s="211"/>
      <c r="T361" s="213">
        <f>SUM(T362:T366)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14" t="s">
        <v>173</v>
      </c>
      <c r="AT361" s="215" t="s">
        <v>75</v>
      </c>
      <c r="AU361" s="215" t="s">
        <v>84</v>
      </c>
      <c r="AY361" s="214" t="s">
        <v>138</v>
      </c>
      <c r="BK361" s="216">
        <f>SUM(BK362:BK366)</f>
        <v>0</v>
      </c>
    </row>
    <row r="362" s="2" customFormat="1" ht="21.75" customHeight="1">
      <c r="A362" s="38"/>
      <c r="B362" s="39"/>
      <c r="C362" s="219" t="s">
        <v>391</v>
      </c>
      <c r="D362" s="219" t="s">
        <v>140</v>
      </c>
      <c r="E362" s="220" t="s">
        <v>381</v>
      </c>
      <c r="F362" s="221" t="s">
        <v>382</v>
      </c>
      <c r="G362" s="222" t="s">
        <v>383</v>
      </c>
      <c r="H362" s="223">
        <v>1</v>
      </c>
      <c r="I362" s="224"/>
      <c r="J362" s="225">
        <f>ROUND(I362*H362,2)</f>
        <v>0</v>
      </c>
      <c r="K362" s="221" t="s">
        <v>384</v>
      </c>
      <c r="L362" s="44"/>
      <c r="M362" s="226" t="s">
        <v>1</v>
      </c>
      <c r="N362" s="227" t="s">
        <v>41</v>
      </c>
      <c r="O362" s="91"/>
      <c r="P362" s="228">
        <f>O362*H362</f>
        <v>0</v>
      </c>
      <c r="Q362" s="228">
        <v>0</v>
      </c>
      <c r="R362" s="228">
        <f>Q362*H362</f>
        <v>0</v>
      </c>
      <c r="S362" s="228">
        <v>0</v>
      </c>
      <c r="T362" s="229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0" t="s">
        <v>385</v>
      </c>
      <c r="AT362" s="230" t="s">
        <v>140</v>
      </c>
      <c r="AU362" s="230" t="s">
        <v>86</v>
      </c>
      <c r="AY362" s="17" t="s">
        <v>138</v>
      </c>
      <c r="BE362" s="231">
        <f>IF(N362="základní",J362,0)</f>
        <v>0</v>
      </c>
      <c r="BF362" s="231">
        <f>IF(N362="snížená",J362,0)</f>
        <v>0</v>
      </c>
      <c r="BG362" s="231">
        <f>IF(N362="zákl. přenesená",J362,0)</f>
        <v>0</v>
      </c>
      <c r="BH362" s="231">
        <f>IF(N362="sníž. přenesená",J362,0)</f>
        <v>0</v>
      </c>
      <c r="BI362" s="231">
        <f>IF(N362="nulová",J362,0)</f>
        <v>0</v>
      </c>
      <c r="BJ362" s="17" t="s">
        <v>84</v>
      </c>
      <c r="BK362" s="231">
        <f>ROUND(I362*H362,2)</f>
        <v>0</v>
      </c>
      <c r="BL362" s="17" t="s">
        <v>385</v>
      </c>
      <c r="BM362" s="230" t="s">
        <v>386</v>
      </c>
    </row>
    <row r="363" s="2" customFormat="1" ht="37.8" customHeight="1">
      <c r="A363" s="38"/>
      <c r="B363" s="39"/>
      <c r="C363" s="219" t="s">
        <v>395</v>
      </c>
      <c r="D363" s="219" t="s">
        <v>140</v>
      </c>
      <c r="E363" s="220" t="s">
        <v>388</v>
      </c>
      <c r="F363" s="221" t="s">
        <v>389</v>
      </c>
      <c r="G363" s="222" t="s">
        <v>383</v>
      </c>
      <c r="H363" s="223">
        <v>1</v>
      </c>
      <c r="I363" s="224"/>
      <c r="J363" s="225">
        <f>ROUND(I363*H363,2)</f>
        <v>0</v>
      </c>
      <c r="K363" s="221" t="s">
        <v>1</v>
      </c>
      <c r="L363" s="44"/>
      <c r="M363" s="226" t="s">
        <v>1</v>
      </c>
      <c r="N363" s="227" t="s">
        <v>41</v>
      </c>
      <c r="O363" s="91"/>
      <c r="P363" s="228">
        <f>O363*H363</f>
        <v>0</v>
      </c>
      <c r="Q363" s="228">
        <v>0</v>
      </c>
      <c r="R363" s="228">
        <f>Q363*H363</f>
        <v>0</v>
      </c>
      <c r="S363" s="228">
        <v>0</v>
      </c>
      <c r="T363" s="229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30" t="s">
        <v>385</v>
      </c>
      <c r="AT363" s="230" t="s">
        <v>140</v>
      </c>
      <c r="AU363" s="230" t="s">
        <v>86</v>
      </c>
      <c r="AY363" s="17" t="s">
        <v>138</v>
      </c>
      <c r="BE363" s="231">
        <f>IF(N363="základní",J363,0)</f>
        <v>0</v>
      </c>
      <c r="BF363" s="231">
        <f>IF(N363="snížená",J363,0)</f>
        <v>0</v>
      </c>
      <c r="BG363" s="231">
        <f>IF(N363="zákl. přenesená",J363,0)</f>
        <v>0</v>
      </c>
      <c r="BH363" s="231">
        <f>IF(N363="sníž. přenesená",J363,0)</f>
        <v>0</v>
      </c>
      <c r="BI363" s="231">
        <f>IF(N363="nulová",J363,0)</f>
        <v>0</v>
      </c>
      <c r="BJ363" s="17" t="s">
        <v>84</v>
      </c>
      <c r="BK363" s="231">
        <f>ROUND(I363*H363,2)</f>
        <v>0</v>
      </c>
      <c r="BL363" s="17" t="s">
        <v>385</v>
      </c>
      <c r="BM363" s="230" t="s">
        <v>390</v>
      </c>
    </row>
    <row r="364" s="2" customFormat="1" ht="33" customHeight="1">
      <c r="A364" s="38"/>
      <c r="B364" s="39"/>
      <c r="C364" s="219" t="s">
        <v>402</v>
      </c>
      <c r="D364" s="219" t="s">
        <v>140</v>
      </c>
      <c r="E364" s="220" t="s">
        <v>392</v>
      </c>
      <c r="F364" s="221" t="s">
        <v>393</v>
      </c>
      <c r="G364" s="222" t="s">
        <v>383</v>
      </c>
      <c r="H364" s="223">
        <v>1</v>
      </c>
      <c r="I364" s="224"/>
      <c r="J364" s="225">
        <f>ROUND(I364*H364,2)</f>
        <v>0</v>
      </c>
      <c r="K364" s="221" t="s">
        <v>1</v>
      </c>
      <c r="L364" s="44"/>
      <c r="M364" s="226" t="s">
        <v>1</v>
      </c>
      <c r="N364" s="227" t="s">
        <v>41</v>
      </c>
      <c r="O364" s="91"/>
      <c r="P364" s="228">
        <f>O364*H364</f>
        <v>0</v>
      </c>
      <c r="Q364" s="228">
        <v>0</v>
      </c>
      <c r="R364" s="228">
        <f>Q364*H364</f>
        <v>0</v>
      </c>
      <c r="S364" s="228">
        <v>0</v>
      </c>
      <c r="T364" s="229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30" t="s">
        <v>385</v>
      </c>
      <c r="AT364" s="230" t="s">
        <v>140</v>
      </c>
      <c r="AU364" s="230" t="s">
        <v>86</v>
      </c>
      <c r="AY364" s="17" t="s">
        <v>138</v>
      </c>
      <c r="BE364" s="231">
        <f>IF(N364="základní",J364,0)</f>
        <v>0</v>
      </c>
      <c r="BF364" s="231">
        <f>IF(N364="snížená",J364,0)</f>
        <v>0</v>
      </c>
      <c r="BG364" s="231">
        <f>IF(N364="zákl. přenesená",J364,0)</f>
        <v>0</v>
      </c>
      <c r="BH364" s="231">
        <f>IF(N364="sníž. přenesená",J364,0)</f>
        <v>0</v>
      </c>
      <c r="BI364" s="231">
        <f>IF(N364="nulová",J364,0)</f>
        <v>0</v>
      </c>
      <c r="BJ364" s="17" t="s">
        <v>84</v>
      </c>
      <c r="BK364" s="231">
        <f>ROUND(I364*H364,2)</f>
        <v>0</v>
      </c>
      <c r="BL364" s="17" t="s">
        <v>385</v>
      </c>
      <c r="BM364" s="230" t="s">
        <v>394</v>
      </c>
    </row>
    <row r="365" s="2" customFormat="1" ht="37.8" customHeight="1">
      <c r="A365" s="38"/>
      <c r="B365" s="39"/>
      <c r="C365" s="219" t="s">
        <v>406</v>
      </c>
      <c r="D365" s="219" t="s">
        <v>140</v>
      </c>
      <c r="E365" s="220" t="s">
        <v>396</v>
      </c>
      <c r="F365" s="221" t="s">
        <v>397</v>
      </c>
      <c r="G365" s="222" t="s">
        <v>383</v>
      </c>
      <c r="H365" s="223">
        <v>1</v>
      </c>
      <c r="I365" s="224"/>
      <c r="J365" s="225">
        <f>ROUND(I365*H365,2)</f>
        <v>0</v>
      </c>
      <c r="K365" s="221" t="s">
        <v>1</v>
      </c>
      <c r="L365" s="44"/>
      <c r="M365" s="226" t="s">
        <v>1</v>
      </c>
      <c r="N365" s="227" t="s">
        <v>41</v>
      </c>
      <c r="O365" s="91"/>
      <c r="P365" s="228">
        <f>O365*H365</f>
        <v>0</v>
      </c>
      <c r="Q365" s="228">
        <v>0</v>
      </c>
      <c r="R365" s="228">
        <f>Q365*H365</f>
        <v>0</v>
      </c>
      <c r="S365" s="228">
        <v>0</v>
      </c>
      <c r="T365" s="229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30" t="s">
        <v>385</v>
      </c>
      <c r="AT365" s="230" t="s">
        <v>140</v>
      </c>
      <c r="AU365" s="230" t="s">
        <v>86</v>
      </c>
      <c r="AY365" s="17" t="s">
        <v>138</v>
      </c>
      <c r="BE365" s="231">
        <f>IF(N365="základní",J365,0)</f>
        <v>0</v>
      </c>
      <c r="BF365" s="231">
        <f>IF(N365="snížená",J365,0)</f>
        <v>0</v>
      </c>
      <c r="BG365" s="231">
        <f>IF(N365="zákl. přenesená",J365,0)</f>
        <v>0</v>
      </c>
      <c r="BH365" s="231">
        <f>IF(N365="sníž. přenesená",J365,0)</f>
        <v>0</v>
      </c>
      <c r="BI365" s="231">
        <f>IF(N365="nulová",J365,0)</f>
        <v>0</v>
      </c>
      <c r="BJ365" s="17" t="s">
        <v>84</v>
      </c>
      <c r="BK365" s="231">
        <f>ROUND(I365*H365,2)</f>
        <v>0</v>
      </c>
      <c r="BL365" s="17" t="s">
        <v>385</v>
      </c>
      <c r="BM365" s="230" t="s">
        <v>398</v>
      </c>
    </row>
    <row r="366" s="2" customFormat="1">
      <c r="A366" s="38"/>
      <c r="B366" s="39"/>
      <c r="C366" s="40"/>
      <c r="D366" s="232" t="s">
        <v>146</v>
      </c>
      <c r="E366" s="40"/>
      <c r="F366" s="233" t="s">
        <v>399</v>
      </c>
      <c r="G366" s="40"/>
      <c r="H366" s="40"/>
      <c r="I366" s="234"/>
      <c r="J366" s="40"/>
      <c r="K366" s="40"/>
      <c r="L366" s="44"/>
      <c r="M366" s="235"/>
      <c r="N366" s="236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146</v>
      </c>
      <c r="AU366" s="17" t="s">
        <v>86</v>
      </c>
    </row>
    <row r="367" s="12" customFormat="1" ht="22.8" customHeight="1">
      <c r="A367" s="12"/>
      <c r="B367" s="203"/>
      <c r="C367" s="204"/>
      <c r="D367" s="205" t="s">
        <v>75</v>
      </c>
      <c r="E367" s="217" t="s">
        <v>400</v>
      </c>
      <c r="F367" s="217" t="s">
        <v>401</v>
      </c>
      <c r="G367" s="204"/>
      <c r="H367" s="204"/>
      <c r="I367" s="207"/>
      <c r="J367" s="218">
        <f>BK367</f>
        <v>0</v>
      </c>
      <c r="K367" s="204"/>
      <c r="L367" s="209"/>
      <c r="M367" s="210"/>
      <c r="N367" s="211"/>
      <c r="O367" s="211"/>
      <c r="P367" s="212">
        <f>SUM(P368:P369)</f>
        <v>0</v>
      </c>
      <c r="Q367" s="211"/>
      <c r="R367" s="212">
        <f>SUM(R368:R369)</f>
        <v>0</v>
      </c>
      <c r="S367" s="211"/>
      <c r="T367" s="213">
        <f>SUM(T368:T369)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14" t="s">
        <v>173</v>
      </c>
      <c r="AT367" s="215" t="s">
        <v>75</v>
      </c>
      <c r="AU367" s="215" t="s">
        <v>84</v>
      </c>
      <c r="AY367" s="214" t="s">
        <v>138</v>
      </c>
      <c r="BK367" s="216">
        <f>SUM(BK368:BK369)</f>
        <v>0</v>
      </c>
    </row>
    <row r="368" s="2" customFormat="1" ht="49.05" customHeight="1">
      <c r="A368" s="38"/>
      <c r="B368" s="39"/>
      <c r="C368" s="219" t="s">
        <v>412</v>
      </c>
      <c r="D368" s="219" t="s">
        <v>140</v>
      </c>
      <c r="E368" s="220" t="s">
        <v>403</v>
      </c>
      <c r="F368" s="221" t="s">
        <v>404</v>
      </c>
      <c r="G368" s="222" t="s">
        <v>383</v>
      </c>
      <c r="H368" s="223">
        <v>1</v>
      </c>
      <c r="I368" s="224"/>
      <c r="J368" s="225">
        <f>ROUND(I368*H368,2)</f>
        <v>0</v>
      </c>
      <c r="K368" s="221" t="s">
        <v>1</v>
      </c>
      <c r="L368" s="44"/>
      <c r="M368" s="226" t="s">
        <v>1</v>
      </c>
      <c r="N368" s="227" t="s">
        <v>41</v>
      </c>
      <c r="O368" s="91"/>
      <c r="P368" s="228">
        <f>O368*H368</f>
        <v>0</v>
      </c>
      <c r="Q368" s="228">
        <v>0</v>
      </c>
      <c r="R368" s="228">
        <f>Q368*H368</f>
        <v>0</v>
      </c>
      <c r="S368" s="228">
        <v>0</v>
      </c>
      <c r="T368" s="229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30" t="s">
        <v>385</v>
      </c>
      <c r="AT368" s="230" t="s">
        <v>140</v>
      </c>
      <c r="AU368" s="230" t="s">
        <v>86</v>
      </c>
      <c r="AY368" s="17" t="s">
        <v>138</v>
      </c>
      <c r="BE368" s="231">
        <f>IF(N368="základní",J368,0)</f>
        <v>0</v>
      </c>
      <c r="BF368" s="231">
        <f>IF(N368="snížená",J368,0)</f>
        <v>0</v>
      </c>
      <c r="BG368" s="231">
        <f>IF(N368="zákl. přenesená",J368,0)</f>
        <v>0</v>
      </c>
      <c r="BH368" s="231">
        <f>IF(N368="sníž. přenesená",J368,0)</f>
        <v>0</v>
      </c>
      <c r="BI368" s="231">
        <f>IF(N368="nulová",J368,0)</f>
        <v>0</v>
      </c>
      <c r="BJ368" s="17" t="s">
        <v>84</v>
      </c>
      <c r="BK368" s="231">
        <f>ROUND(I368*H368,2)</f>
        <v>0</v>
      </c>
      <c r="BL368" s="17" t="s">
        <v>385</v>
      </c>
      <c r="BM368" s="230" t="s">
        <v>405</v>
      </c>
    </row>
    <row r="369" s="2" customFormat="1" ht="24.15" customHeight="1">
      <c r="A369" s="38"/>
      <c r="B369" s="39"/>
      <c r="C369" s="219" t="s">
        <v>581</v>
      </c>
      <c r="D369" s="219" t="s">
        <v>140</v>
      </c>
      <c r="E369" s="220" t="s">
        <v>407</v>
      </c>
      <c r="F369" s="221" t="s">
        <v>408</v>
      </c>
      <c r="G369" s="222" t="s">
        <v>383</v>
      </c>
      <c r="H369" s="223">
        <v>1</v>
      </c>
      <c r="I369" s="224"/>
      <c r="J369" s="225">
        <f>ROUND(I369*H369,2)</f>
        <v>0</v>
      </c>
      <c r="K369" s="221" t="s">
        <v>384</v>
      </c>
      <c r="L369" s="44"/>
      <c r="M369" s="226" t="s">
        <v>1</v>
      </c>
      <c r="N369" s="227" t="s">
        <v>41</v>
      </c>
      <c r="O369" s="91"/>
      <c r="P369" s="228">
        <f>O369*H369</f>
        <v>0</v>
      </c>
      <c r="Q369" s="228">
        <v>0</v>
      </c>
      <c r="R369" s="228">
        <f>Q369*H369</f>
        <v>0</v>
      </c>
      <c r="S369" s="228">
        <v>0</v>
      </c>
      <c r="T369" s="229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30" t="s">
        <v>385</v>
      </c>
      <c r="AT369" s="230" t="s">
        <v>140</v>
      </c>
      <c r="AU369" s="230" t="s">
        <v>86</v>
      </c>
      <c r="AY369" s="17" t="s">
        <v>138</v>
      </c>
      <c r="BE369" s="231">
        <f>IF(N369="základní",J369,0)</f>
        <v>0</v>
      </c>
      <c r="BF369" s="231">
        <f>IF(N369="snížená",J369,0)</f>
        <v>0</v>
      </c>
      <c r="BG369" s="231">
        <f>IF(N369="zákl. přenesená",J369,0)</f>
        <v>0</v>
      </c>
      <c r="BH369" s="231">
        <f>IF(N369="sníž. přenesená",J369,0)</f>
        <v>0</v>
      </c>
      <c r="BI369" s="231">
        <f>IF(N369="nulová",J369,0)</f>
        <v>0</v>
      </c>
      <c r="BJ369" s="17" t="s">
        <v>84</v>
      </c>
      <c r="BK369" s="231">
        <f>ROUND(I369*H369,2)</f>
        <v>0</v>
      </c>
      <c r="BL369" s="17" t="s">
        <v>385</v>
      </c>
      <c r="BM369" s="230" t="s">
        <v>409</v>
      </c>
    </row>
    <row r="370" s="12" customFormat="1" ht="22.8" customHeight="1">
      <c r="A370" s="12"/>
      <c r="B370" s="203"/>
      <c r="C370" s="204"/>
      <c r="D370" s="205" t="s">
        <v>75</v>
      </c>
      <c r="E370" s="217" t="s">
        <v>410</v>
      </c>
      <c r="F370" s="217" t="s">
        <v>411</v>
      </c>
      <c r="G370" s="204"/>
      <c r="H370" s="204"/>
      <c r="I370" s="207"/>
      <c r="J370" s="218">
        <f>BK370</f>
        <v>0</v>
      </c>
      <c r="K370" s="204"/>
      <c r="L370" s="209"/>
      <c r="M370" s="210"/>
      <c r="N370" s="211"/>
      <c r="O370" s="211"/>
      <c r="P370" s="212">
        <f>P371</f>
        <v>0</v>
      </c>
      <c r="Q370" s="211"/>
      <c r="R370" s="212">
        <f>R371</f>
        <v>0</v>
      </c>
      <c r="S370" s="211"/>
      <c r="T370" s="213">
        <f>T371</f>
        <v>0</v>
      </c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R370" s="214" t="s">
        <v>173</v>
      </c>
      <c r="AT370" s="215" t="s">
        <v>75</v>
      </c>
      <c r="AU370" s="215" t="s">
        <v>84</v>
      </c>
      <c r="AY370" s="214" t="s">
        <v>138</v>
      </c>
      <c r="BK370" s="216">
        <f>BK371</f>
        <v>0</v>
      </c>
    </row>
    <row r="371" s="2" customFormat="1" ht="16.5" customHeight="1">
      <c r="A371" s="38"/>
      <c r="B371" s="39"/>
      <c r="C371" s="219" t="s">
        <v>582</v>
      </c>
      <c r="D371" s="219" t="s">
        <v>140</v>
      </c>
      <c r="E371" s="220" t="s">
        <v>413</v>
      </c>
      <c r="F371" s="221" t="s">
        <v>414</v>
      </c>
      <c r="G371" s="222" t="s">
        <v>383</v>
      </c>
      <c r="H371" s="223">
        <v>1</v>
      </c>
      <c r="I371" s="224"/>
      <c r="J371" s="225">
        <f>ROUND(I371*H371,2)</f>
        <v>0</v>
      </c>
      <c r="K371" s="221" t="s">
        <v>384</v>
      </c>
      <c r="L371" s="44"/>
      <c r="M371" s="279" t="s">
        <v>1</v>
      </c>
      <c r="N371" s="280" t="s">
        <v>41</v>
      </c>
      <c r="O371" s="281"/>
      <c r="P371" s="282">
        <f>O371*H371</f>
        <v>0</v>
      </c>
      <c r="Q371" s="282">
        <v>0</v>
      </c>
      <c r="R371" s="282">
        <f>Q371*H371</f>
        <v>0</v>
      </c>
      <c r="S371" s="282">
        <v>0</v>
      </c>
      <c r="T371" s="283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30" t="s">
        <v>385</v>
      </c>
      <c r="AT371" s="230" t="s">
        <v>140</v>
      </c>
      <c r="AU371" s="230" t="s">
        <v>86</v>
      </c>
      <c r="AY371" s="17" t="s">
        <v>138</v>
      </c>
      <c r="BE371" s="231">
        <f>IF(N371="základní",J371,0)</f>
        <v>0</v>
      </c>
      <c r="BF371" s="231">
        <f>IF(N371="snížená",J371,0)</f>
        <v>0</v>
      </c>
      <c r="BG371" s="231">
        <f>IF(N371="zákl. přenesená",J371,0)</f>
        <v>0</v>
      </c>
      <c r="BH371" s="231">
        <f>IF(N371="sníž. přenesená",J371,0)</f>
        <v>0</v>
      </c>
      <c r="BI371" s="231">
        <f>IF(N371="nulová",J371,0)</f>
        <v>0</v>
      </c>
      <c r="BJ371" s="17" t="s">
        <v>84</v>
      </c>
      <c r="BK371" s="231">
        <f>ROUND(I371*H371,2)</f>
        <v>0</v>
      </c>
      <c r="BL371" s="17" t="s">
        <v>385</v>
      </c>
      <c r="BM371" s="230" t="s">
        <v>415</v>
      </c>
    </row>
    <row r="372" s="2" customFormat="1" ht="6.96" customHeight="1">
      <c r="A372" s="38"/>
      <c r="B372" s="66"/>
      <c r="C372" s="67"/>
      <c r="D372" s="67"/>
      <c r="E372" s="67"/>
      <c r="F372" s="67"/>
      <c r="G372" s="67"/>
      <c r="H372" s="67"/>
      <c r="I372" s="67"/>
      <c r="J372" s="67"/>
      <c r="K372" s="67"/>
      <c r="L372" s="44"/>
      <c r="M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</row>
  </sheetData>
  <sheetProtection sheet="1" autoFilter="0" formatColumns="0" formatRows="0" objects="1" scenarios="1" spinCount="100000" saltValue="srzo2qrOpopTF8ijMKZKZDBxowOo8qS5/Qg+4Qe3fqfEW9s/etRqqoPPgY9t4Nn7MiE2cTNUlDxmZUvepDjkrw==" hashValue="0E9nSDf1JwNlEQczcLL4CdNJz2tc8oNMIafUbQFBjUc++DW/gYZm0HiR31kv4UCz0y6SwRB+GpIHaYczt+ofbg==" algorithmName="SHA-512" password="CC35"/>
  <autoFilter ref="C127:K371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0"/>
    </row>
    <row r="4" s="1" customFormat="1" ht="24.96" customHeight="1">
      <c r="B4" s="20"/>
      <c r="C4" s="139" t="s">
        <v>583</v>
      </c>
      <c r="H4" s="20"/>
    </row>
    <row r="5" s="1" customFormat="1" ht="12" customHeight="1">
      <c r="B5" s="20"/>
      <c r="C5" s="284" t="s">
        <v>13</v>
      </c>
      <c r="D5" s="148" t="s">
        <v>14</v>
      </c>
      <c r="E5" s="1"/>
      <c r="F5" s="1"/>
      <c r="H5" s="20"/>
    </row>
    <row r="6" s="1" customFormat="1" ht="36.96" customHeight="1">
      <c r="B6" s="20"/>
      <c r="C6" s="285" t="s">
        <v>16</v>
      </c>
      <c r="D6" s="286" t="s">
        <v>17</v>
      </c>
      <c r="E6" s="1"/>
      <c r="F6" s="1"/>
      <c r="H6" s="20"/>
    </row>
    <row r="7" s="1" customFormat="1" ht="16.5" customHeight="1">
      <c r="B7" s="20"/>
      <c r="C7" s="141" t="s">
        <v>22</v>
      </c>
      <c r="D7" s="145" t="str">
        <f>'Rekapitulace stavby'!AN8</f>
        <v>3. 10. 2024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92"/>
      <c r="B9" s="287"/>
      <c r="C9" s="288" t="s">
        <v>57</v>
      </c>
      <c r="D9" s="289" t="s">
        <v>58</v>
      </c>
      <c r="E9" s="289" t="s">
        <v>125</v>
      </c>
      <c r="F9" s="290" t="s">
        <v>584</v>
      </c>
      <c r="G9" s="192"/>
      <c r="H9" s="287"/>
    </row>
    <row r="10" s="2" customFormat="1" ht="26.4" customHeight="1">
      <c r="A10" s="38"/>
      <c r="B10" s="44"/>
      <c r="C10" s="291" t="s">
        <v>81</v>
      </c>
      <c r="D10" s="291" t="s">
        <v>82</v>
      </c>
      <c r="E10" s="38"/>
      <c r="F10" s="38"/>
      <c r="G10" s="38"/>
      <c r="H10" s="44"/>
    </row>
    <row r="11" s="2" customFormat="1" ht="16.8" customHeight="1">
      <c r="A11" s="38"/>
      <c r="B11" s="44"/>
      <c r="C11" s="292" t="s">
        <v>96</v>
      </c>
      <c r="D11" s="293" t="s">
        <v>97</v>
      </c>
      <c r="E11" s="294" t="s">
        <v>94</v>
      </c>
      <c r="F11" s="295">
        <v>45.899999999999999</v>
      </c>
      <c r="G11" s="38"/>
      <c r="H11" s="44"/>
    </row>
    <row r="12" s="2" customFormat="1" ht="16.8" customHeight="1">
      <c r="A12" s="38"/>
      <c r="B12" s="44"/>
      <c r="C12" s="296" t="s">
        <v>1</v>
      </c>
      <c r="D12" s="296" t="s">
        <v>149</v>
      </c>
      <c r="E12" s="17" t="s">
        <v>1</v>
      </c>
      <c r="F12" s="297">
        <v>0</v>
      </c>
      <c r="G12" s="38"/>
      <c r="H12" s="44"/>
    </row>
    <row r="13" s="2" customFormat="1" ht="16.8" customHeight="1">
      <c r="A13" s="38"/>
      <c r="B13" s="44"/>
      <c r="C13" s="296" t="s">
        <v>1</v>
      </c>
      <c r="D13" s="296" t="s">
        <v>168</v>
      </c>
      <c r="E13" s="17" t="s">
        <v>1</v>
      </c>
      <c r="F13" s="297">
        <v>10.800000000000001</v>
      </c>
      <c r="G13" s="38"/>
      <c r="H13" s="44"/>
    </row>
    <row r="14" s="2" customFormat="1" ht="16.8" customHeight="1">
      <c r="A14" s="38"/>
      <c r="B14" s="44"/>
      <c r="C14" s="296" t="s">
        <v>1</v>
      </c>
      <c r="D14" s="296" t="s">
        <v>151</v>
      </c>
      <c r="E14" s="17" t="s">
        <v>1</v>
      </c>
      <c r="F14" s="297">
        <v>0</v>
      </c>
      <c r="G14" s="38"/>
      <c r="H14" s="44"/>
    </row>
    <row r="15" s="2" customFormat="1" ht="16.8" customHeight="1">
      <c r="A15" s="38"/>
      <c r="B15" s="44"/>
      <c r="C15" s="296" t="s">
        <v>1</v>
      </c>
      <c r="D15" s="296" t="s">
        <v>168</v>
      </c>
      <c r="E15" s="17" t="s">
        <v>1</v>
      </c>
      <c r="F15" s="297">
        <v>10.800000000000001</v>
      </c>
      <c r="G15" s="38"/>
      <c r="H15" s="44"/>
    </row>
    <row r="16" s="2" customFormat="1" ht="16.8" customHeight="1">
      <c r="A16" s="38"/>
      <c r="B16" s="44"/>
      <c r="C16" s="296" t="s">
        <v>1</v>
      </c>
      <c r="D16" s="296" t="s">
        <v>152</v>
      </c>
      <c r="E16" s="17" t="s">
        <v>1</v>
      </c>
      <c r="F16" s="297">
        <v>0</v>
      </c>
      <c r="G16" s="38"/>
      <c r="H16" s="44"/>
    </row>
    <row r="17" s="2" customFormat="1" ht="16.8" customHeight="1">
      <c r="A17" s="38"/>
      <c r="B17" s="44"/>
      <c r="C17" s="296" t="s">
        <v>1</v>
      </c>
      <c r="D17" s="296" t="s">
        <v>169</v>
      </c>
      <c r="E17" s="17" t="s">
        <v>1</v>
      </c>
      <c r="F17" s="297">
        <v>13.5</v>
      </c>
      <c r="G17" s="38"/>
      <c r="H17" s="44"/>
    </row>
    <row r="18" s="2" customFormat="1" ht="16.8" customHeight="1">
      <c r="A18" s="38"/>
      <c r="B18" s="44"/>
      <c r="C18" s="296" t="s">
        <v>1</v>
      </c>
      <c r="D18" s="296" t="s">
        <v>153</v>
      </c>
      <c r="E18" s="17" t="s">
        <v>1</v>
      </c>
      <c r="F18" s="297">
        <v>0</v>
      </c>
      <c r="G18" s="38"/>
      <c r="H18" s="44"/>
    </row>
    <row r="19" s="2" customFormat="1" ht="16.8" customHeight="1">
      <c r="A19" s="38"/>
      <c r="B19" s="44"/>
      <c r="C19" s="296" t="s">
        <v>1</v>
      </c>
      <c r="D19" s="296" t="s">
        <v>168</v>
      </c>
      <c r="E19" s="17" t="s">
        <v>1</v>
      </c>
      <c r="F19" s="297">
        <v>10.800000000000001</v>
      </c>
      <c r="G19" s="38"/>
      <c r="H19" s="44"/>
    </row>
    <row r="20" s="2" customFormat="1" ht="16.8" customHeight="1">
      <c r="A20" s="38"/>
      <c r="B20" s="44"/>
      <c r="C20" s="296" t="s">
        <v>96</v>
      </c>
      <c r="D20" s="296" t="s">
        <v>158</v>
      </c>
      <c r="E20" s="17" t="s">
        <v>1</v>
      </c>
      <c r="F20" s="297">
        <v>45.899999999999999</v>
      </c>
      <c r="G20" s="38"/>
      <c r="H20" s="44"/>
    </row>
    <row r="21" s="2" customFormat="1" ht="16.8" customHeight="1">
      <c r="A21" s="38"/>
      <c r="B21" s="44"/>
      <c r="C21" s="298" t="s">
        <v>585</v>
      </c>
      <c r="D21" s="38"/>
      <c r="E21" s="38"/>
      <c r="F21" s="38"/>
      <c r="G21" s="38"/>
      <c r="H21" s="44"/>
    </row>
    <row r="22" s="2" customFormat="1">
      <c r="A22" s="38"/>
      <c r="B22" s="44"/>
      <c r="C22" s="296" t="s">
        <v>165</v>
      </c>
      <c r="D22" s="296" t="s">
        <v>586</v>
      </c>
      <c r="E22" s="17" t="s">
        <v>94</v>
      </c>
      <c r="F22" s="297">
        <v>45.899999999999999</v>
      </c>
      <c r="G22" s="38"/>
      <c r="H22" s="44"/>
    </row>
    <row r="23" s="2" customFormat="1">
      <c r="A23" s="38"/>
      <c r="B23" s="44"/>
      <c r="C23" s="296" t="s">
        <v>170</v>
      </c>
      <c r="D23" s="296" t="s">
        <v>171</v>
      </c>
      <c r="E23" s="17" t="s">
        <v>94</v>
      </c>
      <c r="F23" s="297">
        <v>157.5</v>
      </c>
      <c r="G23" s="38"/>
      <c r="H23" s="44"/>
    </row>
    <row r="24" s="2" customFormat="1" ht="16.8" customHeight="1">
      <c r="A24" s="38"/>
      <c r="B24" s="44"/>
      <c r="C24" s="292" t="s">
        <v>93</v>
      </c>
      <c r="D24" s="293" t="s">
        <v>93</v>
      </c>
      <c r="E24" s="294" t="s">
        <v>94</v>
      </c>
      <c r="F24" s="295">
        <v>111.59999999999999</v>
      </c>
      <c r="G24" s="38"/>
      <c r="H24" s="44"/>
    </row>
    <row r="25" s="2" customFormat="1" ht="16.8" customHeight="1">
      <c r="A25" s="38"/>
      <c r="B25" s="44"/>
      <c r="C25" s="296" t="s">
        <v>1</v>
      </c>
      <c r="D25" s="296" t="s">
        <v>162</v>
      </c>
      <c r="E25" s="17" t="s">
        <v>1</v>
      </c>
      <c r="F25" s="297">
        <v>0</v>
      </c>
      <c r="G25" s="38"/>
      <c r="H25" s="44"/>
    </row>
    <row r="26" s="2" customFormat="1" ht="16.8" customHeight="1">
      <c r="A26" s="38"/>
      <c r="B26" s="44"/>
      <c r="C26" s="296" t="s">
        <v>1</v>
      </c>
      <c r="D26" s="296" t="s">
        <v>163</v>
      </c>
      <c r="E26" s="17" t="s">
        <v>1</v>
      </c>
      <c r="F26" s="297">
        <v>111.59999999999999</v>
      </c>
      <c r="G26" s="38"/>
      <c r="H26" s="44"/>
    </row>
    <row r="27" s="2" customFormat="1" ht="16.8" customHeight="1">
      <c r="A27" s="38"/>
      <c r="B27" s="44"/>
      <c r="C27" s="296" t="s">
        <v>93</v>
      </c>
      <c r="D27" s="296" t="s">
        <v>158</v>
      </c>
      <c r="E27" s="17" t="s">
        <v>1</v>
      </c>
      <c r="F27" s="297">
        <v>111.59999999999999</v>
      </c>
      <c r="G27" s="38"/>
      <c r="H27" s="44"/>
    </row>
    <row r="28" s="2" customFormat="1" ht="16.8" customHeight="1">
      <c r="A28" s="38"/>
      <c r="B28" s="44"/>
      <c r="C28" s="298" t="s">
        <v>585</v>
      </c>
      <c r="D28" s="38"/>
      <c r="E28" s="38"/>
      <c r="F28" s="38"/>
      <c r="G28" s="38"/>
      <c r="H28" s="44"/>
    </row>
    <row r="29" s="2" customFormat="1">
      <c r="A29" s="38"/>
      <c r="B29" s="44"/>
      <c r="C29" s="296" t="s">
        <v>159</v>
      </c>
      <c r="D29" s="296" t="s">
        <v>587</v>
      </c>
      <c r="E29" s="17" t="s">
        <v>94</v>
      </c>
      <c r="F29" s="297">
        <v>111.59999999999999</v>
      </c>
      <c r="G29" s="38"/>
      <c r="H29" s="44"/>
    </row>
    <row r="30" s="2" customFormat="1">
      <c r="A30" s="38"/>
      <c r="B30" s="44"/>
      <c r="C30" s="296" t="s">
        <v>170</v>
      </c>
      <c r="D30" s="296" t="s">
        <v>171</v>
      </c>
      <c r="E30" s="17" t="s">
        <v>94</v>
      </c>
      <c r="F30" s="297">
        <v>157.5</v>
      </c>
      <c r="G30" s="38"/>
      <c r="H30" s="44"/>
    </row>
    <row r="31" s="2" customFormat="1" ht="16.8" customHeight="1">
      <c r="A31" s="38"/>
      <c r="B31" s="44"/>
      <c r="C31" s="292" t="s">
        <v>100</v>
      </c>
      <c r="D31" s="293" t="s">
        <v>101</v>
      </c>
      <c r="E31" s="294" t="s">
        <v>102</v>
      </c>
      <c r="F31" s="295">
        <v>21122</v>
      </c>
      <c r="G31" s="38"/>
      <c r="H31" s="44"/>
    </row>
    <row r="32" s="2" customFormat="1" ht="16.8" customHeight="1">
      <c r="A32" s="38"/>
      <c r="B32" s="44"/>
      <c r="C32" s="296" t="s">
        <v>1</v>
      </c>
      <c r="D32" s="296" t="s">
        <v>199</v>
      </c>
      <c r="E32" s="17" t="s">
        <v>1</v>
      </c>
      <c r="F32" s="297">
        <v>0</v>
      </c>
      <c r="G32" s="38"/>
      <c r="H32" s="44"/>
    </row>
    <row r="33" s="2" customFormat="1" ht="16.8" customHeight="1">
      <c r="A33" s="38"/>
      <c r="B33" s="44"/>
      <c r="C33" s="296" t="s">
        <v>1</v>
      </c>
      <c r="D33" s="296" t="s">
        <v>200</v>
      </c>
      <c r="E33" s="17" t="s">
        <v>1</v>
      </c>
      <c r="F33" s="297">
        <v>18450</v>
      </c>
      <c r="G33" s="38"/>
      <c r="H33" s="44"/>
    </row>
    <row r="34" s="2" customFormat="1" ht="16.8" customHeight="1">
      <c r="A34" s="38"/>
      <c r="B34" s="44"/>
      <c r="C34" s="296" t="s">
        <v>1</v>
      </c>
      <c r="D34" s="296" t="s">
        <v>201</v>
      </c>
      <c r="E34" s="17" t="s">
        <v>1</v>
      </c>
      <c r="F34" s="297">
        <v>0</v>
      </c>
      <c r="G34" s="38"/>
      <c r="H34" s="44"/>
    </row>
    <row r="35" s="2" customFormat="1" ht="16.8" customHeight="1">
      <c r="A35" s="38"/>
      <c r="B35" s="44"/>
      <c r="C35" s="296" t="s">
        <v>1</v>
      </c>
      <c r="D35" s="296" t="s">
        <v>202</v>
      </c>
      <c r="E35" s="17" t="s">
        <v>1</v>
      </c>
      <c r="F35" s="297">
        <v>2672</v>
      </c>
      <c r="G35" s="38"/>
      <c r="H35" s="44"/>
    </row>
    <row r="36" s="2" customFormat="1" ht="16.8" customHeight="1">
      <c r="A36" s="38"/>
      <c r="B36" s="44"/>
      <c r="C36" s="296" t="s">
        <v>100</v>
      </c>
      <c r="D36" s="296" t="s">
        <v>158</v>
      </c>
      <c r="E36" s="17" t="s">
        <v>1</v>
      </c>
      <c r="F36" s="297">
        <v>21122</v>
      </c>
      <c r="G36" s="38"/>
      <c r="H36" s="44"/>
    </row>
    <row r="37" s="2" customFormat="1" ht="16.8" customHeight="1">
      <c r="A37" s="38"/>
      <c r="B37" s="44"/>
      <c r="C37" s="298" t="s">
        <v>585</v>
      </c>
      <c r="D37" s="38"/>
      <c r="E37" s="38"/>
      <c r="F37" s="38"/>
      <c r="G37" s="38"/>
      <c r="H37" s="44"/>
    </row>
    <row r="38" s="2" customFormat="1">
      <c r="A38" s="38"/>
      <c r="B38" s="44"/>
      <c r="C38" s="296" t="s">
        <v>204</v>
      </c>
      <c r="D38" s="296" t="s">
        <v>588</v>
      </c>
      <c r="E38" s="17" t="s">
        <v>102</v>
      </c>
      <c r="F38" s="297">
        <v>21122</v>
      </c>
      <c r="G38" s="38"/>
      <c r="H38" s="44"/>
    </row>
    <row r="39" s="2" customFormat="1">
      <c r="A39" s="38"/>
      <c r="B39" s="44"/>
      <c r="C39" s="296" t="s">
        <v>208</v>
      </c>
      <c r="D39" s="296" t="s">
        <v>589</v>
      </c>
      <c r="E39" s="17" t="s">
        <v>102</v>
      </c>
      <c r="F39" s="297">
        <v>21122</v>
      </c>
      <c r="G39" s="38"/>
      <c r="H39" s="44"/>
    </row>
    <row r="40" s="2" customFormat="1" ht="16.8" customHeight="1">
      <c r="A40" s="38"/>
      <c r="B40" s="44"/>
      <c r="C40" s="296" t="s">
        <v>220</v>
      </c>
      <c r="D40" s="296" t="s">
        <v>221</v>
      </c>
      <c r="E40" s="17" t="s">
        <v>215</v>
      </c>
      <c r="F40" s="297">
        <v>388.64499999999998</v>
      </c>
      <c r="G40" s="38"/>
      <c r="H40" s="44"/>
    </row>
    <row r="41" s="2" customFormat="1" ht="16.8" customHeight="1">
      <c r="A41" s="38"/>
      <c r="B41" s="44"/>
      <c r="C41" s="296" t="s">
        <v>213</v>
      </c>
      <c r="D41" s="296" t="s">
        <v>214</v>
      </c>
      <c r="E41" s="17" t="s">
        <v>215</v>
      </c>
      <c r="F41" s="297">
        <v>485.80599999999998</v>
      </c>
      <c r="G41" s="38"/>
      <c r="H41" s="44"/>
    </row>
    <row r="42" s="2" customFormat="1" ht="26.4" customHeight="1">
      <c r="A42" s="38"/>
      <c r="B42" s="44"/>
      <c r="C42" s="291" t="s">
        <v>87</v>
      </c>
      <c r="D42" s="291" t="s">
        <v>88</v>
      </c>
      <c r="E42" s="38"/>
      <c r="F42" s="38"/>
      <c r="G42" s="38"/>
      <c r="H42" s="44"/>
    </row>
    <row r="43" s="2" customFormat="1" ht="16.8" customHeight="1">
      <c r="A43" s="38"/>
      <c r="B43" s="44"/>
      <c r="C43" s="292" t="s">
        <v>93</v>
      </c>
      <c r="D43" s="293" t="s">
        <v>93</v>
      </c>
      <c r="E43" s="294" t="s">
        <v>94</v>
      </c>
      <c r="F43" s="295">
        <v>30.504000000000001</v>
      </c>
      <c r="G43" s="38"/>
      <c r="H43" s="44"/>
    </row>
    <row r="44" s="2" customFormat="1" ht="16.8" customHeight="1">
      <c r="A44" s="38"/>
      <c r="B44" s="44"/>
      <c r="C44" s="296" t="s">
        <v>1</v>
      </c>
      <c r="D44" s="296" t="s">
        <v>162</v>
      </c>
      <c r="E44" s="17" t="s">
        <v>1</v>
      </c>
      <c r="F44" s="297">
        <v>0</v>
      </c>
      <c r="G44" s="38"/>
      <c r="H44" s="44"/>
    </row>
    <row r="45" s="2" customFormat="1" ht="16.8" customHeight="1">
      <c r="A45" s="38"/>
      <c r="B45" s="44"/>
      <c r="C45" s="296" t="s">
        <v>1</v>
      </c>
      <c r="D45" s="296" t="s">
        <v>429</v>
      </c>
      <c r="E45" s="17" t="s">
        <v>1</v>
      </c>
      <c r="F45" s="297">
        <v>30.504000000000001</v>
      </c>
      <c r="G45" s="38"/>
      <c r="H45" s="44"/>
    </row>
    <row r="46" s="2" customFormat="1" ht="16.8" customHeight="1">
      <c r="A46" s="38"/>
      <c r="B46" s="44"/>
      <c r="C46" s="296" t="s">
        <v>93</v>
      </c>
      <c r="D46" s="296" t="s">
        <v>158</v>
      </c>
      <c r="E46" s="17" t="s">
        <v>1</v>
      </c>
      <c r="F46" s="297">
        <v>30.504000000000001</v>
      </c>
      <c r="G46" s="38"/>
      <c r="H46" s="44"/>
    </row>
    <row r="47" s="2" customFormat="1" ht="16.8" customHeight="1">
      <c r="A47" s="38"/>
      <c r="B47" s="44"/>
      <c r="C47" s="298" t="s">
        <v>585</v>
      </c>
      <c r="D47" s="38"/>
      <c r="E47" s="38"/>
      <c r="F47" s="38"/>
      <c r="G47" s="38"/>
      <c r="H47" s="44"/>
    </row>
    <row r="48" s="2" customFormat="1">
      <c r="A48" s="38"/>
      <c r="B48" s="44"/>
      <c r="C48" s="296" t="s">
        <v>159</v>
      </c>
      <c r="D48" s="296" t="s">
        <v>587</v>
      </c>
      <c r="E48" s="17" t="s">
        <v>94</v>
      </c>
      <c r="F48" s="297">
        <v>30.504000000000001</v>
      </c>
      <c r="G48" s="38"/>
      <c r="H48" s="44"/>
    </row>
    <row r="49" s="2" customFormat="1">
      <c r="A49" s="38"/>
      <c r="B49" s="44"/>
      <c r="C49" s="296" t="s">
        <v>170</v>
      </c>
      <c r="D49" s="296" t="s">
        <v>171</v>
      </c>
      <c r="E49" s="17" t="s">
        <v>94</v>
      </c>
      <c r="F49" s="297">
        <v>30.504000000000001</v>
      </c>
      <c r="G49" s="38"/>
      <c r="H49" s="44"/>
    </row>
    <row r="50" s="2" customFormat="1" ht="26.4" customHeight="1">
      <c r="A50" s="38"/>
      <c r="B50" s="44"/>
      <c r="C50" s="291" t="s">
        <v>90</v>
      </c>
      <c r="D50" s="291" t="s">
        <v>91</v>
      </c>
      <c r="E50" s="38"/>
      <c r="F50" s="38"/>
      <c r="G50" s="38"/>
      <c r="H50" s="44"/>
    </row>
    <row r="51" s="2" customFormat="1" ht="16.8" customHeight="1">
      <c r="A51" s="38"/>
      <c r="B51" s="44"/>
      <c r="C51" s="292" t="s">
        <v>96</v>
      </c>
      <c r="D51" s="293" t="s">
        <v>97</v>
      </c>
      <c r="E51" s="294" t="s">
        <v>94</v>
      </c>
      <c r="F51" s="295">
        <v>130.34999999999999</v>
      </c>
      <c r="G51" s="38"/>
      <c r="H51" s="44"/>
    </row>
    <row r="52" s="2" customFormat="1" ht="16.8" customHeight="1">
      <c r="A52" s="38"/>
      <c r="B52" s="44"/>
      <c r="C52" s="296" t="s">
        <v>1</v>
      </c>
      <c r="D52" s="296" t="s">
        <v>515</v>
      </c>
      <c r="E52" s="17" t="s">
        <v>1</v>
      </c>
      <c r="F52" s="297">
        <v>0</v>
      </c>
      <c r="G52" s="38"/>
      <c r="H52" s="44"/>
    </row>
    <row r="53" s="2" customFormat="1" ht="16.8" customHeight="1">
      <c r="A53" s="38"/>
      <c r="B53" s="44"/>
      <c r="C53" s="296" t="s">
        <v>1</v>
      </c>
      <c r="D53" s="296" t="s">
        <v>526</v>
      </c>
      <c r="E53" s="17" t="s">
        <v>1</v>
      </c>
      <c r="F53" s="297">
        <v>11.699999999999999</v>
      </c>
      <c r="G53" s="38"/>
      <c r="H53" s="44"/>
    </row>
    <row r="54" s="2" customFormat="1" ht="16.8" customHeight="1">
      <c r="A54" s="38"/>
      <c r="B54" s="44"/>
      <c r="C54" s="296" t="s">
        <v>1</v>
      </c>
      <c r="D54" s="296" t="s">
        <v>516</v>
      </c>
      <c r="E54" s="17" t="s">
        <v>1</v>
      </c>
      <c r="F54" s="297">
        <v>0</v>
      </c>
      <c r="G54" s="38"/>
      <c r="H54" s="44"/>
    </row>
    <row r="55" s="2" customFormat="1" ht="16.8" customHeight="1">
      <c r="A55" s="38"/>
      <c r="B55" s="44"/>
      <c r="C55" s="296" t="s">
        <v>1</v>
      </c>
      <c r="D55" s="296" t="s">
        <v>527</v>
      </c>
      <c r="E55" s="17" t="s">
        <v>1</v>
      </c>
      <c r="F55" s="297">
        <v>27.300000000000001</v>
      </c>
      <c r="G55" s="38"/>
      <c r="H55" s="44"/>
    </row>
    <row r="56" s="2" customFormat="1" ht="16.8" customHeight="1">
      <c r="A56" s="38"/>
      <c r="B56" s="44"/>
      <c r="C56" s="296" t="s">
        <v>1</v>
      </c>
      <c r="D56" s="296" t="s">
        <v>518</v>
      </c>
      <c r="E56" s="17" t="s">
        <v>1</v>
      </c>
      <c r="F56" s="297">
        <v>0</v>
      </c>
      <c r="G56" s="38"/>
      <c r="H56" s="44"/>
    </row>
    <row r="57" s="2" customFormat="1" ht="16.8" customHeight="1">
      <c r="A57" s="38"/>
      <c r="B57" s="44"/>
      <c r="C57" s="296" t="s">
        <v>1</v>
      </c>
      <c r="D57" s="296" t="s">
        <v>526</v>
      </c>
      <c r="E57" s="17" t="s">
        <v>1</v>
      </c>
      <c r="F57" s="297">
        <v>11.699999999999999</v>
      </c>
      <c r="G57" s="38"/>
      <c r="H57" s="44"/>
    </row>
    <row r="58" s="2" customFormat="1" ht="16.8" customHeight="1">
      <c r="A58" s="38"/>
      <c r="B58" s="44"/>
      <c r="C58" s="296" t="s">
        <v>1</v>
      </c>
      <c r="D58" s="296" t="s">
        <v>519</v>
      </c>
      <c r="E58" s="17" t="s">
        <v>1</v>
      </c>
      <c r="F58" s="297">
        <v>0</v>
      </c>
      <c r="G58" s="38"/>
      <c r="H58" s="44"/>
    </row>
    <row r="59" s="2" customFormat="1" ht="16.8" customHeight="1">
      <c r="A59" s="38"/>
      <c r="B59" s="44"/>
      <c r="C59" s="296" t="s">
        <v>1</v>
      </c>
      <c r="D59" s="296" t="s">
        <v>526</v>
      </c>
      <c r="E59" s="17" t="s">
        <v>1</v>
      </c>
      <c r="F59" s="297">
        <v>11.699999999999999</v>
      </c>
      <c r="G59" s="38"/>
      <c r="H59" s="44"/>
    </row>
    <row r="60" s="2" customFormat="1" ht="16.8" customHeight="1">
      <c r="A60" s="38"/>
      <c r="B60" s="44"/>
      <c r="C60" s="296" t="s">
        <v>1</v>
      </c>
      <c r="D60" s="296" t="s">
        <v>520</v>
      </c>
      <c r="E60" s="17" t="s">
        <v>1</v>
      </c>
      <c r="F60" s="297">
        <v>0</v>
      </c>
      <c r="G60" s="38"/>
      <c r="H60" s="44"/>
    </row>
    <row r="61" s="2" customFormat="1" ht="16.8" customHeight="1">
      <c r="A61" s="38"/>
      <c r="B61" s="44"/>
      <c r="C61" s="296" t="s">
        <v>1</v>
      </c>
      <c r="D61" s="296" t="s">
        <v>528</v>
      </c>
      <c r="E61" s="17" t="s">
        <v>1</v>
      </c>
      <c r="F61" s="297">
        <v>52.200000000000003</v>
      </c>
      <c r="G61" s="38"/>
      <c r="H61" s="44"/>
    </row>
    <row r="62" s="2" customFormat="1" ht="16.8" customHeight="1">
      <c r="A62" s="38"/>
      <c r="B62" s="44"/>
      <c r="C62" s="296" t="s">
        <v>1</v>
      </c>
      <c r="D62" s="296" t="s">
        <v>522</v>
      </c>
      <c r="E62" s="17" t="s">
        <v>1</v>
      </c>
      <c r="F62" s="297">
        <v>0</v>
      </c>
      <c r="G62" s="38"/>
      <c r="H62" s="44"/>
    </row>
    <row r="63" s="2" customFormat="1" ht="16.8" customHeight="1">
      <c r="A63" s="38"/>
      <c r="B63" s="44"/>
      <c r="C63" s="296" t="s">
        <v>1</v>
      </c>
      <c r="D63" s="296" t="s">
        <v>529</v>
      </c>
      <c r="E63" s="17" t="s">
        <v>1</v>
      </c>
      <c r="F63" s="297">
        <v>15.75</v>
      </c>
      <c r="G63" s="38"/>
      <c r="H63" s="44"/>
    </row>
    <row r="64" s="2" customFormat="1" ht="16.8" customHeight="1">
      <c r="A64" s="38"/>
      <c r="B64" s="44"/>
      <c r="C64" s="296" t="s">
        <v>96</v>
      </c>
      <c r="D64" s="296" t="s">
        <v>158</v>
      </c>
      <c r="E64" s="17" t="s">
        <v>1</v>
      </c>
      <c r="F64" s="297">
        <v>130.34999999999999</v>
      </c>
      <c r="G64" s="38"/>
      <c r="H64" s="44"/>
    </row>
    <row r="65" s="2" customFormat="1" ht="16.8" customHeight="1">
      <c r="A65" s="38"/>
      <c r="B65" s="44"/>
      <c r="C65" s="298" t="s">
        <v>585</v>
      </c>
      <c r="D65" s="38"/>
      <c r="E65" s="38"/>
      <c r="F65" s="38"/>
      <c r="G65" s="38"/>
      <c r="H65" s="44"/>
    </row>
    <row r="66" s="2" customFormat="1">
      <c r="A66" s="38"/>
      <c r="B66" s="44"/>
      <c r="C66" s="296" t="s">
        <v>165</v>
      </c>
      <c r="D66" s="296" t="s">
        <v>586</v>
      </c>
      <c r="E66" s="17" t="s">
        <v>94</v>
      </c>
      <c r="F66" s="297">
        <v>130.34999999999999</v>
      </c>
      <c r="G66" s="38"/>
      <c r="H66" s="44"/>
    </row>
    <row r="67" s="2" customFormat="1">
      <c r="A67" s="38"/>
      <c r="B67" s="44"/>
      <c r="C67" s="296" t="s">
        <v>170</v>
      </c>
      <c r="D67" s="296" t="s">
        <v>171</v>
      </c>
      <c r="E67" s="17" t="s">
        <v>94</v>
      </c>
      <c r="F67" s="297">
        <v>222.23400000000001</v>
      </c>
      <c r="G67" s="38"/>
      <c r="H67" s="44"/>
    </row>
    <row r="68" s="2" customFormat="1" ht="16.8" customHeight="1">
      <c r="A68" s="38"/>
      <c r="B68" s="44"/>
      <c r="C68" s="292" t="s">
        <v>93</v>
      </c>
      <c r="D68" s="293" t="s">
        <v>93</v>
      </c>
      <c r="E68" s="294" t="s">
        <v>94</v>
      </c>
      <c r="F68" s="295">
        <v>91.884</v>
      </c>
      <c r="G68" s="38"/>
      <c r="H68" s="44"/>
    </row>
    <row r="69" s="2" customFormat="1" ht="16.8" customHeight="1">
      <c r="A69" s="38"/>
      <c r="B69" s="44"/>
      <c r="C69" s="296" t="s">
        <v>1</v>
      </c>
      <c r="D69" s="296" t="s">
        <v>162</v>
      </c>
      <c r="E69" s="17" t="s">
        <v>1</v>
      </c>
      <c r="F69" s="297">
        <v>0</v>
      </c>
      <c r="G69" s="38"/>
      <c r="H69" s="44"/>
    </row>
    <row r="70" s="2" customFormat="1" ht="16.8" customHeight="1">
      <c r="A70" s="38"/>
      <c r="B70" s="44"/>
      <c r="C70" s="296" t="s">
        <v>1</v>
      </c>
      <c r="D70" s="296" t="s">
        <v>525</v>
      </c>
      <c r="E70" s="17" t="s">
        <v>1</v>
      </c>
      <c r="F70" s="297">
        <v>91.884</v>
      </c>
      <c r="G70" s="38"/>
      <c r="H70" s="44"/>
    </row>
    <row r="71" s="2" customFormat="1" ht="16.8" customHeight="1">
      <c r="A71" s="38"/>
      <c r="B71" s="44"/>
      <c r="C71" s="296" t="s">
        <v>93</v>
      </c>
      <c r="D71" s="296" t="s">
        <v>158</v>
      </c>
      <c r="E71" s="17" t="s">
        <v>1</v>
      </c>
      <c r="F71" s="297">
        <v>91.884</v>
      </c>
      <c r="G71" s="38"/>
      <c r="H71" s="44"/>
    </row>
    <row r="72" s="2" customFormat="1" ht="16.8" customHeight="1">
      <c r="A72" s="38"/>
      <c r="B72" s="44"/>
      <c r="C72" s="298" t="s">
        <v>585</v>
      </c>
      <c r="D72" s="38"/>
      <c r="E72" s="38"/>
      <c r="F72" s="38"/>
      <c r="G72" s="38"/>
      <c r="H72" s="44"/>
    </row>
    <row r="73" s="2" customFormat="1">
      <c r="A73" s="38"/>
      <c r="B73" s="44"/>
      <c r="C73" s="296" t="s">
        <v>159</v>
      </c>
      <c r="D73" s="296" t="s">
        <v>587</v>
      </c>
      <c r="E73" s="17" t="s">
        <v>94</v>
      </c>
      <c r="F73" s="297">
        <v>91.884</v>
      </c>
      <c r="G73" s="38"/>
      <c r="H73" s="44"/>
    </row>
    <row r="74" s="2" customFormat="1">
      <c r="A74" s="38"/>
      <c r="B74" s="44"/>
      <c r="C74" s="296" t="s">
        <v>170</v>
      </c>
      <c r="D74" s="296" t="s">
        <v>171</v>
      </c>
      <c r="E74" s="17" t="s">
        <v>94</v>
      </c>
      <c r="F74" s="297">
        <v>222.23400000000001</v>
      </c>
      <c r="G74" s="38"/>
      <c r="H74" s="44"/>
    </row>
    <row r="75" s="2" customFormat="1" ht="16.8" customHeight="1">
      <c r="A75" s="38"/>
      <c r="B75" s="44"/>
      <c r="C75" s="292" t="s">
        <v>100</v>
      </c>
      <c r="D75" s="293" t="s">
        <v>101</v>
      </c>
      <c r="E75" s="294" t="s">
        <v>102</v>
      </c>
      <c r="F75" s="295">
        <v>17039.599999999999</v>
      </c>
      <c r="G75" s="38"/>
      <c r="H75" s="44"/>
    </row>
    <row r="76" s="2" customFormat="1" ht="16.8" customHeight="1">
      <c r="A76" s="38"/>
      <c r="B76" s="44"/>
      <c r="C76" s="296" t="s">
        <v>1</v>
      </c>
      <c r="D76" s="296" t="s">
        <v>199</v>
      </c>
      <c r="E76" s="17" t="s">
        <v>1</v>
      </c>
      <c r="F76" s="297">
        <v>0</v>
      </c>
      <c r="G76" s="38"/>
      <c r="H76" s="44"/>
    </row>
    <row r="77" s="2" customFormat="1" ht="16.8" customHeight="1">
      <c r="A77" s="38"/>
      <c r="B77" s="44"/>
      <c r="C77" s="296" t="s">
        <v>1</v>
      </c>
      <c r="D77" s="296" t="s">
        <v>541</v>
      </c>
      <c r="E77" s="17" t="s">
        <v>1</v>
      </c>
      <c r="F77" s="297">
        <v>14890</v>
      </c>
      <c r="G77" s="38"/>
      <c r="H77" s="44"/>
    </row>
    <row r="78" s="2" customFormat="1" ht="16.8" customHeight="1">
      <c r="A78" s="38"/>
      <c r="B78" s="44"/>
      <c r="C78" s="296" t="s">
        <v>1</v>
      </c>
      <c r="D78" s="296" t="s">
        <v>201</v>
      </c>
      <c r="E78" s="17" t="s">
        <v>1</v>
      </c>
      <c r="F78" s="297">
        <v>0</v>
      </c>
      <c r="G78" s="38"/>
      <c r="H78" s="44"/>
    </row>
    <row r="79" s="2" customFormat="1" ht="16.8" customHeight="1">
      <c r="A79" s="38"/>
      <c r="B79" s="44"/>
      <c r="C79" s="296" t="s">
        <v>1</v>
      </c>
      <c r="D79" s="296" t="s">
        <v>542</v>
      </c>
      <c r="E79" s="17" t="s">
        <v>1</v>
      </c>
      <c r="F79" s="297">
        <v>2149.5999999999999</v>
      </c>
      <c r="G79" s="38"/>
      <c r="H79" s="44"/>
    </row>
    <row r="80" s="2" customFormat="1" ht="16.8" customHeight="1">
      <c r="A80" s="38"/>
      <c r="B80" s="44"/>
      <c r="C80" s="296" t="s">
        <v>100</v>
      </c>
      <c r="D80" s="296" t="s">
        <v>158</v>
      </c>
      <c r="E80" s="17" t="s">
        <v>1</v>
      </c>
      <c r="F80" s="297">
        <v>17039.599999999999</v>
      </c>
      <c r="G80" s="38"/>
      <c r="H80" s="44"/>
    </row>
    <row r="81" s="2" customFormat="1" ht="16.8" customHeight="1">
      <c r="A81" s="38"/>
      <c r="B81" s="44"/>
      <c r="C81" s="298" t="s">
        <v>585</v>
      </c>
      <c r="D81" s="38"/>
      <c r="E81" s="38"/>
      <c r="F81" s="38"/>
      <c r="G81" s="38"/>
      <c r="H81" s="44"/>
    </row>
    <row r="82" s="2" customFormat="1">
      <c r="A82" s="38"/>
      <c r="B82" s="44"/>
      <c r="C82" s="296" t="s">
        <v>204</v>
      </c>
      <c r="D82" s="296" t="s">
        <v>588</v>
      </c>
      <c r="E82" s="17" t="s">
        <v>102</v>
      </c>
      <c r="F82" s="297">
        <v>17039.599999999999</v>
      </c>
      <c r="G82" s="38"/>
      <c r="H82" s="44"/>
    </row>
    <row r="83" s="2" customFormat="1">
      <c r="A83" s="38"/>
      <c r="B83" s="44"/>
      <c r="C83" s="296" t="s">
        <v>208</v>
      </c>
      <c r="D83" s="296" t="s">
        <v>589</v>
      </c>
      <c r="E83" s="17" t="s">
        <v>102</v>
      </c>
      <c r="F83" s="297">
        <v>17039.599999999999</v>
      </c>
      <c r="G83" s="38"/>
      <c r="H83" s="44"/>
    </row>
    <row r="84" s="2" customFormat="1" ht="16.8" customHeight="1">
      <c r="A84" s="38"/>
      <c r="B84" s="44"/>
      <c r="C84" s="296" t="s">
        <v>220</v>
      </c>
      <c r="D84" s="296" t="s">
        <v>221</v>
      </c>
      <c r="E84" s="17" t="s">
        <v>215</v>
      </c>
      <c r="F84" s="297">
        <v>313.529</v>
      </c>
      <c r="G84" s="38"/>
      <c r="H84" s="44"/>
    </row>
    <row r="85" s="2" customFormat="1" ht="16.8" customHeight="1">
      <c r="A85" s="38"/>
      <c r="B85" s="44"/>
      <c r="C85" s="296" t="s">
        <v>213</v>
      </c>
      <c r="D85" s="296" t="s">
        <v>214</v>
      </c>
      <c r="E85" s="17" t="s">
        <v>215</v>
      </c>
      <c r="F85" s="297">
        <v>391.911</v>
      </c>
      <c r="G85" s="38"/>
      <c r="H85" s="44"/>
    </row>
    <row r="86" s="2" customFormat="1" ht="7.44" customHeight="1">
      <c r="A86" s="38"/>
      <c r="B86" s="171"/>
      <c r="C86" s="172"/>
      <c r="D86" s="172"/>
      <c r="E86" s="172"/>
      <c r="F86" s="172"/>
      <c r="G86" s="172"/>
      <c r="H86" s="44"/>
    </row>
    <row r="87" s="2" customFormat="1">
      <c r="A87" s="38"/>
      <c r="B87" s="38"/>
      <c r="C87" s="38"/>
      <c r="D87" s="38"/>
      <c r="E87" s="38"/>
      <c r="F87" s="38"/>
      <c r="G87" s="38"/>
      <c r="H87" s="38"/>
    </row>
  </sheetData>
  <sheetProtection sheet="1" formatColumns="0" formatRows="0" objects="1" scenarios="1" spinCount="100000" saltValue="9zzrm9753zfPVFh98Wcft5jNRgkE3mVvENxH1Vpu27bx2XJd7HmloJ1myoPoTVn5iPtffd5lyueARN/ydayiaA==" hashValue="5k5kBW0tvHhXCGB6qSZ7z//StgfUDdJocMu/9vlCfgYUJkhSlYUH81nZXknHfWfbfNulSUGiSd7nsVnT/23vr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DESKTOP-HEO79GD\tomas</dc:creator>
  <cp:lastModifiedBy>DESKTOP-HEO79GD\tomas</cp:lastModifiedBy>
  <dcterms:created xsi:type="dcterms:W3CDTF">2025-03-19T08:49:37Z</dcterms:created>
  <dcterms:modified xsi:type="dcterms:W3CDTF">2025-03-19T08:49:41Z</dcterms:modified>
</cp:coreProperties>
</file>