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00 - Nestavební náklady" sheetId="2" r:id="rId2"/>
    <sheet name="SO 101 - Komunikace" sheetId="3" r:id="rId3"/>
    <sheet name="SO 101a - Propustek" sheetId="4" r:id="rId4"/>
    <sheet name="SO 201 - Most" sheetId="5" r:id="rId5"/>
    <sheet name="SO 901 - Provizorní chodník" sheetId="6" r:id="rId6"/>
    <sheet name="SO 001 - Demolice stávají..." sheetId="7" r:id="rId7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'SO 000 - Nestavební náklady'!$C$116:$K$131</definedName>
    <definedName name="_xlnm.Print_Area" localSheetId="1">'SO 000 - Nestavební náklady'!$C$4:$J$76,'SO 000 - Nestavební náklady'!$C$82:$J$98,'SO 000 - Nestavební náklady'!$C$104:$J$131</definedName>
    <definedName name="_xlnm.Print_Titles" localSheetId="1">'SO 000 - Nestavební náklady'!$116:$116</definedName>
    <definedName name="_xlnm._FilterDatabase" localSheetId="2" hidden="1">'SO 101 - Komunikace'!$C$121:$K$207</definedName>
    <definedName name="_xlnm.Print_Area" localSheetId="2">'SO 101 - Komunikace'!$C$4:$J$76,'SO 101 - Komunikace'!$C$82:$J$103,'SO 101 - Komunikace'!$C$109:$J$207</definedName>
    <definedName name="_xlnm.Print_Titles" localSheetId="2">'SO 101 - Komunikace'!$121:$121</definedName>
    <definedName name="_xlnm._FilterDatabase" localSheetId="3" hidden="1">'SO 101a - Propustek'!$C$125:$K$248</definedName>
    <definedName name="_xlnm.Print_Area" localSheetId="3">'SO 101a - Propustek'!$C$4:$J$76,'SO 101a - Propustek'!$C$82:$J$107,'SO 101a - Propustek'!$C$113:$J$248</definedName>
    <definedName name="_xlnm.Print_Titles" localSheetId="3">'SO 101a - Propustek'!$125:$125</definedName>
    <definedName name="_xlnm._FilterDatabase" localSheetId="4" hidden="1">'SO 201 - Most'!$C$126:$K$288</definedName>
    <definedName name="_xlnm.Print_Area" localSheetId="4">'SO 201 - Most'!$C$4:$J$76,'SO 201 - Most'!$C$82:$J$108,'SO 201 - Most'!$C$114:$J$288</definedName>
    <definedName name="_xlnm.Print_Titles" localSheetId="4">'SO 201 - Most'!$126:$126</definedName>
    <definedName name="_xlnm._FilterDatabase" localSheetId="5" hidden="1">'SO 901 - Provizorní chodník'!$C$123:$K$227</definedName>
    <definedName name="_xlnm.Print_Area" localSheetId="5">'SO 901 - Provizorní chodník'!$C$4:$J$76,'SO 901 - Provizorní chodník'!$C$82:$J$105,'SO 901 - Provizorní chodník'!$C$111:$J$227</definedName>
    <definedName name="_xlnm.Print_Titles" localSheetId="5">'SO 901 - Provizorní chodník'!$123:$123</definedName>
    <definedName name="_xlnm._FilterDatabase" localSheetId="6" hidden="1">'SO 001 - Demolice stávají...'!$C$120:$K$191</definedName>
    <definedName name="_xlnm.Print_Area" localSheetId="6">'SO 001 - Demolice stávají...'!$C$4:$J$76,'SO 001 - Demolice stávají...'!$C$82:$J$102,'SO 001 - Demolice stávají...'!$C$108:$J$191</definedName>
    <definedName name="_xlnm.Print_Titles" localSheetId="6">'SO 001 - Demolice stávají...'!$120:$120</definedName>
  </definedNames>
  <calcPr/>
</workbook>
</file>

<file path=xl/calcChain.xml><?xml version="1.0" encoding="utf-8"?>
<calcChain xmlns="http://schemas.openxmlformats.org/spreadsheetml/2006/main">
  <c i="7" l="1" r="J37"/>
  <c r="J36"/>
  <c i="1" r="AY100"/>
  <c i="7" r="J35"/>
  <c i="1" r="AX100"/>
  <c i="7" r="BI189"/>
  <c r="BH189"/>
  <c r="BG189"/>
  <c r="BF189"/>
  <c r="T189"/>
  <c r="R189"/>
  <c r="P189"/>
  <c r="BI186"/>
  <c r="BH186"/>
  <c r="BG186"/>
  <c r="BF186"/>
  <c r="T186"/>
  <c r="R186"/>
  <c r="P186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3"/>
  <c r="BH143"/>
  <c r="BG143"/>
  <c r="BF143"/>
  <c r="T143"/>
  <c r="R143"/>
  <c r="P143"/>
  <c r="BI140"/>
  <c r="BH140"/>
  <c r="BG140"/>
  <c r="BF140"/>
  <c r="T140"/>
  <c r="R140"/>
  <c r="P140"/>
  <c r="BI139"/>
  <c r="BH139"/>
  <c r="BG139"/>
  <c r="BF139"/>
  <c r="T139"/>
  <c r="R139"/>
  <c r="P139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1"/>
  <c r="BH131"/>
  <c r="BG131"/>
  <c r="BF131"/>
  <c r="T131"/>
  <c r="R131"/>
  <c r="P131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F115"/>
  <c r="E113"/>
  <c r="F89"/>
  <c r="E87"/>
  <c r="J24"/>
  <c r="E24"/>
  <c r="J92"/>
  <c r="J23"/>
  <c r="J21"/>
  <c r="E21"/>
  <c r="J117"/>
  <c r="J20"/>
  <c r="J18"/>
  <c r="E18"/>
  <c r="F118"/>
  <c r="J17"/>
  <c r="J15"/>
  <c r="E15"/>
  <c r="F117"/>
  <c r="J14"/>
  <c r="J12"/>
  <c r="J89"/>
  <c r="E7"/>
  <c r="E85"/>
  <c i="6" r="J37"/>
  <c r="J36"/>
  <c i="1" r="AY99"/>
  <c i="6" r="J35"/>
  <c i="1" r="AX99"/>
  <c i="6" r="BI227"/>
  <c r="BH227"/>
  <c r="BG227"/>
  <c r="BF227"/>
  <c r="T227"/>
  <c r="T226"/>
  <c r="R227"/>
  <c r="R226"/>
  <c r="P227"/>
  <c r="P226"/>
  <c r="BI225"/>
  <c r="BH225"/>
  <c r="BG225"/>
  <c r="BF225"/>
  <c r="T225"/>
  <c r="R225"/>
  <c r="P225"/>
  <c r="BI222"/>
  <c r="BH222"/>
  <c r="BG222"/>
  <c r="BF222"/>
  <c r="T222"/>
  <c r="R222"/>
  <c r="P222"/>
  <c r="BI221"/>
  <c r="BH221"/>
  <c r="BG221"/>
  <c r="BF221"/>
  <c r="T221"/>
  <c r="R221"/>
  <c r="P221"/>
  <c r="BI216"/>
  <c r="BH216"/>
  <c r="BG216"/>
  <c r="BF216"/>
  <c r="T216"/>
  <c r="R216"/>
  <c r="P216"/>
  <c r="BI213"/>
  <c r="BH213"/>
  <c r="BG213"/>
  <c r="BF213"/>
  <c r="T213"/>
  <c r="R213"/>
  <c r="P213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3"/>
  <c r="BH193"/>
  <c r="BG193"/>
  <c r="BF193"/>
  <c r="T193"/>
  <c r="R193"/>
  <c r="P193"/>
  <c r="BI190"/>
  <c r="BH190"/>
  <c r="BG190"/>
  <c r="BF190"/>
  <c r="T190"/>
  <c r="R190"/>
  <c r="P190"/>
  <c r="BI189"/>
  <c r="BH189"/>
  <c r="BG189"/>
  <c r="BF189"/>
  <c r="T189"/>
  <c r="R189"/>
  <c r="P189"/>
  <c r="BI186"/>
  <c r="BH186"/>
  <c r="BG186"/>
  <c r="BF186"/>
  <c r="T186"/>
  <c r="R186"/>
  <c r="P186"/>
  <c r="BI182"/>
  <c r="BH182"/>
  <c r="BG182"/>
  <c r="BF182"/>
  <c r="T182"/>
  <c r="T181"/>
  <c r="R182"/>
  <c r="R181"/>
  <c r="P182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8"/>
  <c r="BH148"/>
  <c r="BG148"/>
  <c r="BF148"/>
  <c r="T148"/>
  <c r="R148"/>
  <c r="P148"/>
  <c r="BI145"/>
  <c r="BH145"/>
  <c r="BG145"/>
  <c r="BF145"/>
  <c r="T145"/>
  <c r="R145"/>
  <c r="P145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F118"/>
  <c r="E116"/>
  <c r="F89"/>
  <c r="E87"/>
  <c r="J24"/>
  <c r="E24"/>
  <c r="J92"/>
  <c r="J23"/>
  <c r="J21"/>
  <c r="E21"/>
  <c r="J120"/>
  <c r="J20"/>
  <c r="J18"/>
  <c r="E18"/>
  <c r="F121"/>
  <c r="J17"/>
  <c r="J15"/>
  <c r="E15"/>
  <c r="F120"/>
  <c r="J14"/>
  <c r="J12"/>
  <c r="J118"/>
  <c r="E7"/>
  <c r="E85"/>
  <c i="5" r="J37"/>
  <c r="J36"/>
  <c i="1" r="AY98"/>
  <c i="5" r="J35"/>
  <c i="1" r="AX98"/>
  <c i="5" r="BI288"/>
  <c r="BH288"/>
  <c r="BG288"/>
  <c r="BF288"/>
  <c r="T288"/>
  <c r="R288"/>
  <c r="P288"/>
  <c r="BI285"/>
  <c r="BH285"/>
  <c r="BG285"/>
  <c r="BF285"/>
  <c r="T285"/>
  <c r="R285"/>
  <c r="P285"/>
  <c r="BI284"/>
  <c r="BH284"/>
  <c r="BG284"/>
  <c r="BF284"/>
  <c r="T284"/>
  <c r="R284"/>
  <c r="P284"/>
  <c r="BI281"/>
  <c r="BH281"/>
  <c r="BG281"/>
  <c r="BF281"/>
  <c r="T281"/>
  <c r="R281"/>
  <c r="P281"/>
  <c r="BI280"/>
  <c r="BH280"/>
  <c r="BG280"/>
  <c r="BF280"/>
  <c r="T280"/>
  <c r="R280"/>
  <c r="P280"/>
  <c r="BI277"/>
  <c r="BH277"/>
  <c r="BG277"/>
  <c r="BF277"/>
  <c r="T277"/>
  <c r="R277"/>
  <c r="P277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T264"/>
  <c r="R265"/>
  <c r="R264"/>
  <c r="P265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7"/>
  <c r="BH257"/>
  <c r="BG257"/>
  <c r="BF257"/>
  <c r="T257"/>
  <c r="R257"/>
  <c r="P257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3"/>
  <c r="BH243"/>
  <c r="BG243"/>
  <c r="BF243"/>
  <c r="T243"/>
  <c r="T242"/>
  <c r="R243"/>
  <c r="R242"/>
  <c r="P243"/>
  <c r="P242"/>
  <c r="BI241"/>
  <c r="BH241"/>
  <c r="BG241"/>
  <c r="BF241"/>
  <c r="T241"/>
  <c r="R241"/>
  <c r="P241"/>
  <c r="BI238"/>
  <c r="BH238"/>
  <c r="BG238"/>
  <c r="BF238"/>
  <c r="T238"/>
  <c r="R238"/>
  <c r="P238"/>
  <c r="BI237"/>
  <c r="BH237"/>
  <c r="BG237"/>
  <c r="BF237"/>
  <c r="T237"/>
  <c r="R237"/>
  <c r="P237"/>
  <c r="BI234"/>
  <c r="BH234"/>
  <c r="BG234"/>
  <c r="BF234"/>
  <c r="T234"/>
  <c r="R234"/>
  <c r="P234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0"/>
  <c r="BH130"/>
  <c r="BG130"/>
  <c r="BF130"/>
  <c r="T130"/>
  <c r="R130"/>
  <c r="P130"/>
  <c r="F121"/>
  <c r="E119"/>
  <c r="F89"/>
  <c r="E87"/>
  <c r="J24"/>
  <c r="E24"/>
  <c r="J92"/>
  <c r="J23"/>
  <c r="J21"/>
  <c r="E21"/>
  <c r="J123"/>
  <c r="J20"/>
  <c r="J18"/>
  <c r="E18"/>
  <c r="F92"/>
  <c r="J17"/>
  <c r="J15"/>
  <c r="E15"/>
  <c r="F123"/>
  <c r="J14"/>
  <c r="J12"/>
  <c r="J121"/>
  <c r="E7"/>
  <c r="E117"/>
  <c i="4" r="J37"/>
  <c r="J36"/>
  <c i="1" r="AY97"/>
  <c i="4" r="J35"/>
  <c i="1" r="AX97"/>
  <c i="4" r="BI246"/>
  <c r="BH246"/>
  <c r="BG246"/>
  <c r="BF246"/>
  <c r="T246"/>
  <c r="R246"/>
  <c r="P246"/>
  <c r="BI243"/>
  <c r="BH243"/>
  <c r="BG243"/>
  <c r="BF243"/>
  <c r="T243"/>
  <c r="R243"/>
  <c r="P243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T231"/>
  <c r="R232"/>
  <c r="R231"/>
  <c r="P232"/>
  <c r="P231"/>
  <c r="BI228"/>
  <c r="BH228"/>
  <c r="BG228"/>
  <c r="BF228"/>
  <c r="T228"/>
  <c r="R228"/>
  <c r="P228"/>
  <c r="BI225"/>
  <c r="BH225"/>
  <c r="BG225"/>
  <c r="BF225"/>
  <c r="T225"/>
  <c r="R225"/>
  <c r="P225"/>
  <c r="BI224"/>
  <c r="BH224"/>
  <c r="BG224"/>
  <c r="BF224"/>
  <c r="T224"/>
  <c r="R224"/>
  <c r="P224"/>
  <c r="BI221"/>
  <c r="BH221"/>
  <c r="BG221"/>
  <c r="BF221"/>
  <c r="T221"/>
  <c r="R221"/>
  <c r="P221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8"/>
  <c r="BH158"/>
  <c r="BG158"/>
  <c r="BF158"/>
  <c r="T158"/>
  <c r="R158"/>
  <c r="P158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F120"/>
  <c r="E118"/>
  <c r="F89"/>
  <c r="E87"/>
  <c r="J24"/>
  <c r="E24"/>
  <c r="J92"/>
  <c r="J23"/>
  <c r="J21"/>
  <c r="E21"/>
  <c r="J122"/>
  <c r="J20"/>
  <c r="J18"/>
  <c r="E18"/>
  <c r="F92"/>
  <c r="J17"/>
  <c r="J15"/>
  <c r="E15"/>
  <c r="F122"/>
  <c r="J14"/>
  <c r="J12"/>
  <c r="J120"/>
  <c r="E7"/>
  <c r="E85"/>
  <c i="3" r="J37"/>
  <c r="J36"/>
  <c i="1" r="AY96"/>
  <c i="3" r="J35"/>
  <c i="1" r="AX96"/>
  <c i="3" r="BI207"/>
  <c r="BH207"/>
  <c r="BG207"/>
  <c r="BF207"/>
  <c r="T207"/>
  <c r="R207"/>
  <c r="P207"/>
  <c r="BI204"/>
  <c r="BH204"/>
  <c r="BG204"/>
  <c r="BF204"/>
  <c r="T204"/>
  <c r="R204"/>
  <c r="P204"/>
  <c r="BI202"/>
  <c r="BH202"/>
  <c r="BG202"/>
  <c r="BF202"/>
  <c r="T202"/>
  <c r="T201"/>
  <c r="R202"/>
  <c r="R201"/>
  <c r="P202"/>
  <c r="P201"/>
  <c r="BI200"/>
  <c r="BH200"/>
  <c r="BG200"/>
  <c r="BF200"/>
  <c r="T200"/>
  <c r="R200"/>
  <c r="P200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4"/>
  <c r="BH144"/>
  <c r="BG144"/>
  <c r="BF144"/>
  <c r="T144"/>
  <c r="R144"/>
  <c r="P144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F116"/>
  <c r="E114"/>
  <c r="F89"/>
  <c r="E87"/>
  <c r="J24"/>
  <c r="E24"/>
  <c r="J92"/>
  <c r="J23"/>
  <c r="J21"/>
  <c r="E21"/>
  <c r="J91"/>
  <c r="J20"/>
  <c r="J18"/>
  <c r="E18"/>
  <c r="F92"/>
  <c r="J17"/>
  <c r="J15"/>
  <c r="E15"/>
  <c r="F91"/>
  <c r="J14"/>
  <c r="J12"/>
  <c r="J89"/>
  <c r="E7"/>
  <c r="E85"/>
  <c i="2" r="J37"/>
  <c r="J36"/>
  <c i="1" r="AY95"/>
  <c i="2" r="J35"/>
  <c i="1" r="AX95"/>
  <c i="2"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F111"/>
  <c r="E109"/>
  <c r="F89"/>
  <c r="E87"/>
  <c r="J24"/>
  <c r="E24"/>
  <c r="J92"/>
  <c r="J23"/>
  <c r="J21"/>
  <c r="E21"/>
  <c r="J113"/>
  <c r="J20"/>
  <c r="J18"/>
  <c r="E18"/>
  <c r="F114"/>
  <c r="J17"/>
  <c r="J15"/>
  <c r="E15"/>
  <c r="F113"/>
  <c r="J14"/>
  <c r="J12"/>
  <c r="J89"/>
  <c r="E7"/>
  <c r="E107"/>
  <c i="1" r="L90"/>
  <c r="AM90"/>
  <c r="AM89"/>
  <c r="L89"/>
  <c r="AM87"/>
  <c r="L87"/>
  <c r="L85"/>
  <c r="L84"/>
  <c i="2" r="BK123"/>
  <c r="J128"/>
  <c r="J120"/>
  <c i="4" r="J161"/>
  <c r="J214"/>
  <c r="BK211"/>
  <c r="J225"/>
  <c r="J179"/>
  <c r="J201"/>
  <c i="5" r="BK274"/>
  <c r="J141"/>
  <c r="J200"/>
  <c r="J248"/>
  <c r="BK142"/>
  <c r="J167"/>
  <c r="BK138"/>
  <c i="6" r="J141"/>
  <c r="BK209"/>
  <c r="BK159"/>
  <c r="J175"/>
  <c r="J130"/>
  <c r="J169"/>
  <c r="BK189"/>
  <c r="J135"/>
  <c r="J190"/>
  <c r="J203"/>
  <c i="7" r="J158"/>
  <c r="J179"/>
  <c r="J153"/>
  <c r="BK135"/>
  <c r="J174"/>
  <c i="2" r="BK128"/>
  <c r="J125"/>
  <c r="BK122"/>
  <c i="4" r="J151"/>
  <c i="5" r="J165"/>
  <c r="J194"/>
  <c i="6" r="BK166"/>
  <c r="J222"/>
  <c r="BK213"/>
  <c r="BK128"/>
  <c r="J155"/>
  <c r="J200"/>
  <c r="J166"/>
  <c r="BK132"/>
  <c r="BK186"/>
  <c i="7" r="J140"/>
  <c r="J124"/>
  <c r="BK124"/>
  <c r="BK182"/>
  <c i="2" r="F34"/>
  <c i="3" r="J181"/>
  <c r="J187"/>
  <c r="J148"/>
  <c r="BK184"/>
  <c r="BK125"/>
  <c r="J176"/>
  <c r="J178"/>
  <c r="J134"/>
  <c r="BK200"/>
  <c i="4" r="J241"/>
  <c r="BK148"/>
  <c r="BK157"/>
  <c r="BK198"/>
  <c r="J162"/>
  <c r="BK201"/>
  <c r="J132"/>
  <c r="J246"/>
  <c r="BK195"/>
  <c i="5" r="BK223"/>
  <c r="J223"/>
  <c r="BK192"/>
  <c r="J245"/>
  <c r="J189"/>
  <c r="J257"/>
  <c r="J274"/>
  <c r="BK194"/>
  <c r="J149"/>
  <c r="BK271"/>
  <c r="J217"/>
  <c r="J170"/>
  <c r="J224"/>
  <c r="J158"/>
  <c r="J230"/>
  <c r="BK158"/>
  <c r="J220"/>
  <c r="BK285"/>
  <c r="BK248"/>
  <c r="BK173"/>
  <c i="6" r="J193"/>
  <c r="J132"/>
  <c r="J197"/>
  <c r="BK152"/>
  <c r="J129"/>
  <c r="BK148"/>
  <c r="BK175"/>
  <c r="BK156"/>
  <c r="BK193"/>
  <c r="BK130"/>
  <c r="BK149"/>
  <c i="7" r="BK153"/>
  <c r="BK134"/>
  <c r="J143"/>
  <c r="BK143"/>
  <c r="J136"/>
  <c r="BK158"/>
  <c i="2" r="J129"/>
  <c i="1" r="AS94"/>
  <c i="2" r="BK119"/>
  <c i="3" r="BK192"/>
  <c r="BK195"/>
  <c r="BK140"/>
  <c r="J160"/>
  <c r="BK204"/>
  <c r="BK128"/>
  <c r="BK196"/>
  <c r="BK160"/>
  <c r="J151"/>
  <c r="J202"/>
  <c i="4" r="J173"/>
  <c r="BK225"/>
  <c r="BK173"/>
  <c r="J228"/>
  <c i="5" r="BK154"/>
  <c r="J260"/>
  <c r="J268"/>
  <c r="BK234"/>
  <c r="J142"/>
  <c r="BK268"/>
  <c r="J207"/>
  <c r="J175"/>
  <c r="BK220"/>
  <c r="J162"/>
  <c r="BK144"/>
  <c r="BK213"/>
  <c r="J285"/>
  <c r="BK170"/>
  <c r="J277"/>
  <c r="BK150"/>
  <c r="J130"/>
  <c i="6" r="BK127"/>
  <c r="J159"/>
  <c i="7" r="BK140"/>
  <c r="J139"/>
  <c i="2" r="J119"/>
  <c r="J124"/>
  <c r="J127"/>
  <c i="3" r="J164"/>
  <c r="BK161"/>
  <c r="J161"/>
  <c r="BK202"/>
  <c r="BK167"/>
  <c r="BK176"/>
  <c r="J131"/>
  <c r="BK157"/>
  <c i="4" r="J238"/>
  <c r="J163"/>
  <c r="BK217"/>
  <c r="BK241"/>
  <c r="J142"/>
  <c r="BK151"/>
  <c r="J211"/>
  <c r="J195"/>
  <c r="BK170"/>
  <c r="J154"/>
  <c r="BK158"/>
  <c i="5" r="BK201"/>
  <c r="J210"/>
  <c r="BK254"/>
  <c r="J191"/>
  <c r="J261"/>
  <c r="BK146"/>
  <c r="J197"/>
  <c r="J184"/>
  <c r="J135"/>
  <c r="J265"/>
  <c r="BK191"/>
  <c r="BK164"/>
  <c r="BK200"/>
  <c r="J154"/>
  <c r="BK224"/>
  <c r="BK281"/>
  <c r="BK175"/>
  <c r="BK288"/>
  <c i="7" r="BK178"/>
  <c r="J135"/>
  <c r="J150"/>
  <c r="J147"/>
  <c r="BK179"/>
  <c r="J131"/>
  <c i="2" r="BK131"/>
  <c r="J122"/>
  <c r="J126"/>
  <c r="BK129"/>
  <c i="3" r="J204"/>
  <c r="BK178"/>
  <c r="J192"/>
  <c r="J128"/>
  <c r="BK197"/>
  <c r="J174"/>
  <c r="BK144"/>
  <c r="J144"/>
  <c i="4" r="J158"/>
  <c r="J189"/>
  <c r="J145"/>
  <c r="J129"/>
  <c r="BK129"/>
  <c r="BK161"/>
  <c r="J243"/>
  <c r="BK142"/>
  <c r="BK176"/>
  <c r="J157"/>
  <c i="5" r="BK149"/>
  <c r="J201"/>
  <c r="BK251"/>
  <c r="BK210"/>
  <c r="BK207"/>
  <c r="BK265"/>
  <c r="J192"/>
  <c r="J146"/>
  <c r="BK245"/>
  <c r="J238"/>
  <c r="BK186"/>
  <c r="BK277"/>
  <c r="BK169"/>
  <c r="BK263"/>
  <c r="J288"/>
  <c r="BK184"/>
  <c r="J284"/>
  <c r="J254"/>
  <c r="BK189"/>
  <c i="6" r="J178"/>
  <c r="J128"/>
  <c r="BK138"/>
  <c r="BK145"/>
  <c r="BK227"/>
  <c r="J149"/>
  <c r="BK190"/>
  <c r="BK225"/>
  <c r="J138"/>
  <c r="BK172"/>
  <c r="BK200"/>
  <c i="7" r="J164"/>
  <c r="J134"/>
  <c r="J130"/>
  <c r="J155"/>
  <c r="J189"/>
  <c r="BK170"/>
  <c i="2" r="BK127"/>
  <c r="J123"/>
  <c r="BK120"/>
  <c i="3" r="BK187"/>
  <c r="BK181"/>
  <c r="J207"/>
  <c r="J154"/>
  <c r="BK190"/>
  <c r="J197"/>
  <c r="BK148"/>
  <c r="BK131"/>
  <c r="J140"/>
  <c i="4" r="J235"/>
  <c r="BK154"/>
  <c r="BK189"/>
  <c r="J167"/>
  <c r="J224"/>
  <c r="J217"/>
  <c r="BK162"/>
  <c r="BK208"/>
  <c r="BK182"/>
  <c i="5" r="BK130"/>
  <c r="J181"/>
  <c r="J237"/>
  <c r="BK280"/>
  <c r="J214"/>
  <c r="BK243"/>
  <c r="J150"/>
  <c r="J138"/>
  <c r="BK227"/>
  <c r="J280"/>
  <c r="BK161"/>
  <c r="J251"/>
  <c r="J164"/>
  <c r="BK190"/>
  <c r="BK257"/>
  <c r="BK214"/>
  <c i="6" r="BK203"/>
  <c r="BK221"/>
  <c r="J162"/>
  <c r="J213"/>
  <c r="J172"/>
  <c r="J221"/>
  <c r="BK162"/>
  <c r="BK141"/>
  <c r="BK131"/>
  <c i="7" r="BK189"/>
  <c r="BK139"/>
  <c r="J182"/>
  <c i="2" r="J131"/>
  <c r="BK126"/>
  <c r="J121"/>
  <c r="BK125"/>
  <c i="3" r="BK175"/>
  <c r="J167"/>
  <c r="J175"/>
  <c r="J195"/>
  <c r="BK151"/>
  <c r="J196"/>
  <c r="BK207"/>
  <c r="BK134"/>
  <c i="4" r="BK238"/>
  <c r="J208"/>
  <c r="BK243"/>
  <c r="BK132"/>
  <c r="J198"/>
  <c r="J232"/>
  <c r="BK185"/>
  <c r="BK232"/>
  <c r="J135"/>
  <c i="5" r="BK204"/>
  <c r="J213"/>
  <c r="J178"/>
  <c r="BK217"/>
  <c r="J281"/>
  <c r="J193"/>
  <c r="BK260"/>
  <c r="J190"/>
  <c r="BK135"/>
  <c r="BK197"/>
  <c r="BK284"/>
  <c r="BK167"/>
  <c r="BK237"/>
  <c r="BK162"/>
  <c r="BK230"/>
  <c r="J271"/>
  <c r="BK262"/>
  <c r="BK141"/>
  <c i="6" r="J225"/>
  <c r="BK178"/>
  <c r="BK222"/>
  <c r="J182"/>
  <c r="BK169"/>
  <c r="BK216"/>
  <c r="J216"/>
  <c r="BK206"/>
  <c r="J206"/>
  <c i="7" r="BK155"/>
  <c r="BK150"/>
  <c r="J161"/>
  <c r="J186"/>
  <c r="BK136"/>
  <c r="J178"/>
  <c i="3" r="BK174"/>
  <c r="J177"/>
  <c r="J184"/>
  <c r="J190"/>
  <c r="J157"/>
  <c r="BK164"/>
  <c i="4" r="J170"/>
  <c r="J182"/>
  <c r="BK221"/>
  <c r="J139"/>
  <c r="BK204"/>
  <c r="J148"/>
  <c r="BK179"/>
  <c r="J176"/>
  <c i="5" r="J173"/>
  <c r="J234"/>
  <c r="BK165"/>
  <c r="J243"/>
  <c r="BK181"/>
  <c i="6" r="BK155"/>
  <c r="J156"/>
  <c r="J189"/>
  <c r="BK182"/>
  <c r="BK197"/>
  <c r="J145"/>
  <c r="J127"/>
  <c r="J148"/>
  <c i="7" r="BK186"/>
  <c r="BK131"/>
  <c r="BK185"/>
  <c r="BK147"/>
  <c i="3" r="BK191"/>
  <c r="J170"/>
  <c r="J145"/>
  <c r="BK154"/>
  <c i="4" r="BK167"/>
  <c r="BK224"/>
  <c r="BK139"/>
  <c r="BK135"/>
  <c r="BK192"/>
  <c r="BK214"/>
  <c i="5" r="BK241"/>
  <c r="J241"/>
  <c r="J227"/>
  <c r="BK178"/>
  <c r="J161"/>
  <c r="J169"/>
  <c i="6" r="J152"/>
  <c r="J227"/>
  <c r="BK135"/>
  <c r="BK129"/>
  <c r="J186"/>
  <c r="J209"/>
  <c i="7" r="J170"/>
  <c r="J127"/>
  <c r="J185"/>
  <c r="BK127"/>
  <c r="BK161"/>
  <c r="BK130"/>
  <c i="2" r="BK130"/>
  <c r="BK124"/>
  <c r="BK121"/>
  <c r="J130"/>
  <c i="3" r="BK170"/>
  <c r="BK137"/>
  <c r="J137"/>
  <c r="BK177"/>
  <c r="J191"/>
  <c r="J200"/>
  <c r="J125"/>
  <c r="BK145"/>
  <c i="4" r="BK228"/>
  <c r="BK163"/>
  <c r="J204"/>
  <c r="J221"/>
  <c r="BK235"/>
  <c r="J185"/>
  <c r="BK246"/>
  <c r="BK145"/>
  <c r="J192"/>
  <c i="5" r="J262"/>
  <c r="J144"/>
  <c r="BK193"/>
  <c r="BK238"/>
  <c r="J186"/>
  <c r="J263"/>
  <c r="J204"/>
  <c r="BK261"/>
  <c i="6" r="J131"/>
  <c i="7" r="BK164"/>
  <c r="BK174"/>
  <c i="3" l="1" r="BK143"/>
  <c r="J143"/>
  <c r="J99"/>
  <c i="4" r="BK166"/>
  <c r="J166"/>
  <c r="J99"/>
  <c r="T207"/>
  <c r="R242"/>
  <c i="5" r="R157"/>
  <c r="R233"/>
  <c i="3" r="R124"/>
  <c r="T203"/>
  <c i="5" r="BK206"/>
  <c r="J206"/>
  <c r="J101"/>
  <c r="R244"/>
  <c i="4" r="BK128"/>
  <c r="J128"/>
  <c r="J98"/>
  <c r="T188"/>
  <c r="T234"/>
  <c r="T233"/>
  <c i="5" r="R206"/>
  <c r="P244"/>
  <c i="6" r="P185"/>
  <c i="2" r="R118"/>
  <c r="R117"/>
  <c i="3" r="P173"/>
  <c i="4" r="T128"/>
  <c r="BK207"/>
  <c r="J207"/>
  <c r="J101"/>
  <c r="P234"/>
  <c r="P233"/>
  <c i="5" r="BK157"/>
  <c r="J157"/>
  <c r="J99"/>
  <c i="6" r="BK126"/>
  <c r="J126"/>
  <c r="J98"/>
  <c r="BK212"/>
  <c r="J212"/>
  <c r="J102"/>
  <c i="3" r="P124"/>
  <c i="4" r="P128"/>
  <c r="P207"/>
  <c r="R234"/>
  <c r="R233"/>
  <c i="5" r="P157"/>
  <c i="6" r="P220"/>
  <c i="3" r="R173"/>
  <c i="4" r="BK188"/>
  <c r="J188"/>
  <c r="J100"/>
  <c r="T220"/>
  <c i="5" r="T206"/>
  <c r="P267"/>
  <c r="P266"/>
  <c i="6" r="BK185"/>
  <c r="J185"/>
  <c r="J100"/>
  <c r="P212"/>
  <c i="2" r="T118"/>
  <c r="T117"/>
  <c i="3" r="R143"/>
  <c i="4" r="P188"/>
  <c r="R220"/>
  <c r="P242"/>
  <c i="5" r="T157"/>
  <c r="BK233"/>
  <c r="J233"/>
  <c r="J102"/>
  <c r="BK267"/>
  <c r="BK266"/>
  <c r="J266"/>
  <c r="J106"/>
  <c i="6" r="T185"/>
  <c r="T212"/>
  <c i="7" r="BK123"/>
  <c r="J123"/>
  <c r="J98"/>
  <c i="3" r="P143"/>
  <c i="4" r="R128"/>
  <c r="R207"/>
  <c r="BK234"/>
  <c r="J234"/>
  <c r="J105"/>
  <c r="T242"/>
  <c i="5" r="T129"/>
  <c r="P185"/>
  <c r="BK244"/>
  <c r="J244"/>
  <c r="J104"/>
  <c i="6" r="P126"/>
  <c r="T196"/>
  <c i="7" r="P123"/>
  <c r="T146"/>
  <c i="2" r="BK118"/>
  <c r="J118"/>
  <c r="J97"/>
  <c i="3" r="T143"/>
  <c r="R203"/>
  <c i="4" r="R166"/>
  <c r="P220"/>
  <c i="5" r="BK129"/>
  <c r="R185"/>
  <c r="T267"/>
  <c r="T266"/>
  <c i="6" r="BK196"/>
  <c r="J196"/>
  <c r="J101"/>
  <c r="BK220"/>
  <c r="J220"/>
  <c r="J103"/>
  <c i="7" r="R146"/>
  <c i="2" r="P118"/>
  <c r="P117"/>
  <c i="1" r="AU95"/>
  <c i="3" r="BK173"/>
  <c r="J173"/>
  <c r="J100"/>
  <c r="P203"/>
  <c i="4" r="T166"/>
  <c r="BK220"/>
  <c r="J220"/>
  <c r="J102"/>
  <c r="BK242"/>
  <c r="J242"/>
  <c r="J106"/>
  <c i="5" r="R129"/>
  <c r="R128"/>
  <c r="T185"/>
  <c r="T244"/>
  <c i="6" r="R185"/>
  <c r="R212"/>
  <c i="7" r="R123"/>
  <c r="P146"/>
  <c r="R154"/>
  <c i="3" r="T173"/>
  <c i="4" r="R188"/>
  <c i="5" r="P206"/>
  <c r="T233"/>
  <c i="6" r="T126"/>
  <c r="T125"/>
  <c r="T124"/>
  <c r="P196"/>
  <c r="R220"/>
  <c i="7" r="BK146"/>
  <c r="J146"/>
  <c r="J99"/>
  <c r="P154"/>
  <c r="P177"/>
  <c i="3" r="BK124"/>
  <c r="J124"/>
  <c r="J98"/>
  <c r="T124"/>
  <c r="T123"/>
  <c r="T122"/>
  <c r="BK203"/>
  <c r="J203"/>
  <c r="J102"/>
  <c i="4" r="P166"/>
  <c i="5" r="P129"/>
  <c r="P128"/>
  <c r="P127"/>
  <c i="1" r="AU98"/>
  <c i="5" r="BK185"/>
  <c r="J185"/>
  <c r="J100"/>
  <c r="P233"/>
  <c r="R267"/>
  <c r="R266"/>
  <c i="6" r="R126"/>
  <c r="R125"/>
  <c r="R124"/>
  <c r="R196"/>
  <c r="T220"/>
  <c i="7" r="T123"/>
  <c r="BK154"/>
  <c r="J154"/>
  <c r="J100"/>
  <c r="T154"/>
  <c r="BK177"/>
  <c r="J177"/>
  <c r="J101"/>
  <c r="R177"/>
  <c r="T177"/>
  <c i="4" r="BK231"/>
  <c r="J231"/>
  <c r="J103"/>
  <c i="5" r="BK242"/>
  <c r="J242"/>
  <c r="J103"/>
  <c i="6" r="BK181"/>
  <c r="J181"/>
  <c r="J99"/>
  <c i="3" r="BK201"/>
  <c r="J201"/>
  <c r="J101"/>
  <c i="5" r="BK264"/>
  <c r="J264"/>
  <c r="J105"/>
  <c i="6" r="BK226"/>
  <c r="J226"/>
  <c r="J104"/>
  <c r="BK125"/>
  <c r="BK124"/>
  <c r="J124"/>
  <c r="J96"/>
  <c i="7" r="F91"/>
  <c r="BE127"/>
  <c r="BE130"/>
  <c r="BE139"/>
  <c r="BE150"/>
  <c r="BE153"/>
  <c r="BE164"/>
  <c r="BE147"/>
  <c r="BE158"/>
  <c r="BE179"/>
  <c r="BE185"/>
  <c r="F92"/>
  <c r="J115"/>
  <c r="E111"/>
  <c r="BE134"/>
  <c r="BE143"/>
  <c r="BE189"/>
  <c r="J118"/>
  <c r="BE124"/>
  <c r="BE140"/>
  <c r="BE161"/>
  <c r="BE170"/>
  <c r="BE178"/>
  <c r="BE182"/>
  <c r="BE131"/>
  <c r="J91"/>
  <c r="BE136"/>
  <c r="BE186"/>
  <c r="BE155"/>
  <c r="BE135"/>
  <c r="BE174"/>
  <c i="6" r="E114"/>
  <c r="J121"/>
  <c r="BE145"/>
  <c r="BE148"/>
  <c r="BE155"/>
  <c r="BE156"/>
  <c r="BE169"/>
  <c r="BE216"/>
  <c i="5" r="J267"/>
  <c r="J107"/>
  <c i="6" r="F91"/>
  <c r="BE175"/>
  <c r="BE178"/>
  <c r="BE197"/>
  <c r="BE200"/>
  <c r="BE213"/>
  <c r="BE130"/>
  <c r="BE182"/>
  <c r="BE193"/>
  <c r="BE206"/>
  <c r="BE172"/>
  <c r="BE225"/>
  <c r="BE227"/>
  <c r="BE141"/>
  <c r="BE159"/>
  <c r="BE162"/>
  <c r="BE186"/>
  <c r="F92"/>
  <c r="BE132"/>
  <c r="BE129"/>
  <c r="BE131"/>
  <c r="BE149"/>
  <c r="J89"/>
  <c r="BE127"/>
  <c r="BE135"/>
  <c r="BE203"/>
  <c i="5" r="J129"/>
  <c r="J98"/>
  <c i="6" r="BE152"/>
  <c r="BE166"/>
  <c r="BE189"/>
  <c r="BE190"/>
  <c r="BE138"/>
  <c r="J91"/>
  <c r="BE128"/>
  <c r="BE209"/>
  <c r="BE221"/>
  <c r="BE222"/>
  <c i="5" r="BE150"/>
  <c r="BE162"/>
  <c r="BE190"/>
  <c r="BE210"/>
  <c r="BE263"/>
  <c r="E85"/>
  <c r="F91"/>
  <c r="BE144"/>
  <c r="BE158"/>
  <c r="BE262"/>
  <c r="BE285"/>
  <c r="BE288"/>
  <c r="J89"/>
  <c r="J124"/>
  <c r="BE186"/>
  <c r="BE191"/>
  <c r="BE217"/>
  <c r="BE224"/>
  <c r="BE227"/>
  <c r="BE268"/>
  <c r="BE277"/>
  <c i="4" r="BK127"/>
  <c r="J127"/>
  <c r="J97"/>
  <c i="5" r="BE146"/>
  <c r="BE165"/>
  <c r="BE200"/>
  <c r="BE243"/>
  <c r="BE254"/>
  <c r="BE130"/>
  <c r="BE135"/>
  <c r="BE149"/>
  <c r="BE201"/>
  <c r="BE207"/>
  <c r="BE213"/>
  <c r="BE271"/>
  <c r="BE280"/>
  <c r="BE281"/>
  <c r="J91"/>
  <c r="BE138"/>
  <c r="BE142"/>
  <c r="BE161"/>
  <c r="BE170"/>
  <c r="BE181"/>
  <c r="BE184"/>
  <c r="BE241"/>
  <c r="BE154"/>
  <c r="BE192"/>
  <c r="BE261"/>
  <c r="BE265"/>
  <c r="F124"/>
  <c r="BE167"/>
  <c r="BE169"/>
  <c r="BE178"/>
  <c r="BE245"/>
  <c r="BE251"/>
  <c r="BE257"/>
  <c r="BE164"/>
  <c r="BE274"/>
  <c r="BE284"/>
  <c r="BE173"/>
  <c r="BE220"/>
  <c r="BE141"/>
  <c r="BE175"/>
  <c r="BE189"/>
  <c r="BE194"/>
  <c r="BE197"/>
  <c r="BE204"/>
  <c r="BE214"/>
  <c r="BE223"/>
  <c r="BE230"/>
  <c r="BE234"/>
  <c r="BE248"/>
  <c r="BE260"/>
  <c r="BE193"/>
  <c r="BE237"/>
  <c r="BE238"/>
  <c i="4" r="J91"/>
  <c r="BE132"/>
  <c r="BE170"/>
  <c r="F123"/>
  <c r="BE148"/>
  <c r="BE157"/>
  <c r="BE162"/>
  <c r="BE225"/>
  <c r="BE238"/>
  <c r="BE241"/>
  <c r="BE243"/>
  <c r="BE246"/>
  <c i="3" r="BK123"/>
  <c r="J123"/>
  <c r="J97"/>
  <c i="4" r="E116"/>
  <c r="BE154"/>
  <c r="BE158"/>
  <c r="BE214"/>
  <c r="BE217"/>
  <c r="BE221"/>
  <c r="F91"/>
  <c r="BE182"/>
  <c r="BE185"/>
  <c r="BE208"/>
  <c r="BE211"/>
  <c r="BE189"/>
  <c r="J89"/>
  <c r="BE145"/>
  <c r="BE163"/>
  <c r="J123"/>
  <c r="BE129"/>
  <c r="BE151"/>
  <c r="BE235"/>
  <c r="BE192"/>
  <c r="BE195"/>
  <c r="BE204"/>
  <c r="BE232"/>
  <c r="BE135"/>
  <c r="BE139"/>
  <c r="BE167"/>
  <c r="BE176"/>
  <c r="BE179"/>
  <c r="BE198"/>
  <c r="BE201"/>
  <c r="BE224"/>
  <c r="BE228"/>
  <c r="BE142"/>
  <c r="BE161"/>
  <c r="BE173"/>
  <c i="3" r="J118"/>
  <c r="BE131"/>
  <c r="BE177"/>
  <c r="BE160"/>
  <c r="E112"/>
  <c r="BE148"/>
  <c r="BE195"/>
  <c r="BE207"/>
  <c r="F118"/>
  <c r="BE125"/>
  <c r="BE137"/>
  <c r="BE140"/>
  <c r="BE151"/>
  <c r="BE161"/>
  <c r="BE164"/>
  <c r="BE167"/>
  <c i="2" r="BK117"/>
  <c r="J117"/>
  <c i="3" r="J119"/>
  <c r="BE175"/>
  <c r="BE204"/>
  <c r="J116"/>
  <c r="BE192"/>
  <c r="F119"/>
  <c r="BE134"/>
  <c r="BE178"/>
  <c r="BE187"/>
  <c r="BE200"/>
  <c r="BE157"/>
  <c r="BE174"/>
  <c r="BE176"/>
  <c r="BE181"/>
  <c r="BE197"/>
  <c r="BE128"/>
  <c r="BE144"/>
  <c r="BE145"/>
  <c r="BE154"/>
  <c r="BE170"/>
  <c r="BE190"/>
  <c r="BE191"/>
  <c r="BE196"/>
  <c r="BE184"/>
  <c r="BE202"/>
  <c i="2" r="J91"/>
  <c r="J114"/>
  <c r="E85"/>
  <c r="F91"/>
  <c r="BE128"/>
  <c r="F92"/>
  <c r="BE123"/>
  <c r="BE124"/>
  <c r="J111"/>
  <c r="BE129"/>
  <c r="BE126"/>
  <c r="BE127"/>
  <c r="BE120"/>
  <c r="BE121"/>
  <c r="BE122"/>
  <c r="BE130"/>
  <c i="1" r="BA95"/>
  <c i="2" r="BE131"/>
  <c r="BE119"/>
  <c r="BE125"/>
  <c i="3" r="F35"/>
  <c i="1" r="BB96"/>
  <c i="6" r="F34"/>
  <c i="1" r="BA99"/>
  <c i="7" r="F34"/>
  <c i="1" r="BA100"/>
  <c i="3" r="F34"/>
  <c i="1" r="BA96"/>
  <c i="5" r="F34"/>
  <c i="1" r="BA98"/>
  <c i="7" r="J34"/>
  <c i="1" r="AW100"/>
  <c i="2" r="J34"/>
  <c i="1" r="AW95"/>
  <c i="4" r="F34"/>
  <c i="1" r="BA97"/>
  <c i="6" r="J34"/>
  <c i="1" r="AW99"/>
  <c i="7" r="F35"/>
  <c i="1" r="BB100"/>
  <c i="2" r="F36"/>
  <c i="1" r="BC95"/>
  <c i="4" r="F36"/>
  <c i="1" r="BC97"/>
  <c i="6" r="F36"/>
  <c i="1" r="BC99"/>
  <c i="3" r="J34"/>
  <c i="1" r="AW96"/>
  <c i="5" r="F35"/>
  <c i="1" r="BB98"/>
  <c i="3" r="F37"/>
  <c i="1" r="BD96"/>
  <c i="5" r="F37"/>
  <c i="1" r="BD98"/>
  <c i="5" r="J34"/>
  <c i="1" r="AW98"/>
  <c i="3" r="F36"/>
  <c i="1" r="BC96"/>
  <c i="5" r="F36"/>
  <c i="1" r="BC98"/>
  <c i="7" r="F36"/>
  <c i="1" r="BC100"/>
  <c i="2" r="F35"/>
  <c i="1" r="BB95"/>
  <c i="4" r="F37"/>
  <c i="1" r="BD97"/>
  <c i="6" r="F37"/>
  <c i="1" r="BD99"/>
  <c i="2" r="F37"/>
  <c i="1" r="BD95"/>
  <c i="4" r="F35"/>
  <c i="1" r="BB97"/>
  <c i="6" r="F35"/>
  <c i="1" r="BB99"/>
  <c i="2" r="J30"/>
  <c i="4" r="J34"/>
  <c i="1" r="AW97"/>
  <c i="7" r="F37"/>
  <c i="1" r="BD100"/>
  <c i="5" l="1" r="BK128"/>
  <c r="BK127"/>
  <c r="J127"/>
  <c r="J96"/>
  <c i="6" r="P125"/>
  <c r="P124"/>
  <c i="1" r="AU99"/>
  <c i="4" r="P127"/>
  <c r="P126"/>
  <c i="1" r="AU97"/>
  <c i="5" r="T128"/>
  <c r="T127"/>
  <c i="3" r="P123"/>
  <c r="P122"/>
  <c i="1" r="AU96"/>
  <c i="7" r="R122"/>
  <c r="R121"/>
  <c i="4" r="R127"/>
  <c r="R126"/>
  <c r="T127"/>
  <c r="T126"/>
  <c i="7" r="P122"/>
  <c r="P121"/>
  <c i="1" r="AU100"/>
  <c i="7" r="T122"/>
  <c r="T121"/>
  <c i="5" r="R127"/>
  <c i="3" r="R123"/>
  <c r="R122"/>
  <c i="4" r="BK233"/>
  <c r="J233"/>
  <c r="J104"/>
  <c i="7" r="BK122"/>
  <c r="J122"/>
  <c r="J97"/>
  <c i="6" r="J125"/>
  <c r="J97"/>
  <c i="4" r="BK126"/>
  <c r="J126"/>
  <c i="3" r="BK122"/>
  <c r="J122"/>
  <c r="J96"/>
  <c i="1" r="AG95"/>
  <c i="2" r="J96"/>
  <c i="4" r="J33"/>
  <c i="1" r="AV97"/>
  <c r="AT97"/>
  <c i="7" r="J33"/>
  <c i="1" r="AV100"/>
  <c r="AT100"/>
  <c i="2" r="F33"/>
  <c i="1" r="AZ95"/>
  <c i="6" r="F33"/>
  <c i="1" r="AZ99"/>
  <c i="2" r="J33"/>
  <c i="1" r="AV95"/>
  <c r="AT95"/>
  <c r="AN95"/>
  <c i="5" r="J33"/>
  <c i="1" r="AV98"/>
  <c r="AT98"/>
  <c i="3" r="J33"/>
  <c i="1" r="AV96"/>
  <c r="AT96"/>
  <c r="BA94"/>
  <c r="AW94"/>
  <c r="AK30"/>
  <c r="BB94"/>
  <c r="AX94"/>
  <c r="BC94"/>
  <c r="W32"/>
  <c i="4" r="J30"/>
  <c i="1" r="AG97"/>
  <c i="6" r="J33"/>
  <c i="1" r="AV99"/>
  <c r="AT99"/>
  <c i="3" r="F33"/>
  <c i="1" r="AZ96"/>
  <c i="4" r="F33"/>
  <c i="1" r="AZ97"/>
  <c i="5" r="F33"/>
  <c i="1" r="AZ98"/>
  <c i="6" r="J30"/>
  <c i="1" r="AG99"/>
  <c i="7" r="F33"/>
  <c i="1" r="AZ100"/>
  <c r="BD94"/>
  <c r="W33"/>
  <c i="7" l="1" r="BK121"/>
  <c r="J121"/>
  <c r="J96"/>
  <c i="5" r="J128"/>
  <c r="J97"/>
  <c i="1" r="AN99"/>
  <c i="6" r="J39"/>
  <c i="1" r="AN97"/>
  <c i="4" r="J96"/>
  <c r="J39"/>
  <c i="2" r="J39"/>
  <c i="1" r="AU94"/>
  <c i="5" r="J30"/>
  <c i="1" r="AG98"/>
  <c r="W30"/>
  <c r="AZ94"/>
  <c r="W29"/>
  <c r="W31"/>
  <c r="AY94"/>
  <c i="3" r="J30"/>
  <c i="1" r="AG96"/>
  <c i="5" l="1" r="J39"/>
  <c i="3" r="J39"/>
  <c i="1" r="AN96"/>
  <c r="AN98"/>
  <c r="AV94"/>
  <c r="AK29"/>
  <c i="7" r="J30"/>
  <c i="1" r="AG100"/>
  <c r="AG94"/>
  <c r="AK26"/>
  <c i="7" l="1" r="J39"/>
  <c i="1" r="AN100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<sst xmlns="http://schemas.openxmlformats.org/spreadsheetml/2006/main">
  <si>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</si>
  <si>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</si>
  <si>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</si>
  <si>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</si>
  <si>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</si>
  <si>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{9fd7f701-4850-45ef-bbf7-0e2ec39e0abf}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</si>
  <si>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</si>
  <si>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</si>
  <si>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</si>
  <si>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</si>
  <si>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</si>
  <si>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</si>
  <si>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</si>
  <si>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</si>
  <si>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501351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</si>
  <si>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</si>
  <si>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</si>
  <si>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Most-201-049-Potín</t>
  </si>
  <si>
    <t>KSO:</t>
  </si>
  <si>
    <t>CC-CZ:</t>
  </si>
  <si>
    <t>Místo:</t>
  </si>
  <si>
    <t xml:space="preserve"> </t>
  </si>
  <si>
    <t>Datum:</t>
  </si>
  <si>
    <t>13. 1. 2025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</si>
  <si>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</si>
  <si>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</si>
  <si>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</si>
  <si>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</si>
  <si>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</si>
  <si>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</si>
  <si>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</si>
  <si>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</si>
  <si>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</si>
  <si>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</si>
  <si>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</si>
  <si>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</si>
  <si>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</si>
  <si>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</si>
  <si>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</si>
  <si>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</si>
  <si>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</si>
  <si>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</si>
  <si>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</si>
  <si>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</si>
  <si>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</si>
  <si>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</si>
  <si>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</si>
  <si>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</si>
  <si>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</si>
  <si>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</si>
  <si>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</si>
  <si>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</si>
  <si>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</si>
  <si>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</si>
  <si>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</si>
  <si>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</si>
  <si>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</si>
  <si>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</si>
  <si>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</si>
  <si>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</si>
  <si>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</si>
  <si>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</si>
  <si>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</si>
  <si>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</si>
  <si>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</si>
  <si>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</si>
  <si>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</si>
  <si>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</si>
  <si>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</si>
  <si>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</si>
  <si>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</si>
  <si>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</si>
  <si>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</si>
  <si>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</si>
  <si>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</si>
  <si>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</si>
  <si>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</si>
  <si>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</si>
  <si>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000</t>
  </si>
  <si>
    <t>Nestavební náklady</t>
  </si>
  <si>
    <t>STA</t>
  </si>
  <si>
    <t>1</t>
  </si>
  <si>
    <t>{ffa5e090-9b97-4471-80a1-d2698783ae41}</t>
  </si>
  <si>
    <t>2</t>
  </si>
  <si>
    <t>SO 101</t>
  </si>
  <si>
    <t>Komunikace</t>
  </si>
  <si>
    <t>{30a96d8e-ecac-418f-8d6e-719ff58ff143}</t>
  </si>
  <si>
    <t>SO 101a</t>
  </si>
  <si>
    <t>Propustek</t>
  </si>
  <si>
    <t>{a385fe46-0a91-44a8-a577-0b0e70c078a4}</t>
  </si>
  <si>
    <t>SO 201</t>
  </si>
  <si>
    <t>Most</t>
  </si>
  <si>
    <t>{19528060-8f1f-418b-85a7-a24e4c2e59a0}</t>
  </si>
  <si>
    <t>SO 901</t>
  </si>
  <si>
    <t>Provizorní chodník</t>
  </si>
  <si>
    <t>{279cb7f2-9e50-4035-9d3a-9eb638a81cd5}</t>
  </si>
  <si>
    <t>SO 001</t>
  </si>
  <si>
    <t>Demolice stávají...</t>
  </si>
  <si>
    <t>{439639f7-8964-407f-b0ea-92298fbbfba3}</t>
  </si>
  <si>
    <t>KRYCÍ LIST SOUPISU PRACÍ</t>
  </si>
  <si>
    <t>Objekt:</t>
  </si>
  <si>
    <t>SO 000 - Nestavební náklady</t>
  </si>
  <si>
    <t>REKAPITULACE ČLENĚNÍ SOUPISU PRACÍ</t>
  </si>
  <si>
    <t>Kód dílu - Popis</t>
  </si>
  <si>
    <t>Cena celkem [CZK]</t>
  </si>
  <si>
    <t>Náklady ze soupisu prací</t>
  </si>
  <si>
    <t>-1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</si>
  <si>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</si>
  <si>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</si>
  <si>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</si>
  <si>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</si>
  <si>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</si>
  <si>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</si>
  <si>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</si>
  <si>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</si>
  <si>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</si>
  <si>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</si>
  <si>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</si>
  <si>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</si>
  <si>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</si>
  <si>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</si>
  <si>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</t>
  </si>
  <si>
    <t>Ostatní</t>
  </si>
  <si>
    <t>4</t>
  </si>
  <si>
    <t>ROZPOCET</t>
  </si>
  <si>
    <t>K</t>
  </si>
  <si>
    <t>01</t>
  </si>
  <si>
    <t>záchranný odlov živočichů</t>
  </si>
  <si>
    <t>262144</t>
  </si>
  <si>
    <t>02</t>
  </si>
  <si>
    <t>vypracování RDS</t>
  </si>
  <si>
    <t>kpl</t>
  </si>
  <si>
    <t>3</t>
  </si>
  <si>
    <t>03</t>
  </si>
  <si>
    <t>vypracování dokumentace skutečného provedení stavby</t>
  </si>
  <si>
    <t>6</t>
  </si>
  <si>
    <t>04</t>
  </si>
  <si>
    <t>vypracování geometrického plánu včetně vložení do katastru</t>
  </si>
  <si>
    <t>8</t>
  </si>
  <si>
    <t>5</t>
  </si>
  <si>
    <t>05</t>
  </si>
  <si>
    <t>vypracování evidenčního listu propustku</t>
  </si>
  <si>
    <t>10</t>
  </si>
  <si>
    <t>06</t>
  </si>
  <si>
    <t>vypracování mostního listu</t>
  </si>
  <si>
    <t>7</t>
  </si>
  <si>
    <t>07</t>
  </si>
  <si>
    <t>hlavní mostní prohlídka</t>
  </si>
  <si>
    <t>14</t>
  </si>
  <si>
    <t>08</t>
  </si>
  <si>
    <t>plán BOZP</t>
  </si>
  <si>
    <t>16</t>
  </si>
  <si>
    <t>9</t>
  </si>
  <si>
    <t>09</t>
  </si>
  <si>
    <t>povodňový plán</t>
  </si>
  <si>
    <t>18</t>
  </si>
  <si>
    <t>havarijní plán</t>
  </si>
  <si>
    <t>20</t>
  </si>
  <si>
    <t>11</t>
  </si>
  <si>
    <t>geodetické práce během stavby</t>
  </si>
  <si>
    <t>22</t>
  </si>
  <si>
    <t>informační tabule 2ks</t>
  </si>
  <si>
    <t>24</t>
  </si>
  <si>
    <t>13</t>
  </si>
  <si>
    <t>přepočet zatížitelnosti</t>
  </si>
  <si>
    <t>-1633990781</t>
  </si>
  <si>
    <t>SO 101 - Komunikace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</si>
  <si>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</si>
  <si>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</si>
  <si>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</si>
  <si>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</si>
  <si>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998 - Přesun hmot</t>
  </si>
  <si>
    <t>HSV</t>
  </si>
  <si>
    <t>Práce a dodávky HSV</t>
  </si>
  <si>
    <t>Zemní práce</t>
  </si>
  <si>
    <t>113154518</t>
  </si>
  <si>
    <t>Frézování živičného krytu tl 100 mm pruh š do 0,5 m pl do 500 m2</t>
  </si>
  <si>
    <t>m2</t>
  </si>
  <si>
    <t>-357460008</t>
  </si>
  <si>
    <t>VV</t>
  </si>
  <si>
    <t>"recyklace a odvoz v režii zhotovitele"(5,9+6,5)/2*10+(7,5+8,3)/2*10</t>
  </si>
  <si>
    <t>Součet</t>
  </si>
  <si>
    <t>122351103</t>
  </si>
  <si>
    <t>Odkopávky a prokopávky nezapažené v hornině třídy těžitelnosti II skupiny 4 objem do 100 m3 strojně</t>
  </si>
  <si>
    <t>m3</t>
  </si>
  <si>
    <t>116,3+102,75</t>
  </si>
  <si>
    <t>162751137</t>
  </si>
  <si>
    <t>Vodorovné přemístění přes 9 000 do 10000 m výkopku/sypaniny z horniny třídy těžitelnosti II skupiny 4 a 5</t>
  </si>
  <si>
    <t>162751139</t>
  </si>
  <si>
    <t>Příplatek k vodorovnému přemístění výkopku/sypaniny z horniny třídy těžitelnosti II skupiny 4 a 5 ZKD 1000 m přes 10000 m</t>
  </si>
  <si>
    <t>10*219,05</t>
  </si>
  <si>
    <t>171201231</t>
  </si>
  <si>
    <t>Poplatek za uložení zeminy a kamení na recyklační skládce (skládkovné) kód odpadu 17 05 04</t>
  </si>
  <si>
    <t>t</t>
  </si>
  <si>
    <t>219,05*1,8</t>
  </si>
  <si>
    <t>181951112</t>
  </si>
  <si>
    <t>Úprava pláně v hornině třídy těžitelnosti I skupiny 1 až 3 se zhutněním strojně</t>
  </si>
  <si>
    <t>633,1</t>
  </si>
  <si>
    <t>Komunikace pozemní</t>
  </si>
  <si>
    <t>564861111</t>
  </si>
  <si>
    <t>Podklad ze štěrkodrtě ŠD plochy přes 100 m2 tl 200 mm</t>
  </si>
  <si>
    <t>564930412</t>
  </si>
  <si>
    <t>Podklad z asfaltového recyklátu plochy do 100 m2 tl 100 mm</t>
  </si>
  <si>
    <t>"nezpevněné sjezdy recykl. tl.100mm se zhutněním"33,2+29,7</t>
  </si>
  <si>
    <t>564961315</t>
  </si>
  <si>
    <t>Podklad z betonového recyklátu plochy přes 100 m2 tl 200 mm</t>
  </si>
  <si>
    <t>"recyklát Rmat 200mm"484,3</t>
  </si>
  <si>
    <t>565135101</t>
  </si>
  <si>
    <t>Asfaltový beton vrstva podkladní ACP 16 (obalované kamenivo OKS) tl 50 mm š do 1,5 m</t>
  </si>
  <si>
    <t>68,3+257,8+226,5+80,5</t>
  </si>
  <si>
    <t>569931132</t>
  </si>
  <si>
    <t>Zpevnění krajnic asfaltovým recyklátem tl 100 mm</t>
  </si>
  <si>
    <t>(0,75+1,65)/2*10*2+(1,5+0,75)/2*33,4*2+1,5*27,4*2+0,75*2*10</t>
  </si>
  <si>
    <t>573111112</t>
  </si>
  <si>
    <t>Postřik živičný infiltrační s posypem z asfaltu množství 1 kg/m2</t>
  </si>
  <si>
    <t>573231106</t>
  </si>
  <si>
    <t>Postřik živičný spojovací ze silniční emulze v množství 0,30 kg/m2</t>
  </si>
  <si>
    <t>26</t>
  </si>
  <si>
    <t>573231108</t>
  </si>
  <si>
    <t>Postřik živičný spojovací ze silniční emulze v množství 0,50 kg/m2</t>
  </si>
  <si>
    <t>28</t>
  </si>
  <si>
    <t>603,1</t>
  </si>
  <si>
    <t>15</t>
  </si>
  <si>
    <t>577134111</t>
  </si>
  <si>
    <t>Asfaltový beton vrstva obrusná ACO 11 (ABS) tř. I tl 40 mm š do 3 m z nemodifikovaného asfaltu</t>
  </si>
  <si>
    <t>30</t>
  </si>
  <si>
    <t>62+233,8+205,5+73</t>
  </si>
  <si>
    <t>577155112</t>
  </si>
  <si>
    <t>Asfaltový beton vrstva ložní ACL 16 (ABH) tl 60 mm š do 3 m z nemodifikovaného asfaltu</t>
  </si>
  <si>
    <t>32</t>
  </si>
  <si>
    <t>65,1+245,5+215,8+76,7</t>
  </si>
  <si>
    <t>17</t>
  </si>
  <si>
    <t>599142111</t>
  </si>
  <si>
    <t>Úprava zálivky dilatačních nebo pracovních spár v krytu hl do 40 mm š přes 20 do 40 mm</t>
  </si>
  <si>
    <t>m</t>
  </si>
  <si>
    <t>34</t>
  </si>
  <si>
    <t>5,9+8,3</t>
  </si>
  <si>
    <t>Ostatní konstrukce a práce, bourání</t>
  </si>
  <si>
    <t>911331141</t>
  </si>
  <si>
    <t>Svodidlo ocelové jednostranné zádržnosti H2 se zaberaněním sloupků ve vzdálenosti do 2 m</t>
  </si>
  <si>
    <t>36</t>
  </si>
  <si>
    <t>19</t>
  </si>
  <si>
    <t>912211111</t>
  </si>
  <si>
    <t>Montáž směrového sloupku silničního plastového prosté uložení bez betonového základu</t>
  </si>
  <si>
    <t>kus</t>
  </si>
  <si>
    <t>38</t>
  </si>
  <si>
    <t>M</t>
  </si>
  <si>
    <t>40445162</t>
  </si>
  <si>
    <t>sloupek směrový silniční plastový Z 11 červený</t>
  </si>
  <si>
    <t>40</t>
  </si>
  <si>
    <t>914111111</t>
  </si>
  <si>
    <t>Montáž svislé dopravní značky do velikosti 1 m2 objímkami na sloupek nebo konzolu</t>
  </si>
  <si>
    <t>42</t>
  </si>
  <si>
    <t>40445600</t>
  </si>
  <si>
    <t>výstražné dopravní značky A1-A30, A33 700mm</t>
  </si>
  <si>
    <t>44</t>
  </si>
  <si>
    <t>"A2A"1</t>
  </si>
  <si>
    <t>23</t>
  </si>
  <si>
    <t>40445649</t>
  </si>
  <si>
    <t>dodatkové tabulky E3-E5, E8, E14-E16 500x150mm</t>
  </si>
  <si>
    <t>46</t>
  </si>
  <si>
    <t>"E4"1</t>
  </si>
  <si>
    <t>40445636</t>
  </si>
  <si>
    <t>informativní značky směrové IS12-IS14, IS15b 1000x500mm</t>
  </si>
  <si>
    <t>48</t>
  </si>
  <si>
    <t>"IS14-2ks, IS15A-2ks"4</t>
  </si>
  <si>
    <t>25</t>
  </si>
  <si>
    <t>914112111</t>
  </si>
  <si>
    <t>Tabulka s označením evidenčního čísla mostu</t>
  </si>
  <si>
    <t>50</t>
  </si>
  <si>
    <t>141*2 "Přepočtené koeficientem množství</t>
  </si>
  <si>
    <t>914511112</t>
  </si>
  <si>
    <t>Montáž sloupku dopravních značek délky do 3,5 m s betonovým základem a patkou D 60 mm</t>
  </si>
  <si>
    <t>52</t>
  </si>
  <si>
    <t>27</t>
  </si>
  <si>
    <t>40445225</t>
  </si>
  <si>
    <t>sloupek pro dopravní značku Zn D 60mm v 3,5m</t>
  </si>
  <si>
    <t>54</t>
  </si>
  <si>
    <t>915211112</t>
  </si>
  <si>
    <t>Vodorovné dopravní značení dělící čáry souvislé š 125 mm retroreflexní bílý plast</t>
  </si>
  <si>
    <t>56</t>
  </si>
  <si>
    <t>"V4/0,125"100*2</t>
  </si>
  <si>
    <t>29</t>
  </si>
  <si>
    <t>915611111</t>
  </si>
  <si>
    <t>Předznačení vodorovného liniového značení</t>
  </si>
  <si>
    <t>58</t>
  </si>
  <si>
    <t>919726121</t>
  </si>
  <si>
    <t>Geotextilie pro ochranu, separaci a filtraci netkaná měrná hm do 200 g/m2</t>
  </si>
  <si>
    <t>60</t>
  </si>
  <si>
    <t>31</t>
  </si>
  <si>
    <t>919735111</t>
  </si>
  <si>
    <t>Řezání stávajícího živičného krytu hl do 50 mm</t>
  </si>
  <si>
    <t>62</t>
  </si>
  <si>
    <t>966006132</t>
  </si>
  <si>
    <t>Odstranění značek dopravních nebo orientačních se sloupky s betonovými patkami</t>
  </si>
  <si>
    <t>64</t>
  </si>
  <si>
    <t>998</t>
  </si>
  <si>
    <t>Přesun hmot</t>
  </si>
  <si>
    <t>33</t>
  </si>
  <si>
    <t>998225111</t>
  </si>
  <si>
    <t>Přesun hmot pro pozemní komunikace s krytem z kamene, monolitickým betonovým nebo živičným</t>
  </si>
  <si>
    <t>66</t>
  </si>
  <si>
    <t>Pomocné práce při zajištění dopravy po celou dobu stavby</t>
  </si>
  <si>
    <t>68</t>
  </si>
  <si>
    <t>"vč. přechodného DZ"1</t>
  </si>
  <si>
    <t>35</t>
  </si>
  <si>
    <t>Zkouška zhutnění</t>
  </si>
  <si>
    <t>70</t>
  </si>
  <si>
    <t>SO 101a - Propustek</t>
  </si>
  <si>
    <t xml:space="preserve">    4 - Vodorovné konstrukce</t>
  </si>
  <si>
    <t xml:space="preserve">    8 - Trubní vedení</t>
  </si>
  <si>
    <t>PSV - Práce a dodávky PSV</t>
  </si>
  <si>
    <t xml:space="preserve">    711 - Izolace proti vodě, vlhkosti a plynům</t>
  </si>
  <si>
    <t>113154513</t>
  </si>
  <si>
    <t>Frézování živičného krytu tl 50 mm pruh š do 0,5 m pl do 500 m2</t>
  </si>
  <si>
    <t>1705977146</t>
  </si>
  <si>
    <t>"recyklace a odvoz v režii zhotovitele"3*6+2,4*6</t>
  </si>
  <si>
    <t>124253100</t>
  </si>
  <si>
    <t>Vykopávky pro koryta vodotečí v hornině třídy těžitelnosti I skupiny 3 objem do 100 m3 strojně</t>
  </si>
  <si>
    <t>0,32*7+0,78*3</t>
  </si>
  <si>
    <t>131251100</t>
  </si>
  <si>
    <t>Hloubení jam nezapažených v hornině třídy těžitelnosti I skupiny 3 objem do 20 m3 strojně</t>
  </si>
  <si>
    <t>"pro jímku"1,65*2,25*1,4</t>
  </si>
  <si>
    <t>"pro jímku"2,6</t>
  </si>
  <si>
    <t>132251251</t>
  </si>
  <si>
    <t>Hloubení rýh nezapažených š do 2000 mm v hornině třídy těžitelnosti I skupiny 3 objem do 20 m3 strojně</t>
  </si>
  <si>
    <t>(1+1,45)/2*(1,15+1,1)/2*8,6+0,3*0,6*3</t>
  </si>
  <si>
    <t>155131311</t>
  </si>
  <si>
    <t>Zřízení protierozního zpevnění svahů geomříží, georohoží sklonu do 1:2 včetně kotvení</t>
  </si>
  <si>
    <t>(0,3*1,8*2+0,2+0,2+0,2)*3,65</t>
  </si>
  <si>
    <t>69311055</t>
  </si>
  <si>
    <t>tkanina jutová přírodní 200g/m2</t>
  </si>
  <si>
    <t>6,132*1,2</t>
  </si>
  <si>
    <t>162351103</t>
  </si>
  <si>
    <t>Vodorovné přemístění přes 50 do 500 m výkopku/sypaniny z horniny třídy těžitelnosti I skupiny 1 až 3</t>
  </si>
  <si>
    <t>2,6+2,6</t>
  </si>
  <si>
    <t>162751117</t>
  </si>
  <si>
    <t>Vodorovné přemístění přes 9 000 do 10000 m výkopku/sypaniny z horniny třídy těžitelnosti I skupiny 1 až 3</t>
  </si>
  <si>
    <t>12,392+5,198+4,58</t>
  </si>
  <si>
    <t>162751119</t>
  </si>
  <si>
    <t>Příplatek k vodorovnému přemístění výkopku/sypaniny z horniny třídy těžitelnosti I skupiny 1 až 3 ZKD 1000 m přes 10000 m</t>
  </si>
  <si>
    <t>10*22,17</t>
  </si>
  <si>
    <t>167151101</t>
  </si>
  <si>
    <t>Nakládání výkopku z hornin třídy těžitelnosti I skupiny 1 až 3 do 100 m3</t>
  </si>
  <si>
    <t>22,17*1,8</t>
  </si>
  <si>
    <t>171251201</t>
  </si>
  <si>
    <t>Uložení sypaniny na skládky nebo meziskládky</t>
  </si>
  <si>
    <t>174151101</t>
  </si>
  <si>
    <t>Zásyp jam, šachet rýh nebo kolem objektů sypaninou se zhutněním</t>
  </si>
  <si>
    <t>3*6+(1,25+0,75)*3</t>
  </si>
  <si>
    <t>Vodorovné konstrukce</t>
  </si>
  <si>
    <t>451572111</t>
  </si>
  <si>
    <t>Lože pod potrubí otevřený výkop z kameniva drobného těženého</t>
  </si>
  <si>
    <t>"podklad roury ŠD 8-16 hutněný Id=0,85"1*0,15*8,8</t>
  </si>
  <si>
    <t>451573111</t>
  </si>
  <si>
    <t>Lože pod potrubí otevřený výkop ze štěrkopísku</t>
  </si>
  <si>
    <t>0,16*8,8</t>
  </si>
  <si>
    <t>452311141</t>
  </si>
  <si>
    <t>Podkladní desky z betonu prostého bez zvýšených nároků na prostředí tř. C 16/20 otevřený výkop</t>
  </si>
  <si>
    <t>"podkladní beton tl.100mm"1,6*2*0,1</t>
  </si>
  <si>
    <t>452318510</t>
  </si>
  <si>
    <t>Zajišťovací práh z betonu prostého se zvýšenými nároky na prostředí</t>
  </si>
  <si>
    <t>0,3*0,6*3</t>
  </si>
  <si>
    <t>462512270</t>
  </si>
  <si>
    <t>Zához z lomového kamene s proštěrkováním z terénu hmotnost do 200 kg</t>
  </si>
  <si>
    <t>2*0,9*0,3</t>
  </si>
  <si>
    <t>463212121</t>
  </si>
  <si>
    <t>Rovnanina z lomového kamene upraveného s vyplněním spár těženým kamenivem</t>
  </si>
  <si>
    <t>1,74*2*1,8</t>
  </si>
  <si>
    <t>465513127</t>
  </si>
  <si>
    <t>Dlažba z lomového kamene na cementovou maltu s vyspárováním tl 200 mm</t>
  </si>
  <si>
    <t>1,6*3</t>
  </si>
  <si>
    <t>(1,25+0,75)*3</t>
  </si>
  <si>
    <t>2,4*6</t>
  </si>
  <si>
    <t>3*6</t>
  </si>
  <si>
    <t>577144111</t>
  </si>
  <si>
    <t>Asfaltový beton vrstva obrusná ACO 11 (ABS) tř. I tl 50 mm š do 3 m z nemodifikovaného asfaltu</t>
  </si>
  <si>
    <t>577145112</t>
  </si>
  <si>
    <t>Asfaltový beton vrstva ložní ACL 16 (ABH) tl 50 mm š do 3 m z nemodifikovaného asfaltu</t>
  </si>
  <si>
    <t>6*2</t>
  </si>
  <si>
    <t>Trubní vedení</t>
  </si>
  <si>
    <t>894302171</t>
  </si>
  <si>
    <t>Stěny šachet tl nad 200 mm ze ŽB bez zvýšených nároků na prostředí tř. C 30/37</t>
  </si>
  <si>
    <t>"monolit. horská vpusť beton C30/37 XF4"1*1,4*0,2+1*1,1*0,2*2+1*(1,1+0,75)*0,2</t>
  </si>
  <si>
    <t>894501111</t>
  </si>
  <si>
    <t>Bednění stěn šachet pravoúhlých nebo vícehranných oboustranné zřízení</t>
  </si>
  <si>
    <t>-1806687544</t>
  </si>
  <si>
    <t>"bednění horské vpusti"1*1,3*2+1,4*1,3*2+1*1,1*2+0,6*1,1*2</t>
  </si>
  <si>
    <t>894608112</t>
  </si>
  <si>
    <t>Výztuž šachet z betonářské oceli 10 505</t>
  </si>
  <si>
    <t>18*2,96/1000</t>
  </si>
  <si>
    <t>899204112</t>
  </si>
  <si>
    <t>Osazení mříží litinových včetně rámů a košů na bahno pro třídu zatížení D400, E600</t>
  </si>
  <si>
    <t>"krycí mříž ocelová horské vpusti odnímatekná vč. kotvení a povrch.úpravy - vč. dodávky - 0,6x1m, ocel S235"1</t>
  </si>
  <si>
    <t>919535557</t>
  </si>
  <si>
    <t>Obetonování trubního propustku betonem prostým tř. C 16/20</t>
  </si>
  <si>
    <t>"zásyp mezerovitým betonem"0,79*8,4</t>
  </si>
  <si>
    <t>919551014</t>
  </si>
  <si>
    <t>Zřízení propustků z trub plastových DN 600</t>
  </si>
  <si>
    <t>28614350</t>
  </si>
  <si>
    <t>trubka kanalizační PP korugovaná pro velké průměry DN 600x6000mm SN8</t>
  </si>
  <si>
    <t>9,55*1,015 "Přepočtené koeficientem množství</t>
  </si>
  <si>
    <t>6+6</t>
  </si>
  <si>
    <t>72</t>
  </si>
  <si>
    <t>PSV</t>
  </si>
  <si>
    <t>Práce a dodávky PSV</t>
  </si>
  <si>
    <t>711</t>
  </si>
  <si>
    <t>Izolace proti vodě, vlhkosti a plynům</t>
  </si>
  <si>
    <t>37</t>
  </si>
  <si>
    <t>711112011</t>
  </si>
  <si>
    <t>Provedení izolace proti zemní vlhkosti svislé za studena suspenzí asfaltovou</t>
  </si>
  <si>
    <t>74</t>
  </si>
  <si>
    <t>"nátěr asf.betonu horské vpusti proti zemní vlhkosti"(1*1,3*2+1,4*1,3*2)*2</t>
  </si>
  <si>
    <t>11163346</t>
  </si>
  <si>
    <t>suspenze hydroizolační asfaltová</t>
  </si>
  <si>
    <t>76</t>
  </si>
  <si>
    <t>12,48*0,0011 "Přepočtené koeficientem množství</t>
  </si>
  <si>
    <t>39</t>
  </si>
  <si>
    <t>998711101</t>
  </si>
  <si>
    <t>Přesun hmot tonážní pro izolace proti vodě, vlhkosti a plynům v objektech v do 6 m</t>
  </si>
  <si>
    <t>78</t>
  </si>
  <si>
    <t>80</t>
  </si>
  <si>
    <t>"vč. přechodného DZ a zajištění přejezdu výkop.rýhy"1</t>
  </si>
  <si>
    <t>41</t>
  </si>
  <si>
    <t>82</t>
  </si>
  <si>
    <t>"podklad roury propustku"1</t>
  </si>
  <si>
    <t>SO 201 - Most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</si>
  <si>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</si>
  <si>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</si>
  <si>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</si>
  <si>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>131251104</t>
  </si>
  <si>
    <t>Hloubení jam nezapažených v hornině třídy těžitelnosti I skupiny 3 objem do 500 m3 strojně</t>
  </si>
  <si>
    <t>"výkopy ppro sjezdy do stavbení jámy"103,2</t>
  </si>
  <si>
    <t>"výkopy pro opevnění koryta" 26,6</t>
  </si>
  <si>
    <t>"výkopy pro stavbu opěr"232,5+228,4</t>
  </si>
  <si>
    <t>590,7-103,2</t>
  </si>
  <si>
    <t>10*487,5</t>
  </si>
  <si>
    <t>165746804</t>
  </si>
  <si>
    <t>908454982</t>
  </si>
  <si>
    <t>10*47,467</t>
  </si>
  <si>
    <t>167151102</t>
  </si>
  <si>
    <t>Nakládání výkopku z hornin třídy těžitelnosti II skupiny 4 a 5 do 100 m3</t>
  </si>
  <si>
    <t>1463092475</t>
  </si>
  <si>
    <t>"vývrt pilot a mikropilot"3,14*0,4*0,4*90+3,14*0,08*0,08*112</t>
  </si>
  <si>
    <t>(487,5+47,467)*1,8</t>
  </si>
  <si>
    <t>"zásypy z vytěženého materiálu"103,2</t>
  </si>
  <si>
    <t>"zásypz z nakupovaného materiálu"24,6</t>
  </si>
  <si>
    <t>58344197</t>
  </si>
  <si>
    <t>štěrkodrť frakce 0/63</t>
  </si>
  <si>
    <t>24,6*2</t>
  </si>
  <si>
    <t>Zakládání</t>
  </si>
  <si>
    <t>212752102</t>
  </si>
  <si>
    <t>Trativod z drenážních trubek korugovaných PE-HD SN 4 perforace 360° včetně lože otevřený výkop DN 150 pro liniové stavby</t>
  </si>
  <si>
    <t>"drenáž komplet d=150mm"2*12</t>
  </si>
  <si>
    <t>225311112</t>
  </si>
  <si>
    <t>Vrty maloprofilové jádrové D přes 93 do 156 mm úklon do 45° hl 0 až 25 m hornina I a II</t>
  </si>
  <si>
    <t>1784835601</t>
  </si>
  <si>
    <t>226212612</t>
  </si>
  <si>
    <t>Vrty velkoprofilové svislé zapažené D přes 650 do 850 mm hl od 0 do 10 m hornina II</t>
  </si>
  <si>
    <t>636606889</t>
  </si>
  <si>
    <t>18*5</t>
  </si>
  <si>
    <t>227111111</t>
  </si>
  <si>
    <t>Odpažení maloprofilových vrtů průměru do 56 mm</t>
  </si>
  <si>
    <t>2035355457</t>
  </si>
  <si>
    <t>231212113</t>
  </si>
  <si>
    <t>Zřízení pilot svislých zapažených D přes 650 do 1250 mm hl od 0 do 10 m s vytažením pažnic z betonu železového</t>
  </si>
  <si>
    <t>1964693045</t>
  </si>
  <si>
    <t>58932935</t>
  </si>
  <si>
    <t>beton C 25/30 XA1 XC1-2</t>
  </si>
  <si>
    <t>-191102372</t>
  </si>
  <si>
    <t>3,14*0,4*0,4*90</t>
  </si>
  <si>
    <t>231611114</t>
  </si>
  <si>
    <t>Výztuž pilot betonovaných do země ocel z betonářské oceli 10 505</t>
  </si>
  <si>
    <t>273313511</t>
  </si>
  <si>
    <t>Základové desky z betonu tř. C 12/15</t>
  </si>
  <si>
    <t>"podkladní beton tl.100mm"78*0,1</t>
  </si>
  <si>
    <t>281602111</t>
  </si>
  <si>
    <t>Injektování povrchové nízkotlaké s dvojitým obturátorem mikropilot a kotev tlakem do 0,6 MPa</t>
  </si>
  <si>
    <t>hod</t>
  </si>
  <si>
    <t>-649040005</t>
  </si>
  <si>
    <t>112*15/60</t>
  </si>
  <si>
    <t>281602111.R</t>
  </si>
  <si>
    <t>injektážní směs</t>
  </si>
  <si>
    <t>0,054*0,054*3,14*112</t>
  </si>
  <si>
    <t>283111123</t>
  </si>
  <si>
    <t>Zřízení trubkových mikropilot svislých část manžetová D přes 105 do 115 mm</t>
  </si>
  <si>
    <t>"7m, 16ks"7*16</t>
  </si>
  <si>
    <t>14011080</t>
  </si>
  <si>
    <t>trubka ocelová bezešvá hladká jakost 11 353 108mm</t>
  </si>
  <si>
    <t>112*1,1 "Přepočtené koeficientem množství</t>
  </si>
  <si>
    <t>283131113</t>
  </si>
  <si>
    <t>Zřízení hlavy mikropilot namáhaných tlakem i tahem D přes 105 do 115 mm</t>
  </si>
  <si>
    <t>Svislé a kompletní konstrukce</t>
  </si>
  <si>
    <t>317171126</t>
  </si>
  <si>
    <t>Kotvení monolitického betonu římsy do mostovky kotvou do vývrtu</t>
  </si>
  <si>
    <t>"kotvy říms (ocelový výrobek 5kg/ks) vč.povrch ochrany proti korozi"2*24</t>
  </si>
  <si>
    <t>54879990</t>
  </si>
  <si>
    <t>kotva římsy do vývrtu</t>
  </si>
  <si>
    <t>317321118</t>
  </si>
  <si>
    <t>Mostní římsy ze ŽB C 30/37</t>
  </si>
  <si>
    <t>317353121</t>
  </si>
  <si>
    <t>Bednění mostních říms všech tvarů - zřízení</t>
  </si>
  <si>
    <t>317353221</t>
  </si>
  <si>
    <t>Bednění mostních říms všech tvarů - odstranění</t>
  </si>
  <si>
    <t>317361116</t>
  </si>
  <si>
    <t>Výztuž mostních říms z betonářské oceli 10 505</t>
  </si>
  <si>
    <t>334323118</t>
  </si>
  <si>
    <t>Mostní opěry a úložné prahy ze ŽB C 30/37</t>
  </si>
  <si>
    <t>2019237601</t>
  </si>
  <si>
    <t>"beton opěr a křídel C30/37"79,115+4,520+7,26</t>
  </si>
  <si>
    <t>334351112</t>
  </si>
  <si>
    <t>Bednění systémové mostních opěr a úložných prahů z překližek pro ŽB - zřízení</t>
  </si>
  <si>
    <t>-64082235</t>
  </si>
  <si>
    <t>"bednění opěr a křídel"148,6</t>
  </si>
  <si>
    <t>334351211</t>
  </si>
  <si>
    <t>Bednění systémové mostních opěr a úložných prahů z překližek - odstranění</t>
  </si>
  <si>
    <t>-386469468</t>
  </si>
  <si>
    <t>334361216</t>
  </si>
  <si>
    <t>Výztuž dříků opěr z betonářské oceli 10 505</t>
  </si>
  <si>
    <t>1144407694</t>
  </si>
  <si>
    <t>"výztuž opěr a křídel C25/30"10,907</t>
  </si>
  <si>
    <t>388995212</t>
  </si>
  <si>
    <t>Chránička kabelů z trub HDPE DN 110</t>
  </si>
  <si>
    <t>174487852</t>
  </si>
  <si>
    <t>"chránička PVC trubka 110 x 5,3 šedá"2*23,4</t>
  </si>
  <si>
    <t>421321127</t>
  </si>
  <si>
    <t>Mostní nosné konstrukce deskové ze ŽB C 30/37</t>
  </si>
  <si>
    <t>"beton nosné konstrukce C30/37"146,02</t>
  </si>
  <si>
    <t>421351131</t>
  </si>
  <si>
    <t>Bednění konstrukcí mostů - zřízení</t>
  </si>
  <si>
    <t>"bednění nosné konstrukce"172,4</t>
  </si>
  <si>
    <t>421351231</t>
  </si>
  <si>
    <t>Bednění konstrukcí mostů - odstranění</t>
  </si>
  <si>
    <t>421361226</t>
  </si>
  <si>
    <t>Výztuž ŽB deskového mostu z betonářské oceli 10 505</t>
  </si>
  <si>
    <t>"výztuž nosné konstrukce B500B"17,523</t>
  </si>
  <si>
    <t>430321616</t>
  </si>
  <si>
    <t>Schodišťová konstrukce a rampa ze ŽB tř. C 30/37</t>
  </si>
  <si>
    <t>"schodiště z monolitického betonu C30/37"3,2</t>
  </si>
  <si>
    <t>431351121</t>
  </si>
  <si>
    <t>Zřízení bednění podest schodišť a ramp přímočarých v do 4 m</t>
  </si>
  <si>
    <t>"bednění schodiště"8</t>
  </si>
  <si>
    <t>431351122</t>
  </si>
  <si>
    <t>Odstranění bednění podest schodišť a ramp přímočarých v do 4 m</t>
  </si>
  <si>
    <t>458311131</t>
  </si>
  <si>
    <t>Filtrační vrstvy za opěrou z betonu drenážního hutněného po vrstvách</t>
  </si>
  <si>
    <t>"přechodový klín z mezerovitého betonu"1,6*7,5*2</t>
  </si>
  <si>
    <t>43</t>
  </si>
  <si>
    <t>"kamenný zához koryta"51</t>
  </si>
  <si>
    <t>135</t>
  </si>
  <si>
    <t>45</t>
  </si>
  <si>
    <t>143,86</t>
  </si>
  <si>
    <t>47</t>
  </si>
  <si>
    <t>578132114</t>
  </si>
  <si>
    <t>Litý asfalt MA 8 (LAJ) tl 35 mm š do 3 m z nemodifikovaného asfaltu</t>
  </si>
  <si>
    <t>Úpravy povrchů, podlahy a osazování výplní</t>
  </si>
  <si>
    <t>49</t>
  </si>
  <si>
    <t>628611131</t>
  </si>
  <si>
    <t>Nátěr betonu mostu akrylátový 2x ochranný pružný S4 (OS-C)</t>
  </si>
  <si>
    <t>911334222</t>
  </si>
  <si>
    <t>Svodidlo ocelové zábradelníkotvené do římsy</t>
  </si>
  <si>
    <t>"svodidlo ocelové zábradelní"2*24</t>
  </si>
  <si>
    <t>51</t>
  </si>
  <si>
    <t>919112233</t>
  </si>
  <si>
    <t>Řezání spár pro vytvoření komůrky š 20 mm hl 40 mm pro těsnící zálivku v živičném krytu</t>
  </si>
  <si>
    <t>84</t>
  </si>
  <si>
    <t>"frézování drážky v asf.betonu 40x20mm"7,84*2</t>
  </si>
  <si>
    <t>919121231</t>
  </si>
  <si>
    <t>Těsnění spár zálivkou za studena pro komůrky š 20 mm hl 25 mm bez těsnicího profilu</t>
  </si>
  <si>
    <t>86</t>
  </si>
  <si>
    <t>"zálivka asf.modifikovaná 400mm2"23,4*2</t>
  </si>
  <si>
    <t>53</t>
  </si>
  <si>
    <t>919121233</t>
  </si>
  <si>
    <t>Těsnění spár zálivkou za studena pro komůrky š 20 mm hl 40 mm bez těsnicího profilu</t>
  </si>
  <si>
    <t>88</t>
  </si>
  <si>
    <t>"zálivka asf.modifikovaná 800mm2"7,84*2</t>
  </si>
  <si>
    <t>919721231</t>
  </si>
  <si>
    <t>Geomříž pro vyztužení asfaltového povrchu</t>
  </si>
  <si>
    <t>90</t>
  </si>
  <si>
    <t>"tahová geomříž - výztuž asf.vrstev"7,84*2*1</t>
  </si>
  <si>
    <t>55</t>
  </si>
  <si>
    <t>948411111</t>
  </si>
  <si>
    <t>Zřízení podpěrné skruže dočasné kovové z věží výšky do 10 m</t>
  </si>
  <si>
    <t>92</t>
  </si>
  <si>
    <t>948411211</t>
  </si>
  <si>
    <t>Odstranění podpěrné skruže dočasné kovové z věží výšky do 10 m</t>
  </si>
  <si>
    <t>94</t>
  </si>
  <si>
    <t>57</t>
  </si>
  <si>
    <t>948411911</t>
  </si>
  <si>
    <t>Měsíční nájemné podpěrné skruže dočasné kovové z věží výšky do 10 m</t>
  </si>
  <si>
    <t>96</t>
  </si>
  <si>
    <t>Pol1</t>
  </si>
  <si>
    <t>Mostní odvodňovací trubka (povrchů izolace) měděná</t>
  </si>
  <si>
    <t>98</t>
  </si>
  <si>
    <t>59</t>
  </si>
  <si>
    <t>998212111</t>
  </si>
  <si>
    <t>Přesun hmot pro mosty zděné, monolitické betonové nebo ocelové v do 20 m</t>
  </si>
  <si>
    <t>100</t>
  </si>
  <si>
    <t>711112001</t>
  </si>
  <si>
    <t>Provedení izolace proti zemní vlhkosti svislé za studena nátěrem penetračním</t>
  </si>
  <si>
    <t>102</t>
  </si>
  <si>
    <t>"nátěr opěr a křídel proti zemní vlhkosti"40,9</t>
  </si>
  <si>
    <t>61</t>
  </si>
  <si>
    <t>11163150</t>
  </si>
  <si>
    <t>lak penetrační asfaltový</t>
  </si>
  <si>
    <t>104</t>
  </si>
  <si>
    <t>40,9*0,00034 "Přepočtené koeficientem množství</t>
  </si>
  <si>
    <t>711132101</t>
  </si>
  <si>
    <t>Provedení izolace proti zemní vlhkosti pásy na sucho svislé AIP nebo tkaninou</t>
  </si>
  <si>
    <t>106</t>
  </si>
  <si>
    <t>27+27+37,84</t>
  </si>
  <si>
    <t>63</t>
  </si>
  <si>
    <t>69311081</t>
  </si>
  <si>
    <t>geotextilie netkaná separační, ochranná, filtrační, drenážní PES 300g/m2</t>
  </si>
  <si>
    <t>108</t>
  </si>
  <si>
    <t>91,84*1,15 "Přepočtené koeficientem množství</t>
  </si>
  <si>
    <t>711132111</t>
  </si>
  <si>
    <t>Provedení izolace proti zemní vlhkosti pásy na sucho samolepící svislé</t>
  </si>
  <si>
    <t>110</t>
  </si>
  <si>
    <t>65</t>
  </si>
  <si>
    <t>62866281</t>
  </si>
  <si>
    <t>pás asfaltový samolepicí</t>
  </si>
  <si>
    <t>112</t>
  </si>
  <si>
    <t>36,96*1,221 "Přepočtené koeficientem množství</t>
  </si>
  <si>
    <t>711341564</t>
  </si>
  <si>
    <t>Provedení hydroizolace mostovek pásy přitavením NAIP vč. pečetící vrstvy</t>
  </si>
  <si>
    <t>308869192</t>
  </si>
  <si>
    <t>67</t>
  </si>
  <si>
    <t>62832001</t>
  </si>
  <si>
    <t>pás asfaltový natavitelný</t>
  </si>
  <si>
    <t>116</t>
  </si>
  <si>
    <t>159,7*1,1655 "Přepočtené koeficientem množství</t>
  </si>
  <si>
    <t>118</t>
  </si>
  <si>
    <t>SO 901 - Provizorní chodník</t>
  </si>
  <si>
    <t xml:space="preserve">    997 - Přesun sutě</t>
  </si>
  <si>
    <t>112151111</t>
  </si>
  <si>
    <t>Směrové kácení stromů s rozřezáním a odvětvením D kmene přes 100 do 200 mm</t>
  </si>
  <si>
    <t>112151112</t>
  </si>
  <si>
    <t>Směrové kácení stromů s rozřezáním a odvětvením D kmene přes 200 do 300 mm</t>
  </si>
  <si>
    <t>112201111</t>
  </si>
  <si>
    <t>Odstranění pařezů D do 0,2 m v rovině a svahu do 1:5 s odklizením do 20 m a zasypáním jámy</t>
  </si>
  <si>
    <t>112201112</t>
  </si>
  <si>
    <t>Odstranění pařezů D přes 0,2 do 0,3 m v rovině a svahu do 1:5 s odklizením do 20 m a zasypáním jámy</t>
  </si>
  <si>
    <t>113106290</t>
  </si>
  <si>
    <t>Rozebrání vozovek ze silničních dílců se spárami vyplněnými kamenivem strojně pl přes 50 do 200 m2</t>
  </si>
  <si>
    <t>113107162</t>
  </si>
  <si>
    <t>Odstranění podkladu z kameniva drceného tl přes 100 do 200 mm strojně pl přes 50 do 200 m2</t>
  </si>
  <si>
    <t>92,2*2</t>
  </si>
  <si>
    <t>113107181</t>
  </si>
  <si>
    <t>Odstranění podkladu živičného tl do 50 mm strojně pl přes 50 do 200 m2</t>
  </si>
  <si>
    <t>"odvoz a likvidace v režii zhotovitele"92,2*1,5</t>
  </si>
  <si>
    <t>122251102</t>
  </si>
  <si>
    <t>Odkopávky a prokopávky nezapažené v hornině třídy těžitelnosti I skupiny 3 objem do 50 m3 strojně</t>
  </si>
  <si>
    <t>"stržení povrchu terénu do prům hl. 0,15m"92,2*2*0,15</t>
  </si>
  <si>
    <t>"odkop zásypu opěr po dokončení stavby"(0,63+2,79)*4</t>
  </si>
  <si>
    <t>"výkop pro opěry lávky v zemině"(1,48+1,32)*4</t>
  </si>
  <si>
    <t>27,66+27,66+11,2+11,2</t>
  </si>
  <si>
    <t>13,680*10</t>
  </si>
  <si>
    <t>27,66+11,2</t>
  </si>
  <si>
    <t>171152112</t>
  </si>
  <si>
    <t>Uložení sypaniny z hornin nesoudržných a sypkých do násypů zhutněných mimo aktivní zónu silnic a dálnic</t>
  </si>
  <si>
    <t>13,68*1,8</t>
  </si>
  <si>
    <t>"zásyp opěr lávky štěrkodrtí"(0,63+2,79)*4</t>
  </si>
  <si>
    <t>"zpětný zásyp výkopů po dokončení stavby"(1,48+1,32)*4</t>
  </si>
  <si>
    <t>(0,63+2,79)*4*1,8</t>
  </si>
  <si>
    <t>181411121</t>
  </si>
  <si>
    <t>Založení lučního trávníku výsevem pl do 1000 m2 v rovině a ve svahu do 1:5</t>
  </si>
  <si>
    <t>00572472</t>
  </si>
  <si>
    <t>osivo směs travní krajinná-rovinná</t>
  </si>
  <si>
    <t>kg</t>
  </si>
  <si>
    <t>(92,2*2)/20*1,15</t>
  </si>
  <si>
    <t>181951111</t>
  </si>
  <si>
    <t>Úprava pláně v hornině třídy těžitelnosti I skupiny 1 až 3 bez zhutnění strojně</t>
  </si>
  <si>
    <t>273313611</t>
  </si>
  <si>
    <t>Základové desky z betonu tř. C 16/20</t>
  </si>
  <si>
    <t>"betonové lože schodiště tl. 0,15m C 16/20 XC2"2,5*2*0,15</t>
  </si>
  <si>
    <t>421321107</t>
  </si>
  <si>
    <t>Mostní nosné konstrukce deskové přechodové ze ŽB C 25/30</t>
  </si>
  <si>
    <t>"přechodové oblasti beton C16/20 XC2"0,25*0,45*2,5*2</t>
  </si>
  <si>
    <t>434311115</t>
  </si>
  <si>
    <t>Schodišťové stupně dusané na terén z betonu tř. C 20/25 bez potěru</t>
  </si>
  <si>
    <t>59217031</t>
  </si>
  <si>
    <t>obrubník betonový silniční 1000x150x250mm</t>
  </si>
  <si>
    <t>20*1,02 "Přepočtené koeficientem množství</t>
  </si>
  <si>
    <t>451315116</t>
  </si>
  <si>
    <t>Podkladní nebo výplňová vrstva z betonu C 20/25 tl do 100 mm</t>
  </si>
  <si>
    <t>"podkladní beton tl.100mm"1,5*3,5*2</t>
  </si>
  <si>
    <t>564911411</t>
  </si>
  <si>
    <t>Podklad z asfaltového recyklátu plochy přes 100 m2 tl 50 mm</t>
  </si>
  <si>
    <t>92,2*1,5</t>
  </si>
  <si>
    <t>573462111</t>
  </si>
  <si>
    <t>Dvojitý nátěr s obráceným podrťováním ze silniční emulze s posypem</t>
  </si>
  <si>
    <t>584121111</t>
  </si>
  <si>
    <t>Osazení silničních dílců z ŽB do lože z kameniva těženého tl 40 mm plochy do 200 m2</t>
  </si>
  <si>
    <t>"silniční betonové panely 1x3x0,15-18ks"1*3*18</t>
  </si>
  <si>
    <t>59381009</t>
  </si>
  <si>
    <t>panel silniční 3,00x1,00x0,15m</t>
  </si>
  <si>
    <t>18*1,02 "Přepočtené koeficientem množství</t>
  </si>
  <si>
    <t>900000000</t>
  </si>
  <si>
    <t>Mostní provizorium - ocel.dl.12m, volná š. 1,50m, nosnost pro pěší provoz</t>
  </si>
  <si>
    <t>"doprava, montáž, demontáž, nákem po celou dobu stavby"1</t>
  </si>
  <si>
    <t>961044111</t>
  </si>
  <si>
    <t>Bourání základů z betonu prostého</t>
  </si>
  <si>
    <t>"bourání přechodových oblastí beton C16/20 XC2"0,25*0,45*2,5*2</t>
  </si>
  <si>
    <t>"vybourání schodiště" 0,15*0,25*1*20+2,5*2*0,15</t>
  </si>
  <si>
    <t>997</t>
  </si>
  <si>
    <t>Přesun sutě</t>
  </si>
  <si>
    <t>997221551</t>
  </si>
  <si>
    <t>Vodorovná doprava suti ze sypkých materiálů do 1 km</t>
  </si>
  <si>
    <t>997221559</t>
  </si>
  <si>
    <t>Příplatek ZKD 1 km u vodorovné dopravy suti ze sypkých materiálů</t>
  </si>
  <si>
    <t>58,634*19 "Přepočtené koeficientem množství</t>
  </si>
  <si>
    <t>997221873</t>
  </si>
  <si>
    <t>Poplatek za uložení stavebního odpadu na recyklační skládce (skládkovné) zeminy a kamení zatříděného do Katalogu odpadů pod kódem 17 05 04</t>
  </si>
  <si>
    <t>SO 001 - Demolice stávají...</t>
  </si>
  <si>
    <t>113107041</t>
  </si>
  <si>
    <t>Odstranění podkladu živičných tl do 50 mm při překopech ručně</t>
  </si>
  <si>
    <t>"odstranění mostní izolace - nebezpečný odpad"8,5*14,4</t>
  </si>
  <si>
    <t>115101201</t>
  </si>
  <si>
    <t>Čerpání vody na dopravní výšku do 10 m průměrný přítok do 500 l/min</t>
  </si>
  <si>
    <t>"5*24hod"5*24</t>
  </si>
  <si>
    <t>115101301</t>
  </si>
  <si>
    <t>Pohotovost čerpací soupravy pro dopravní výšku do 10 m přítok do 500 l/min</t>
  </si>
  <si>
    <t>den</t>
  </si>
  <si>
    <t>"zemní hrázky v korytě z vytěženého materiálu (odkopy most.opěr)"2*27</t>
  </si>
  <si>
    <t>54*10</t>
  </si>
  <si>
    <t>171153101</t>
  </si>
  <si>
    <t>Zemní hrázky melioračních kanálů z horniny třídy těžitelnosti I a II skupiny 1 až 4</t>
  </si>
  <si>
    <t>54*1,8</t>
  </si>
  <si>
    <t>871490410</t>
  </si>
  <si>
    <t>Montáž kanalizačního potrubí korugovaného SN 10 z polypropylenu DN 1000</t>
  </si>
  <si>
    <t>"provizorní zatrubnění potoka 3xDN1400, plast roury - odstranění po dokončení v režii zhotovitele"3*20</t>
  </si>
  <si>
    <t>28614347</t>
  </si>
  <si>
    <t>trubka kanalizační PP korugovaná pro velké průměry DN 1400x6000mm SN4</t>
  </si>
  <si>
    <t>3*20</t>
  </si>
  <si>
    <t>871495811</t>
  </si>
  <si>
    <t>Bourání stávajícího potrubí z PVC nebo PP DN přes 800 do 1000</t>
  </si>
  <si>
    <t>919735126</t>
  </si>
  <si>
    <t>Řezání stávajícího betonového krytu hl přes 250 do 300 mm</t>
  </si>
  <si>
    <t>"řezání ŽB spar mezi mostními nosníky"13,6*7</t>
  </si>
  <si>
    <t>961041211</t>
  </si>
  <si>
    <t>Bourání mostních základů z betonu prostého</t>
  </si>
  <si>
    <t>"vybourání kam.bet.opevnění koryta"18,7+19,2</t>
  </si>
  <si>
    <t>962041211</t>
  </si>
  <si>
    <t>Bourání mostních zdí a pilířů z betonu prostého</t>
  </si>
  <si>
    <t>"odstranění spádového betonu"8,5*14,4*0,05</t>
  </si>
  <si>
    <t>962051111</t>
  </si>
  <si>
    <t>Bourání mostních zdí a pilířů z ŽB</t>
  </si>
  <si>
    <t>"vybourání dříků opěr, úložných prahů a dolní části křídel"19,2*2</t>
  </si>
  <si>
    <t>"vybourání ŽB závěrných zídek a horní části křídel"0,4*7,2*0,65+2*2*0,6*0,65</t>
  </si>
  <si>
    <t>"vybourání ŽB mostních říms"0,95*0,22*(17,65+17,85)</t>
  </si>
  <si>
    <t>"vybourání ŽB mostních fasád"0,5*0,3*14,4*2</t>
  </si>
  <si>
    <t>963051111</t>
  </si>
  <si>
    <t>Bourání mostní nosné konstrukce z ŽB</t>
  </si>
  <si>
    <t>"vybourání ŽB koncových příčníků"2*1,7</t>
  </si>
  <si>
    <t>"vybourání předpjatých mostních nosníků"0,3*13,6*8</t>
  </si>
  <si>
    <t>966075211</t>
  </si>
  <si>
    <t>Demontáž částí ocelového zábradlí mostů do 50 kg</t>
  </si>
  <si>
    <t>"odstranění ocelového zábradlí, odvoz na skládku investora 40km"(17,6+17,6)*50</t>
  </si>
  <si>
    <t>997211521</t>
  </si>
  <si>
    <t>Vodorovná doprava vybouraných hmot po suchu na vzdálenost do 1 km</t>
  </si>
  <si>
    <t>997211529</t>
  </si>
  <si>
    <t>Příplatek ZKD 1 km u vodorovné dopravy vybouraných hmot</t>
  </si>
  <si>
    <t>(337,668-1,76)*19</t>
  </si>
  <si>
    <t>"odstranění ocelového zábradlí - odvoz na skládku investora 40km"39*1,76</t>
  </si>
  <si>
    <t>997211612</t>
  </si>
  <si>
    <t>Nakládání vybouraných hmot na dopravní prostředky pro vodorovnou dopravu</t>
  </si>
  <si>
    <t>999000000</t>
  </si>
  <si>
    <t>Poplatky za skládku</t>
  </si>
  <si>
    <t>337,668-11,995</t>
  </si>
  <si>
    <t>999000001</t>
  </si>
  <si>
    <t>Poplatky za skládku - nebezpečný odpad</t>
  </si>
  <si>
    <t>8,5*14,4*0,098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</si>
</sst>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0" xfId="0" applyFont="1" applyBorder="1" applyAlignment="1" applyProtection="1">
      <alignment horizontal="left" vertical="center"/>
    </xf>
    <xf numFmtId="0" fontId="8" fillId="0" borderId="20" xfId="0" applyFont="1" applyBorder="1" applyAlignment="1" applyProtection="1">
      <alignment vertical="center"/>
    </xf>
    <xf numFmtId="4" fontId="8" fillId="0" borderId="20" xfId="0" applyNumberFormat="1" applyFont="1" applyBorder="1" applyAlignment="1" applyProtection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30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30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34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35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36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37</v>
      </c>
      <c r="E29" s="46"/>
      <c r="F29" s="31" t="s">
        <v>38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39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40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41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42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43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44</v>
      </c>
      <c r="U35" s="53"/>
      <c r="V35" s="53"/>
      <c r="W35" s="53"/>
      <c r="X35" s="55" t="s">
        <v>45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47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48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49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48</v>
      </c>
      <c r="AI60" s="41"/>
      <c r="AJ60" s="41"/>
      <c r="AK60" s="41"/>
      <c r="AL60" s="41"/>
      <c r="AM60" s="63" t="s">
        <v>49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50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51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48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49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48</v>
      </c>
      <c r="AI75" s="41"/>
      <c r="AJ75" s="41"/>
      <c r="AK75" s="41"/>
      <c r="AL75" s="41"/>
      <c r="AM75" s="63" t="s">
        <v>49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52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501351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Most-201-049-Potín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13. 1. 2025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29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53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27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31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54</v>
      </c>
      <c r="D92" s="93"/>
      <c r="E92" s="93"/>
      <c r="F92" s="93"/>
      <c r="G92" s="93"/>
      <c r="H92" s="94"/>
      <c r="I92" s="95" t="s">
        <v>55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56</v>
      </c>
      <c r="AH92" s="93"/>
      <c r="AI92" s="93"/>
      <c r="AJ92" s="93"/>
      <c r="AK92" s="93"/>
      <c r="AL92" s="93"/>
      <c r="AM92" s="93"/>
      <c r="AN92" s="95" t="s">
        <v>57</v>
      </c>
      <c r="AO92" s="93"/>
      <c r="AP92" s="97"/>
      <c r="AQ92" s="98" t="s">
        <v>58</v>
      </c>
      <c r="AR92" s="43"/>
      <c r="AS92" s="99" t="s">
        <v>59</v>
      </c>
      <c r="AT92" s="100" t="s">
        <v>60</v>
      </c>
      <c r="AU92" s="100" t="s">
        <v>61</v>
      </c>
      <c r="AV92" s="100" t="s">
        <v>62</v>
      </c>
      <c r="AW92" s="100" t="s">
        <v>63</v>
      </c>
      <c r="AX92" s="100" t="s">
        <v>64</v>
      </c>
      <c r="AY92" s="100" t="s">
        <v>65</v>
      </c>
      <c r="AZ92" s="100" t="s">
        <v>66</v>
      </c>
      <c r="BA92" s="100" t="s">
        <v>67</v>
      </c>
      <c r="BB92" s="100" t="s">
        <v>68</v>
      </c>
      <c r="BC92" s="100" t="s">
        <v>69</v>
      </c>
      <c r="BD92" s="101" t="s">
        <v>70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71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ROUND(SUM(AG95:AG100),2)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ROUND(SUM(AS95:AS100),2)</f>
        <v>0</v>
      </c>
      <c r="AT94" s="113">
        <f>ROUND(SUM(AV94:AW94),2)</f>
        <v>0</v>
      </c>
      <c r="AU94" s="114">
        <f>ROUND(SUM(AU95:AU100),5)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ROUND(SUM(AZ95:AZ100),2)</f>
        <v>0</v>
      </c>
      <c r="BA94" s="113">
        <f>ROUND(SUM(BA95:BA100),2)</f>
        <v>0</v>
      </c>
      <c r="BB94" s="113">
        <f>ROUND(SUM(BB95:BB100),2)</f>
        <v>0</v>
      </c>
      <c r="BC94" s="113">
        <f>ROUND(SUM(BC95:BC100),2)</f>
        <v>0</v>
      </c>
      <c r="BD94" s="115">
        <f>ROUND(SUM(BD95:BD100),2)</f>
        <v>0</v>
      </c>
      <c r="BE94" s="6"/>
      <c r="BS94" s="116" t="s">
        <v>72</v>
      </c>
      <c r="BT94" s="116" t="s">
        <v>73</v>
      </c>
      <c r="BU94" s="117" t="s">
        <v>74</v>
      </c>
      <c r="BV94" s="116" t="s">
        <v>75</v>
      </c>
      <c r="BW94" s="116" t="s">
        <v>5</v>
      </c>
      <c r="BX94" s="116" t="s">
        <v>76</v>
      </c>
      <c r="CL94" s="116" t="s">
        <v>1</v>
      </c>
    </row>
    <row r="95" s="7" customFormat="1" ht="16.5" customHeight="1">
      <c r="A95" s="118" t="s">
        <v>77</v>
      </c>
      <c r="B95" s="119"/>
      <c r="C95" s="120"/>
      <c r="D95" s="121" t="s">
        <v>78</v>
      </c>
      <c r="E95" s="121"/>
      <c r="F95" s="121"/>
      <c r="G95" s="121"/>
      <c r="H95" s="121"/>
      <c r="I95" s="122"/>
      <c r="J95" s="121" t="s">
        <v>79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 000 - Nestavební náklady'!J30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80</v>
      </c>
      <c r="AR95" s="125"/>
      <c r="AS95" s="126">
        <v>0</v>
      </c>
      <c r="AT95" s="127">
        <f>ROUND(SUM(AV95:AW95),2)</f>
        <v>0</v>
      </c>
      <c r="AU95" s="128">
        <f>'SO 000 - Nestavební náklady'!P117</f>
        <v>0</v>
      </c>
      <c r="AV95" s="127">
        <f>'SO 000 - Nestavební náklady'!J33</f>
        <v>0</v>
      </c>
      <c r="AW95" s="127">
        <f>'SO 000 - Nestavební náklady'!J34</f>
        <v>0</v>
      </c>
      <c r="AX95" s="127">
        <f>'SO 000 - Nestavební náklady'!J35</f>
        <v>0</v>
      </c>
      <c r="AY95" s="127">
        <f>'SO 000 - Nestavební náklady'!J36</f>
        <v>0</v>
      </c>
      <c r="AZ95" s="127">
        <f>'SO 000 - Nestavební náklady'!F33</f>
        <v>0</v>
      </c>
      <c r="BA95" s="127">
        <f>'SO 000 - Nestavební náklady'!F34</f>
        <v>0</v>
      </c>
      <c r="BB95" s="127">
        <f>'SO 000 - Nestavební náklady'!F35</f>
        <v>0</v>
      </c>
      <c r="BC95" s="127">
        <f>'SO 000 - Nestavební náklady'!F36</f>
        <v>0</v>
      </c>
      <c r="BD95" s="129">
        <f>'SO 000 - Nestavební náklady'!F37</f>
        <v>0</v>
      </c>
      <c r="BE95" s="7"/>
      <c r="BT95" s="130" t="s">
        <v>81</v>
      </c>
      <c r="BV95" s="130" t="s">
        <v>75</v>
      </c>
      <c r="BW95" s="130" t="s">
        <v>82</v>
      </c>
      <c r="BX95" s="130" t="s">
        <v>5</v>
      </c>
      <c r="CL95" s="130" t="s">
        <v>1</v>
      </c>
      <c r="CM95" s="130" t="s">
        <v>83</v>
      </c>
    </row>
    <row r="96" s="7" customFormat="1" ht="16.5" customHeight="1">
      <c r="A96" s="118" t="s">
        <v>77</v>
      </c>
      <c r="B96" s="119"/>
      <c r="C96" s="120"/>
      <c r="D96" s="121" t="s">
        <v>84</v>
      </c>
      <c r="E96" s="121"/>
      <c r="F96" s="121"/>
      <c r="G96" s="121"/>
      <c r="H96" s="121"/>
      <c r="I96" s="122"/>
      <c r="J96" s="121" t="s">
        <v>85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'SO 101 - Komunikace'!J30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80</v>
      </c>
      <c r="AR96" s="125"/>
      <c r="AS96" s="126">
        <v>0</v>
      </c>
      <c r="AT96" s="127">
        <f>ROUND(SUM(AV96:AW96),2)</f>
        <v>0</v>
      </c>
      <c r="AU96" s="128">
        <f>'SO 101 - Komunikace'!P122</f>
        <v>0</v>
      </c>
      <c r="AV96" s="127">
        <f>'SO 101 - Komunikace'!J33</f>
        <v>0</v>
      </c>
      <c r="AW96" s="127">
        <f>'SO 101 - Komunikace'!J34</f>
        <v>0</v>
      </c>
      <c r="AX96" s="127">
        <f>'SO 101 - Komunikace'!J35</f>
        <v>0</v>
      </c>
      <c r="AY96" s="127">
        <f>'SO 101 - Komunikace'!J36</f>
        <v>0</v>
      </c>
      <c r="AZ96" s="127">
        <f>'SO 101 - Komunikace'!F33</f>
        <v>0</v>
      </c>
      <c r="BA96" s="127">
        <f>'SO 101 - Komunikace'!F34</f>
        <v>0</v>
      </c>
      <c r="BB96" s="127">
        <f>'SO 101 - Komunikace'!F35</f>
        <v>0</v>
      </c>
      <c r="BC96" s="127">
        <f>'SO 101 - Komunikace'!F36</f>
        <v>0</v>
      </c>
      <c r="BD96" s="129">
        <f>'SO 101 - Komunikace'!F37</f>
        <v>0</v>
      </c>
      <c r="BE96" s="7"/>
      <c r="BT96" s="130" t="s">
        <v>81</v>
      </c>
      <c r="BV96" s="130" t="s">
        <v>75</v>
      </c>
      <c r="BW96" s="130" t="s">
        <v>86</v>
      </c>
      <c r="BX96" s="130" t="s">
        <v>5</v>
      </c>
      <c r="CL96" s="130" t="s">
        <v>1</v>
      </c>
      <c r="CM96" s="130" t="s">
        <v>83</v>
      </c>
    </row>
    <row r="97" s="7" customFormat="1" ht="24.75" customHeight="1">
      <c r="A97" s="118" t="s">
        <v>77</v>
      </c>
      <c r="B97" s="119"/>
      <c r="C97" s="120"/>
      <c r="D97" s="121" t="s">
        <v>87</v>
      </c>
      <c r="E97" s="121"/>
      <c r="F97" s="121"/>
      <c r="G97" s="121"/>
      <c r="H97" s="121"/>
      <c r="I97" s="122"/>
      <c r="J97" s="121" t="s">
        <v>88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'SO 101a - Propustek'!J30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80</v>
      </c>
      <c r="AR97" s="125"/>
      <c r="AS97" s="126">
        <v>0</v>
      </c>
      <c r="AT97" s="127">
        <f>ROUND(SUM(AV97:AW97),2)</f>
        <v>0</v>
      </c>
      <c r="AU97" s="128">
        <f>'SO 101a - Propustek'!P126</f>
        <v>0</v>
      </c>
      <c r="AV97" s="127">
        <f>'SO 101a - Propustek'!J33</f>
        <v>0</v>
      </c>
      <c r="AW97" s="127">
        <f>'SO 101a - Propustek'!J34</f>
        <v>0</v>
      </c>
      <c r="AX97" s="127">
        <f>'SO 101a - Propustek'!J35</f>
        <v>0</v>
      </c>
      <c r="AY97" s="127">
        <f>'SO 101a - Propustek'!J36</f>
        <v>0</v>
      </c>
      <c r="AZ97" s="127">
        <f>'SO 101a - Propustek'!F33</f>
        <v>0</v>
      </c>
      <c r="BA97" s="127">
        <f>'SO 101a - Propustek'!F34</f>
        <v>0</v>
      </c>
      <c r="BB97" s="127">
        <f>'SO 101a - Propustek'!F35</f>
        <v>0</v>
      </c>
      <c r="BC97" s="127">
        <f>'SO 101a - Propustek'!F36</f>
        <v>0</v>
      </c>
      <c r="BD97" s="129">
        <f>'SO 101a - Propustek'!F37</f>
        <v>0</v>
      </c>
      <c r="BE97" s="7"/>
      <c r="BT97" s="130" t="s">
        <v>81</v>
      </c>
      <c r="BV97" s="130" t="s">
        <v>75</v>
      </c>
      <c r="BW97" s="130" t="s">
        <v>89</v>
      </c>
      <c r="BX97" s="130" t="s">
        <v>5</v>
      </c>
      <c r="CL97" s="130" t="s">
        <v>1</v>
      </c>
      <c r="CM97" s="130" t="s">
        <v>83</v>
      </c>
    </row>
    <row r="98" s="7" customFormat="1" ht="16.5" customHeight="1">
      <c r="A98" s="118" t="s">
        <v>77</v>
      </c>
      <c r="B98" s="119"/>
      <c r="C98" s="120"/>
      <c r="D98" s="121" t="s">
        <v>90</v>
      </c>
      <c r="E98" s="121"/>
      <c r="F98" s="121"/>
      <c r="G98" s="121"/>
      <c r="H98" s="121"/>
      <c r="I98" s="122"/>
      <c r="J98" s="121" t="s">
        <v>91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3">
        <f>'SO 201 - Most'!J30</f>
        <v>0</v>
      </c>
      <c r="AH98" s="122"/>
      <c r="AI98" s="122"/>
      <c r="AJ98" s="122"/>
      <c r="AK98" s="122"/>
      <c r="AL98" s="122"/>
      <c r="AM98" s="122"/>
      <c r="AN98" s="123">
        <f>SUM(AG98,AT98)</f>
        <v>0</v>
      </c>
      <c r="AO98" s="122"/>
      <c r="AP98" s="122"/>
      <c r="AQ98" s="124" t="s">
        <v>80</v>
      </c>
      <c r="AR98" s="125"/>
      <c r="AS98" s="126">
        <v>0</v>
      </c>
      <c r="AT98" s="127">
        <f>ROUND(SUM(AV98:AW98),2)</f>
        <v>0</v>
      </c>
      <c r="AU98" s="128">
        <f>'SO 201 - Most'!P127</f>
        <v>0</v>
      </c>
      <c r="AV98" s="127">
        <f>'SO 201 - Most'!J33</f>
        <v>0</v>
      </c>
      <c r="AW98" s="127">
        <f>'SO 201 - Most'!J34</f>
        <v>0</v>
      </c>
      <c r="AX98" s="127">
        <f>'SO 201 - Most'!J35</f>
        <v>0</v>
      </c>
      <c r="AY98" s="127">
        <f>'SO 201 - Most'!J36</f>
        <v>0</v>
      </c>
      <c r="AZ98" s="127">
        <f>'SO 201 - Most'!F33</f>
        <v>0</v>
      </c>
      <c r="BA98" s="127">
        <f>'SO 201 - Most'!F34</f>
        <v>0</v>
      </c>
      <c r="BB98" s="127">
        <f>'SO 201 - Most'!F35</f>
        <v>0</v>
      </c>
      <c r="BC98" s="127">
        <f>'SO 201 - Most'!F36</f>
        <v>0</v>
      </c>
      <c r="BD98" s="129">
        <f>'SO 201 - Most'!F37</f>
        <v>0</v>
      </c>
      <c r="BE98" s="7"/>
      <c r="BT98" s="130" t="s">
        <v>81</v>
      </c>
      <c r="BV98" s="130" t="s">
        <v>75</v>
      </c>
      <c r="BW98" s="130" t="s">
        <v>92</v>
      </c>
      <c r="BX98" s="130" t="s">
        <v>5</v>
      </c>
      <c r="CL98" s="130" t="s">
        <v>1</v>
      </c>
      <c r="CM98" s="130" t="s">
        <v>83</v>
      </c>
    </row>
    <row r="99" s="7" customFormat="1" ht="16.5" customHeight="1">
      <c r="A99" s="118" t="s">
        <v>77</v>
      </c>
      <c r="B99" s="119"/>
      <c r="C99" s="120"/>
      <c r="D99" s="121" t="s">
        <v>93</v>
      </c>
      <c r="E99" s="121"/>
      <c r="F99" s="121"/>
      <c r="G99" s="121"/>
      <c r="H99" s="121"/>
      <c r="I99" s="122"/>
      <c r="J99" s="121" t="s">
        <v>94</v>
      </c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3">
        <f>'SO 901 - Provizorní chodník'!J30</f>
        <v>0</v>
      </c>
      <c r="AH99" s="122"/>
      <c r="AI99" s="122"/>
      <c r="AJ99" s="122"/>
      <c r="AK99" s="122"/>
      <c r="AL99" s="122"/>
      <c r="AM99" s="122"/>
      <c r="AN99" s="123">
        <f>SUM(AG99,AT99)</f>
        <v>0</v>
      </c>
      <c r="AO99" s="122"/>
      <c r="AP99" s="122"/>
      <c r="AQ99" s="124" t="s">
        <v>80</v>
      </c>
      <c r="AR99" s="125"/>
      <c r="AS99" s="126">
        <v>0</v>
      </c>
      <c r="AT99" s="127">
        <f>ROUND(SUM(AV99:AW99),2)</f>
        <v>0</v>
      </c>
      <c r="AU99" s="128">
        <f>'SO 901 - Provizorní chodník'!P124</f>
        <v>0</v>
      </c>
      <c r="AV99" s="127">
        <f>'SO 901 - Provizorní chodník'!J33</f>
        <v>0</v>
      </c>
      <c r="AW99" s="127">
        <f>'SO 901 - Provizorní chodník'!J34</f>
        <v>0</v>
      </c>
      <c r="AX99" s="127">
        <f>'SO 901 - Provizorní chodník'!J35</f>
        <v>0</v>
      </c>
      <c r="AY99" s="127">
        <f>'SO 901 - Provizorní chodník'!J36</f>
        <v>0</v>
      </c>
      <c r="AZ99" s="127">
        <f>'SO 901 - Provizorní chodník'!F33</f>
        <v>0</v>
      </c>
      <c r="BA99" s="127">
        <f>'SO 901 - Provizorní chodník'!F34</f>
        <v>0</v>
      </c>
      <c r="BB99" s="127">
        <f>'SO 901 - Provizorní chodník'!F35</f>
        <v>0</v>
      </c>
      <c r="BC99" s="127">
        <f>'SO 901 - Provizorní chodník'!F36</f>
        <v>0</v>
      </c>
      <c r="BD99" s="129">
        <f>'SO 901 - Provizorní chodník'!F37</f>
        <v>0</v>
      </c>
      <c r="BE99" s="7"/>
      <c r="BT99" s="130" t="s">
        <v>81</v>
      </c>
      <c r="BV99" s="130" t="s">
        <v>75</v>
      </c>
      <c r="BW99" s="130" t="s">
        <v>95</v>
      </c>
      <c r="BX99" s="130" t="s">
        <v>5</v>
      </c>
      <c r="CL99" s="130" t="s">
        <v>1</v>
      </c>
      <c r="CM99" s="130" t="s">
        <v>83</v>
      </c>
    </row>
    <row r="100" s="7" customFormat="1" ht="16.5" customHeight="1">
      <c r="A100" s="118" t="s">
        <v>77</v>
      </c>
      <c r="B100" s="119"/>
      <c r="C100" s="120"/>
      <c r="D100" s="121" t="s">
        <v>96</v>
      </c>
      <c r="E100" s="121"/>
      <c r="F100" s="121"/>
      <c r="G100" s="121"/>
      <c r="H100" s="121"/>
      <c r="I100" s="122"/>
      <c r="J100" s="121" t="s">
        <v>97</v>
      </c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3">
        <f>'SO 001 - Demolice stávají...'!J30</f>
        <v>0</v>
      </c>
      <c r="AH100" s="122"/>
      <c r="AI100" s="122"/>
      <c r="AJ100" s="122"/>
      <c r="AK100" s="122"/>
      <c r="AL100" s="122"/>
      <c r="AM100" s="122"/>
      <c r="AN100" s="123">
        <f>SUM(AG100,AT100)</f>
        <v>0</v>
      </c>
      <c r="AO100" s="122"/>
      <c r="AP100" s="122"/>
      <c r="AQ100" s="124" t="s">
        <v>80</v>
      </c>
      <c r="AR100" s="125"/>
      <c r="AS100" s="131">
        <v>0</v>
      </c>
      <c r="AT100" s="132">
        <f>ROUND(SUM(AV100:AW100),2)</f>
        <v>0</v>
      </c>
      <c r="AU100" s="133">
        <f>'SO 001 - Demolice stávají...'!P121</f>
        <v>0</v>
      </c>
      <c r="AV100" s="132">
        <f>'SO 001 - Demolice stávají...'!J33</f>
        <v>0</v>
      </c>
      <c r="AW100" s="132">
        <f>'SO 001 - Demolice stávají...'!J34</f>
        <v>0</v>
      </c>
      <c r="AX100" s="132">
        <f>'SO 001 - Demolice stávají...'!J35</f>
        <v>0</v>
      </c>
      <c r="AY100" s="132">
        <f>'SO 001 - Demolice stávají...'!J36</f>
        <v>0</v>
      </c>
      <c r="AZ100" s="132">
        <f>'SO 001 - Demolice stávají...'!F33</f>
        <v>0</v>
      </c>
      <c r="BA100" s="132">
        <f>'SO 001 - Demolice stávají...'!F34</f>
        <v>0</v>
      </c>
      <c r="BB100" s="132">
        <f>'SO 001 - Demolice stávají...'!F35</f>
        <v>0</v>
      </c>
      <c r="BC100" s="132">
        <f>'SO 001 - Demolice stávají...'!F36</f>
        <v>0</v>
      </c>
      <c r="BD100" s="134">
        <f>'SO 001 - Demolice stávají...'!F37</f>
        <v>0</v>
      </c>
      <c r="BE100" s="7"/>
      <c r="BT100" s="130" t="s">
        <v>81</v>
      </c>
      <c r="BV100" s="130" t="s">
        <v>75</v>
      </c>
      <c r="BW100" s="130" t="s">
        <v>98</v>
      </c>
      <c r="BX100" s="130" t="s">
        <v>5</v>
      </c>
      <c r="CL100" s="130" t="s">
        <v>1</v>
      </c>
      <c r="CM100" s="130" t="s">
        <v>83</v>
      </c>
    </row>
    <row r="101" s="2" customFormat="1" ht="30" customHeight="1">
      <c r="A101" s="37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43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="2" customFormat="1" ht="6.96" customHeight="1">
      <c r="A102" s="37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43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</sheetData>
  <sheetProtection sheet="1" formatColumns="0" formatRows="0" objects="1" scenarios="1" spinCount="100000" saltValue="l1qF9bsBf+e9aQ+0yLjEycN2+32TBhFtuoC80wYHi2MlQYWjYkufCBbwZNM+ZOh3SoUIjr3nV2mMvv5U/xPWLA==" hashValue="1p12Vj/6dTQIUVjRhT/dhRum5Hq5O9KrLEoHrWKHarq5kDOPvxlqOcJ1XYGUFL38KeGInArN/8D09HOddA3qkg==" algorithmName="SHA-512" password="CC35"/>
  <mergeCells count="62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 000 - Nestavební náklady'!C2" display="/"/>
    <hyperlink ref="A96" location="'SO 101 - Komunikace'!C2" display="/"/>
    <hyperlink ref="A97" location="'SO 101a - Propustek'!C2" display="/"/>
    <hyperlink ref="A98" location="'SO 201 - Most'!C2" display="/"/>
    <hyperlink ref="A99" location="'SO 901 - Provizorní chodník'!C2" display="/"/>
    <hyperlink ref="A100" location="'SO 001 - Demolice stávají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82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83</v>
      </c>
    </row>
    <row r="4" s="1" customFormat="1" ht="24.96" customHeight="1">
      <c r="B4" s="19"/>
      <c r="D4" s="137" t="s">
        <v>99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Most-201-049-Potín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100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101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13. 1. 2025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31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33</v>
      </c>
      <c r="E30" s="37"/>
      <c r="F30" s="37"/>
      <c r="G30" s="37"/>
      <c r="H30" s="37"/>
      <c r="I30" s="37"/>
      <c r="J30" s="150">
        <f>ROUND(J117,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35</v>
      </c>
      <c r="G32" s="37"/>
      <c r="H32" s="37"/>
      <c r="I32" s="151" t="s">
        <v>34</v>
      </c>
      <c r="J32" s="151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37</v>
      </c>
      <c r="E33" s="139" t="s">
        <v>38</v>
      </c>
      <c r="F33" s="153">
        <f>ROUND((SUM(BE117:BE131)),  2)</f>
        <v>0</v>
      </c>
      <c r="G33" s="37"/>
      <c r="H33" s="37"/>
      <c r="I33" s="154">
        <v>0.20999999999999999</v>
      </c>
      <c r="J33" s="153">
        <f>ROUND(((SUM(BE117:BE131))*I33),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39</v>
      </c>
      <c r="F34" s="153">
        <f>ROUND((SUM(BF117:BF131)),  2)</f>
        <v>0</v>
      </c>
      <c r="G34" s="37"/>
      <c r="H34" s="37"/>
      <c r="I34" s="154">
        <v>0.12</v>
      </c>
      <c r="J34" s="153">
        <f>ROUND(((SUM(BF117:BF131))*I34),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40</v>
      </c>
      <c r="F35" s="153">
        <f>ROUND((SUM(BG117:BG131)),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41</v>
      </c>
      <c r="F36" s="153">
        <f>ROUND((SUM(BH117:BH131)),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42</v>
      </c>
      <c r="F37" s="153">
        <f>ROUND((SUM(BI117:BI131)),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43</v>
      </c>
      <c r="E39" s="157"/>
      <c r="F39" s="157"/>
      <c r="G39" s="158" t="s">
        <v>44</v>
      </c>
      <c r="H39" s="159" t="s">
        <v>45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46</v>
      </c>
      <c r="E50" s="163"/>
      <c r="F50" s="163"/>
      <c r="G50" s="162" t="s">
        <v>47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48</v>
      </c>
      <c r="E61" s="165"/>
      <c r="F61" s="166" t="s">
        <v>49</v>
      </c>
      <c r="G61" s="164" t="s">
        <v>48</v>
      </c>
      <c r="H61" s="165"/>
      <c r="I61" s="165"/>
      <c r="J61" s="167" t="s">
        <v>49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50</v>
      </c>
      <c r="E65" s="168"/>
      <c r="F65" s="168"/>
      <c r="G65" s="162" t="s">
        <v>51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48</v>
      </c>
      <c r="E76" s="165"/>
      <c r="F76" s="166" t="s">
        <v>49</v>
      </c>
      <c r="G76" s="164" t="s">
        <v>48</v>
      </c>
      <c r="H76" s="165"/>
      <c r="I76" s="165"/>
      <c r="J76" s="167" t="s">
        <v>49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102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Most-201-049-Potín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100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000 - Nestavební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13. 1. 2025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103</v>
      </c>
      <c r="D94" s="175"/>
      <c r="E94" s="175"/>
      <c r="F94" s="175"/>
      <c r="G94" s="175"/>
      <c r="H94" s="175"/>
      <c r="I94" s="175"/>
      <c r="J94" s="176" t="s">
        <v>104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105</v>
      </c>
      <c r="D96" s="39"/>
      <c r="E96" s="39"/>
      <c r="F96" s="39"/>
      <c r="G96" s="39"/>
      <c r="H96" s="39"/>
      <c r="I96" s="39"/>
      <c r="J96" s="109">
        <f>J117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106</v>
      </c>
    </row>
    <row r="97" s="9" customFormat="1" ht="24.96" customHeight="1">
      <c r="A97" s="9"/>
      <c r="B97" s="178"/>
      <c r="C97" s="179"/>
      <c r="D97" s="180" t="s">
        <v>107</v>
      </c>
      <c r="E97" s="181"/>
      <c r="F97" s="181"/>
      <c r="G97" s="181"/>
      <c r="H97" s="181"/>
      <c r="I97" s="181"/>
      <c r="J97" s="182">
        <f>J118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3" s="2" customFormat="1" ht="6.96" customHeight="1">
      <c r="A103" s="37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4.96" customHeight="1">
      <c r="A104" s="37"/>
      <c r="B104" s="38"/>
      <c r="C104" s="22" t="s">
        <v>108</v>
      </c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2" customHeight="1">
      <c r="A106" s="37"/>
      <c r="B106" s="38"/>
      <c r="C106" s="31" t="s">
        <v>16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6.5" customHeight="1">
      <c r="A107" s="37"/>
      <c r="B107" s="38"/>
      <c r="C107" s="39"/>
      <c r="D107" s="39"/>
      <c r="E107" s="173" t="str">
        <f>E7</f>
        <v>Most-201-049-Potín</v>
      </c>
      <c r="F107" s="31"/>
      <c r="G107" s="31"/>
      <c r="H107" s="31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100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75" t="str">
        <f>E9</f>
        <v>SO 000 - Nestavební náklady</v>
      </c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20</v>
      </c>
      <c r="D111" s="39"/>
      <c r="E111" s="39"/>
      <c r="F111" s="26" t="str">
        <f>F12</f>
        <v xml:space="preserve"> </v>
      </c>
      <c r="G111" s="39"/>
      <c r="H111" s="39"/>
      <c r="I111" s="31" t="s">
        <v>22</v>
      </c>
      <c r="J111" s="78" t="str">
        <f>IF(J12="","",J12)</f>
        <v>13. 1. 2025</v>
      </c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5.15" customHeight="1">
      <c r="A113" s="37"/>
      <c r="B113" s="38"/>
      <c r="C113" s="31" t="s">
        <v>24</v>
      </c>
      <c r="D113" s="39"/>
      <c r="E113" s="39"/>
      <c r="F113" s="26" t="str">
        <f>E15</f>
        <v xml:space="preserve"> </v>
      </c>
      <c r="G113" s="39"/>
      <c r="H113" s="39"/>
      <c r="I113" s="31" t="s">
        <v>29</v>
      </c>
      <c r="J113" s="35" t="str">
        <f>E21</f>
        <v xml:space="preserve"> 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27</v>
      </c>
      <c r="D114" s="39"/>
      <c r="E114" s="39"/>
      <c r="F114" s="26" t="str">
        <f>IF(E18="","",E18)</f>
        <v>Vyplň údaj</v>
      </c>
      <c r="G114" s="39"/>
      <c r="H114" s="39"/>
      <c r="I114" s="31" t="s">
        <v>31</v>
      </c>
      <c r="J114" s="35" t="str">
        <f>E24</f>
        <v xml:space="preserve"> 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0.32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0" customFormat="1" ht="29.28" customHeight="1">
      <c r="A116" s="184"/>
      <c r="B116" s="185"/>
      <c r="C116" s="186" t="s">
        <v>109</v>
      </c>
      <c r="D116" s="187" t="s">
        <v>58</v>
      </c>
      <c r="E116" s="187" t="s">
        <v>54</v>
      </c>
      <c r="F116" s="187" t="s">
        <v>55</v>
      </c>
      <c r="G116" s="187" t="s">
        <v>110</v>
      </c>
      <c r="H116" s="187" t="s">
        <v>111</v>
      </c>
      <c r="I116" s="187" t="s">
        <v>112</v>
      </c>
      <c r="J116" s="188" t="s">
        <v>104</v>
      </c>
      <c r="K116" s="189" t="s">
        <v>113</v>
      </c>
      <c r="L116" s="190"/>
      <c r="M116" s="99" t="s">
        <v>1</v>
      </c>
      <c r="N116" s="100" t="s">
        <v>37</v>
      </c>
      <c r="O116" s="100" t="s">
        <v>114</v>
      </c>
      <c r="P116" s="100" t="s">
        <v>115</v>
      </c>
      <c r="Q116" s="100" t="s">
        <v>116</v>
      </c>
      <c r="R116" s="100" t="s">
        <v>117</v>
      </c>
      <c r="S116" s="100" t="s">
        <v>118</v>
      </c>
      <c r="T116" s="101" t="s">
        <v>119</v>
      </c>
      <c r="U116" s="184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</row>
    <row r="117" s="2" customFormat="1" ht="22.8" customHeight="1">
      <c r="A117" s="37"/>
      <c r="B117" s="38"/>
      <c r="C117" s="106" t="s">
        <v>120</v>
      </c>
      <c r="D117" s="39"/>
      <c r="E117" s="39"/>
      <c r="F117" s="39"/>
      <c r="G117" s="39"/>
      <c r="H117" s="39"/>
      <c r="I117" s="39"/>
      <c r="J117" s="191">
        <f>BK117</f>
        <v>0</v>
      </c>
      <c r="K117" s="39"/>
      <c r="L117" s="43"/>
      <c r="M117" s="102"/>
      <c r="N117" s="192"/>
      <c r="O117" s="103"/>
      <c r="P117" s="193">
        <f>P118</f>
        <v>0</v>
      </c>
      <c r="Q117" s="103"/>
      <c r="R117" s="193">
        <f>R118</f>
        <v>0</v>
      </c>
      <c r="S117" s="103"/>
      <c r="T117" s="194">
        <f>T118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72</v>
      </c>
      <c r="AU117" s="16" t="s">
        <v>106</v>
      </c>
      <c r="BK117" s="195">
        <f>BK118</f>
        <v>0</v>
      </c>
    </row>
    <row r="118" s="11" customFormat="1" ht="25.92" customHeight="1">
      <c r="A118" s="11"/>
      <c r="B118" s="196"/>
      <c r="C118" s="197"/>
      <c r="D118" s="198" t="s">
        <v>72</v>
      </c>
      <c r="E118" s="199" t="s">
        <v>121</v>
      </c>
      <c r="F118" s="199" t="s">
        <v>122</v>
      </c>
      <c r="G118" s="197"/>
      <c r="H118" s="197"/>
      <c r="I118" s="200"/>
      <c r="J118" s="201">
        <f>BK118</f>
        <v>0</v>
      </c>
      <c r="K118" s="197"/>
      <c r="L118" s="202"/>
      <c r="M118" s="203"/>
      <c r="N118" s="204"/>
      <c r="O118" s="204"/>
      <c r="P118" s="205">
        <f>SUM(P119:P131)</f>
        <v>0</v>
      </c>
      <c r="Q118" s="204"/>
      <c r="R118" s="205">
        <f>SUM(R119:R131)</f>
        <v>0</v>
      </c>
      <c r="S118" s="204"/>
      <c r="T118" s="206">
        <f>SUM(T119:T131)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07" t="s">
        <v>123</v>
      </c>
      <c r="AT118" s="208" t="s">
        <v>72</v>
      </c>
      <c r="AU118" s="208" t="s">
        <v>73</v>
      </c>
      <c r="AY118" s="207" t="s">
        <v>124</v>
      </c>
      <c r="BK118" s="209">
        <f>SUM(BK119:BK131)</f>
        <v>0</v>
      </c>
    </row>
    <row r="119" s="2" customFormat="1" ht="16.5" customHeight="1">
      <c r="A119" s="37"/>
      <c r="B119" s="38"/>
      <c r="C119" s="210" t="s">
        <v>81</v>
      </c>
      <c r="D119" s="210" t="s">
        <v>125</v>
      </c>
      <c r="E119" s="211" t="s">
        <v>126</v>
      </c>
      <c r="F119" s="212" t="s">
        <v>127</v>
      </c>
      <c r="G119" s="213" t="s">
        <v>81</v>
      </c>
      <c r="H119" s="214">
        <v>1</v>
      </c>
      <c r="I119" s="215"/>
      <c r="J119" s="216">
        <f>ROUND(I119*H119,2)</f>
        <v>0</v>
      </c>
      <c r="K119" s="217"/>
      <c r="L119" s="43"/>
      <c r="M119" s="218" t="s">
        <v>1</v>
      </c>
      <c r="N119" s="219" t="s">
        <v>38</v>
      </c>
      <c r="O119" s="90"/>
      <c r="P119" s="220">
        <f>O119*H119</f>
        <v>0</v>
      </c>
      <c r="Q119" s="220">
        <v>0</v>
      </c>
      <c r="R119" s="220">
        <f>Q119*H119</f>
        <v>0</v>
      </c>
      <c r="S119" s="220">
        <v>0</v>
      </c>
      <c r="T119" s="221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22" t="s">
        <v>128</v>
      </c>
      <c r="AT119" s="222" t="s">
        <v>125</v>
      </c>
      <c r="AU119" s="222" t="s">
        <v>81</v>
      </c>
      <c r="AY119" s="16" t="s">
        <v>124</v>
      </c>
      <c r="BE119" s="223">
        <f>IF(N119="základní",J119,0)</f>
        <v>0</v>
      </c>
      <c r="BF119" s="223">
        <f>IF(N119="snížená",J119,0)</f>
        <v>0</v>
      </c>
      <c r="BG119" s="223">
        <f>IF(N119="zákl. přenesená",J119,0)</f>
        <v>0</v>
      </c>
      <c r="BH119" s="223">
        <f>IF(N119="sníž. přenesená",J119,0)</f>
        <v>0</v>
      </c>
      <c r="BI119" s="223">
        <f>IF(N119="nulová",J119,0)</f>
        <v>0</v>
      </c>
      <c r="BJ119" s="16" t="s">
        <v>81</v>
      </c>
      <c r="BK119" s="223">
        <f>ROUND(I119*H119,2)</f>
        <v>0</v>
      </c>
      <c r="BL119" s="16" t="s">
        <v>128</v>
      </c>
      <c r="BM119" s="222" t="s">
        <v>83</v>
      </c>
    </row>
    <row r="120" s="2" customFormat="1" ht="16.5" customHeight="1">
      <c r="A120" s="37"/>
      <c r="B120" s="38"/>
      <c r="C120" s="210" t="s">
        <v>83</v>
      </c>
      <c r="D120" s="210" t="s">
        <v>125</v>
      </c>
      <c r="E120" s="211" t="s">
        <v>129</v>
      </c>
      <c r="F120" s="212" t="s">
        <v>130</v>
      </c>
      <c r="G120" s="213" t="s">
        <v>131</v>
      </c>
      <c r="H120" s="214">
        <v>1</v>
      </c>
      <c r="I120" s="215"/>
      <c r="J120" s="216">
        <f>ROUND(I120*H120,2)</f>
        <v>0</v>
      </c>
      <c r="K120" s="217"/>
      <c r="L120" s="43"/>
      <c r="M120" s="218" t="s">
        <v>1</v>
      </c>
      <c r="N120" s="219" t="s">
        <v>38</v>
      </c>
      <c r="O120" s="90"/>
      <c r="P120" s="220">
        <f>O120*H120</f>
        <v>0</v>
      </c>
      <c r="Q120" s="220">
        <v>0</v>
      </c>
      <c r="R120" s="220">
        <f>Q120*H120</f>
        <v>0</v>
      </c>
      <c r="S120" s="220">
        <v>0</v>
      </c>
      <c r="T120" s="221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22" t="s">
        <v>128</v>
      </c>
      <c r="AT120" s="222" t="s">
        <v>125</v>
      </c>
      <c r="AU120" s="222" t="s">
        <v>81</v>
      </c>
      <c r="AY120" s="16" t="s">
        <v>124</v>
      </c>
      <c r="BE120" s="223">
        <f>IF(N120="základní",J120,0)</f>
        <v>0</v>
      </c>
      <c r="BF120" s="223">
        <f>IF(N120="snížená",J120,0)</f>
        <v>0</v>
      </c>
      <c r="BG120" s="223">
        <f>IF(N120="zákl. přenesená",J120,0)</f>
        <v>0</v>
      </c>
      <c r="BH120" s="223">
        <f>IF(N120="sníž. přenesená",J120,0)</f>
        <v>0</v>
      </c>
      <c r="BI120" s="223">
        <f>IF(N120="nulová",J120,0)</f>
        <v>0</v>
      </c>
      <c r="BJ120" s="16" t="s">
        <v>81</v>
      </c>
      <c r="BK120" s="223">
        <f>ROUND(I120*H120,2)</f>
        <v>0</v>
      </c>
      <c r="BL120" s="16" t="s">
        <v>128</v>
      </c>
      <c r="BM120" s="222" t="s">
        <v>123</v>
      </c>
    </row>
    <row r="121" s="2" customFormat="1" ht="24.15" customHeight="1">
      <c r="A121" s="37"/>
      <c r="B121" s="38"/>
      <c r="C121" s="210" t="s">
        <v>132</v>
      </c>
      <c r="D121" s="210" t="s">
        <v>125</v>
      </c>
      <c r="E121" s="211" t="s">
        <v>133</v>
      </c>
      <c r="F121" s="212" t="s">
        <v>134</v>
      </c>
      <c r="G121" s="213" t="s">
        <v>131</v>
      </c>
      <c r="H121" s="214">
        <v>1</v>
      </c>
      <c r="I121" s="215"/>
      <c r="J121" s="216">
        <f>ROUND(I121*H121,2)</f>
        <v>0</v>
      </c>
      <c r="K121" s="217"/>
      <c r="L121" s="43"/>
      <c r="M121" s="218" t="s">
        <v>1</v>
      </c>
      <c r="N121" s="219" t="s">
        <v>38</v>
      </c>
      <c r="O121" s="90"/>
      <c r="P121" s="220">
        <f>O121*H121</f>
        <v>0</v>
      </c>
      <c r="Q121" s="220">
        <v>0</v>
      </c>
      <c r="R121" s="220">
        <f>Q121*H121</f>
        <v>0</v>
      </c>
      <c r="S121" s="220">
        <v>0</v>
      </c>
      <c r="T121" s="221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22" t="s">
        <v>128</v>
      </c>
      <c r="AT121" s="222" t="s">
        <v>125</v>
      </c>
      <c r="AU121" s="222" t="s">
        <v>81</v>
      </c>
      <c r="AY121" s="16" t="s">
        <v>124</v>
      </c>
      <c r="BE121" s="223">
        <f>IF(N121="základní",J121,0)</f>
        <v>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6" t="s">
        <v>81</v>
      </c>
      <c r="BK121" s="223">
        <f>ROUND(I121*H121,2)</f>
        <v>0</v>
      </c>
      <c r="BL121" s="16" t="s">
        <v>128</v>
      </c>
      <c r="BM121" s="222" t="s">
        <v>135</v>
      </c>
    </row>
    <row r="122" s="2" customFormat="1" ht="24.15" customHeight="1">
      <c r="A122" s="37"/>
      <c r="B122" s="38"/>
      <c r="C122" s="210" t="s">
        <v>123</v>
      </c>
      <c r="D122" s="210" t="s">
        <v>125</v>
      </c>
      <c r="E122" s="211" t="s">
        <v>136</v>
      </c>
      <c r="F122" s="212" t="s">
        <v>137</v>
      </c>
      <c r="G122" s="213" t="s">
        <v>131</v>
      </c>
      <c r="H122" s="214">
        <v>1</v>
      </c>
      <c r="I122" s="215"/>
      <c r="J122" s="216">
        <f>ROUND(I122*H122,2)</f>
        <v>0</v>
      </c>
      <c r="K122" s="217"/>
      <c r="L122" s="43"/>
      <c r="M122" s="218" t="s">
        <v>1</v>
      </c>
      <c r="N122" s="219" t="s">
        <v>38</v>
      </c>
      <c r="O122" s="90"/>
      <c r="P122" s="220">
        <f>O122*H122</f>
        <v>0</v>
      </c>
      <c r="Q122" s="220">
        <v>0</v>
      </c>
      <c r="R122" s="220">
        <f>Q122*H122</f>
        <v>0</v>
      </c>
      <c r="S122" s="220">
        <v>0</v>
      </c>
      <c r="T122" s="22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22" t="s">
        <v>128</v>
      </c>
      <c r="AT122" s="222" t="s">
        <v>125</v>
      </c>
      <c r="AU122" s="222" t="s">
        <v>81</v>
      </c>
      <c r="AY122" s="16" t="s">
        <v>124</v>
      </c>
      <c r="BE122" s="223">
        <f>IF(N122="základní",J122,0)</f>
        <v>0</v>
      </c>
      <c r="BF122" s="223">
        <f>IF(N122="snížená",J122,0)</f>
        <v>0</v>
      </c>
      <c r="BG122" s="223">
        <f>IF(N122="zákl. přenesená",J122,0)</f>
        <v>0</v>
      </c>
      <c r="BH122" s="223">
        <f>IF(N122="sníž. přenesená",J122,0)</f>
        <v>0</v>
      </c>
      <c r="BI122" s="223">
        <f>IF(N122="nulová",J122,0)</f>
        <v>0</v>
      </c>
      <c r="BJ122" s="16" t="s">
        <v>81</v>
      </c>
      <c r="BK122" s="223">
        <f>ROUND(I122*H122,2)</f>
        <v>0</v>
      </c>
      <c r="BL122" s="16" t="s">
        <v>128</v>
      </c>
      <c r="BM122" s="222" t="s">
        <v>138</v>
      </c>
    </row>
    <row r="123" s="2" customFormat="1" ht="16.5" customHeight="1">
      <c r="A123" s="37"/>
      <c r="B123" s="38"/>
      <c r="C123" s="210" t="s">
        <v>139</v>
      </c>
      <c r="D123" s="210" t="s">
        <v>125</v>
      </c>
      <c r="E123" s="211" t="s">
        <v>140</v>
      </c>
      <c r="F123" s="212" t="s">
        <v>141</v>
      </c>
      <c r="G123" s="213" t="s">
        <v>131</v>
      </c>
      <c r="H123" s="214">
        <v>1</v>
      </c>
      <c r="I123" s="215"/>
      <c r="J123" s="216">
        <f>ROUND(I123*H123,2)</f>
        <v>0</v>
      </c>
      <c r="K123" s="217"/>
      <c r="L123" s="43"/>
      <c r="M123" s="218" t="s">
        <v>1</v>
      </c>
      <c r="N123" s="219" t="s">
        <v>38</v>
      </c>
      <c r="O123" s="90"/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22" t="s">
        <v>128</v>
      </c>
      <c r="AT123" s="222" t="s">
        <v>125</v>
      </c>
      <c r="AU123" s="222" t="s">
        <v>81</v>
      </c>
      <c r="AY123" s="16" t="s">
        <v>124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6" t="s">
        <v>81</v>
      </c>
      <c r="BK123" s="223">
        <f>ROUND(I123*H123,2)</f>
        <v>0</v>
      </c>
      <c r="BL123" s="16" t="s">
        <v>128</v>
      </c>
      <c r="BM123" s="222" t="s">
        <v>142</v>
      </c>
    </row>
    <row r="124" s="2" customFormat="1" ht="16.5" customHeight="1">
      <c r="A124" s="37"/>
      <c r="B124" s="38"/>
      <c r="C124" s="210" t="s">
        <v>135</v>
      </c>
      <c r="D124" s="210" t="s">
        <v>125</v>
      </c>
      <c r="E124" s="211" t="s">
        <v>143</v>
      </c>
      <c r="F124" s="212" t="s">
        <v>144</v>
      </c>
      <c r="G124" s="213" t="s">
        <v>131</v>
      </c>
      <c r="H124" s="214">
        <v>1</v>
      </c>
      <c r="I124" s="215"/>
      <c r="J124" s="216">
        <f>ROUND(I124*H124,2)</f>
        <v>0</v>
      </c>
      <c r="K124" s="217"/>
      <c r="L124" s="43"/>
      <c r="M124" s="218" t="s">
        <v>1</v>
      </c>
      <c r="N124" s="219" t="s">
        <v>38</v>
      </c>
      <c r="O124" s="90"/>
      <c r="P124" s="220">
        <f>O124*H124</f>
        <v>0</v>
      </c>
      <c r="Q124" s="220">
        <v>0</v>
      </c>
      <c r="R124" s="220">
        <f>Q124*H124</f>
        <v>0</v>
      </c>
      <c r="S124" s="220">
        <v>0</v>
      </c>
      <c r="T124" s="22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2" t="s">
        <v>128</v>
      </c>
      <c r="AT124" s="222" t="s">
        <v>125</v>
      </c>
      <c r="AU124" s="222" t="s">
        <v>81</v>
      </c>
      <c r="AY124" s="16" t="s">
        <v>124</v>
      </c>
      <c r="BE124" s="223">
        <f>IF(N124="základní",J124,0)</f>
        <v>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16" t="s">
        <v>81</v>
      </c>
      <c r="BK124" s="223">
        <f>ROUND(I124*H124,2)</f>
        <v>0</v>
      </c>
      <c r="BL124" s="16" t="s">
        <v>128</v>
      </c>
      <c r="BM124" s="222" t="s">
        <v>8</v>
      </c>
    </row>
    <row r="125" s="2" customFormat="1" ht="16.5" customHeight="1">
      <c r="A125" s="37"/>
      <c r="B125" s="38"/>
      <c r="C125" s="210" t="s">
        <v>145</v>
      </c>
      <c r="D125" s="210" t="s">
        <v>125</v>
      </c>
      <c r="E125" s="211" t="s">
        <v>146</v>
      </c>
      <c r="F125" s="212" t="s">
        <v>147</v>
      </c>
      <c r="G125" s="213" t="s">
        <v>131</v>
      </c>
      <c r="H125" s="214">
        <v>1</v>
      </c>
      <c r="I125" s="215"/>
      <c r="J125" s="216">
        <f>ROUND(I125*H125,2)</f>
        <v>0</v>
      </c>
      <c r="K125" s="217"/>
      <c r="L125" s="43"/>
      <c r="M125" s="218" t="s">
        <v>1</v>
      </c>
      <c r="N125" s="219" t="s">
        <v>38</v>
      </c>
      <c r="O125" s="90"/>
      <c r="P125" s="220">
        <f>O125*H125</f>
        <v>0</v>
      </c>
      <c r="Q125" s="220">
        <v>0</v>
      </c>
      <c r="R125" s="220">
        <f>Q125*H125</f>
        <v>0</v>
      </c>
      <c r="S125" s="220">
        <v>0</v>
      </c>
      <c r="T125" s="221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2" t="s">
        <v>128</v>
      </c>
      <c r="AT125" s="222" t="s">
        <v>125</v>
      </c>
      <c r="AU125" s="222" t="s">
        <v>81</v>
      </c>
      <c r="AY125" s="16" t="s">
        <v>124</v>
      </c>
      <c r="BE125" s="223">
        <f>IF(N125="základní",J125,0)</f>
        <v>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6" t="s">
        <v>81</v>
      </c>
      <c r="BK125" s="223">
        <f>ROUND(I125*H125,2)</f>
        <v>0</v>
      </c>
      <c r="BL125" s="16" t="s">
        <v>128</v>
      </c>
      <c r="BM125" s="222" t="s">
        <v>148</v>
      </c>
    </row>
    <row r="126" s="2" customFormat="1" ht="16.5" customHeight="1">
      <c r="A126" s="37"/>
      <c r="B126" s="38"/>
      <c r="C126" s="210" t="s">
        <v>138</v>
      </c>
      <c r="D126" s="210" t="s">
        <v>125</v>
      </c>
      <c r="E126" s="211" t="s">
        <v>149</v>
      </c>
      <c r="F126" s="212" t="s">
        <v>150</v>
      </c>
      <c r="G126" s="213" t="s">
        <v>131</v>
      </c>
      <c r="H126" s="214">
        <v>1</v>
      </c>
      <c r="I126" s="215"/>
      <c r="J126" s="216">
        <f>ROUND(I126*H126,2)</f>
        <v>0</v>
      </c>
      <c r="K126" s="217"/>
      <c r="L126" s="43"/>
      <c r="M126" s="218" t="s">
        <v>1</v>
      </c>
      <c r="N126" s="219" t="s">
        <v>38</v>
      </c>
      <c r="O126" s="90"/>
      <c r="P126" s="220">
        <f>O126*H126</f>
        <v>0</v>
      </c>
      <c r="Q126" s="220">
        <v>0</v>
      </c>
      <c r="R126" s="220">
        <f>Q126*H126</f>
        <v>0</v>
      </c>
      <c r="S126" s="220">
        <v>0</v>
      </c>
      <c r="T126" s="22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2" t="s">
        <v>128</v>
      </c>
      <c r="AT126" s="222" t="s">
        <v>125</v>
      </c>
      <c r="AU126" s="222" t="s">
        <v>81</v>
      </c>
      <c r="AY126" s="16" t="s">
        <v>124</v>
      </c>
      <c r="BE126" s="223">
        <f>IF(N126="základní",J126,0)</f>
        <v>0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16" t="s">
        <v>81</v>
      </c>
      <c r="BK126" s="223">
        <f>ROUND(I126*H126,2)</f>
        <v>0</v>
      </c>
      <c r="BL126" s="16" t="s">
        <v>128</v>
      </c>
      <c r="BM126" s="222" t="s">
        <v>151</v>
      </c>
    </row>
    <row r="127" s="2" customFormat="1" ht="16.5" customHeight="1">
      <c r="A127" s="37"/>
      <c r="B127" s="38"/>
      <c r="C127" s="210" t="s">
        <v>152</v>
      </c>
      <c r="D127" s="210" t="s">
        <v>125</v>
      </c>
      <c r="E127" s="211" t="s">
        <v>153</v>
      </c>
      <c r="F127" s="212" t="s">
        <v>154</v>
      </c>
      <c r="G127" s="213" t="s">
        <v>131</v>
      </c>
      <c r="H127" s="214">
        <v>1</v>
      </c>
      <c r="I127" s="215"/>
      <c r="J127" s="216">
        <f>ROUND(I127*H127,2)</f>
        <v>0</v>
      </c>
      <c r="K127" s="217"/>
      <c r="L127" s="43"/>
      <c r="M127" s="218" t="s">
        <v>1</v>
      </c>
      <c r="N127" s="219" t="s">
        <v>38</v>
      </c>
      <c r="O127" s="90"/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2" t="s">
        <v>128</v>
      </c>
      <c r="AT127" s="222" t="s">
        <v>125</v>
      </c>
      <c r="AU127" s="222" t="s">
        <v>81</v>
      </c>
      <c r="AY127" s="16" t="s">
        <v>124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6" t="s">
        <v>81</v>
      </c>
      <c r="BK127" s="223">
        <f>ROUND(I127*H127,2)</f>
        <v>0</v>
      </c>
      <c r="BL127" s="16" t="s">
        <v>128</v>
      </c>
      <c r="BM127" s="222" t="s">
        <v>155</v>
      </c>
    </row>
    <row r="128" s="2" customFormat="1" ht="16.5" customHeight="1">
      <c r="A128" s="37"/>
      <c r="B128" s="38"/>
      <c r="C128" s="210" t="s">
        <v>142</v>
      </c>
      <c r="D128" s="210" t="s">
        <v>125</v>
      </c>
      <c r="E128" s="211" t="s">
        <v>142</v>
      </c>
      <c r="F128" s="212" t="s">
        <v>156</v>
      </c>
      <c r="G128" s="213" t="s">
        <v>131</v>
      </c>
      <c r="H128" s="214">
        <v>1</v>
      </c>
      <c r="I128" s="215"/>
      <c r="J128" s="216">
        <f>ROUND(I128*H128,2)</f>
        <v>0</v>
      </c>
      <c r="K128" s="217"/>
      <c r="L128" s="43"/>
      <c r="M128" s="218" t="s">
        <v>1</v>
      </c>
      <c r="N128" s="219" t="s">
        <v>38</v>
      </c>
      <c r="O128" s="90"/>
      <c r="P128" s="220">
        <f>O128*H128</f>
        <v>0</v>
      </c>
      <c r="Q128" s="220">
        <v>0</v>
      </c>
      <c r="R128" s="220">
        <f>Q128*H128</f>
        <v>0</v>
      </c>
      <c r="S128" s="220">
        <v>0</v>
      </c>
      <c r="T128" s="22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2" t="s">
        <v>128</v>
      </c>
      <c r="AT128" s="222" t="s">
        <v>125</v>
      </c>
      <c r="AU128" s="222" t="s">
        <v>81</v>
      </c>
      <c r="AY128" s="16" t="s">
        <v>124</v>
      </c>
      <c r="BE128" s="223">
        <f>IF(N128="základní",J128,0)</f>
        <v>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16" t="s">
        <v>81</v>
      </c>
      <c r="BK128" s="223">
        <f>ROUND(I128*H128,2)</f>
        <v>0</v>
      </c>
      <c r="BL128" s="16" t="s">
        <v>128</v>
      </c>
      <c r="BM128" s="222" t="s">
        <v>157</v>
      </c>
    </row>
    <row r="129" s="2" customFormat="1" ht="16.5" customHeight="1">
      <c r="A129" s="37"/>
      <c r="B129" s="38"/>
      <c r="C129" s="210" t="s">
        <v>158</v>
      </c>
      <c r="D129" s="210" t="s">
        <v>125</v>
      </c>
      <c r="E129" s="211" t="s">
        <v>158</v>
      </c>
      <c r="F129" s="212" t="s">
        <v>159</v>
      </c>
      <c r="G129" s="213" t="s">
        <v>131</v>
      </c>
      <c r="H129" s="214">
        <v>1</v>
      </c>
      <c r="I129" s="215"/>
      <c r="J129" s="216">
        <f>ROUND(I129*H129,2)</f>
        <v>0</v>
      </c>
      <c r="K129" s="217"/>
      <c r="L129" s="43"/>
      <c r="M129" s="218" t="s">
        <v>1</v>
      </c>
      <c r="N129" s="219" t="s">
        <v>38</v>
      </c>
      <c r="O129" s="90"/>
      <c r="P129" s="220">
        <f>O129*H129</f>
        <v>0</v>
      </c>
      <c r="Q129" s="220">
        <v>0</v>
      </c>
      <c r="R129" s="220">
        <f>Q129*H129</f>
        <v>0</v>
      </c>
      <c r="S129" s="220">
        <v>0</v>
      </c>
      <c r="T129" s="22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2" t="s">
        <v>128</v>
      </c>
      <c r="AT129" s="222" t="s">
        <v>125</v>
      </c>
      <c r="AU129" s="222" t="s">
        <v>81</v>
      </c>
      <c r="AY129" s="16" t="s">
        <v>124</v>
      </c>
      <c r="BE129" s="223">
        <f>IF(N129="základní",J129,0)</f>
        <v>0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16" t="s">
        <v>81</v>
      </c>
      <c r="BK129" s="223">
        <f>ROUND(I129*H129,2)</f>
        <v>0</v>
      </c>
      <c r="BL129" s="16" t="s">
        <v>128</v>
      </c>
      <c r="BM129" s="222" t="s">
        <v>160</v>
      </c>
    </row>
    <row r="130" s="2" customFormat="1" ht="16.5" customHeight="1">
      <c r="A130" s="37"/>
      <c r="B130" s="38"/>
      <c r="C130" s="210" t="s">
        <v>8</v>
      </c>
      <c r="D130" s="210" t="s">
        <v>125</v>
      </c>
      <c r="E130" s="211" t="s">
        <v>8</v>
      </c>
      <c r="F130" s="212" t="s">
        <v>161</v>
      </c>
      <c r="G130" s="213" t="s">
        <v>131</v>
      </c>
      <c r="H130" s="214">
        <v>1</v>
      </c>
      <c r="I130" s="215"/>
      <c r="J130" s="216">
        <f>ROUND(I130*H130,2)</f>
        <v>0</v>
      </c>
      <c r="K130" s="217"/>
      <c r="L130" s="43"/>
      <c r="M130" s="218" t="s">
        <v>1</v>
      </c>
      <c r="N130" s="219" t="s">
        <v>38</v>
      </c>
      <c r="O130" s="90"/>
      <c r="P130" s="220">
        <f>O130*H130</f>
        <v>0</v>
      </c>
      <c r="Q130" s="220">
        <v>0</v>
      </c>
      <c r="R130" s="220">
        <f>Q130*H130</f>
        <v>0</v>
      </c>
      <c r="S130" s="220">
        <v>0</v>
      </c>
      <c r="T130" s="22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2" t="s">
        <v>128</v>
      </c>
      <c r="AT130" s="222" t="s">
        <v>125</v>
      </c>
      <c r="AU130" s="222" t="s">
        <v>81</v>
      </c>
      <c r="AY130" s="16" t="s">
        <v>124</v>
      </c>
      <c r="BE130" s="223">
        <f>IF(N130="základní",J130,0)</f>
        <v>0</v>
      </c>
      <c r="BF130" s="223">
        <f>IF(N130="snížená",J130,0)</f>
        <v>0</v>
      </c>
      <c r="BG130" s="223">
        <f>IF(N130="zákl. přenesená",J130,0)</f>
        <v>0</v>
      </c>
      <c r="BH130" s="223">
        <f>IF(N130="sníž. přenesená",J130,0)</f>
        <v>0</v>
      </c>
      <c r="BI130" s="223">
        <f>IF(N130="nulová",J130,0)</f>
        <v>0</v>
      </c>
      <c r="BJ130" s="16" t="s">
        <v>81</v>
      </c>
      <c r="BK130" s="223">
        <f>ROUND(I130*H130,2)</f>
        <v>0</v>
      </c>
      <c r="BL130" s="16" t="s">
        <v>128</v>
      </c>
      <c r="BM130" s="222" t="s">
        <v>162</v>
      </c>
    </row>
    <row r="131" s="2" customFormat="1" ht="16.5" customHeight="1">
      <c r="A131" s="37"/>
      <c r="B131" s="38"/>
      <c r="C131" s="210" t="s">
        <v>163</v>
      </c>
      <c r="D131" s="210" t="s">
        <v>125</v>
      </c>
      <c r="E131" s="211" t="s">
        <v>163</v>
      </c>
      <c r="F131" s="212" t="s">
        <v>164</v>
      </c>
      <c r="G131" s="213" t="s">
        <v>131</v>
      </c>
      <c r="H131" s="214">
        <v>1</v>
      </c>
      <c r="I131" s="215"/>
      <c r="J131" s="216">
        <f>ROUND(I131*H131,2)</f>
        <v>0</v>
      </c>
      <c r="K131" s="217"/>
      <c r="L131" s="43"/>
      <c r="M131" s="224" t="s">
        <v>1</v>
      </c>
      <c r="N131" s="225" t="s">
        <v>38</v>
      </c>
      <c r="O131" s="226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2" t="s">
        <v>128</v>
      </c>
      <c r="AT131" s="222" t="s">
        <v>125</v>
      </c>
      <c r="AU131" s="222" t="s">
        <v>81</v>
      </c>
      <c r="AY131" s="16" t="s">
        <v>124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6" t="s">
        <v>81</v>
      </c>
      <c r="BK131" s="223">
        <f>ROUND(I131*H131,2)</f>
        <v>0</v>
      </c>
      <c r="BL131" s="16" t="s">
        <v>128</v>
      </c>
      <c r="BM131" s="222" t="s">
        <v>165</v>
      </c>
    </row>
    <row r="132" s="2" customFormat="1" ht="6.96" customHeight="1">
      <c r="A132" s="37"/>
      <c r="B132" s="65"/>
      <c r="C132" s="66"/>
      <c r="D132" s="66"/>
      <c r="E132" s="66"/>
      <c r="F132" s="66"/>
      <c r="G132" s="66"/>
      <c r="H132" s="66"/>
      <c r="I132" s="66"/>
      <c r="J132" s="66"/>
      <c r="K132" s="66"/>
      <c r="L132" s="43"/>
      <c r="M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</sheetData>
  <sheetProtection sheet="1" autoFilter="0" formatColumns="0" formatRows="0" objects="1" scenarios="1" spinCount="100000" saltValue="sf513+PtltJipNYlY8smC3qSOFIgLza+bgQXKzisVicIeFmxrmvD3A9v6uHVZb5NTRpVsf3eR0tkid6grkI8hA==" hashValue="a3dLQSDKp+kw8n2xkhLjRrRIzZt8DSehdnflVqgt1Tma6dbpFzhgsPp3Y007EEEjzAlun/Yucl6ImkL1o1ijkA==" algorithmName="SHA-512" password="CC35"/>
  <autoFilter ref="C116:K131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86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83</v>
      </c>
    </row>
    <row r="4" s="1" customFormat="1" ht="24.96" customHeight="1">
      <c r="B4" s="19"/>
      <c r="D4" s="137" t="s">
        <v>99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Most-201-049-Potín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100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166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13. 1. 2025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31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33</v>
      </c>
      <c r="E30" s="37"/>
      <c r="F30" s="37"/>
      <c r="G30" s="37"/>
      <c r="H30" s="37"/>
      <c r="I30" s="37"/>
      <c r="J30" s="150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35</v>
      </c>
      <c r="G32" s="37"/>
      <c r="H32" s="37"/>
      <c r="I32" s="151" t="s">
        <v>34</v>
      </c>
      <c r="J32" s="151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37</v>
      </c>
      <c r="E33" s="139" t="s">
        <v>38</v>
      </c>
      <c r="F33" s="153">
        <f>ROUND((SUM(BE122:BE207)),  2)</f>
        <v>0</v>
      </c>
      <c r="G33" s="37"/>
      <c r="H33" s="37"/>
      <c r="I33" s="154">
        <v>0.20999999999999999</v>
      </c>
      <c r="J33" s="153">
        <f>ROUND(((SUM(BE122:BE207))*I33),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39</v>
      </c>
      <c r="F34" s="153">
        <f>ROUND((SUM(BF122:BF207)),  2)</f>
        <v>0</v>
      </c>
      <c r="G34" s="37"/>
      <c r="H34" s="37"/>
      <c r="I34" s="154">
        <v>0.12</v>
      </c>
      <c r="J34" s="153">
        <f>ROUND(((SUM(BF122:BF207))*I34),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40</v>
      </c>
      <c r="F35" s="153">
        <f>ROUND((SUM(BG122:BG207)),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41</v>
      </c>
      <c r="F36" s="153">
        <f>ROUND((SUM(BH122:BH207)),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42</v>
      </c>
      <c r="F37" s="153">
        <f>ROUND((SUM(BI122:BI207)),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43</v>
      </c>
      <c r="E39" s="157"/>
      <c r="F39" s="157"/>
      <c r="G39" s="158" t="s">
        <v>44</v>
      </c>
      <c r="H39" s="159" t="s">
        <v>45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46</v>
      </c>
      <c r="E50" s="163"/>
      <c r="F50" s="163"/>
      <c r="G50" s="162" t="s">
        <v>47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48</v>
      </c>
      <c r="E61" s="165"/>
      <c r="F61" s="166" t="s">
        <v>49</v>
      </c>
      <c r="G61" s="164" t="s">
        <v>48</v>
      </c>
      <c r="H61" s="165"/>
      <c r="I61" s="165"/>
      <c r="J61" s="167" t="s">
        <v>49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50</v>
      </c>
      <c r="E65" s="168"/>
      <c r="F65" s="168"/>
      <c r="G65" s="162" t="s">
        <v>51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48</v>
      </c>
      <c r="E76" s="165"/>
      <c r="F76" s="166" t="s">
        <v>49</v>
      </c>
      <c r="G76" s="164" t="s">
        <v>48</v>
      </c>
      <c r="H76" s="165"/>
      <c r="I76" s="165"/>
      <c r="J76" s="167" t="s">
        <v>49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102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Most-201-049-Potín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100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101 - Komunikace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13. 1. 2025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103</v>
      </c>
      <c r="D94" s="175"/>
      <c r="E94" s="175"/>
      <c r="F94" s="175"/>
      <c r="G94" s="175"/>
      <c r="H94" s="175"/>
      <c r="I94" s="175"/>
      <c r="J94" s="176" t="s">
        <v>104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105</v>
      </c>
      <c r="D96" s="39"/>
      <c r="E96" s="39"/>
      <c r="F96" s="39"/>
      <c r="G96" s="39"/>
      <c r="H96" s="39"/>
      <c r="I96" s="39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106</v>
      </c>
    </row>
    <row r="97" s="9" customFormat="1" ht="24.96" customHeight="1">
      <c r="A97" s="9"/>
      <c r="B97" s="178"/>
      <c r="C97" s="179"/>
      <c r="D97" s="180" t="s">
        <v>167</v>
      </c>
      <c r="E97" s="181"/>
      <c r="F97" s="181"/>
      <c r="G97" s="181"/>
      <c r="H97" s="181"/>
      <c r="I97" s="181"/>
      <c r="J97" s="182">
        <f>J123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2" customFormat="1" ht="19.92" customHeight="1">
      <c r="A98" s="12"/>
      <c r="B98" s="229"/>
      <c r="C98" s="230"/>
      <c r="D98" s="231" t="s">
        <v>168</v>
      </c>
      <c r="E98" s="232"/>
      <c r="F98" s="232"/>
      <c r="G98" s="232"/>
      <c r="H98" s="232"/>
      <c r="I98" s="232"/>
      <c r="J98" s="233">
        <f>J124</f>
        <v>0</v>
      </c>
      <c r="K98" s="230"/>
      <c r="L98" s="234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="12" customFormat="1" ht="19.92" customHeight="1">
      <c r="A99" s="12"/>
      <c r="B99" s="229"/>
      <c r="C99" s="230"/>
      <c r="D99" s="231" t="s">
        <v>169</v>
      </c>
      <c r="E99" s="232"/>
      <c r="F99" s="232"/>
      <c r="G99" s="232"/>
      <c r="H99" s="232"/>
      <c r="I99" s="232"/>
      <c r="J99" s="233">
        <f>J143</f>
        <v>0</v>
      </c>
      <c r="K99" s="230"/>
      <c r="L99" s="234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="12" customFormat="1" ht="19.92" customHeight="1">
      <c r="A100" s="12"/>
      <c r="B100" s="229"/>
      <c r="C100" s="230"/>
      <c r="D100" s="231" t="s">
        <v>170</v>
      </c>
      <c r="E100" s="232"/>
      <c r="F100" s="232"/>
      <c r="G100" s="232"/>
      <c r="H100" s="232"/>
      <c r="I100" s="232"/>
      <c r="J100" s="233">
        <f>J173</f>
        <v>0</v>
      </c>
      <c r="K100" s="230"/>
      <c r="L100" s="234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="12" customFormat="1" ht="19.92" customHeight="1">
      <c r="A101" s="12"/>
      <c r="B101" s="229"/>
      <c r="C101" s="230"/>
      <c r="D101" s="231" t="s">
        <v>171</v>
      </c>
      <c r="E101" s="232"/>
      <c r="F101" s="232"/>
      <c r="G101" s="232"/>
      <c r="H101" s="232"/>
      <c r="I101" s="232"/>
      <c r="J101" s="233">
        <f>J201</f>
        <v>0</v>
      </c>
      <c r="K101" s="230"/>
      <c r="L101" s="234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s="9" customFormat="1" ht="24.96" customHeight="1">
      <c r="A102" s="9"/>
      <c r="B102" s="178"/>
      <c r="C102" s="179"/>
      <c r="D102" s="180" t="s">
        <v>107</v>
      </c>
      <c r="E102" s="181"/>
      <c r="F102" s="181"/>
      <c r="G102" s="181"/>
      <c r="H102" s="181"/>
      <c r="I102" s="181"/>
      <c r="J102" s="182">
        <f>J203</f>
        <v>0</v>
      </c>
      <c r="K102" s="179"/>
      <c r="L102" s="18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108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73" t="str">
        <f>E7</f>
        <v>Most-201-049-Potín</v>
      </c>
      <c r="F112" s="31"/>
      <c r="G112" s="31"/>
      <c r="H112" s="31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100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SO 101 - Komunikace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F12</f>
        <v xml:space="preserve"> </v>
      </c>
      <c r="G116" s="39"/>
      <c r="H116" s="39"/>
      <c r="I116" s="31" t="s">
        <v>22</v>
      </c>
      <c r="J116" s="78" t="str">
        <f>IF(J12="","",J12)</f>
        <v>13. 1. 2025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9"/>
      <c r="E118" s="39"/>
      <c r="F118" s="26" t="str">
        <f>E15</f>
        <v xml:space="preserve"> </v>
      </c>
      <c r="G118" s="39"/>
      <c r="H118" s="39"/>
      <c r="I118" s="31" t="s">
        <v>29</v>
      </c>
      <c r="J118" s="35" t="str">
        <f>E21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27</v>
      </c>
      <c r="D119" s="39"/>
      <c r="E119" s="39"/>
      <c r="F119" s="26" t="str">
        <f>IF(E18="","",E18)</f>
        <v>Vyplň údaj</v>
      </c>
      <c r="G119" s="39"/>
      <c r="H119" s="39"/>
      <c r="I119" s="31" t="s">
        <v>31</v>
      </c>
      <c r="J119" s="35" t="str">
        <f>E24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0" customFormat="1" ht="29.28" customHeight="1">
      <c r="A121" s="184"/>
      <c r="B121" s="185"/>
      <c r="C121" s="186" t="s">
        <v>109</v>
      </c>
      <c r="D121" s="187" t="s">
        <v>58</v>
      </c>
      <c r="E121" s="187" t="s">
        <v>54</v>
      </c>
      <c r="F121" s="187" t="s">
        <v>55</v>
      </c>
      <c r="G121" s="187" t="s">
        <v>110</v>
      </c>
      <c r="H121" s="187" t="s">
        <v>111</v>
      </c>
      <c r="I121" s="187" t="s">
        <v>112</v>
      </c>
      <c r="J121" s="188" t="s">
        <v>104</v>
      </c>
      <c r="K121" s="189" t="s">
        <v>113</v>
      </c>
      <c r="L121" s="190"/>
      <c r="M121" s="99" t="s">
        <v>1</v>
      </c>
      <c r="N121" s="100" t="s">
        <v>37</v>
      </c>
      <c r="O121" s="100" t="s">
        <v>114</v>
      </c>
      <c r="P121" s="100" t="s">
        <v>115</v>
      </c>
      <c r="Q121" s="100" t="s">
        <v>116</v>
      </c>
      <c r="R121" s="100" t="s">
        <v>117</v>
      </c>
      <c r="S121" s="100" t="s">
        <v>118</v>
      </c>
      <c r="T121" s="101" t="s">
        <v>119</v>
      </c>
      <c r="U121" s="184"/>
      <c r="V121" s="184"/>
      <c r="W121" s="184"/>
      <c r="X121" s="184"/>
      <c r="Y121" s="184"/>
      <c r="Z121" s="184"/>
      <c r="AA121" s="184"/>
      <c r="AB121" s="184"/>
      <c r="AC121" s="184"/>
      <c r="AD121" s="184"/>
      <c r="AE121" s="184"/>
    </row>
    <row r="122" s="2" customFormat="1" ht="22.8" customHeight="1">
      <c r="A122" s="37"/>
      <c r="B122" s="38"/>
      <c r="C122" s="106" t="s">
        <v>120</v>
      </c>
      <c r="D122" s="39"/>
      <c r="E122" s="39"/>
      <c r="F122" s="39"/>
      <c r="G122" s="39"/>
      <c r="H122" s="39"/>
      <c r="I122" s="39"/>
      <c r="J122" s="191">
        <f>BK122</f>
        <v>0</v>
      </c>
      <c r="K122" s="39"/>
      <c r="L122" s="43"/>
      <c r="M122" s="102"/>
      <c r="N122" s="192"/>
      <c r="O122" s="103"/>
      <c r="P122" s="193">
        <f>P123+P203</f>
        <v>0</v>
      </c>
      <c r="Q122" s="103"/>
      <c r="R122" s="193">
        <f>R123+R203</f>
        <v>739.49042899999995</v>
      </c>
      <c r="S122" s="103"/>
      <c r="T122" s="194">
        <f>T123+T203</f>
        <v>32.676000000000002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72</v>
      </c>
      <c r="AU122" s="16" t="s">
        <v>106</v>
      </c>
      <c r="BK122" s="195">
        <f>BK123+BK203</f>
        <v>0</v>
      </c>
    </row>
    <row r="123" s="11" customFormat="1" ht="25.92" customHeight="1">
      <c r="A123" s="11"/>
      <c r="B123" s="196"/>
      <c r="C123" s="197"/>
      <c r="D123" s="198" t="s">
        <v>72</v>
      </c>
      <c r="E123" s="199" t="s">
        <v>172</v>
      </c>
      <c r="F123" s="199" t="s">
        <v>173</v>
      </c>
      <c r="G123" s="197"/>
      <c r="H123" s="197"/>
      <c r="I123" s="200"/>
      <c r="J123" s="201">
        <f>BK123</f>
        <v>0</v>
      </c>
      <c r="K123" s="197"/>
      <c r="L123" s="202"/>
      <c r="M123" s="203"/>
      <c r="N123" s="204"/>
      <c r="O123" s="204"/>
      <c r="P123" s="205">
        <f>P124+P143+P173+P201</f>
        <v>0</v>
      </c>
      <c r="Q123" s="204"/>
      <c r="R123" s="205">
        <f>R124+R143+R173+R201</f>
        <v>739.49042899999995</v>
      </c>
      <c r="S123" s="204"/>
      <c r="T123" s="206">
        <f>T124+T143+T173+T201</f>
        <v>32.676000000000002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R123" s="207" t="s">
        <v>81</v>
      </c>
      <c r="AT123" s="208" t="s">
        <v>72</v>
      </c>
      <c r="AU123" s="208" t="s">
        <v>73</v>
      </c>
      <c r="AY123" s="207" t="s">
        <v>124</v>
      </c>
      <c r="BK123" s="209">
        <f>BK124+BK143+BK173+BK201</f>
        <v>0</v>
      </c>
    </row>
    <row r="124" s="11" customFormat="1" ht="22.8" customHeight="1">
      <c r="A124" s="11"/>
      <c r="B124" s="196"/>
      <c r="C124" s="197"/>
      <c r="D124" s="198" t="s">
        <v>72</v>
      </c>
      <c r="E124" s="235" t="s">
        <v>81</v>
      </c>
      <c r="F124" s="235" t="s">
        <v>174</v>
      </c>
      <c r="G124" s="197"/>
      <c r="H124" s="197"/>
      <c r="I124" s="200"/>
      <c r="J124" s="236">
        <f>BK124</f>
        <v>0</v>
      </c>
      <c r="K124" s="197"/>
      <c r="L124" s="202"/>
      <c r="M124" s="203"/>
      <c r="N124" s="204"/>
      <c r="O124" s="204"/>
      <c r="P124" s="205">
        <f>SUM(P125:P142)</f>
        <v>0</v>
      </c>
      <c r="Q124" s="204"/>
      <c r="R124" s="205">
        <f>SUM(R125:R142)</f>
        <v>0.0042300000000000003</v>
      </c>
      <c r="S124" s="204"/>
      <c r="T124" s="206">
        <f>SUM(T125:T142)</f>
        <v>32.43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207" t="s">
        <v>81</v>
      </c>
      <c r="AT124" s="208" t="s">
        <v>72</v>
      </c>
      <c r="AU124" s="208" t="s">
        <v>81</v>
      </c>
      <c r="AY124" s="207" t="s">
        <v>124</v>
      </c>
      <c r="BK124" s="209">
        <f>SUM(BK125:BK142)</f>
        <v>0</v>
      </c>
    </row>
    <row r="125" s="2" customFormat="1" ht="24.15" customHeight="1">
      <c r="A125" s="37"/>
      <c r="B125" s="38"/>
      <c r="C125" s="210" t="s">
        <v>81</v>
      </c>
      <c r="D125" s="210" t="s">
        <v>125</v>
      </c>
      <c r="E125" s="211" t="s">
        <v>175</v>
      </c>
      <c r="F125" s="212" t="s">
        <v>176</v>
      </c>
      <c r="G125" s="213" t="s">
        <v>177</v>
      </c>
      <c r="H125" s="214">
        <v>141</v>
      </c>
      <c r="I125" s="215"/>
      <c r="J125" s="216">
        <f>ROUND(I125*H125,2)</f>
        <v>0</v>
      </c>
      <c r="K125" s="217"/>
      <c r="L125" s="43"/>
      <c r="M125" s="218" t="s">
        <v>1</v>
      </c>
      <c r="N125" s="219" t="s">
        <v>38</v>
      </c>
      <c r="O125" s="90"/>
      <c r="P125" s="220">
        <f>O125*H125</f>
        <v>0</v>
      </c>
      <c r="Q125" s="220">
        <v>3.0000000000000001E-05</v>
      </c>
      <c r="R125" s="220">
        <f>Q125*H125</f>
        <v>0.0042300000000000003</v>
      </c>
      <c r="S125" s="220">
        <v>0.23000000000000001</v>
      </c>
      <c r="T125" s="221">
        <f>S125*H125</f>
        <v>32.43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2" t="s">
        <v>123</v>
      </c>
      <c r="AT125" s="222" t="s">
        <v>125</v>
      </c>
      <c r="AU125" s="222" t="s">
        <v>83</v>
      </c>
      <c r="AY125" s="16" t="s">
        <v>124</v>
      </c>
      <c r="BE125" s="223">
        <f>IF(N125="základní",J125,0)</f>
        <v>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6" t="s">
        <v>81</v>
      </c>
      <c r="BK125" s="223">
        <f>ROUND(I125*H125,2)</f>
        <v>0</v>
      </c>
      <c r="BL125" s="16" t="s">
        <v>123</v>
      </c>
      <c r="BM125" s="222" t="s">
        <v>178</v>
      </c>
    </row>
    <row r="126" s="13" customFormat="1">
      <c r="A126" s="13"/>
      <c r="B126" s="237"/>
      <c r="C126" s="238"/>
      <c r="D126" s="239" t="s">
        <v>179</v>
      </c>
      <c r="E126" s="240" t="s">
        <v>1</v>
      </c>
      <c r="F126" s="241" t="s">
        <v>180</v>
      </c>
      <c r="G126" s="238"/>
      <c r="H126" s="242">
        <v>141</v>
      </c>
      <c r="I126" s="243"/>
      <c r="J126" s="238"/>
      <c r="K126" s="238"/>
      <c r="L126" s="244"/>
      <c r="M126" s="245"/>
      <c r="N126" s="246"/>
      <c r="O126" s="246"/>
      <c r="P126" s="246"/>
      <c r="Q126" s="246"/>
      <c r="R126" s="246"/>
      <c r="S126" s="246"/>
      <c r="T126" s="247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8" t="s">
        <v>179</v>
      </c>
      <c r="AU126" s="248" t="s">
        <v>83</v>
      </c>
      <c r="AV126" s="13" t="s">
        <v>83</v>
      </c>
      <c r="AW126" s="13" t="s">
        <v>30</v>
      </c>
      <c r="AX126" s="13" t="s">
        <v>73</v>
      </c>
      <c r="AY126" s="248" t="s">
        <v>124</v>
      </c>
    </row>
    <row r="127" s="14" customFormat="1">
      <c r="A127" s="14"/>
      <c r="B127" s="249"/>
      <c r="C127" s="250"/>
      <c r="D127" s="239" t="s">
        <v>179</v>
      </c>
      <c r="E127" s="251" t="s">
        <v>1</v>
      </c>
      <c r="F127" s="252" t="s">
        <v>181</v>
      </c>
      <c r="G127" s="250"/>
      <c r="H127" s="253">
        <v>141</v>
      </c>
      <c r="I127" s="254"/>
      <c r="J127" s="250"/>
      <c r="K127" s="250"/>
      <c r="L127" s="255"/>
      <c r="M127" s="256"/>
      <c r="N127" s="257"/>
      <c r="O127" s="257"/>
      <c r="P127" s="257"/>
      <c r="Q127" s="257"/>
      <c r="R127" s="257"/>
      <c r="S127" s="257"/>
      <c r="T127" s="258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9" t="s">
        <v>179</v>
      </c>
      <c r="AU127" s="259" t="s">
        <v>83</v>
      </c>
      <c r="AV127" s="14" t="s">
        <v>123</v>
      </c>
      <c r="AW127" s="14" t="s">
        <v>30</v>
      </c>
      <c r="AX127" s="14" t="s">
        <v>81</v>
      </c>
      <c r="AY127" s="259" t="s">
        <v>124</v>
      </c>
    </row>
    <row r="128" s="2" customFormat="1" ht="33" customHeight="1">
      <c r="A128" s="37"/>
      <c r="B128" s="38"/>
      <c r="C128" s="210" t="s">
        <v>83</v>
      </c>
      <c r="D128" s="210" t="s">
        <v>125</v>
      </c>
      <c r="E128" s="211" t="s">
        <v>182</v>
      </c>
      <c r="F128" s="212" t="s">
        <v>183</v>
      </c>
      <c r="G128" s="213" t="s">
        <v>184</v>
      </c>
      <c r="H128" s="214">
        <v>219.05000000000001</v>
      </c>
      <c r="I128" s="215"/>
      <c r="J128" s="216">
        <f>ROUND(I128*H128,2)</f>
        <v>0</v>
      </c>
      <c r="K128" s="217"/>
      <c r="L128" s="43"/>
      <c r="M128" s="218" t="s">
        <v>1</v>
      </c>
      <c r="N128" s="219" t="s">
        <v>38</v>
      </c>
      <c r="O128" s="90"/>
      <c r="P128" s="220">
        <f>O128*H128</f>
        <v>0</v>
      </c>
      <c r="Q128" s="220">
        <v>0</v>
      </c>
      <c r="R128" s="220">
        <f>Q128*H128</f>
        <v>0</v>
      </c>
      <c r="S128" s="220">
        <v>0</v>
      </c>
      <c r="T128" s="22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2" t="s">
        <v>123</v>
      </c>
      <c r="AT128" s="222" t="s">
        <v>125</v>
      </c>
      <c r="AU128" s="222" t="s">
        <v>83</v>
      </c>
      <c r="AY128" s="16" t="s">
        <v>124</v>
      </c>
      <c r="BE128" s="223">
        <f>IF(N128="základní",J128,0)</f>
        <v>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16" t="s">
        <v>81</v>
      </c>
      <c r="BK128" s="223">
        <f>ROUND(I128*H128,2)</f>
        <v>0</v>
      </c>
      <c r="BL128" s="16" t="s">
        <v>123</v>
      </c>
      <c r="BM128" s="222" t="s">
        <v>123</v>
      </c>
    </row>
    <row r="129" s="13" customFormat="1">
      <c r="A129" s="13"/>
      <c r="B129" s="237"/>
      <c r="C129" s="238"/>
      <c r="D129" s="239" t="s">
        <v>179</v>
      </c>
      <c r="E129" s="240" t="s">
        <v>1</v>
      </c>
      <c r="F129" s="241" t="s">
        <v>185</v>
      </c>
      <c r="G129" s="238"/>
      <c r="H129" s="242">
        <v>219.05000000000001</v>
      </c>
      <c r="I129" s="243"/>
      <c r="J129" s="238"/>
      <c r="K129" s="238"/>
      <c r="L129" s="244"/>
      <c r="M129" s="245"/>
      <c r="N129" s="246"/>
      <c r="O129" s="246"/>
      <c r="P129" s="246"/>
      <c r="Q129" s="246"/>
      <c r="R129" s="246"/>
      <c r="S129" s="246"/>
      <c r="T129" s="247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8" t="s">
        <v>179</v>
      </c>
      <c r="AU129" s="248" t="s">
        <v>83</v>
      </c>
      <c r="AV129" s="13" t="s">
        <v>83</v>
      </c>
      <c r="AW129" s="13" t="s">
        <v>30</v>
      </c>
      <c r="AX129" s="13" t="s">
        <v>73</v>
      </c>
      <c r="AY129" s="248" t="s">
        <v>124</v>
      </c>
    </row>
    <row r="130" s="14" customFormat="1">
      <c r="A130" s="14"/>
      <c r="B130" s="249"/>
      <c r="C130" s="250"/>
      <c r="D130" s="239" t="s">
        <v>179</v>
      </c>
      <c r="E130" s="251" t="s">
        <v>1</v>
      </c>
      <c r="F130" s="252" t="s">
        <v>181</v>
      </c>
      <c r="G130" s="250"/>
      <c r="H130" s="253">
        <v>219.05000000000001</v>
      </c>
      <c r="I130" s="254"/>
      <c r="J130" s="250"/>
      <c r="K130" s="250"/>
      <c r="L130" s="255"/>
      <c r="M130" s="256"/>
      <c r="N130" s="257"/>
      <c r="O130" s="257"/>
      <c r="P130" s="257"/>
      <c r="Q130" s="257"/>
      <c r="R130" s="257"/>
      <c r="S130" s="257"/>
      <c r="T130" s="258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9" t="s">
        <v>179</v>
      </c>
      <c r="AU130" s="259" t="s">
        <v>83</v>
      </c>
      <c r="AV130" s="14" t="s">
        <v>123</v>
      </c>
      <c r="AW130" s="14" t="s">
        <v>30</v>
      </c>
      <c r="AX130" s="14" t="s">
        <v>81</v>
      </c>
      <c r="AY130" s="259" t="s">
        <v>124</v>
      </c>
    </row>
    <row r="131" s="2" customFormat="1" ht="37.8" customHeight="1">
      <c r="A131" s="37"/>
      <c r="B131" s="38"/>
      <c r="C131" s="210" t="s">
        <v>132</v>
      </c>
      <c r="D131" s="210" t="s">
        <v>125</v>
      </c>
      <c r="E131" s="211" t="s">
        <v>186</v>
      </c>
      <c r="F131" s="212" t="s">
        <v>187</v>
      </c>
      <c r="G131" s="213" t="s">
        <v>184</v>
      </c>
      <c r="H131" s="214">
        <v>219.05000000000001</v>
      </c>
      <c r="I131" s="215"/>
      <c r="J131" s="216">
        <f>ROUND(I131*H131,2)</f>
        <v>0</v>
      </c>
      <c r="K131" s="217"/>
      <c r="L131" s="43"/>
      <c r="M131" s="218" t="s">
        <v>1</v>
      </c>
      <c r="N131" s="219" t="s">
        <v>38</v>
      </c>
      <c r="O131" s="90"/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2" t="s">
        <v>123</v>
      </c>
      <c r="AT131" s="222" t="s">
        <v>125</v>
      </c>
      <c r="AU131" s="222" t="s">
        <v>83</v>
      </c>
      <c r="AY131" s="16" t="s">
        <v>124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6" t="s">
        <v>81</v>
      </c>
      <c r="BK131" s="223">
        <f>ROUND(I131*H131,2)</f>
        <v>0</v>
      </c>
      <c r="BL131" s="16" t="s">
        <v>123</v>
      </c>
      <c r="BM131" s="222" t="s">
        <v>135</v>
      </c>
    </row>
    <row r="132" s="13" customFormat="1">
      <c r="A132" s="13"/>
      <c r="B132" s="237"/>
      <c r="C132" s="238"/>
      <c r="D132" s="239" t="s">
        <v>179</v>
      </c>
      <c r="E132" s="240" t="s">
        <v>1</v>
      </c>
      <c r="F132" s="241" t="s">
        <v>185</v>
      </c>
      <c r="G132" s="238"/>
      <c r="H132" s="242">
        <v>219.05000000000001</v>
      </c>
      <c r="I132" s="243"/>
      <c r="J132" s="238"/>
      <c r="K132" s="238"/>
      <c r="L132" s="244"/>
      <c r="M132" s="245"/>
      <c r="N132" s="246"/>
      <c r="O132" s="246"/>
      <c r="P132" s="246"/>
      <c r="Q132" s="246"/>
      <c r="R132" s="246"/>
      <c r="S132" s="246"/>
      <c r="T132" s="24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8" t="s">
        <v>179</v>
      </c>
      <c r="AU132" s="248" t="s">
        <v>83</v>
      </c>
      <c r="AV132" s="13" t="s">
        <v>83</v>
      </c>
      <c r="AW132" s="13" t="s">
        <v>30</v>
      </c>
      <c r="AX132" s="13" t="s">
        <v>73</v>
      </c>
      <c r="AY132" s="248" t="s">
        <v>124</v>
      </c>
    </row>
    <row r="133" s="14" customFormat="1">
      <c r="A133" s="14"/>
      <c r="B133" s="249"/>
      <c r="C133" s="250"/>
      <c r="D133" s="239" t="s">
        <v>179</v>
      </c>
      <c r="E133" s="251" t="s">
        <v>1</v>
      </c>
      <c r="F133" s="252" t="s">
        <v>181</v>
      </c>
      <c r="G133" s="250"/>
      <c r="H133" s="253">
        <v>219.05000000000001</v>
      </c>
      <c r="I133" s="254"/>
      <c r="J133" s="250"/>
      <c r="K133" s="250"/>
      <c r="L133" s="255"/>
      <c r="M133" s="256"/>
      <c r="N133" s="257"/>
      <c r="O133" s="257"/>
      <c r="P133" s="257"/>
      <c r="Q133" s="257"/>
      <c r="R133" s="257"/>
      <c r="S133" s="257"/>
      <c r="T133" s="258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9" t="s">
        <v>179</v>
      </c>
      <c r="AU133" s="259" t="s">
        <v>83</v>
      </c>
      <c r="AV133" s="14" t="s">
        <v>123</v>
      </c>
      <c r="AW133" s="14" t="s">
        <v>30</v>
      </c>
      <c r="AX133" s="14" t="s">
        <v>81</v>
      </c>
      <c r="AY133" s="259" t="s">
        <v>124</v>
      </c>
    </row>
    <row r="134" s="2" customFormat="1" ht="37.8" customHeight="1">
      <c r="A134" s="37"/>
      <c r="B134" s="38"/>
      <c r="C134" s="210" t="s">
        <v>123</v>
      </c>
      <c r="D134" s="210" t="s">
        <v>125</v>
      </c>
      <c r="E134" s="211" t="s">
        <v>188</v>
      </c>
      <c r="F134" s="212" t="s">
        <v>189</v>
      </c>
      <c r="G134" s="213" t="s">
        <v>184</v>
      </c>
      <c r="H134" s="214">
        <v>2190.5</v>
      </c>
      <c r="I134" s="215"/>
      <c r="J134" s="216">
        <f>ROUND(I134*H134,2)</f>
        <v>0</v>
      </c>
      <c r="K134" s="217"/>
      <c r="L134" s="43"/>
      <c r="M134" s="218" t="s">
        <v>1</v>
      </c>
      <c r="N134" s="219" t="s">
        <v>38</v>
      </c>
      <c r="O134" s="90"/>
      <c r="P134" s="220">
        <f>O134*H134</f>
        <v>0</v>
      </c>
      <c r="Q134" s="220">
        <v>0</v>
      </c>
      <c r="R134" s="220">
        <f>Q134*H134</f>
        <v>0</v>
      </c>
      <c r="S134" s="220">
        <v>0</v>
      </c>
      <c r="T134" s="22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2" t="s">
        <v>123</v>
      </c>
      <c r="AT134" s="222" t="s">
        <v>125</v>
      </c>
      <c r="AU134" s="222" t="s">
        <v>83</v>
      </c>
      <c r="AY134" s="16" t="s">
        <v>124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6" t="s">
        <v>81</v>
      </c>
      <c r="BK134" s="223">
        <f>ROUND(I134*H134,2)</f>
        <v>0</v>
      </c>
      <c r="BL134" s="16" t="s">
        <v>123</v>
      </c>
      <c r="BM134" s="222" t="s">
        <v>138</v>
      </c>
    </row>
    <row r="135" s="13" customFormat="1">
      <c r="A135" s="13"/>
      <c r="B135" s="237"/>
      <c r="C135" s="238"/>
      <c r="D135" s="239" t="s">
        <v>179</v>
      </c>
      <c r="E135" s="240" t="s">
        <v>1</v>
      </c>
      <c r="F135" s="241" t="s">
        <v>190</v>
      </c>
      <c r="G135" s="238"/>
      <c r="H135" s="242">
        <v>2190.5</v>
      </c>
      <c r="I135" s="243"/>
      <c r="J135" s="238"/>
      <c r="K135" s="238"/>
      <c r="L135" s="244"/>
      <c r="M135" s="245"/>
      <c r="N135" s="246"/>
      <c r="O135" s="246"/>
      <c r="P135" s="246"/>
      <c r="Q135" s="246"/>
      <c r="R135" s="246"/>
      <c r="S135" s="246"/>
      <c r="T135" s="24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8" t="s">
        <v>179</v>
      </c>
      <c r="AU135" s="248" t="s">
        <v>83</v>
      </c>
      <c r="AV135" s="13" t="s">
        <v>83</v>
      </c>
      <c r="AW135" s="13" t="s">
        <v>30</v>
      </c>
      <c r="AX135" s="13" t="s">
        <v>73</v>
      </c>
      <c r="AY135" s="248" t="s">
        <v>124</v>
      </c>
    </row>
    <row r="136" s="14" customFormat="1">
      <c r="A136" s="14"/>
      <c r="B136" s="249"/>
      <c r="C136" s="250"/>
      <c r="D136" s="239" t="s">
        <v>179</v>
      </c>
      <c r="E136" s="251" t="s">
        <v>1</v>
      </c>
      <c r="F136" s="252" t="s">
        <v>181</v>
      </c>
      <c r="G136" s="250"/>
      <c r="H136" s="253">
        <v>2190.5</v>
      </c>
      <c r="I136" s="254"/>
      <c r="J136" s="250"/>
      <c r="K136" s="250"/>
      <c r="L136" s="255"/>
      <c r="M136" s="256"/>
      <c r="N136" s="257"/>
      <c r="O136" s="257"/>
      <c r="P136" s="257"/>
      <c r="Q136" s="257"/>
      <c r="R136" s="257"/>
      <c r="S136" s="257"/>
      <c r="T136" s="258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9" t="s">
        <v>179</v>
      </c>
      <c r="AU136" s="259" t="s">
        <v>83</v>
      </c>
      <c r="AV136" s="14" t="s">
        <v>123</v>
      </c>
      <c r="AW136" s="14" t="s">
        <v>30</v>
      </c>
      <c r="AX136" s="14" t="s">
        <v>81</v>
      </c>
      <c r="AY136" s="259" t="s">
        <v>124</v>
      </c>
    </row>
    <row r="137" s="2" customFormat="1" ht="33" customHeight="1">
      <c r="A137" s="37"/>
      <c r="B137" s="38"/>
      <c r="C137" s="210" t="s">
        <v>139</v>
      </c>
      <c r="D137" s="210" t="s">
        <v>125</v>
      </c>
      <c r="E137" s="211" t="s">
        <v>191</v>
      </c>
      <c r="F137" s="212" t="s">
        <v>192</v>
      </c>
      <c r="G137" s="213" t="s">
        <v>193</v>
      </c>
      <c r="H137" s="214">
        <v>394.29000000000002</v>
      </c>
      <c r="I137" s="215"/>
      <c r="J137" s="216">
        <f>ROUND(I137*H137,2)</f>
        <v>0</v>
      </c>
      <c r="K137" s="217"/>
      <c r="L137" s="43"/>
      <c r="M137" s="218" t="s">
        <v>1</v>
      </c>
      <c r="N137" s="219" t="s">
        <v>38</v>
      </c>
      <c r="O137" s="90"/>
      <c r="P137" s="220">
        <f>O137*H137</f>
        <v>0</v>
      </c>
      <c r="Q137" s="220">
        <v>0</v>
      </c>
      <c r="R137" s="220">
        <f>Q137*H137</f>
        <v>0</v>
      </c>
      <c r="S137" s="220">
        <v>0</v>
      </c>
      <c r="T137" s="22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2" t="s">
        <v>123</v>
      </c>
      <c r="AT137" s="222" t="s">
        <v>125</v>
      </c>
      <c r="AU137" s="222" t="s">
        <v>83</v>
      </c>
      <c r="AY137" s="16" t="s">
        <v>124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6" t="s">
        <v>81</v>
      </c>
      <c r="BK137" s="223">
        <f>ROUND(I137*H137,2)</f>
        <v>0</v>
      </c>
      <c r="BL137" s="16" t="s">
        <v>123</v>
      </c>
      <c r="BM137" s="222" t="s">
        <v>142</v>
      </c>
    </row>
    <row r="138" s="13" customFormat="1">
      <c r="A138" s="13"/>
      <c r="B138" s="237"/>
      <c r="C138" s="238"/>
      <c r="D138" s="239" t="s">
        <v>179</v>
      </c>
      <c r="E138" s="240" t="s">
        <v>1</v>
      </c>
      <c r="F138" s="241" t="s">
        <v>194</v>
      </c>
      <c r="G138" s="238"/>
      <c r="H138" s="242">
        <v>394.29000000000002</v>
      </c>
      <c r="I138" s="243"/>
      <c r="J138" s="238"/>
      <c r="K138" s="238"/>
      <c r="L138" s="244"/>
      <c r="M138" s="245"/>
      <c r="N138" s="246"/>
      <c r="O138" s="246"/>
      <c r="P138" s="246"/>
      <c r="Q138" s="246"/>
      <c r="R138" s="246"/>
      <c r="S138" s="246"/>
      <c r="T138" s="24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8" t="s">
        <v>179</v>
      </c>
      <c r="AU138" s="248" t="s">
        <v>83</v>
      </c>
      <c r="AV138" s="13" t="s">
        <v>83</v>
      </c>
      <c r="AW138" s="13" t="s">
        <v>30</v>
      </c>
      <c r="AX138" s="13" t="s">
        <v>73</v>
      </c>
      <c r="AY138" s="248" t="s">
        <v>124</v>
      </c>
    </row>
    <row r="139" s="14" customFormat="1">
      <c r="A139" s="14"/>
      <c r="B139" s="249"/>
      <c r="C139" s="250"/>
      <c r="D139" s="239" t="s">
        <v>179</v>
      </c>
      <c r="E139" s="251" t="s">
        <v>1</v>
      </c>
      <c r="F139" s="252" t="s">
        <v>181</v>
      </c>
      <c r="G139" s="250"/>
      <c r="H139" s="253">
        <v>394.29000000000002</v>
      </c>
      <c r="I139" s="254"/>
      <c r="J139" s="250"/>
      <c r="K139" s="250"/>
      <c r="L139" s="255"/>
      <c r="M139" s="256"/>
      <c r="N139" s="257"/>
      <c r="O139" s="257"/>
      <c r="P139" s="257"/>
      <c r="Q139" s="257"/>
      <c r="R139" s="257"/>
      <c r="S139" s="257"/>
      <c r="T139" s="25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9" t="s">
        <v>179</v>
      </c>
      <c r="AU139" s="259" t="s">
        <v>83</v>
      </c>
      <c r="AV139" s="14" t="s">
        <v>123</v>
      </c>
      <c r="AW139" s="14" t="s">
        <v>30</v>
      </c>
      <c r="AX139" s="14" t="s">
        <v>81</v>
      </c>
      <c r="AY139" s="259" t="s">
        <v>124</v>
      </c>
    </row>
    <row r="140" s="2" customFormat="1" ht="24.15" customHeight="1">
      <c r="A140" s="37"/>
      <c r="B140" s="38"/>
      <c r="C140" s="210" t="s">
        <v>135</v>
      </c>
      <c r="D140" s="210" t="s">
        <v>125</v>
      </c>
      <c r="E140" s="211" t="s">
        <v>195</v>
      </c>
      <c r="F140" s="212" t="s">
        <v>196</v>
      </c>
      <c r="G140" s="213" t="s">
        <v>177</v>
      </c>
      <c r="H140" s="214">
        <v>633.10000000000002</v>
      </c>
      <c r="I140" s="215"/>
      <c r="J140" s="216">
        <f>ROUND(I140*H140,2)</f>
        <v>0</v>
      </c>
      <c r="K140" s="217"/>
      <c r="L140" s="43"/>
      <c r="M140" s="218" t="s">
        <v>1</v>
      </c>
      <c r="N140" s="219" t="s">
        <v>38</v>
      </c>
      <c r="O140" s="90"/>
      <c r="P140" s="220">
        <f>O140*H140</f>
        <v>0</v>
      </c>
      <c r="Q140" s="220">
        <v>0</v>
      </c>
      <c r="R140" s="220">
        <f>Q140*H140</f>
        <v>0</v>
      </c>
      <c r="S140" s="220">
        <v>0</v>
      </c>
      <c r="T140" s="22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2" t="s">
        <v>123</v>
      </c>
      <c r="AT140" s="222" t="s">
        <v>125</v>
      </c>
      <c r="AU140" s="222" t="s">
        <v>83</v>
      </c>
      <c r="AY140" s="16" t="s">
        <v>124</v>
      </c>
      <c r="BE140" s="223">
        <f>IF(N140="základní",J140,0)</f>
        <v>0</v>
      </c>
      <c r="BF140" s="223">
        <f>IF(N140="snížená",J140,0)</f>
        <v>0</v>
      </c>
      <c r="BG140" s="223">
        <f>IF(N140="zákl. přenesená",J140,0)</f>
        <v>0</v>
      </c>
      <c r="BH140" s="223">
        <f>IF(N140="sníž. přenesená",J140,0)</f>
        <v>0</v>
      </c>
      <c r="BI140" s="223">
        <f>IF(N140="nulová",J140,0)</f>
        <v>0</v>
      </c>
      <c r="BJ140" s="16" t="s">
        <v>81</v>
      </c>
      <c r="BK140" s="223">
        <f>ROUND(I140*H140,2)</f>
        <v>0</v>
      </c>
      <c r="BL140" s="16" t="s">
        <v>123</v>
      </c>
      <c r="BM140" s="222" t="s">
        <v>8</v>
      </c>
    </row>
    <row r="141" s="13" customFormat="1">
      <c r="A141" s="13"/>
      <c r="B141" s="237"/>
      <c r="C141" s="238"/>
      <c r="D141" s="239" t="s">
        <v>179</v>
      </c>
      <c r="E141" s="240" t="s">
        <v>1</v>
      </c>
      <c r="F141" s="241" t="s">
        <v>197</v>
      </c>
      <c r="G141" s="238"/>
      <c r="H141" s="242">
        <v>633.10000000000002</v>
      </c>
      <c r="I141" s="243"/>
      <c r="J141" s="238"/>
      <c r="K141" s="238"/>
      <c r="L141" s="244"/>
      <c r="M141" s="245"/>
      <c r="N141" s="246"/>
      <c r="O141" s="246"/>
      <c r="P141" s="246"/>
      <c r="Q141" s="246"/>
      <c r="R141" s="246"/>
      <c r="S141" s="246"/>
      <c r="T141" s="24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8" t="s">
        <v>179</v>
      </c>
      <c r="AU141" s="248" t="s">
        <v>83</v>
      </c>
      <c r="AV141" s="13" t="s">
        <v>83</v>
      </c>
      <c r="AW141" s="13" t="s">
        <v>30</v>
      </c>
      <c r="AX141" s="13" t="s">
        <v>73</v>
      </c>
      <c r="AY141" s="248" t="s">
        <v>124</v>
      </c>
    </row>
    <row r="142" s="14" customFormat="1">
      <c r="A142" s="14"/>
      <c r="B142" s="249"/>
      <c r="C142" s="250"/>
      <c r="D142" s="239" t="s">
        <v>179</v>
      </c>
      <c r="E142" s="251" t="s">
        <v>1</v>
      </c>
      <c r="F142" s="252" t="s">
        <v>181</v>
      </c>
      <c r="G142" s="250"/>
      <c r="H142" s="253">
        <v>633.10000000000002</v>
      </c>
      <c r="I142" s="254"/>
      <c r="J142" s="250"/>
      <c r="K142" s="250"/>
      <c r="L142" s="255"/>
      <c r="M142" s="256"/>
      <c r="N142" s="257"/>
      <c r="O142" s="257"/>
      <c r="P142" s="257"/>
      <c r="Q142" s="257"/>
      <c r="R142" s="257"/>
      <c r="S142" s="257"/>
      <c r="T142" s="25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9" t="s">
        <v>179</v>
      </c>
      <c r="AU142" s="259" t="s">
        <v>83</v>
      </c>
      <c r="AV142" s="14" t="s">
        <v>123</v>
      </c>
      <c r="AW142" s="14" t="s">
        <v>30</v>
      </c>
      <c r="AX142" s="14" t="s">
        <v>81</v>
      </c>
      <c r="AY142" s="259" t="s">
        <v>124</v>
      </c>
    </row>
    <row r="143" s="11" customFormat="1" ht="22.8" customHeight="1">
      <c r="A143" s="11"/>
      <c r="B143" s="196"/>
      <c r="C143" s="197"/>
      <c r="D143" s="198" t="s">
        <v>72</v>
      </c>
      <c r="E143" s="235" t="s">
        <v>139</v>
      </c>
      <c r="F143" s="235" t="s">
        <v>198</v>
      </c>
      <c r="G143" s="197"/>
      <c r="H143" s="197"/>
      <c r="I143" s="200"/>
      <c r="J143" s="236">
        <f>BK143</f>
        <v>0</v>
      </c>
      <c r="K143" s="197"/>
      <c r="L143" s="202"/>
      <c r="M143" s="203"/>
      <c r="N143" s="204"/>
      <c r="O143" s="204"/>
      <c r="P143" s="205">
        <f>SUM(P144:P172)</f>
        <v>0</v>
      </c>
      <c r="Q143" s="204"/>
      <c r="R143" s="205">
        <f>SUM(R144:R172)</f>
        <v>715.16604899999993</v>
      </c>
      <c r="S143" s="204"/>
      <c r="T143" s="206">
        <f>SUM(T144:T172)</f>
        <v>0</v>
      </c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R143" s="207" t="s">
        <v>81</v>
      </c>
      <c r="AT143" s="208" t="s">
        <v>72</v>
      </c>
      <c r="AU143" s="208" t="s">
        <v>81</v>
      </c>
      <c r="AY143" s="207" t="s">
        <v>124</v>
      </c>
      <c r="BK143" s="209">
        <f>SUM(BK144:BK172)</f>
        <v>0</v>
      </c>
    </row>
    <row r="144" s="2" customFormat="1" ht="24.15" customHeight="1">
      <c r="A144" s="37"/>
      <c r="B144" s="38"/>
      <c r="C144" s="210" t="s">
        <v>145</v>
      </c>
      <c r="D144" s="210" t="s">
        <v>125</v>
      </c>
      <c r="E144" s="211" t="s">
        <v>199</v>
      </c>
      <c r="F144" s="212" t="s">
        <v>200</v>
      </c>
      <c r="G144" s="213" t="s">
        <v>177</v>
      </c>
      <c r="H144" s="214">
        <v>508.5</v>
      </c>
      <c r="I144" s="215"/>
      <c r="J144" s="216">
        <f>ROUND(I144*H144,2)</f>
        <v>0</v>
      </c>
      <c r="K144" s="217"/>
      <c r="L144" s="43"/>
      <c r="M144" s="218" t="s">
        <v>1</v>
      </c>
      <c r="N144" s="219" t="s">
        <v>38</v>
      </c>
      <c r="O144" s="90"/>
      <c r="P144" s="220">
        <f>O144*H144</f>
        <v>0</v>
      </c>
      <c r="Q144" s="220">
        <v>0.46000000000000002</v>
      </c>
      <c r="R144" s="220">
        <f>Q144*H144</f>
        <v>233.91</v>
      </c>
      <c r="S144" s="220">
        <v>0</v>
      </c>
      <c r="T144" s="22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2" t="s">
        <v>123</v>
      </c>
      <c r="AT144" s="222" t="s">
        <v>125</v>
      </c>
      <c r="AU144" s="222" t="s">
        <v>83</v>
      </c>
      <c r="AY144" s="16" t="s">
        <v>124</v>
      </c>
      <c r="BE144" s="223">
        <f>IF(N144="základní",J144,0)</f>
        <v>0</v>
      </c>
      <c r="BF144" s="223">
        <f>IF(N144="snížená",J144,0)</f>
        <v>0</v>
      </c>
      <c r="BG144" s="223">
        <f>IF(N144="zákl. přenesená",J144,0)</f>
        <v>0</v>
      </c>
      <c r="BH144" s="223">
        <f>IF(N144="sníž. přenesená",J144,0)</f>
        <v>0</v>
      </c>
      <c r="BI144" s="223">
        <f>IF(N144="nulová",J144,0)</f>
        <v>0</v>
      </c>
      <c r="BJ144" s="16" t="s">
        <v>81</v>
      </c>
      <c r="BK144" s="223">
        <f>ROUND(I144*H144,2)</f>
        <v>0</v>
      </c>
      <c r="BL144" s="16" t="s">
        <v>123</v>
      </c>
      <c r="BM144" s="222" t="s">
        <v>148</v>
      </c>
    </row>
    <row r="145" s="2" customFormat="1" ht="24.15" customHeight="1">
      <c r="A145" s="37"/>
      <c r="B145" s="38"/>
      <c r="C145" s="210" t="s">
        <v>138</v>
      </c>
      <c r="D145" s="210" t="s">
        <v>125</v>
      </c>
      <c r="E145" s="211" t="s">
        <v>201</v>
      </c>
      <c r="F145" s="212" t="s">
        <v>202</v>
      </c>
      <c r="G145" s="213" t="s">
        <v>177</v>
      </c>
      <c r="H145" s="214">
        <v>62.899999999999999</v>
      </c>
      <c r="I145" s="215"/>
      <c r="J145" s="216">
        <f>ROUND(I145*H145,2)</f>
        <v>0</v>
      </c>
      <c r="K145" s="217"/>
      <c r="L145" s="43"/>
      <c r="M145" s="218" t="s">
        <v>1</v>
      </c>
      <c r="N145" s="219" t="s">
        <v>38</v>
      </c>
      <c r="O145" s="90"/>
      <c r="P145" s="220">
        <f>O145*H145</f>
        <v>0</v>
      </c>
      <c r="Q145" s="220">
        <v>0.216</v>
      </c>
      <c r="R145" s="220">
        <f>Q145*H145</f>
        <v>13.586399999999999</v>
      </c>
      <c r="S145" s="220">
        <v>0</v>
      </c>
      <c r="T145" s="22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2" t="s">
        <v>123</v>
      </c>
      <c r="AT145" s="222" t="s">
        <v>125</v>
      </c>
      <c r="AU145" s="222" t="s">
        <v>83</v>
      </c>
      <c r="AY145" s="16" t="s">
        <v>124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6" t="s">
        <v>81</v>
      </c>
      <c r="BK145" s="223">
        <f>ROUND(I145*H145,2)</f>
        <v>0</v>
      </c>
      <c r="BL145" s="16" t="s">
        <v>123</v>
      </c>
      <c r="BM145" s="222" t="s">
        <v>151</v>
      </c>
    </row>
    <row r="146" s="13" customFormat="1">
      <c r="A146" s="13"/>
      <c r="B146" s="237"/>
      <c r="C146" s="238"/>
      <c r="D146" s="239" t="s">
        <v>179</v>
      </c>
      <c r="E146" s="240" t="s">
        <v>1</v>
      </c>
      <c r="F146" s="241" t="s">
        <v>203</v>
      </c>
      <c r="G146" s="238"/>
      <c r="H146" s="242">
        <v>62.899999999999999</v>
      </c>
      <c r="I146" s="243"/>
      <c r="J146" s="238"/>
      <c r="K146" s="238"/>
      <c r="L146" s="244"/>
      <c r="M146" s="245"/>
      <c r="N146" s="246"/>
      <c r="O146" s="246"/>
      <c r="P146" s="246"/>
      <c r="Q146" s="246"/>
      <c r="R146" s="246"/>
      <c r="S146" s="246"/>
      <c r="T146" s="24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8" t="s">
        <v>179</v>
      </c>
      <c r="AU146" s="248" t="s">
        <v>83</v>
      </c>
      <c r="AV146" s="13" t="s">
        <v>83</v>
      </c>
      <c r="AW146" s="13" t="s">
        <v>30</v>
      </c>
      <c r="AX146" s="13" t="s">
        <v>73</v>
      </c>
      <c r="AY146" s="248" t="s">
        <v>124</v>
      </c>
    </row>
    <row r="147" s="14" customFormat="1">
      <c r="A147" s="14"/>
      <c r="B147" s="249"/>
      <c r="C147" s="250"/>
      <c r="D147" s="239" t="s">
        <v>179</v>
      </c>
      <c r="E147" s="251" t="s">
        <v>1</v>
      </c>
      <c r="F147" s="252" t="s">
        <v>181</v>
      </c>
      <c r="G147" s="250"/>
      <c r="H147" s="253">
        <v>62.899999999999999</v>
      </c>
      <c r="I147" s="254"/>
      <c r="J147" s="250"/>
      <c r="K147" s="250"/>
      <c r="L147" s="255"/>
      <c r="M147" s="256"/>
      <c r="N147" s="257"/>
      <c r="O147" s="257"/>
      <c r="P147" s="257"/>
      <c r="Q147" s="257"/>
      <c r="R147" s="257"/>
      <c r="S147" s="257"/>
      <c r="T147" s="258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9" t="s">
        <v>179</v>
      </c>
      <c r="AU147" s="259" t="s">
        <v>83</v>
      </c>
      <c r="AV147" s="14" t="s">
        <v>123</v>
      </c>
      <c r="AW147" s="14" t="s">
        <v>30</v>
      </c>
      <c r="AX147" s="14" t="s">
        <v>81</v>
      </c>
      <c r="AY147" s="259" t="s">
        <v>124</v>
      </c>
    </row>
    <row r="148" s="2" customFormat="1" ht="24.15" customHeight="1">
      <c r="A148" s="37"/>
      <c r="B148" s="38"/>
      <c r="C148" s="210" t="s">
        <v>152</v>
      </c>
      <c r="D148" s="210" t="s">
        <v>125</v>
      </c>
      <c r="E148" s="211" t="s">
        <v>204</v>
      </c>
      <c r="F148" s="212" t="s">
        <v>205</v>
      </c>
      <c r="G148" s="213" t="s">
        <v>177</v>
      </c>
      <c r="H148" s="214">
        <v>484.30000000000001</v>
      </c>
      <c r="I148" s="215"/>
      <c r="J148" s="216">
        <f>ROUND(I148*H148,2)</f>
        <v>0</v>
      </c>
      <c r="K148" s="217"/>
      <c r="L148" s="43"/>
      <c r="M148" s="218" t="s">
        <v>1</v>
      </c>
      <c r="N148" s="219" t="s">
        <v>38</v>
      </c>
      <c r="O148" s="90"/>
      <c r="P148" s="220">
        <f>O148*H148</f>
        <v>0</v>
      </c>
      <c r="Q148" s="220">
        <v>0.38</v>
      </c>
      <c r="R148" s="220">
        <f>Q148*H148</f>
        <v>184.03400000000002</v>
      </c>
      <c r="S148" s="220">
        <v>0</v>
      </c>
      <c r="T148" s="22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2" t="s">
        <v>123</v>
      </c>
      <c r="AT148" s="222" t="s">
        <v>125</v>
      </c>
      <c r="AU148" s="222" t="s">
        <v>83</v>
      </c>
      <c r="AY148" s="16" t="s">
        <v>124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6" t="s">
        <v>81</v>
      </c>
      <c r="BK148" s="223">
        <f>ROUND(I148*H148,2)</f>
        <v>0</v>
      </c>
      <c r="BL148" s="16" t="s">
        <v>123</v>
      </c>
      <c r="BM148" s="222" t="s">
        <v>155</v>
      </c>
    </row>
    <row r="149" s="13" customFormat="1">
      <c r="A149" s="13"/>
      <c r="B149" s="237"/>
      <c r="C149" s="238"/>
      <c r="D149" s="239" t="s">
        <v>179</v>
      </c>
      <c r="E149" s="240" t="s">
        <v>1</v>
      </c>
      <c r="F149" s="241" t="s">
        <v>206</v>
      </c>
      <c r="G149" s="238"/>
      <c r="H149" s="242">
        <v>484.30000000000001</v>
      </c>
      <c r="I149" s="243"/>
      <c r="J149" s="238"/>
      <c r="K149" s="238"/>
      <c r="L149" s="244"/>
      <c r="M149" s="245"/>
      <c r="N149" s="246"/>
      <c r="O149" s="246"/>
      <c r="P149" s="246"/>
      <c r="Q149" s="246"/>
      <c r="R149" s="246"/>
      <c r="S149" s="246"/>
      <c r="T149" s="24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8" t="s">
        <v>179</v>
      </c>
      <c r="AU149" s="248" t="s">
        <v>83</v>
      </c>
      <c r="AV149" s="13" t="s">
        <v>83</v>
      </c>
      <c r="AW149" s="13" t="s">
        <v>30</v>
      </c>
      <c r="AX149" s="13" t="s">
        <v>73</v>
      </c>
      <c r="AY149" s="248" t="s">
        <v>124</v>
      </c>
    </row>
    <row r="150" s="14" customFormat="1">
      <c r="A150" s="14"/>
      <c r="B150" s="249"/>
      <c r="C150" s="250"/>
      <c r="D150" s="239" t="s">
        <v>179</v>
      </c>
      <c r="E150" s="251" t="s">
        <v>1</v>
      </c>
      <c r="F150" s="252" t="s">
        <v>181</v>
      </c>
      <c r="G150" s="250"/>
      <c r="H150" s="253">
        <v>484.30000000000001</v>
      </c>
      <c r="I150" s="254"/>
      <c r="J150" s="250"/>
      <c r="K150" s="250"/>
      <c r="L150" s="255"/>
      <c r="M150" s="256"/>
      <c r="N150" s="257"/>
      <c r="O150" s="257"/>
      <c r="P150" s="257"/>
      <c r="Q150" s="257"/>
      <c r="R150" s="257"/>
      <c r="S150" s="257"/>
      <c r="T150" s="25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9" t="s">
        <v>179</v>
      </c>
      <c r="AU150" s="259" t="s">
        <v>83</v>
      </c>
      <c r="AV150" s="14" t="s">
        <v>123</v>
      </c>
      <c r="AW150" s="14" t="s">
        <v>30</v>
      </c>
      <c r="AX150" s="14" t="s">
        <v>81</v>
      </c>
      <c r="AY150" s="259" t="s">
        <v>124</v>
      </c>
    </row>
    <row r="151" s="2" customFormat="1" ht="33" customHeight="1">
      <c r="A151" s="37"/>
      <c r="B151" s="38"/>
      <c r="C151" s="210" t="s">
        <v>142</v>
      </c>
      <c r="D151" s="210" t="s">
        <v>125</v>
      </c>
      <c r="E151" s="211" t="s">
        <v>207</v>
      </c>
      <c r="F151" s="212" t="s">
        <v>208</v>
      </c>
      <c r="G151" s="213" t="s">
        <v>177</v>
      </c>
      <c r="H151" s="214">
        <v>633.10000000000002</v>
      </c>
      <c r="I151" s="215"/>
      <c r="J151" s="216">
        <f>ROUND(I151*H151,2)</f>
        <v>0</v>
      </c>
      <c r="K151" s="217"/>
      <c r="L151" s="43"/>
      <c r="M151" s="218" t="s">
        <v>1</v>
      </c>
      <c r="N151" s="219" t="s">
        <v>38</v>
      </c>
      <c r="O151" s="90"/>
      <c r="P151" s="220">
        <f>O151*H151</f>
        <v>0</v>
      </c>
      <c r="Q151" s="220">
        <v>0.13188</v>
      </c>
      <c r="R151" s="220">
        <f>Q151*H151</f>
        <v>83.493228000000002</v>
      </c>
      <c r="S151" s="220">
        <v>0</v>
      </c>
      <c r="T151" s="22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2" t="s">
        <v>123</v>
      </c>
      <c r="AT151" s="222" t="s">
        <v>125</v>
      </c>
      <c r="AU151" s="222" t="s">
        <v>83</v>
      </c>
      <c r="AY151" s="16" t="s">
        <v>124</v>
      </c>
      <c r="BE151" s="223">
        <f>IF(N151="základní",J151,0)</f>
        <v>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6" t="s">
        <v>81</v>
      </c>
      <c r="BK151" s="223">
        <f>ROUND(I151*H151,2)</f>
        <v>0</v>
      </c>
      <c r="BL151" s="16" t="s">
        <v>123</v>
      </c>
      <c r="BM151" s="222" t="s">
        <v>157</v>
      </c>
    </row>
    <row r="152" s="13" customFormat="1">
      <c r="A152" s="13"/>
      <c r="B152" s="237"/>
      <c r="C152" s="238"/>
      <c r="D152" s="239" t="s">
        <v>179</v>
      </c>
      <c r="E152" s="240" t="s">
        <v>1</v>
      </c>
      <c r="F152" s="241" t="s">
        <v>209</v>
      </c>
      <c r="G152" s="238"/>
      <c r="H152" s="242">
        <v>633.10000000000002</v>
      </c>
      <c r="I152" s="243"/>
      <c r="J152" s="238"/>
      <c r="K152" s="238"/>
      <c r="L152" s="244"/>
      <c r="M152" s="245"/>
      <c r="N152" s="246"/>
      <c r="O152" s="246"/>
      <c r="P152" s="246"/>
      <c r="Q152" s="246"/>
      <c r="R152" s="246"/>
      <c r="S152" s="246"/>
      <c r="T152" s="24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8" t="s">
        <v>179</v>
      </c>
      <c r="AU152" s="248" t="s">
        <v>83</v>
      </c>
      <c r="AV152" s="13" t="s">
        <v>83</v>
      </c>
      <c r="AW152" s="13" t="s">
        <v>30</v>
      </c>
      <c r="AX152" s="13" t="s">
        <v>73</v>
      </c>
      <c r="AY152" s="248" t="s">
        <v>124</v>
      </c>
    </row>
    <row r="153" s="14" customFormat="1">
      <c r="A153" s="14"/>
      <c r="B153" s="249"/>
      <c r="C153" s="250"/>
      <c r="D153" s="239" t="s">
        <v>179</v>
      </c>
      <c r="E153" s="251" t="s">
        <v>1</v>
      </c>
      <c r="F153" s="252" t="s">
        <v>181</v>
      </c>
      <c r="G153" s="250"/>
      <c r="H153" s="253">
        <v>633.10000000000002</v>
      </c>
      <c r="I153" s="254"/>
      <c r="J153" s="250"/>
      <c r="K153" s="250"/>
      <c r="L153" s="255"/>
      <c r="M153" s="256"/>
      <c r="N153" s="257"/>
      <c r="O153" s="257"/>
      <c r="P153" s="257"/>
      <c r="Q153" s="257"/>
      <c r="R153" s="257"/>
      <c r="S153" s="257"/>
      <c r="T153" s="25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9" t="s">
        <v>179</v>
      </c>
      <c r="AU153" s="259" t="s">
        <v>83</v>
      </c>
      <c r="AV153" s="14" t="s">
        <v>123</v>
      </c>
      <c r="AW153" s="14" t="s">
        <v>30</v>
      </c>
      <c r="AX153" s="14" t="s">
        <v>81</v>
      </c>
      <c r="AY153" s="259" t="s">
        <v>124</v>
      </c>
    </row>
    <row r="154" s="2" customFormat="1" ht="21.75" customHeight="1">
      <c r="A154" s="37"/>
      <c r="B154" s="38"/>
      <c r="C154" s="210" t="s">
        <v>158</v>
      </c>
      <c r="D154" s="210" t="s">
        <v>125</v>
      </c>
      <c r="E154" s="211" t="s">
        <v>210</v>
      </c>
      <c r="F154" s="212" t="s">
        <v>211</v>
      </c>
      <c r="G154" s="213" t="s">
        <v>177</v>
      </c>
      <c r="H154" s="214">
        <v>196.34999999999999</v>
      </c>
      <c r="I154" s="215"/>
      <c r="J154" s="216">
        <f>ROUND(I154*H154,2)</f>
        <v>0</v>
      </c>
      <c r="K154" s="217"/>
      <c r="L154" s="43"/>
      <c r="M154" s="218" t="s">
        <v>1</v>
      </c>
      <c r="N154" s="219" t="s">
        <v>38</v>
      </c>
      <c r="O154" s="90"/>
      <c r="P154" s="220">
        <f>O154*H154</f>
        <v>0</v>
      </c>
      <c r="Q154" s="220">
        <v>0.216</v>
      </c>
      <c r="R154" s="220">
        <f>Q154*H154</f>
        <v>42.4116</v>
      </c>
      <c r="S154" s="220">
        <v>0</v>
      </c>
      <c r="T154" s="22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2" t="s">
        <v>123</v>
      </c>
      <c r="AT154" s="222" t="s">
        <v>125</v>
      </c>
      <c r="AU154" s="222" t="s">
        <v>83</v>
      </c>
      <c r="AY154" s="16" t="s">
        <v>124</v>
      </c>
      <c r="BE154" s="223">
        <f>IF(N154="základní",J154,0)</f>
        <v>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16" t="s">
        <v>81</v>
      </c>
      <c r="BK154" s="223">
        <f>ROUND(I154*H154,2)</f>
        <v>0</v>
      </c>
      <c r="BL154" s="16" t="s">
        <v>123</v>
      </c>
      <c r="BM154" s="222" t="s">
        <v>160</v>
      </c>
    </row>
    <row r="155" s="13" customFormat="1">
      <c r="A155" s="13"/>
      <c r="B155" s="237"/>
      <c r="C155" s="238"/>
      <c r="D155" s="239" t="s">
        <v>179</v>
      </c>
      <c r="E155" s="240" t="s">
        <v>1</v>
      </c>
      <c r="F155" s="241" t="s">
        <v>212</v>
      </c>
      <c r="G155" s="238"/>
      <c r="H155" s="242">
        <v>196.34999999999999</v>
      </c>
      <c r="I155" s="243"/>
      <c r="J155" s="238"/>
      <c r="K155" s="238"/>
      <c r="L155" s="244"/>
      <c r="M155" s="245"/>
      <c r="N155" s="246"/>
      <c r="O155" s="246"/>
      <c r="P155" s="246"/>
      <c r="Q155" s="246"/>
      <c r="R155" s="246"/>
      <c r="S155" s="246"/>
      <c r="T155" s="24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8" t="s">
        <v>179</v>
      </c>
      <c r="AU155" s="248" t="s">
        <v>83</v>
      </c>
      <c r="AV155" s="13" t="s">
        <v>83</v>
      </c>
      <c r="AW155" s="13" t="s">
        <v>30</v>
      </c>
      <c r="AX155" s="13" t="s">
        <v>73</v>
      </c>
      <c r="AY155" s="248" t="s">
        <v>124</v>
      </c>
    </row>
    <row r="156" s="14" customFormat="1">
      <c r="A156" s="14"/>
      <c r="B156" s="249"/>
      <c r="C156" s="250"/>
      <c r="D156" s="239" t="s">
        <v>179</v>
      </c>
      <c r="E156" s="251" t="s">
        <v>1</v>
      </c>
      <c r="F156" s="252" t="s">
        <v>181</v>
      </c>
      <c r="G156" s="250"/>
      <c r="H156" s="253">
        <v>196.34999999999999</v>
      </c>
      <c r="I156" s="254"/>
      <c r="J156" s="250"/>
      <c r="K156" s="250"/>
      <c r="L156" s="255"/>
      <c r="M156" s="256"/>
      <c r="N156" s="257"/>
      <c r="O156" s="257"/>
      <c r="P156" s="257"/>
      <c r="Q156" s="257"/>
      <c r="R156" s="257"/>
      <c r="S156" s="257"/>
      <c r="T156" s="25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9" t="s">
        <v>179</v>
      </c>
      <c r="AU156" s="259" t="s">
        <v>83</v>
      </c>
      <c r="AV156" s="14" t="s">
        <v>123</v>
      </c>
      <c r="AW156" s="14" t="s">
        <v>30</v>
      </c>
      <c r="AX156" s="14" t="s">
        <v>81</v>
      </c>
      <c r="AY156" s="259" t="s">
        <v>124</v>
      </c>
    </row>
    <row r="157" s="2" customFormat="1" ht="24.15" customHeight="1">
      <c r="A157" s="37"/>
      <c r="B157" s="38"/>
      <c r="C157" s="210" t="s">
        <v>8</v>
      </c>
      <c r="D157" s="210" t="s">
        <v>125</v>
      </c>
      <c r="E157" s="211" t="s">
        <v>213</v>
      </c>
      <c r="F157" s="212" t="s">
        <v>214</v>
      </c>
      <c r="G157" s="213" t="s">
        <v>177</v>
      </c>
      <c r="H157" s="214">
        <v>633.10000000000002</v>
      </c>
      <c r="I157" s="215"/>
      <c r="J157" s="216">
        <f>ROUND(I157*H157,2)</f>
        <v>0</v>
      </c>
      <c r="K157" s="217"/>
      <c r="L157" s="43"/>
      <c r="M157" s="218" t="s">
        <v>1</v>
      </c>
      <c r="N157" s="219" t="s">
        <v>38</v>
      </c>
      <c r="O157" s="90"/>
      <c r="P157" s="220">
        <f>O157*H157</f>
        <v>0</v>
      </c>
      <c r="Q157" s="220">
        <v>0.0060099999999999997</v>
      </c>
      <c r="R157" s="220">
        <f>Q157*H157</f>
        <v>3.8049309999999998</v>
      </c>
      <c r="S157" s="220">
        <v>0</v>
      </c>
      <c r="T157" s="22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2" t="s">
        <v>123</v>
      </c>
      <c r="AT157" s="222" t="s">
        <v>125</v>
      </c>
      <c r="AU157" s="222" t="s">
        <v>83</v>
      </c>
      <c r="AY157" s="16" t="s">
        <v>124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6" t="s">
        <v>81</v>
      </c>
      <c r="BK157" s="223">
        <f>ROUND(I157*H157,2)</f>
        <v>0</v>
      </c>
      <c r="BL157" s="16" t="s">
        <v>123</v>
      </c>
      <c r="BM157" s="222" t="s">
        <v>162</v>
      </c>
    </row>
    <row r="158" s="13" customFormat="1">
      <c r="A158" s="13"/>
      <c r="B158" s="237"/>
      <c r="C158" s="238"/>
      <c r="D158" s="239" t="s">
        <v>179</v>
      </c>
      <c r="E158" s="240" t="s">
        <v>1</v>
      </c>
      <c r="F158" s="241" t="s">
        <v>197</v>
      </c>
      <c r="G158" s="238"/>
      <c r="H158" s="242">
        <v>633.10000000000002</v>
      </c>
      <c r="I158" s="243"/>
      <c r="J158" s="238"/>
      <c r="K158" s="238"/>
      <c r="L158" s="244"/>
      <c r="M158" s="245"/>
      <c r="N158" s="246"/>
      <c r="O158" s="246"/>
      <c r="P158" s="246"/>
      <c r="Q158" s="246"/>
      <c r="R158" s="246"/>
      <c r="S158" s="246"/>
      <c r="T158" s="24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8" t="s">
        <v>179</v>
      </c>
      <c r="AU158" s="248" t="s">
        <v>83</v>
      </c>
      <c r="AV158" s="13" t="s">
        <v>83</v>
      </c>
      <c r="AW158" s="13" t="s">
        <v>30</v>
      </c>
      <c r="AX158" s="13" t="s">
        <v>73</v>
      </c>
      <c r="AY158" s="248" t="s">
        <v>124</v>
      </c>
    </row>
    <row r="159" s="14" customFormat="1">
      <c r="A159" s="14"/>
      <c r="B159" s="249"/>
      <c r="C159" s="250"/>
      <c r="D159" s="239" t="s">
        <v>179</v>
      </c>
      <c r="E159" s="251" t="s">
        <v>1</v>
      </c>
      <c r="F159" s="252" t="s">
        <v>181</v>
      </c>
      <c r="G159" s="250"/>
      <c r="H159" s="253">
        <v>633.10000000000002</v>
      </c>
      <c r="I159" s="254"/>
      <c r="J159" s="250"/>
      <c r="K159" s="250"/>
      <c r="L159" s="255"/>
      <c r="M159" s="256"/>
      <c r="N159" s="257"/>
      <c r="O159" s="257"/>
      <c r="P159" s="257"/>
      <c r="Q159" s="257"/>
      <c r="R159" s="257"/>
      <c r="S159" s="257"/>
      <c r="T159" s="258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9" t="s">
        <v>179</v>
      </c>
      <c r="AU159" s="259" t="s">
        <v>83</v>
      </c>
      <c r="AV159" s="14" t="s">
        <v>123</v>
      </c>
      <c r="AW159" s="14" t="s">
        <v>30</v>
      </c>
      <c r="AX159" s="14" t="s">
        <v>81</v>
      </c>
      <c r="AY159" s="259" t="s">
        <v>124</v>
      </c>
    </row>
    <row r="160" s="2" customFormat="1" ht="24.15" customHeight="1">
      <c r="A160" s="37"/>
      <c r="B160" s="38"/>
      <c r="C160" s="210" t="s">
        <v>163</v>
      </c>
      <c r="D160" s="210" t="s">
        <v>125</v>
      </c>
      <c r="E160" s="211" t="s">
        <v>215</v>
      </c>
      <c r="F160" s="212" t="s">
        <v>216</v>
      </c>
      <c r="G160" s="213" t="s">
        <v>177</v>
      </c>
      <c r="H160" s="214">
        <v>574.29999999999995</v>
      </c>
      <c r="I160" s="215"/>
      <c r="J160" s="216">
        <f>ROUND(I160*H160,2)</f>
        <v>0</v>
      </c>
      <c r="K160" s="217"/>
      <c r="L160" s="43"/>
      <c r="M160" s="218" t="s">
        <v>1</v>
      </c>
      <c r="N160" s="219" t="s">
        <v>38</v>
      </c>
      <c r="O160" s="90"/>
      <c r="P160" s="220">
        <f>O160*H160</f>
        <v>0</v>
      </c>
      <c r="Q160" s="220">
        <v>0.00031</v>
      </c>
      <c r="R160" s="220">
        <f>Q160*H160</f>
        <v>0.178033</v>
      </c>
      <c r="S160" s="220">
        <v>0</v>
      </c>
      <c r="T160" s="22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2" t="s">
        <v>123</v>
      </c>
      <c r="AT160" s="222" t="s">
        <v>125</v>
      </c>
      <c r="AU160" s="222" t="s">
        <v>83</v>
      </c>
      <c r="AY160" s="16" t="s">
        <v>124</v>
      </c>
      <c r="BE160" s="223">
        <f>IF(N160="základní",J160,0)</f>
        <v>0</v>
      </c>
      <c r="BF160" s="223">
        <f>IF(N160="snížená",J160,0)</f>
        <v>0</v>
      </c>
      <c r="BG160" s="223">
        <f>IF(N160="zákl. přenesená",J160,0)</f>
        <v>0</v>
      </c>
      <c r="BH160" s="223">
        <f>IF(N160="sníž. přenesená",J160,0)</f>
        <v>0</v>
      </c>
      <c r="BI160" s="223">
        <f>IF(N160="nulová",J160,0)</f>
        <v>0</v>
      </c>
      <c r="BJ160" s="16" t="s">
        <v>81</v>
      </c>
      <c r="BK160" s="223">
        <f>ROUND(I160*H160,2)</f>
        <v>0</v>
      </c>
      <c r="BL160" s="16" t="s">
        <v>123</v>
      </c>
      <c r="BM160" s="222" t="s">
        <v>217</v>
      </c>
    </row>
    <row r="161" s="2" customFormat="1" ht="24.15" customHeight="1">
      <c r="A161" s="37"/>
      <c r="B161" s="38"/>
      <c r="C161" s="210" t="s">
        <v>148</v>
      </c>
      <c r="D161" s="210" t="s">
        <v>125</v>
      </c>
      <c r="E161" s="211" t="s">
        <v>218</v>
      </c>
      <c r="F161" s="212" t="s">
        <v>219</v>
      </c>
      <c r="G161" s="213" t="s">
        <v>177</v>
      </c>
      <c r="H161" s="214">
        <v>603.10000000000002</v>
      </c>
      <c r="I161" s="215"/>
      <c r="J161" s="216">
        <f>ROUND(I161*H161,2)</f>
        <v>0</v>
      </c>
      <c r="K161" s="217"/>
      <c r="L161" s="43"/>
      <c r="M161" s="218" t="s">
        <v>1</v>
      </c>
      <c r="N161" s="219" t="s">
        <v>38</v>
      </c>
      <c r="O161" s="90"/>
      <c r="P161" s="220">
        <f>O161*H161</f>
        <v>0</v>
      </c>
      <c r="Q161" s="220">
        <v>0.00051000000000000004</v>
      </c>
      <c r="R161" s="220">
        <f>Q161*H161</f>
        <v>0.30758100000000005</v>
      </c>
      <c r="S161" s="220">
        <v>0</v>
      </c>
      <c r="T161" s="22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2" t="s">
        <v>123</v>
      </c>
      <c r="AT161" s="222" t="s">
        <v>125</v>
      </c>
      <c r="AU161" s="222" t="s">
        <v>83</v>
      </c>
      <c r="AY161" s="16" t="s">
        <v>124</v>
      </c>
      <c r="BE161" s="223">
        <f>IF(N161="základní",J161,0)</f>
        <v>0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16" t="s">
        <v>81</v>
      </c>
      <c r="BK161" s="223">
        <f>ROUND(I161*H161,2)</f>
        <v>0</v>
      </c>
      <c r="BL161" s="16" t="s">
        <v>123</v>
      </c>
      <c r="BM161" s="222" t="s">
        <v>220</v>
      </c>
    </row>
    <row r="162" s="13" customFormat="1">
      <c r="A162" s="13"/>
      <c r="B162" s="237"/>
      <c r="C162" s="238"/>
      <c r="D162" s="239" t="s">
        <v>179</v>
      </c>
      <c r="E162" s="240" t="s">
        <v>1</v>
      </c>
      <c r="F162" s="241" t="s">
        <v>221</v>
      </c>
      <c r="G162" s="238"/>
      <c r="H162" s="242">
        <v>603.10000000000002</v>
      </c>
      <c r="I162" s="243"/>
      <c r="J162" s="238"/>
      <c r="K162" s="238"/>
      <c r="L162" s="244"/>
      <c r="M162" s="245"/>
      <c r="N162" s="246"/>
      <c r="O162" s="246"/>
      <c r="P162" s="246"/>
      <c r="Q162" s="246"/>
      <c r="R162" s="246"/>
      <c r="S162" s="246"/>
      <c r="T162" s="24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8" t="s">
        <v>179</v>
      </c>
      <c r="AU162" s="248" t="s">
        <v>83</v>
      </c>
      <c r="AV162" s="13" t="s">
        <v>83</v>
      </c>
      <c r="AW162" s="13" t="s">
        <v>30</v>
      </c>
      <c r="AX162" s="13" t="s">
        <v>73</v>
      </c>
      <c r="AY162" s="248" t="s">
        <v>124</v>
      </c>
    </row>
    <row r="163" s="14" customFormat="1">
      <c r="A163" s="14"/>
      <c r="B163" s="249"/>
      <c r="C163" s="250"/>
      <c r="D163" s="239" t="s">
        <v>179</v>
      </c>
      <c r="E163" s="251" t="s">
        <v>1</v>
      </c>
      <c r="F163" s="252" t="s">
        <v>181</v>
      </c>
      <c r="G163" s="250"/>
      <c r="H163" s="253">
        <v>603.10000000000002</v>
      </c>
      <c r="I163" s="254"/>
      <c r="J163" s="250"/>
      <c r="K163" s="250"/>
      <c r="L163" s="255"/>
      <c r="M163" s="256"/>
      <c r="N163" s="257"/>
      <c r="O163" s="257"/>
      <c r="P163" s="257"/>
      <c r="Q163" s="257"/>
      <c r="R163" s="257"/>
      <c r="S163" s="257"/>
      <c r="T163" s="258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9" t="s">
        <v>179</v>
      </c>
      <c r="AU163" s="259" t="s">
        <v>83</v>
      </c>
      <c r="AV163" s="14" t="s">
        <v>123</v>
      </c>
      <c r="AW163" s="14" t="s">
        <v>30</v>
      </c>
      <c r="AX163" s="14" t="s">
        <v>81</v>
      </c>
      <c r="AY163" s="259" t="s">
        <v>124</v>
      </c>
    </row>
    <row r="164" s="2" customFormat="1" ht="33" customHeight="1">
      <c r="A164" s="37"/>
      <c r="B164" s="38"/>
      <c r="C164" s="210" t="s">
        <v>222</v>
      </c>
      <c r="D164" s="210" t="s">
        <v>125</v>
      </c>
      <c r="E164" s="211" t="s">
        <v>223</v>
      </c>
      <c r="F164" s="212" t="s">
        <v>224</v>
      </c>
      <c r="G164" s="213" t="s">
        <v>177</v>
      </c>
      <c r="H164" s="214">
        <v>574.29999999999995</v>
      </c>
      <c r="I164" s="215"/>
      <c r="J164" s="216">
        <f>ROUND(I164*H164,2)</f>
        <v>0</v>
      </c>
      <c r="K164" s="217"/>
      <c r="L164" s="43"/>
      <c r="M164" s="218" t="s">
        <v>1</v>
      </c>
      <c r="N164" s="219" t="s">
        <v>38</v>
      </c>
      <c r="O164" s="90"/>
      <c r="P164" s="220">
        <f>O164*H164</f>
        <v>0</v>
      </c>
      <c r="Q164" s="220">
        <v>0.10373</v>
      </c>
      <c r="R164" s="220">
        <f>Q164*H164</f>
        <v>59.572139</v>
      </c>
      <c r="S164" s="220">
        <v>0</v>
      </c>
      <c r="T164" s="22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2" t="s">
        <v>123</v>
      </c>
      <c r="AT164" s="222" t="s">
        <v>125</v>
      </c>
      <c r="AU164" s="222" t="s">
        <v>83</v>
      </c>
      <c r="AY164" s="16" t="s">
        <v>124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16" t="s">
        <v>81</v>
      </c>
      <c r="BK164" s="223">
        <f>ROUND(I164*H164,2)</f>
        <v>0</v>
      </c>
      <c r="BL164" s="16" t="s">
        <v>123</v>
      </c>
      <c r="BM164" s="222" t="s">
        <v>225</v>
      </c>
    </row>
    <row r="165" s="13" customFormat="1">
      <c r="A165" s="13"/>
      <c r="B165" s="237"/>
      <c r="C165" s="238"/>
      <c r="D165" s="239" t="s">
        <v>179</v>
      </c>
      <c r="E165" s="240" t="s">
        <v>1</v>
      </c>
      <c r="F165" s="241" t="s">
        <v>226</v>
      </c>
      <c r="G165" s="238"/>
      <c r="H165" s="242">
        <v>574.29999999999995</v>
      </c>
      <c r="I165" s="243"/>
      <c r="J165" s="238"/>
      <c r="K165" s="238"/>
      <c r="L165" s="244"/>
      <c r="M165" s="245"/>
      <c r="N165" s="246"/>
      <c r="O165" s="246"/>
      <c r="P165" s="246"/>
      <c r="Q165" s="246"/>
      <c r="R165" s="246"/>
      <c r="S165" s="246"/>
      <c r="T165" s="24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8" t="s">
        <v>179</v>
      </c>
      <c r="AU165" s="248" t="s">
        <v>83</v>
      </c>
      <c r="AV165" s="13" t="s">
        <v>83</v>
      </c>
      <c r="AW165" s="13" t="s">
        <v>30</v>
      </c>
      <c r="AX165" s="13" t="s">
        <v>73</v>
      </c>
      <c r="AY165" s="248" t="s">
        <v>124</v>
      </c>
    </row>
    <row r="166" s="14" customFormat="1">
      <c r="A166" s="14"/>
      <c r="B166" s="249"/>
      <c r="C166" s="250"/>
      <c r="D166" s="239" t="s">
        <v>179</v>
      </c>
      <c r="E166" s="251" t="s">
        <v>1</v>
      </c>
      <c r="F166" s="252" t="s">
        <v>181</v>
      </c>
      <c r="G166" s="250"/>
      <c r="H166" s="253">
        <v>574.29999999999995</v>
      </c>
      <c r="I166" s="254"/>
      <c r="J166" s="250"/>
      <c r="K166" s="250"/>
      <c r="L166" s="255"/>
      <c r="M166" s="256"/>
      <c r="N166" s="257"/>
      <c r="O166" s="257"/>
      <c r="P166" s="257"/>
      <c r="Q166" s="257"/>
      <c r="R166" s="257"/>
      <c r="S166" s="257"/>
      <c r="T166" s="258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9" t="s">
        <v>179</v>
      </c>
      <c r="AU166" s="259" t="s">
        <v>83</v>
      </c>
      <c r="AV166" s="14" t="s">
        <v>123</v>
      </c>
      <c r="AW166" s="14" t="s">
        <v>30</v>
      </c>
      <c r="AX166" s="14" t="s">
        <v>81</v>
      </c>
      <c r="AY166" s="259" t="s">
        <v>124</v>
      </c>
    </row>
    <row r="167" s="2" customFormat="1" ht="24.15" customHeight="1">
      <c r="A167" s="37"/>
      <c r="B167" s="38"/>
      <c r="C167" s="210" t="s">
        <v>151</v>
      </c>
      <c r="D167" s="210" t="s">
        <v>125</v>
      </c>
      <c r="E167" s="211" t="s">
        <v>227</v>
      </c>
      <c r="F167" s="212" t="s">
        <v>228</v>
      </c>
      <c r="G167" s="213" t="s">
        <v>177</v>
      </c>
      <c r="H167" s="214">
        <v>603.10000000000002</v>
      </c>
      <c r="I167" s="215"/>
      <c r="J167" s="216">
        <f>ROUND(I167*H167,2)</f>
        <v>0</v>
      </c>
      <c r="K167" s="217"/>
      <c r="L167" s="43"/>
      <c r="M167" s="218" t="s">
        <v>1</v>
      </c>
      <c r="N167" s="219" t="s">
        <v>38</v>
      </c>
      <c r="O167" s="90"/>
      <c r="P167" s="220">
        <f>O167*H167</f>
        <v>0</v>
      </c>
      <c r="Q167" s="220">
        <v>0.15559000000000001</v>
      </c>
      <c r="R167" s="220">
        <f>Q167*H167</f>
        <v>93.836329000000006</v>
      </c>
      <c r="S167" s="220">
        <v>0</v>
      </c>
      <c r="T167" s="22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2" t="s">
        <v>123</v>
      </c>
      <c r="AT167" s="222" t="s">
        <v>125</v>
      </c>
      <c r="AU167" s="222" t="s">
        <v>83</v>
      </c>
      <c r="AY167" s="16" t="s">
        <v>124</v>
      </c>
      <c r="BE167" s="223">
        <f>IF(N167="základní",J167,0)</f>
        <v>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16" t="s">
        <v>81</v>
      </c>
      <c r="BK167" s="223">
        <f>ROUND(I167*H167,2)</f>
        <v>0</v>
      </c>
      <c r="BL167" s="16" t="s">
        <v>123</v>
      </c>
      <c r="BM167" s="222" t="s">
        <v>229</v>
      </c>
    </row>
    <row r="168" s="13" customFormat="1">
      <c r="A168" s="13"/>
      <c r="B168" s="237"/>
      <c r="C168" s="238"/>
      <c r="D168" s="239" t="s">
        <v>179</v>
      </c>
      <c r="E168" s="240" t="s">
        <v>1</v>
      </c>
      <c r="F168" s="241" t="s">
        <v>230</v>
      </c>
      <c r="G168" s="238"/>
      <c r="H168" s="242">
        <v>603.10000000000002</v>
      </c>
      <c r="I168" s="243"/>
      <c r="J168" s="238"/>
      <c r="K168" s="238"/>
      <c r="L168" s="244"/>
      <c r="M168" s="245"/>
      <c r="N168" s="246"/>
      <c r="O168" s="246"/>
      <c r="P168" s="246"/>
      <c r="Q168" s="246"/>
      <c r="R168" s="246"/>
      <c r="S168" s="246"/>
      <c r="T168" s="24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8" t="s">
        <v>179</v>
      </c>
      <c r="AU168" s="248" t="s">
        <v>83</v>
      </c>
      <c r="AV168" s="13" t="s">
        <v>83</v>
      </c>
      <c r="AW168" s="13" t="s">
        <v>30</v>
      </c>
      <c r="AX168" s="13" t="s">
        <v>73</v>
      </c>
      <c r="AY168" s="248" t="s">
        <v>124</v>
      </c>
    </row>
    <row r="169" s="14" customFormat="1">
      <c r="A169" s="14"/>
      <c r="B169" s="249"/>
      <c r="C169" s="250"/>
      <c r="D169" s="239" t="s">
        <v>179</v>
      </c>
      <c r="E169" s="251" t="s">
        <v>1</v>
      </c>
      <c r="F169" s="252" t="s">
        <v>181</v>
      </c>
      <c r="G169" s="250"/>
      <c r="H169" s="253">
        <v>603.10000000000002</v>
      </c>
      <c r="I169" s="254"/>
      <c r="J169" s="250"/>
      <c r="K169" s="250"/>
      <c r="L169" s="255"/>
      <c r="M169" s="256"/>
      <c r="N169" s="257"/>
      <c r="O169" s="257"/>
      <c r="P169" s="257"/>
      <c r="Q169" s="257"/>
      <c r="R169" s="257"/>
      <c r="S169" s="257"/>
      <c r="T169" s="258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9" t="s">
        <v>179</v>
      </c>
      <c r="AU169" s="259" t="s">
        <v>83</v>
      </c>
      <c r="AV169" s="14" t="s">
        <v>123</v>
      </c>
      <c r="AW169" s="14" t="s">
        <v>30</v>
      </c>
      <c r="AX169" s="14" t="s">
        <v>81</v>
      </c>
      <c r="AY169" s="259" t="s">
        <v>124</v>
      </c>
    </row>
    <row r="170" s="2" customFormat="1" ht="24.15" customHeight="1">
      <c r="A170" s="37"/>
      <c r="B170" s="38"/>
      <c r="C170" s="210" t="s">
        <v>231</v>
      </c>
      <c r="D170" s="210" t="s">
        <v>125</v>
      </c>
      <c r="E170" s="211" t="s">
        <v>232</v>
      </c>
      <c r="F170" s="212" t="s">
        <v>233</v>
      </c>
      <c r="G170" s="213" t="s">
        <v>234</v>
      </c>
      <c r="H170" s="214">
        <v>14.199999999999999</v>
      </c>
      <c r="I170" s="215"/>
      <c r="J170" s="216">
        <f>ROUND(I170*H170,2)</f>
        <v>0</v>
      </c>
      <c r="K170" s="217"/>
      <c r="L170" s="43"/>
      <c r="M170" s="218" t="s">
        <v>1</v>
      </c>
      <c r="N170" s="219" t="s">
        <v>38</v>
      </c>
      <c r="O170" s="90"/>
      <c r="P170" s="220">
        <f>O170*H170</f>
        <v>0</v>
      </c>
      <c r="Q170" s="220">
        <v>0.0022399999999999998</v>
      </c>
      <c r="R170" s="220">
        <f>Q170*H170</f>
        <v>0.031807999999999996</v>
      </c>
      <c r="S170" s="220">
        <v>0</v>
      </c>
      <c r="T170" s="22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2" t="s">
        <v>123</v>
      </c>
      <c r="AT170" s="222" t="s">
        <v>125</v>
      </c>
      <c r="AU170" s="222" t="s">
        <v>83</v>
      </c>
      <c r="AY170" s="16" t="s">
        <v>124</v>
      </c>
      <c r="BE170" s="223">
        <f>IF(N170="základní",J170,0)</f>
        <v>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16" t="s">
        <v>81</v>
      </c>
      <c r="BK170" s="223">
        <f>ROUND(I170*H170,2)</f>
        <v>0</v>
      </c>
      <c r="BL170" s="16" t="s">
        <v>123</v>
      </c>
      <c r="BM170" s="222" t="s">
        <v>235</v>
      </c>
    </row>
    <row r="171" s="13" customFormat="1">
      <c r="A171" s="13"/>
      <c r="B171" s="237"/>
      <c r="C171" s="238"/>
      <c r="D171" s="239" t="s">
        <v>179</v>
      </c>
      <c r="E171" s="240" t="s">
        <v>1</v>
      </c>
      <c r="F171" s="241" t="s">
        <v>236</v>
      </c>
      <c r="G171" s="238"/>
      <c r="H171" s="242">
        <v>14.199999999999999</v>
      </c>
      <c r="I171" s="243"/>
      <c r="J171" s="238"/>
      <c r="K171" s="238"/>
      <c r="L171" s="244"/>
      <c r="M171" s="245"/>
      <c r="N171" s="246"/>
      <c r="O171" s="246"/>
      <c r="P171" s="246"/>
      <c r="Q171" s="246"/>
      <c r="R171" s="246"/>
      <c r="S171" s="246"/>
      <c r="T171" s="24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8" t="s">
        <v>179</v>
      </c>
      <c r="AU171" s="248" t="s">
        <v>83</v>
      </c>
      <c r="AV171" s="13" t="s">
        <v>83</v>
      </c>
      <c r="AW171" s="13" t="s">
        <v>30</v>
      </c>
      <c r="AX171" s="13" t="s">
        <v>73</v>
      </c>
      <c r="AY171" s="248" t="s">
        <v>124</v>
      </c>
    </row>
    <row r="172" s="14" customFormat="1">
      <c r="A172" s="14"/>
      <c r="B172" s="249"/>
      <c r="C172" s="250"/>
      <c r="D172" s="239" t="s">
        <v>179</v>
      </c>
      <c r="E172" s="251" t="s">
        <v>1</v>
      </c>
      <c r="F172" s="252" t="s">
        <v>181</v>
      </c>
      <c r="G172" s="250"/>
      <c r="H172" s="253">
        <v>14.199999999999999</v>
      </c>
      <c r="I172" s="254"/>
      <c r="J172" s="250"/>
      <c r="K172" s="250"/>
      <c r="L172" s="255"/>
      <c r="M172" s="256"/>
      <c r="N172" s="257"/>
      <c r="O172" s="257"/>
      <c r="P172" s="257"/>
      <c r="Q172" s="257"/>
      <c r="R172" s="257"/>
      <c r="S172" s="257"/>
      <c r="T172" s="258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9" t="s">
        <v>179</v>
      </c>
      <c r="AU172" s="259" t="s">
        <v>83</v>
      </c>
      <c r="AV172" s="14" t="s">
        <v>123</v>
      </c>
      <c r="AW172" s="14" t="s">
        <v>30</v>
      </c>
      <c r="AX172" s="14" t="s">
        <v>81</v>
      </c>
      <c r="AY172" s="259" t="s">
        <v>124</v>
      </c>
    </row>
    <row r="173" s="11" customFormat="1" ht="22.8" customHeight="1">
      <c r="A173" s="11"/>
      <c r="B173" s="196"/>
      <c r="C173" s="197"/>
      <c r="D173" s="198" t="s">
        <v>72</v>
      </c>
      <c r="E173" s="235" t="s">
        <v>152</v>
      </c>
      <c r="F173" s="235" t="s">
        <v>237</v>
      </c>
      <c r="G173" s="197"/>
      <c r="H173" s="197"/>
      <c r="I173" s="200"/>
      <c r="J173" s="236">
        <f>BK173</f>
        <v>0</v>
      </c>
      <c r="K173" s="197"/>
      <c r="L173" s="202"/>
      <c r="M173" s="203"/>
      <c r="N173" s="204"/>
      <c r="O173" s="204"/>
      <c r="P173" s="205">
        <f>SUM(P174:P200)</f>
        <v>0</v>
      </c>
      <c r="Q173" s="204"/>
      <c r="R173" s="205">
        <f>SUM(R174:R200)</f>
        <v>24.320150000000002</v>
      </c>
      <c r="S173" s="204"/>
      <c r="T173" s="206">
        <f>SUM(T174:T200)</f>
        <v>0.246</v>
      </c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R173" s="207" t="s">
        <v>81</v>
      </c>
      <c r="AT173" s="208" t="s">
        <v>72</v>
      </c>
      <c r="AU173" s="208" t="s">
        <v>81</v>
      </c>
      <c r="AY173" s="207" t="s">
        <v>124</v>
      </c>
      <c r="BK173" s="209">
        <f>SUM(BK174:BK200)</f>
        <v>0</v>
      </c>
    </row>
    <row r="174" s="2" customFormat="1" ht="24.15" customHeight="1">
      <c r="A174" s="37"/>
      <c r="B174" s="38"/>
      <c r="C174" s="210" t="s">
        <v>155</v>
      </c>
      <c r="D174" s="210" t="s">
        <v>125</v>
      </c>
      <c r="E174" s="211" t="s">
        <v>238</v>
      </c>
      <c r="F174" s="212" t="s">
        <v>239</v>
      </c>
      <c r="G174" s="213" t="s">
        <v>234</v>
      </c>
      <c r="H174" s="214">
        <v>12</v>
      </c>
      <c r="I174" s="215"/>
      <c r="J174" s="216">
        <f>ROUND(I174*H174,2)</f>
        <v>0</v>
      </c>
      <c r="K174" s="217"/>
      <c r="L174" s="43"/>
      <c r="M174" s="218" t="s">
        <v>1</v>
      </c>
      <c r="N174" s="219" t="s">
        <v>38</v>
      </c>
      <c r="O174" s="90"/>
      <c r="P174" s="220">
        <f>O174*H174</f>
        <v>0</v>
      </c>
      <c r="Q174" s="220">
        <v>0.047</v>
      </c>
      <c r="R174" s="220">
        <f>Q174*H174</f>
        <v>0.56400000000000006</v>
      </c>
      <c r="S174" s="220">
        <v>0</v>
      </c>
      <c r="T174" s="22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2" t="s">
        <v>123</v>
      </c>
      <c r="AT174" s="222" t="s">
        <v>125</v>
      </c>
      <c r="AU174" s="222" t="s">
        <v>83</v>
      </c>
      <c r="AY174" s="16" t="s">
        <v>124</v>
      </c>
      <c r="BE174" s="223">
        <f>IF(N174="základní",J174,0)</f>
        <v>0</v>
      </c>
      <c r="BF174" s="223">
        <f>IF(N174="snížená",J174,0)</f>
        <v>0</v>
      </c>
      <c r="BG174" s="223">
        <f>IF(N174="zákl. přenesená",J174,0)</f>
        <v>0</v>
      </c>
      <c r="BH174" s="223">
        <f>IF(N174="sníž. přenesená",J174,0)</f>
        <v>0</v>
      </c>
      <c r="BI174" s="223">
        <f>IF(N174="nulová",J174,0)</f>
        <v>0</v>
      </c>
      <c r="BJ174" s="16" t="s">
        <v>81</v>
      </c>
      <c r="BK174" s="223">
        <f>ROUND(I174*H174,2)</f>
        <v>0</v>
      </c>
      <c r="BL174" s="16" t="s">
        <v>123</v>
      </c>
      <c r="BM174" s="222" t="s">
        <v>240</v>
      </c>
    </row>
    <row r="175" s="2" customFormat="1" ht="24.15" customHeight="1">
      <c r="A175" s="37"/>
      <c r="B175" s="38"/>
      <c r="C175" s="210" t="s">
        <v>241</v>
      </c>
      <c r="D175" s="210" t="s">
        <v>125</v>
      </c>
      <c r="E175" s="211" t="s">
        <v>242</v>
      </c>
      <c r="F175" s="212" t="s">
        <v>243</v>
      </c>
      <c r="G175" s="213" t="s">
        <v>244</v>
      </c>
      <c r="H175" s="214">
        <v>4</v>
      </c>
      <c r="I175" s="215"/>
      <c r="J175" s="216">
        <f>ROUND(I175*H175,2)</f>
        <v>0</v>
      </c>
      <c r="K175" s="217"/>
      <c r="L175" s="43"/>
      <c r="M175" s="218" t="s">
        <v>1</v>
      </c>
      <c r="N175" s="219" t="s">
        <v>38</v>
      </c>
      <c r="O175" s="90"/>
      <c r="P175" s="220">
        <f>O175*H175</f>
        <v>0</v>
      </c>
      <c r="Q175" s="220">
        <v>0</v>
      </c>
      <c r="R175" s="220">
        <f>Q175*H175</f>
        <v>0</v>
      </c>
      <c r="S175" s="220">
        <v>0</v>
      </c>
      <c r="T175" s="22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2" t="s">
        <v>123</v>
      </c>
      <c r="AT175" s="222" t="s">
        <v>125</v>
      </c>
      <c r="AU175" s="222" t="s">
        <v>83</v>
      </c>
      <c r="AY175" s="16" t="s">
        <v>124</v>
      </c>
      <c r="BE175" s="223">
        <f>IF(N175="základní",J175,0)</f>
        <v>0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16" t="s">
        <v>81</v>
      </c>
      <c r="BK175" s="223">
        <f>ROUND(I175*H175,2)</f>
        <v>0</v>
      </c>
      <c r="BL175" s="16" t="s">
        <v>123</v>
      </c>
      <c r="BM175" s="222" t="s">
        <v>245</v>
      </c>
    </row>
    <row r="176" s="2" customFormat="1" ht="16.5" customHeight="1">
      <c r="A176" s="37"/>
      <c r="B176" s="38"/>
      <c r="C176" s="260" t="s">
        <v>157</v>
      </c>
      <c r="D176" s="260" t="s">
        <v>246</v>
      </c>
      <c r="E176" s="261" t="s">
        <v>247</v>
      </c>
      <c r="F176" s="262" t="s">
        <v>248</v>
      </c>
      <c r="G176" s="263" t="s">
        <v>244</v>
      </c>
      <c r="H176" s="264">
        <v>4</v>
      </c>
      <c r="I176" s="265"/>
      <c r="J176" s="266">
        <f>ROUND(I176*H176,2)</f>
        <v>0</v>
      </c>
      <c r="K176" s="267"/>
      <c r="L176" s="268"/>
      <c r="M176" s="269" t="s">
        <v>1</v>
      </c>
      <c r="N176" s="270" t="s">
        <v>38</v>
      </c>
      <c r="O176" s="90"/>
      <c r="P176" s="220">
        <f>O176*H176</f>
        <v>0</v>
      </c>
      <c r="Q176" s="220">
        <v>0.0020999999999999999</v>
      </c>
      <c r="R176" s="220">
        <f>Q176*H176</f>
        <v>0.0083999999999999995</v>
      </c>
      <c r="S176" s="220">
        <v>0</v>
      </c>
      <c r="T176" s="22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2" t="s">
        <v>138</v>
      </c>
      <c r="AT176" s="222" t="s">
        <v>246</v>
      </c>
      <c r="AU176" s="222" t="s">
        <v>83</v>
      </c>
      <c r="AY176" s="16" t="s">
        <v>124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16" t="s">
        <v>81</v>
      </c>
      <c r="BK176" s="223">
        <f>ROUND(I176*H176,2)</f>
        <v>0</v>
      </c>
      <c r="BL176" s="16" t="s">
        <v>123</v>
      </c>
      <c r="BM176" s="222" t="s">
        <v>249</v>
      </c>
    </row>
    <row r="177" s="2" customFormat="1" ht="24.15" customHeight="1">
      <c r="A177" s="37"/>
      <c r="B177" s="38"/>
      <c r="C177" s="210" t="s">
        <v>7</v>
      </c>
      <c r="D177" s="210" t="s">
        <v>125</v>
      </c>
      <c r="E177" s="211" t="s">
        <v>250</v>
      </c>
      <c r="F177" s="212" t="s">
        <v>251</v>
      </c>
      <c r="G177" s="213" t="s">
        <v>244</v>
      </c>
      <c r="H177" s="214">
        <v>6</v>
      </c>
      <c r="I177" s="215"/>
      <c r="J177" s="216">
        <f>ROUND(I177*H177,2)</f>
        <v>0</v>
      </c>
      <c r="K177" s="217"/>
      <c r="L177" s="43"/>
      <c r="M177" s="218" t="s">
        <v>1</v>
      </c>
      <c r="N177" s="219" t="s">
        <v>38</v>
      </c>
      <c r="O177" s="90"/>
      <c r="P177" s="220">
        <f>O177*H177</f>
        <v>0</v>
      </c>
      <c r="Q177" s="220">
        <v>0.00069999999999999999</v>
      </c>
      <c r="R177" s="220">
        <f>Q177*H177</f>
        <v>0.0041999999999999997</v>
      </c>
      <c r="S177" s="220">
        <v>0</v>
      </c>
      <c r="T177" s="22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2" t="s">
        <v>123</v>
      </c>
      <c r="AT177" s="222" t="s">
        <v>125</v>
      </c>
      <c r="AU177" s="222" t="s">
        <v>83</v>
      </c>
      <c r="AY177" s="16" t="s">
        <v>124</v>
      </c>
      <c r="BE177" s="223">
        <f>IF(N177="základní",J177,0)</f>
        <v>0</v>
      </c>
      <c r="BF177" s="223">
        <f>IF(N177="snížená",J177,0)</f>
        <v>0</v>
      </c>
      <c r="BG177" s="223">
        <f>IF(N177="zákl. přenesená",J177,0)</f>
        <v>0</v>
      </c>
      <c r="BH177" s="223">
        <f>IF(N177="sníž. přenesená",J177,0)</f>
        <v>0</v>
      </c>
      <c r="BI177" s="223">
        <f>IF(N177="nulová",J177,0)</f>
        <v>0</v>
      </c>
      <c r="BJ177" s="16" t="s">
        <v>81</v>
      </c>
      <c r="BK177" s="223">
        <f>ROUND(I177*H177,2)</f>
        <v>0</v>
      </c>
      <c r="BL177" s="16" t="s">
        <v>123</v>
      </c>
      <c r="BM177" s="222" t="s">
        <v>252</v>
      </c>
    </row>
    <row r="178" s="2" customFormat="1" ht="16.5" customHeight="1">
      <c r="A178" s="37"/>
      <c r="B178" s="38"/>
      <c r="C178" s="260" t="s">
        <v>160</v>
      </c>
      <c r="D178" s="260" t="s">
        <v>246</v>
      </c>
      <c r="E178" s="261" t="s">
        <v>253</v>
      </c>
      <c r="F178" s="262" t="s">
        <v>254</v>
      </c>
      <c r="G178" s="263" t="s">
        <v>244</v>
      </c>
      <c r="H178" s="264">
        <v>1</v>
      </c>
      <c r="I178" s="265"/>
      <c r="J178" s="266">
        <f>ROUND(I178*H178,2)</f>
        <v>0</v>
      </c>
      <c r="K178" s="267"/>
      <c r="L178" s="268"/>
      <c r="M178" s="269" t="s">
        <v>1</v>
      </c>
      <c r="N178" s="270" t="s">
        <v>38</v>
      </c>
      <c r="O178" s="90"/>
      <c r="P178" s="220">
        <f>O178*H178</f>
        <v>0</v>
      </c>
      <c r="Q178" s="220">
        <v>0.0040000000000000001</v>
      </c>
      <c r="R178" s="220">
        <f>Q178*H178</f>
        <v>0.0040000000000000001</v>
      </c>
      <c r="S178" s="220">
        <v>0</v>
      </c>
      <c r="T178" s="22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2" t="s">
        <v>138</v>
      </c>
      <c r="AT178" s="222" t="s">
        <v>246</v>
      </c>
      <c r="AU178" s="222" t="s">
        <v>83</v>
      </c>
      <c r="AY178" s="16" t="s">
        <v>124</v>
      </c>
      <c r="BE178" s="223">
        <f>IF(N178="základní",J178,0)</f>
        <v>0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16" t="s">
        <v>81</v>
      </c>
      <c r="BK178" s="223">
        <f>ROUND(I178*H178,2)</f>
        <v>0</v>
      </c>
      <c r="BL178" s="16" t="s">
        <v>123</v>
      </c>
      <c r="BM178" s="222" t="s">
        <v>255</v>
      </c>
    </row>
    <row r="179" s="13" customFormat="1">
      <c r="A179" s="13"/>
      <c r="B179" s="237"/>
      <c r="C179" s="238"/>
      <c r="D179" s="239" t="s">
        <v>179</v>
      </c>
      <c r="E179" s="240" t="s">
        <v>1</v>
      </c>
      <c r="F179" s="241" t="s">
        <v>256</v>
      </c>
      <c r="G179" s="238"/>
      <c r="H179" s="242">
        <v>1</v>
      </c>
      <c r="I179" s="243"/>
      <c r="J179" s="238"/>
      <c r="K179" s="238"/>
      <c r="L179" s="244"/>
      <c r="M179" s="245"/>
      <c r="N179" s="246"/>
      <c r="O179" s="246"/>
      <c r="P179" s="246"/>
      <c r="Q179" s="246"/>
      <c r="R179" s="246"/>
      <c r="S179" s="246"/>
      <c r="T179" s="24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8" t="s">
        <v>179</v>
      </c>
      <c r="AU179" s="248" t="s">
        <v>83</v>
      </c>
      <c r="AV179" s="13" t="s">
        <v>83</v>
      </c>
      <c r="AW179" s="13" t="s">
        <v>30</v>
      </c>
      <c r="AX179" s="13" t="s">
        <v>73</v>
      </c>
      <c r="AY179" s="248" t="s">
        <v>124</v>
      </c>
    </row>
    <row r="180" s="14" customFormat="1">
      <c r="A180" s="14"/>
      <c r="B180" s="249"/>
      <c r="C180" s="250"/>
      <c r="D180" s="239" t="s">
        <v>179</v>
      </c>
      <c r="E180" s="251" t="s">
        <v>1</v>
      </c>
      <c r="F180" s="252" t="s">
        <v>181</v>
      </c>
      <c r="G180" s="250"/>
      <c r="H180" s="253">
        <v>1</v>
      </c>
      <c r="I180" s="254"/>
      <c r="J180" s="250"/>
      <c r="K180" s="250"/>
      <c r="L180" s="255"/>
      <c r="M180" s="256"/>
      <c r="N180" s="257"/>
      <c r="O180" s="257"/>
      <c r="P180" s="257"/>
      <c r="Q180" s="257"/>
      <c r="R180" s="257"/>
      <c r="S180" s="257"/>
      <c r="T180" s="258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9" t="s">
        <v>179</v>
      </c>
      <c r="AU180" s="259" t="s">
        <v>83</v>
      </c>
      <c r="AV180" s="14" t="s">
        <v>123</v>
      </c>
      <c r="AW180" s="14" t="s">
        <v>30</v>
      </c>
      <c r="AX180" s="14" t="s">
        <v>81</v>
      </c>
      <c r="AY180" s="259" t="s">
        <v>124</v>
      </c>
    </row>
    <row r="181" s="2" customFormat="1" ht="21.75" customHeight="1">
      <c r="A181" s="37"/>
      <c r="B181" s="38"/>
      <c r="C181" s="260" t="s">
        <v>257</v>
      </c>
      <c r="D181" s="260" t="s">
        <v>246</v>
      </c>
      <c r="E181" s="261" t="s">
        <v>258</v>
      </c>
      <c r="F181" s="262" t="s">
        <v>259</v>
      </c>
      <c r="G181" s="263" t="s">
        <v>244</v>
      </c>
      <c r="H181" s="264">
        <v>1</v>
      </c>
      <c r="I181" s="265"/>
      <c r="J181" s="266">
        <f>ROUND(I181*H181,2)</f>
        <v>0</v>
      </c>
      <c r="K181" s="267"/>
      <c r="L181" s="268"/>
      <c r="M181" s="269" t="s">
        <v>1</v>
      </c>
      <c r="N181" s="270" t="s">
        <v>38</v>
      </c>
      <c r="O181" s="90"/>
      <c r="P181" s="220">
        <f>O181*H181</f>
        <v>0</v>
      </c>
      <c r="Q181" s="220">
        <v>0.00089999999999999998</v>
      </c>
      <c r="R181" s="220">
        <f>Q181*H181</f>
        <v>0.00089999999999999998</v>
      </c>
      <c r="S181" s="220">
        <v>0</v>
      </c>
      <c r="T181" s="22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2" t="s">
        <v>138</v>
      </c>
      <c r="AT181" s="222" t="s">
        <v>246</v>
      </c>
      <c r="AU181" s="222" t="s">
        <v>83</v>
      </c>
      <c r="AY181" s="16" t="s">
        <v>124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16" t="s">
        <v>81</v>
      </c>
      <c r="BK181" s="223">
        <f>ROUND(I181*H181,2)</f>
        <v>0</v>
      </c>
      <c r="BL181" s="16" t="s">
        <v>123</v>
      </c>
      <c r="BM181" s="222" t="s">
        <v>260</v>
      </c>
    </row>
    <row r="182" s="13" customFormat="1">
      <c r="A182" s="13"/>
      <c r="B182" s="237"/>
      <c r="C182" s="238"/>
      <c r="D182" s="239" t="s">
        <v>179</v>
      </c>
      <c r="E182" s="240" t="s">
        <v>1</v>
      </c>
      <c r="F182" s="241" t="s">
        <v>261</v>
      </c>
      <c r="G182" s="238"/>
      <c r="H182" s="242">
        <v>1</v>
      </c>
      <c r="I182" s="243"/>
      <c r="J182" s="238"/>
      <c r="K182" s="238"/>
      <c r="L182" s="244"/>
      <c r="M182" s="245"/>
      <c r="N182" s="246"/>
      <c r="O182" s="246"/>
      <c r="P182" s="246"/>
      <c r="Q182" s="246"/>
      <c r="R182" s="246"/>
      <c r="S182" s="246"/>
      <c r="T182" s="24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8" t="s">
        <v>179</v>
      </c>
      <c r="AU182" s="248" t="s">
        <v>83</v>
      </c>
      <c r="AV182" s="13" t="s">
        <v>83</v>
      </c>
      <c r="AW182" s="13" t="s">
        <v>30</v>
      </c>
      <c r="AX182" s="13" t="s">
        <v>73</v>
      </c>
      <c r="AY182" s="248" t="s">
        <v>124</v>
      </c>
    </row>
    <row r="183" s="14" customFormat="1">
      <c r="A183" s="14"/>
      <c r="B183" s="249"/>
      <c r="C183" s="250"/>
      <c r="D183" s="239" t="s">
        <v>179</v>
      </c>
      <c r="E183" s="251" t="s">
        <v>1</v>
      </c>
      <c r="F183" s="252" t="s">
        <v>181</v>
      </c>
      <c r="G183" s="250"/>
      <c r="H183" s="253">
        <v>1</v>
      </c>
      <c r="I183" s="254"/>
      <c r="J183" s="250"/>
      <c r="K183" s="250"/>
      <c r="L183" s="255"/>
      <c r="M183" s="256"/>
      <c r="N183" s="257"/>
      <c r="O183" s="257"/>
      <c r="P183" s="257"/>
      <c r="Q183" s="257"/>
      <c r="R183" s="257"/>
      <c r="S183" s="257"/>
      <c r="T183" s="258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9" t="s">
        <v>179</v>
      </c>
      <c r="AU183" s="259" t="s">
        <v>83</v>
      </c>
      <c r="AV183" s="14" t="s">
        <v>123</v>
      </c>
      <c r="AW183" s="14" t="s">
        <v>30</v>
      </c>
      <c r="AX183" s="14" t="s">
        <v>81</v>
      </c>
      <c r="AY183" s="259" t="s">
        <v>124</v>
      </c>
    </row>
    <row r="184" s="2" customFormat="1" ht="24.15" customHeight="1">
      <c r="A184" s="37"/>
      <c r="B184" s="38"/>
      <c r="C184" s="260" t="s">
        <v>162</v>
      </c>
      <c r="D184" s="260" t="s">
        <v>246</v>
      </c>
      <c r="E184" s="261" t="s">
        <v>262</v>
      </c>
      <c r="F184" s="262" t="s">
        <v>263</v>
      </c>
      <c r="G184" s="263" t="s">
        <v>244</v>
      </c>
      <c r="H184" s="264">
        <v>4</v>
      </c>
      <c r="I184" s="265"/>
      <c r="J184" s="266">
        <f>ROUND(I184*H184,2)</f>
        <v>0</v>
      </c>
      <c r="K184" s="267"/>
      <c r="L184" s="268"/>
      <c r="M184" s="269" t="s">
        <v>1</v>
      </c>
      <c r="N184" s="270" t="s">
        <v>38</v>
      </c>
      <c r="O184" s="90"/>
      <c r="P184" s="220">
        <f>O184*H184</f>
        <v>0</v>
      </c>
      <c r="Q184" s="220">
        <v>0.0053</v>
      </c>
      <c r="R184" s="220">
        <f>Q184*H184</f>
        <v>0.0212</v>
      </c>
      <c r="S184" s="220">
        <v>0</v>
      </c>
      <c r="T184" s="22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2" t="s">
        <v>138</v>
      </c>
      <c r="AT184" s="222" t="s">
        <v>246</v>
      </c>
      <c r="AU184" s="222" t="s">
        <v>83</v>
      </c>
      <c r="AY184" s="16" t="s">
        <v>124</v>
      </c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16" t="s">
        <v>81</v>
      </c>
      <c r="BK184" s="223">
        <f>ROUND(I184*H184,2)</f>
        <v>0</v>
      </c>
      <c r="BL184" s="16" t="s">
        <v>123</v>
      </c>
      <c r="BM184" s="222" t="s">
        <v>264</v>
      </c>
    </row>
    <row r="185" s="13" customFormat="1">
      <c r="A185" s="13"/>
      <c r="B185" s="237"/>
      <c r="C185" s="238"/>
      <c r="D185" s="239" t="s">
        <v>179</v>
      </c>
      <c r="E185" s="240" t="s">
        <v>1</v>
      </c>
      <c r="F185" s="241" t="s">
        <v>265</v>
      </c>
      <c r="G185" s="238"/>
      <c r="H185" s="242">
        <v>4</v>
      </c>
      <c r="I185" s="243"/>
      <c r="J185" s="238"/>
      <c r="K185" s="238"/>
      <c r="L185" s="244"/>
      <c r="M185" s="245"/>
      <c r="N185" s="246"/>
      <c r="O185" s="246"/>
      <c r="P185" s="246"/>
      <c r="Q185" s="246"/>
      <c r="R185" s="246"/>
      <c r="S185" s="246"/>
      <c r="T185" s="24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8" t="s">
        <v>179</v>
      </c>
      <c r="AU185" s="248" t="s">
        <v>83</v>
      </c>
      <c r="AV185" s="13" t="s">
        <v>83</v>
      </c>
      <c r="AW185" s="13" t="s">
        <v>30</v>
      </c>
      <c r="AX185" s="13" t="s">
        <v>73</v>
      </c>
      <c r="AY185" s="248" t="s">
        <v>124</v>
      </c>
    </row>
    <row r="186" s="14" customFormat="1">
      <c r="A186" s="14"/>
      <c r="B186" s="249"/>
      <c r="C186" s="250"/>
      <c r="D186" s="239" t="s">
        <v>179</v>
      </c>
      <c r="E186" s="251" t="s">
        <v>1</v>
      </c>
      <c r="F186" s="252" t="s">
        <v>181</v>
      </c>
      <c r="G186" s="250"/>
      <c r="H186" s="253">
        <v>4</v>
      </c>
      <c r="I186" s="254"/>
      <c r="J186" s="250"/>
      <c r="K186" s="250"/>
      <c r="L186" s="255"/>
      <c r="M186" s="256"/>
      <c r="N186" s="257"/>
      <c r="O186" s="257"/>
      <c r="P186" s="257"/>
      <c r="Q186" s="257"/>
      <c r="R186" s="257"/>
      <c r="S186" s="257"/>
      <c r="T186" s="258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9" t="s">
        <v>179</v>
      </c>
      <c r="AU186" s="259" t="s">
        <v>83</v>
      </c>
      <c r="AV186" s="14" t="s">
        <v>123</v>
      </c>
      <c r="AW186" s="14" t="s">
        <v>30</v>
      </c>
      <c r="AX186" s="14" t="s">
        <v>81</v>
      </c>
      <c r="AY186" s="259" t="s">
        <v>124</v>
      </c>
    </row>
    <row r="187" s="2" customFormat="1" ht="16.5" customHeight="1">
      <c r="A187" s="37"/>
      <c r="B187" s="38"/>
      <c r="C187" s="210" t="s">
        <v>266</v>
      </c>
      <c r="D187" s="210" t="s">
        <v>125</v>
      </c>
      <c r="E187" s="211" t="s">
        <v>267</v>
      </c>
      <c r="F187" s="212" t="s">
        <v>268</v>
      </c>
      <c r="G187" s="213" t="s">
        <v>244</v>
      </c>
      <c r="H187" s="214">
        <v>282</v>
      </c>
      <c r="I187" s="215"/>
      <c r="J187" s="216">
        <f>ROUND(I187*H187,2)</f>
        <v>0</v>
      </c>
      <c r="K187" s="217"/>
      <c r="L187" s="43"/>
      <c r="M187" s="218" t="s">
        <v>1</v>
      </c>
      <c r="N187" s="219" t="s">
        <v>38</v>
      </c>
      <c r="O187" s="90"/>
      <c r="P187" s="220">
        <f>O187*H187</f>
        <v>0</v>
      </c>
      <c r="Q187" s="220">
        <v>0.081119999999999998</v>
      </c>
      <c r="R187" s="220">
        <f>Q187*H187</f>
        <v>22.87584</v>
      </c>
      <c r="S187" s="220">
        <v>0</v>
      </c>
      <c r="T187" s="221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2" t="s">
        <v>123</v>
      </c>
      <c r="AT187" s="222" t="s">
        <v>125</v>
      </c>
      <c r="AU187" s="222" t="s">
        <v>83</v>
      </c>
      <c r="AY187" s="16" t="s">
        <v>124</v>
      </c>
      <c r="BE187" s="223">
        <f>IF(N187="základní",J187,0)</f>
        <v>0</v>
      </c>
      <c r="BF187" s="223">
        <f>IF(N187="snížená",J187,0)</f>
        <v>0</v>
      </c>
      <c r="BG187" s="223">
        <f>IF(N187="zákl. přenesená",J187,0)</f>
        <v>0</v>
      </c>
      <c r="BH187" s="223">
        <f>IF(N187="sníž. přenesená",J187,0)</f>
        <v>0</v>
      </c>
      <c r="BI187" s="223">
        <f>IF(N187="nulová",J187,0)</f>
        <v>0</v>
      </c>
      <c r="BJ187" s="16" t="s">
        <v>81</v>
      </c>
      <c r="BK187" s="223">
        <f>ROUND(I187*H187,2)</f>
        <v>0</v>
      </c>
      <c r="BL187" s="16" t="s">
        <v>123</v>
      </c>
      <c r="BM187" s="222" t="s">
        <v>269</v>
      </c>
    </row>
    <row r="188" s="13" customFormat="1">
      <c r="A188" s="13"/>
      <c r="B188" s="237"/>
      <c r="C188" s="238"/>
      <c r="D188" s="239" t="s">
        <v>179</v>
      </c>
      <c r="E188" s="240" t="s">
        <v>1</v>
      </c>
      <c r="F188" s="241" t="s">
        <v>270</v>
      </c>
      <c r="G188" s="238"/>
      <c r="H188" s="242">
        <v>282</v>
      </c>
      <c r="I188" s="243"/>
      <c r="J188" s="238"/>
      <c r="K188" s="238"/>
      <c r="L188" s="244"/>
      <c r="M188" s="245"/>
      <c r="N188" s="246"/>
      <c r="O188" s="246"/>
      <c r="P188" s="246"/>
      <c r="Q188" s="246"/>
      <c r="R188" s="246"/>
      <c r="S188" s="246"/>
      <c r="T188" s="247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8" t="s">
        <v>179</v>
      </c>
      <c r="AU188" s="248" t="s">
        <v>83</v>
      </c>
      <c r="AV188" s="13" t="s">
        <v>83</v>
      </c>
      <c r="AW188" s="13" t="s">
        <v>30</v>
      </c>
      <c r="AX188" s="13" t="s">
        <v>73</v>
      </c>
      <c r="AY188" s="248" t="s">
        <v>124</v>
      </c>
    </row>
    <row r="189" s="14" customFormat="1">
      <c r="A189" s="14"/>
      <c r="B189" s="249"/>
      <c r="C189" s="250"/>
      <c r="D189" s="239" t="s">
        <v>179</v>
      </c>
      <c r="E189" s="251" t="s">
        <v>1</v>
      </c>
      <c r="F189" s="252" t="s">
        <v>181</v>
      </c>
      <c r="G189" s="250"/>
      <c r="H189" s="253">
        <v>282</v>
      </c>
      <c r="I189" s="254"/>
      <c r="J189" s="250"/>
      <c r="K189" s="250"/>
      <c r="L189" s="255"/>
      <c r="M189" s="256"/>
      <c r="N189" s="257"/>
      <c r="O189" s="257"/>
      <c r="P189" s="257"/>
      <c r="Q189" s="257"/>
      <c r="R189" s="257"/>
      <c r="S189" s="257"/>
      <c r="T189" s="258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9" t="s">
        <v>179</v>
      </c>
      <c r="AU189" s="259" t="s">
        <v>83</v>
      </c>
      <c r="AV189" s="14" t="s">
        <v>123</v>
      </c>
      <c r="AW189" s="14" t="s">
        <v>30</v>
      </c>
      <c r="AX189" s="14" t="s">
        <v>81</v>
      </c>
      <c r="AY189" s="259" t="s">
        <v>124</v>
      </c>
    </row>
    <row r="190" s="2" customFormat="1" ht="24.15" customHeight="1">
      <c r="A190" s="37"/>
      <c r="B190" s="38"/>
      <c r="C190" s="210" t="s">
        <v>217</v>
      </c>
      <c r="D190" s="210" t="s">
        <v>125</v>
      </c>
      <c r="E190" s="211" t="s">
        <v>271</v>
      </c>
      <c r="F190" s="212" t="s">
        <v>272</v>
      </c>
      <c r="G190" s="213" t="s">
        <v>244</v>
      </c>
      <c r="H190" s="214">
        <v>5</v>
      </c>
      <c r="I190" s="215"/>
      <c r="J190" s="216">
        <f>ROUND(I190*H190,2)</f>
        <v>0</v>
      </c>
      <c r="K190" s="217"/>
      <c r="L190" s="43"/>
      <c r="M190" s="218" t="s">
        <v>1</v>
      </c>
      <c r="N190" s="219" t="s">
        <v>38</v>
      </c>
      <c r="O190" s="90"/>
      <c r="P190" s="220">
        <f>O190*H190</f>
        <v>0</v>
      </c>
      <c r="Q190" s="220">
        <v>0.11241</v>
      </c>
      <c r="R190" s="220">
        <f>Q190*H190</f>
        <v>0.56204999999999994</v>
      </c>
      <c r="S190" s="220">
        <v>0</v>
      </c>
      <c r="T190" s="22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2" t="s">
        <v>123</v>
      </c>
      <c r="AT190" s="222" t="s">
        <v>125</v>
      </c>
      <c r="AU190" s="222" t="s">
        <v>83</v>
      </c>
      <c r="AY190" s="16" t="s">
        <v>124</v>
      </c>
      <c r="BE190" s="223">
        <f>IF(N190="základní",J190,0)</f>
        <v>0</v>
      </c>
      <c r="BF190" s="223">
        <f>IF(N190="snížená",J190,0)</f>
        <v>0</v>
      </c>
      <c r="BG190" s="223">
        <f>IF(N190="zákl. přenesená",J190,0)</f>
        <v>0</v>
      </c>
      <c r="BH190" s="223">
        <f>IF(N190="sníž. přenesená",J190,0)</f>
        <v>0</v>
      </c>
      <c r="BI190" s="223">
        <f>IF(N190="nulová",J190,0)</f>
        <v>0</v>
      </c>
      <c r="BJ190" s="16" t="s">
        <v>81</v>
      </c>
      <c r="BK190" s="223">
        <f>ROUND(I190*H190,2)</f>
        <v>0</v>
      </c>
      <c r="BL190" s="16" t="s">
        <v>123</v>
      </c>
      <c r="BM190" s="222" t="s">
        <v>273</v>
      </c>
    </row>
    <row r="191" s="2" customFormat="1" ht="21.75" customHeight="1">
      <c r="A191" s="37"/>
      <c r="B191" s="38"/>
      <c r="C191" s="260" t="s">
        <v>274</v>
      </c>
      <c r="D191" s="260" t="s">
        <v>246</v>
      </c>
      <c r="E191" s="261" t="s">
        <v>275</v>
      </c>
      <c r="F191" s="262" t="s">
        <v>276</v>
      </c>
      <c r="G191" s="263" t="s">
        <v>244</v>
      </c>
      <c r="H191" s="264">
        <v>5</v>
      </c>
      <c r="I191" s="265"/>
      <c r="J191" s="266">
        <f>ROUND(I191*H191,2)</f>
        <v>0</v>
      </c>
      <c r="K191" s="267"/>
      <c r="L191" s="268"/>
      <c r="M191" s="269" t="s">
        <v>1</v>
      </c>
      <c r="N191" s="270" t="s">
        <v>38</v>
      </c>
      <c r="O191" s="90"/>
      <c r="P191" s="220">
        <f>O191*H191</f>
        <v>0</v>
      </c>
      <c r="Q191" s="220">
        <v>0.0061000000000000004</v>
      </c>
      <c r="R191" s="220">
        <f>Q191*H191</f>
        <v>0.030500000000000003</v>
      </c>
      <c r="S191" s="220">
        <v>0</v>
      </c>
      <c r="T191" s="22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2" t="s">
        <v>138</v>
      </c>
      <c r="AT191" s="222" t="s">
        <v>246</v>
      </c>
      <c r="AU191" s="222" t="s">
        <v>83</v>
      </c>
      <c r="AY191" s="16" t="s">
        <v>124</v>
      </c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16" t="s">
        <v>81</v>
      </c>
      <c r="BK191" s="223">
        <f>ROUND(I191*H191,2)</f>
        <v>0</v>
      </c>
      <c r="BL191" s="16" t="s">
        <v>123</v>
      </c>
      <c r="BM191" s="222" t="s">
        <v>277</v>
      </c>
    </row>
    <row r="192" s="2" customFormat="1" ht="24.15" customHeight="1">
      <c r="A192" s="37"/>
      <c r="B192" s="38"/>
      <c r="C192" s="210" t="s">
        <v>220</v>
      </c>
      <c r="D192" s="210" t="s">
        <v>125</v>
      </c>
      <c r="E192" s="211" t="s">
        <v>278</v>
      </c>
      <c r="F192" s="212" t="s">
        <v>279</v>
      </c>
      <c r="G192" s="213" t="s">
        <v>234</v>
      </c>
      <c r="H192" s="214">
        <v>200</v>
      </c>
      <c r="I192" s="215"/>
      <c r="J192" s="216">
        <f>ROUND(I192*H192,2)</f>
        <v>0</v>
      </c>
      <c r="K192" s="217"/>
      <c r="L192" s="43"/>
      <c r="M192" s="218" t="s">
        <v>1</v>
      </c>
      <c r="N192" s="219" t="s">
        <v>38</v>
      </c>
      <c r="O192" s="90"/>
      <c r="P192" s="220">
        <f>O192*H192</f>
        <v>0</v>
      </c>
      <c r="Q192" s="220">
        <v>0.00033</v>
      </c>
      <c r="R192" s="220">
        <f>Q192*H192</f>
        <v>0.066000000000000003</v>
      </c>
      <c r="S192" s="220">
        <v>0</v>
      </c>
      <c r="T192" s="22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2" t="s">
        <v>123</v>
      </c>
      <c r="AT192" s="222" t="s">
        <v>125</v>
      </c>
      <c r="AU192" s="222" t="s">
        <v>83</v>
      </c>
      <c r="AY192" s="16" t="s">
        <v>124</v>
      </c>
      <c r="BE192" s="223">
        <f>IF(N192="základní",J192,0)</f>
        <v>0</v>
      </c>
      <c r="BF192" s="223">
        <f>IF(N192="snížená",J192,0)</f>
        <v>0</v>
      </c>
      <c r="BG192" s="223">
        <f>IF(N192="zákl. přenesená",J192,0)</f>
        <v>0</v>
      </c>
      <c r="BH192" s="223">
        <f>IF(N192="sníž. přenesená",J192,0)</f>
        <v>0</v>
      </c>
      <c r="BI192" s="223">
        <f>IF(N192="nulová",J192,0)</f>
        <v>0</v>
      </c>
      <c r="BJ192" s="16" t="s">
        <v>81</v>
      </c>
      <c r="BK192" s="223">
        <f>ROUND(I192*H192,2)</f>
        <v>0</v>
      </c>
      <c r="BL192" s="16" t="s">
        <v>123</v>
      </c>
      <c r="BM192" s="222" t="s">
        <v>280</v>
      </c>
    </row>
    <row r="193" s="13" customFormat="1">
      <c r="A193" s="13"/>
      <c r="B193" s="237"/>
      <c r="C193" s="238"/>
      <c r="D193" s="239" t="s">
        <v>179</v>
      </c>
      <c r="E193" s="240" t="s">
        <v>1</v>
      </c>
      <c r="F193" s="241" t="s">
        <v>281</v>
      </c>
      <c r="G193" s="238"/>
      <c r="H193" s="242">
        <v>200</v>
      </c>
      <c r="I193" s="243"/>
      <c r="J193" s="238"/>
      <c r="K193" s="238"/>
      <c r="L193" s="244"/>
      <c r="M193" s="245"/>
      <c r="N193" s="246"/>
      <c r="O193" s="246"/>
      <c r="P193" s="246"/>
      <c r="Q193" s="246"/>
      <c r="R193" s="246"/>
      <c r="S193" s="246"/>
      <c r="T193" s="247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8" t="s">
        <v>179</v>
      </c>
      <c r="AU193" s="248" t="s">
        <v>83</v>
      </c>
      <c r="AV193" s="13" t="s">
        <v>83</v>
      </c>
      <c r="AW193" s="13" t="s">
        <v>30</v>
      </c>
      <c r="AX193" s="13" t="s">
        <v>73</v>
      </c>
      <c r="AY193" s="248" t="s">
        <v>124</v>
      </c>
    </row>
    <row r="194" s="14" customFormat="1">
      <c r="A194" s="14"/>
      <c r="B194" s="249"/>
      <c r="C194" s="250"/>
      <c r="D194" s="239" t="s">
        <v>179</v>
      </c>
      <c r="E194" s="251" t="s">
        <v>1</v>
      </c>
      <c r="F194" s="252" t="s">
        <v>181</v>
      </c>
      <c r="G194" s="250"/>
      <c r="H194" s="253">
        <v>200</v>
      </c>
      <c r="I194" s="254"/>
      <c r="J194" s="250"/>
      <c r="K194" s="250"/>
      <c r="L194" s="255"/>
      <c r="M194" s="256"/>
      <c r="N194" s="257"/>
      <c r="O194" s="257"/>
      <c r="P194" s="257"/>
      <c r="Q194" s="257"/>
      <c r="R194" s="257"/>
      <c r="S194" s="257"/>
      <c r="T194" s="258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9" t="s">
        <v>179</v>
      </c>
      <c r="AU194" s="259" t="s">
        <v>83</v>
      </c>
      <c r="AV194" s="14" t="s">
        <v>123</v>
      </c>
      <c r="AW194" s="14" t="s">
        <v>30</v>
      </c>
      <c r="AX194" s="14" t="s">
        <v>81</v>
      </c>
      <c r="AY194" s="259" t="s">
        <v>124</v>
      </c>
    </row>
    <row r="195" s="2" customFormat="1" ht="16.5" customHeight="1">
      <c r="A195" s="37"/>
      <c r="B195" s="38"/>
      <c r="C195" s="210" t="s">
        <v>282</v>
      </c>
      <c r="D195" s="210" t="s">
        <v>125</v>
      </c>
      <c r="E195" s="211" t="s">
        <v>283</v>
      </c>
      <c r="F195" s="212" t="s">
        <v>284</v>
      </c>
      <c r="G195" s="213" t="s">
        <v>234</v>
      </c>
      <c r="H195" s="214">
        <v>200</v>
      </c>
      <c r="I195" s="215"/>
      <c r="J195" s="216">
        <f>ROUND(I195*H195,2)</f>
        <v>0</v>
      </c>
      <c r="K195" s="217"/>
      <c r="L195" s="43"/>
      <c r="M195" s="218" t="s">
        <v>1</v>
      </c>
      <c r="N195" s="219" t="s">
        <v>38</v>
      </c>
      <c r="O195" s="90"/>
      <c r="P195" s="220">
        <f>O195*H195</f>
        <v>0</v>
      </c>
      <c r="Q195" s="220">
        <v>0</v>
      </c>
      <c r="R195" s="220">
        <f>Q195*H195</f>
        <v>0</v>
      </c>
      <c r="S195" s="220">
        <v>0</v>
      </c>
      <c r="T195" s="22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2" t="s">
        <v>123</v>
      </c>
      <c r="AT195" s="222" t="s">
        <v>125</v>
      </c>
      <c r="AU195" s="222" t="s">
        <v>83</v>
      </c>
      <c r="AY195" s="16" t="s">
        <v>124</v>
      </c>
      <c r="BE195" s="223">
        <f>IF(N195="základní",J195,0)</f>
        <v>0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16" t="s">
        <v>81</v>
      </c>
      <c r="BK195" s="223">
        <f>ROUND(I195*H195,2)</f>
        <v>0</v>
      </c>
      <c r="BL195" s="16" t="s">
        <v>123</v>
      </c>
      <c r="BM195" s="222" t="s">
        <v>285</v>
      </c>
    </row>
    <row r="196" s="2" customFormat="1" ht="24.15" customHeight="1">
      <c r="A196" s="37"/>
      <c r="B196" s="38"/>
      <c r="C196" s="210" t="s">
        <v>225</v>
      </c>
      <c r="D196" s="210" t="s">
        <v>125</v>
      </c>
      <c r="E196" s="211" t="s">
        <v>286</v>
      </c>
      <c r="F196" s="212" t="s">
        <v>287</v>
      </c>
      <c r="G196" s="213" t="s">
        <v>177</v>
      </c>
      <c r="H196" s="214">
        <v>508.5</v>
      </c>
      <c r="I196" s="215"/>
      <c r="J196" s="216">
        <f>ROUND(I196*H196,2)</f>
        <v>0</v>
      </c>
      <c r="K196" s="217"/>
      <c r="L196" s="43"/>
      <c r="M196" s="218" t="s">
        <v>1</v>
      </c>
      <c r="N196" s="219" t="s">
        <v>38</v>
      </c>
      <c r="O196" s="90"/>
      <c r="P196" s="220">
        <f>O196*H196</f>
        <v>0</v>
      </c>
      <c r="Q196" s="220">
        <v>0.00036000000000000002</v>
      </c>
      <c r="R196" s="220">
        <f>Q196*H196</f>
        <v>0.18306</v>
      </c>
      <c r="S196" s="220">
        <v>0</v>
      </c>
      <c r="T196" s="221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2" t="s">
        <v>123</v>
      </c>
      <c r="AT196" s="222" t="s">
        <v>125</v>
      </c>
      <c r="AU196" s="222" t="s">
        <v>83</v>
      </c>
      <c r="AY196" s="16" t="s">
        <v>124</v>
      </c>
      <c r="BE196" s="223">
        <f>IF(N196="základní",J196,0)</f>
        <v>0</v>
      </c>
      <c r="BF196" s="223">
        <f>IF(N196="snížená",J196,0)</f>
        <v>0</v>
      </c>
      <c r="BG196" s="223">
        <f>IF(N196="zákl. přenesená",J196,0)</f>
        <v>0</v>
      </c>
      <c r="BH196" s="223">
        <f>IF(N196="sníž. přenesená",J196,0)</f>
        <v>0</v>
      </c>
      <c r="BI196" s="223">
        <f>IF(N196="nulová",J196,0)</f>
        <v>0</v>
      </c>
      <c r="BJ196" s="16" t="s">
        <v>81</v>
      </c>
      <c r="BK196" s="223">
        <f>ROUND(I196*H196,2)</f>
        <v>0</v>
      </c>
      <c r="BL196" s="16" t="s">
        <v>123</v>
      </c>
      <c r="BM196" s="222" t="s">
        <v>288</v>
      </c>
    </row>
    <row r="197" s="2" customFormat="1" ht="16.5" customHeight="1">
      <c r="A197" s="37"/>
      <c r="B197" s="38"/>
      <c r="C197" s="210" t="s">
        <v>289</v>
      </c>
      <c r="D197" s="210" t="s">
        <v>125</v>
      </c>
      <c r="E197" s="211" t="s">
        <v>290</v>
      </c>
      <c r="F197" s="212" t="s">
        <v>291</v>
      </c>
      <c r="G197" s="213" t="s">
        <v>234</v>
      </c>
      <c r="H197" s="214">
        <v>14.199999999999999</v>
      </c>
      <c r="I197" s="215"/>
      <c r="J197" s="216">
        <f>ROUND(I197*H197,2)</f>
        <v>0</v>
      </c>
      <c r="K197" s="217"/>
      <c r="L197" s="43"/>
      <c r="M197" s="218" t="s">
        <v>1</v>
      </c>
      <c r="N197" s="219" t="s">
        <v>38</v>
      </c>
      <c r="O197" s="90"/>
      <c r="P197" s="220">
        <f>O197*H197</f>
        <v>0</v>
      </c>
      <c r="Q197" s="220">
        <v>0</v>
      </c>
      <c r="R197" s="220">
        <f>Q197*H197</f>
        <v>0</v>
      </c>
      <c r="S197" s="220">
        <v>0</v>
      </c>
      <c r="T197" s="22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2" t="s">
        <v>123</v>
      </c>
      <c r="AT197" s="222" t="s">
        <v>125</v>
      </c>
      <c r="AU197" s="222" t="s">
        <v>83</v>
      </c>
      <c r="AY197" s="16" t="s">
        <v>124</v>
      </c>
      <c r="BE197" s="223">
        <f>IF(N197="základní",J197,0)</f>
        <v>0</v>
      </c>
      <c r="BF197" s="223">
        <f>IF(N197="snížená",J197,0)</f>
        <v>0</v>
      </c>
      <c r="BG197" s="223">
        <f>IF(N197="zákl. přenesená",J197,0)</f>
        <v>0</v>
      </c>
      <c r="BH197" s="223">
        <f>IF(N197="sníž. přenesená",J197,0)</f>
        <v>0</v>
      </c>
      <c r="BI197" s="223">
        <f>IF(N197="nulová",J197,0)</f>
        <v>0</v>
      </c>
      <c r="BJ197" s="16" t="s">
        <v>81</v>
      </c>
      <c r="BK197" s="223">
        <f>ROUND(I197*H197,2)</f>
        <v>0</v>
      </c>
      <c r="BL197" s="16" t="s">
        <v>123</v>
      </c>
      <c r="BM197" s="222" t="s">
        <v>292</v>
      </c>
    </row>
    <row r="198" s="13" customFormat="1">
      <c r="A198" s="13"/>
      <c r="B198" s="237"/>
      <c r="C198" s="238"/>
      <c r="D198" s="239" t="s">
        <v>179</v>
      </c>
      <c r="E198" s="240" t="s">
        <v>1</v>
      </c>
      <c r="F198" s="241" t="s">
        <v>236</v>
      </c>
      <c r="G198" s="238"/>
      <c r="H198" s="242">
        <v>14.199999999999999</v>
      </c>
      <c r="I198" s="243"/>
      <c r="J198" s="238"/>
      <c r="K198" s="238"/>
      <c r="L198" s="244"/>
      <c r="M198" s="245"/>
      <c r="N198" s="246"/>
      <c r="O198" s="246"/>
      <c r="P198" s="246"/>
      <c r="Q198" s="246"/>
      <c r="R198" s="246"/>
      <c r="S198" s="246"/>
      <c r="T198" s="24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8" t="s">
        <v>179</v>
      </c>
      <c r="AU198" s="248" t="s">
        <v>83</v>
      </c>
      <c r="AV198" s="13" t="s">
        <v>83</v>
      </c>
      <c r="AW198" s="13" t="s">
        <v>30</v>
      </c>
      <c r="AX198" s="13" t="s">
        <v>73</v>
      </c>
      <c r="AY198" s="248" t="s">
        <v>124</v>
      </c>
    </row>
    <row r="199" s="14" customFormat="1">
      <c r="A199" s="14"/>
      <c r="B199" s="249"/>
      <c r="C199" s="250"/>
      <c r="D199" s="239" t="s">
        <v>179</v>
      </c>
      <c r="E199" s="251" t="s">
        <v>1</v>
      </c>
      <c r="F199" s="252" t="s">
        <v>181</v>
      </c>
      <c r="G199" s="250"/>
      <c r="H199" s="253">
        <v>14.199999999999999</v>
      </c>
      <c r="I199" s="254"/>
      <c r="J199" s="250"/>
      <c r="K199" s="250"/>
      <c r="L199" s="255"/>
      <c r="M199" s="256"/>
      <c r="N199" s="257"/>
      <c r="O199" s="257"/>
      <c r="P199" s="257"/>
      <c r="Q199" s="257"/>
      <c r="R199" s="257"/>
      <c r="S199" s="257"/>
      <c r="T199" s="258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9" t="s">
        <v>179</v>
      </c>
      <c r="AU199" s="259" t="s">
        <v>83</v>
      </c>
      <c r="AV199" s="14" t="s">
        <v>123</v>
      </c>
      <c r="AW199" s="14" t="s">
        <v>30</v>
      </c>
      <c r="AX199" s="14" t="s">
        <v>81</v>
      </c>
      <c r="AY199" s="259" t="s">
        <v>124</v>
      </c>
    </row>
    <row r="200" s="2" customFormat="1" ht="24.15" customHeight="1">
      <c r="A200" s="37"/>
      <c r="B200" s="38"/>
      <c r="C200" s="210" t="s">
        <v>229</v>
      </c>
      <c r="D200" s="210" t="s">
        <v>125</v>
      </c>
      <c r="E200" s="211" t="s">
        <v>293</v>
      </c>
      <c r="F200" s="212" t="s">
        <v>294</v>
      </c>
      <c r="G200" s="213" t="s">
        <v>244</v>
      </c>
      <c r="H200" s="214">
        <v>3</v>
      </c>
      <c r="I200" s="215"/>
      <c r="J200" s="216">
        <f>ROUND(I200*H200,2)</f>
        <v>0</v>
      </c>
      <c r="K200" s="217"/>
      <c r="L200" s="43"/>
      <c r="M200" s="218" t="s">
        <v>1</v>
      </c>
      <c r="N200" s="219" t="s">
        <v>38</v>
      </c>
      <c r="O200" s="90"/>
      <c r="P200" s="220">
        <f>O200*H200</f>
        <v>0</v>
      </c>
      <c r="Q200" s="220">
        <v>0</v>
      </c>
      <c r="R200" s="220">
        <f>Q200*H200</f>
        <v>0</v>
      </c>
      <c r="S200" s="220">
        <v>0.082000000000000003</v>
      </c>
      <c r="T200" s="221">
        <f>S200*H200</f>
        <v>0.246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2" t="s">
        <v>123</v>
      </c>
      <c r="AT200" s="222" t="s">
        <v>125</v>
      </c>
      <c r="AU200" s="222" t="s">
        <v>83</v>
      </c>
      <c r="AY200" s="16" t="s">
        <v>124</v>
      </c>
      <c r="BE200" s="223">
        <f>IF(N200="základní",J200,0)</f>
        <v>0</v>
      </c>
      <c r="BF200" s="223">
        <f>IF(N200="snížená",J200,0)</f>
        <v>0</v>
      </c>
      <c r="BG200" s="223">
        <f>IF(N200="zákl. přenesená",J200,0)</f>
        <v>0</v>
      </c>
      <c r="BH200" s="223">
        <f>IF(N200="sníž. přenesená",J200,0)</f>
        <v>0</v>
      </c>
      <c r="BI200" s="223">
        <f>IF(N200="nulová",J200,0)</f>
        <v>0</v>
      </c>
      <c r="BJ200" s="16" t="s">
        <v>81</v>
      </c>
      <c r="BK200" s="223">
        <f>ROUND(I200*H200,2)</f>
        <v>0</v>
      </c>
      <c r="BL200" s="16" t="s">
        <v>123</v>
      </c>
      <c r="BM200" s="222" t="s">
        <v>295</v>
      </c>
    </row>
    <row r="201" s="11" customFormat="1" ht="22.8" customHeight="1">
      <c r="A201" s="11"/>
      <c r="B201" s="196"/>
      <c r="C201" s="197"/>
      <c r="D201" s="198" t="s">
        <v>72</v>
      </c>
      <c r="E201" s="235" t="s">
        <v>296</v>
      </c>
      <c r="F201" s="235" t="s">
        <v>297</v>
      </c>
      <c r="G201" s="197"/>
      <c r="H201" s="197"/>
      <c r="I201" s="200"/>
      <c r="J201" s="236">
        <f>BK201</f>
        <v>0</v>
      </c>
      <c r="K201" s="197"/>
      <c r="L201" s="202"/>
      <c r="M201" s="203"/>
      <c r="N201" s="204"/>
      <c r="O201" s="204"/>
      <c r="P201" s="205">
        <f>P202</f>
        <v>0</v>
      </c>
      <c r="Q201" s="204"/>
      <c r="R201" s="205">
        <f>R202</f>
        <v>0</v>
      </c>
      <c r="S201" s="204"/>
      <c r="T201" s="206">
        <f>T202</f>
        <v>0</v>
      </c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R201" s="207" t="s">
        <v>81</v>
      </c>
      <c r="AT201" s="208" t="s">
        <v>72</v>
      </c>
      <c r="AU201" s="208" t="s">
        <v>81</v>
      </c>
      <c r="AY201" s="207" t="s">
        <v>124</v>
      </c>
      <c r="BK201" s="209">
        <f>BK202</f>
        <v>0</v>
      </c>
    </row>
    <row r="202" s="2" customFormat="1" ht="33" customHeight="1">
      <c r="A202" s="37"/>
      <c r="B202" s="38"/>
      <c r="C202" s="210" t="s">
        <v>298</v>
      </c>
      <c r="D202" s="210" t="s">
        <v>125</v>
      </c>
      <c r="E202" s="211" t="s">
        <v>299</v>
      </c>
      <c r="F202" s="212" t="s">
        <v>300</v>
      </c>
      <c r="G202" s="213" t="s">
        <v>193</v>
      </c>
      <c r="H202" s="214">
        <v>739.49000000000001</v>
      </c>
      <c r="I202" s="215"/>
      <c r="J202" s="216">
        <f>ROUND(I202*H202,2)</f>
        <v>0</v>
      </c>
      <c r="K202" s="217"/>
      <c r="L202" s="43"/>
      <c r="M202" s="218" t="s">
        <v>1</v>
      </c>
      <c r="N202" s="219" t="s">
        <v>38</v>
      </c>
      <c r="O202" s="90"/>
      <c r="P202" s="220">
        <f>O202*H202</f>
        <v>0</v>
      </c>
      <c r="Q202" s="220">
        <v>0</v>
      </c>
      <c r="R202" s="220">
        <f>Q202*H202</f>
        <v>0</v>
      </c>
      <c r="S202" s="220">
        <v>0</v>
      </c>
      <c r="T202" s="22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2" t="s">
        <v>123</v>
      </c>
      <c r="AT202" s="222" t="s">
        <v>125</v>
      </c>
      <c r="AU202" s="222" t="s">
        <v>83</v>
      </c>
      <c r="AY202" s="16" t="s">
        <v>124</v>
      </c>
      <c r="BE202" s="223">
        <f>IF(N202="základní",J202,0)</f>
        <v>0</v>
      </c>
      <c r="BF202" s="223">
        <f>IF(N202="snížená",J202,0)</f>
        <v>0</v>
      </c>
      <c r="BG202" s="223">
        <f>IF(N202="zákl. přenesená",J202,0)</f>
        <v>0</v>
      </c>
      <c r="BH202" s="223">
        <f>IF(N202="sníž. přenesená",J202,0)</f>
        <v>0</v>
      </c>
      <c r="BI202" s="223">
        <f>IF(N202="nulová",J202,0)</f>
        <v>0</v>
      </c>
      <c r="BJ202" s="16" t="s">
        <v>81</v>
      </c>
      <c r="BK202" s="223">
        <f>ROUND(I202*H202,2)</f>
        <v>0</v>
      </c>
      <c r="BL202" s="16" t="s">
        <v>123</v>
      </c>
      <c r="BM202" s="222" t="s">
        <v>301</v>
      </c>
    </row>
    <row r="203" s="11" customFormat="1" ht="25.92" customHeight="1">
      <c r="A203" s="11"/>
      <c r="B203" s="196"/>
      <c r="C203" s="197"/>
      <c r="D203" s="198" t="s">
        <v>72</v>
      </c>
      <c r="E203" s="199" t="s">
        <v>121</v>
      </c>
      <c r="F203" s="199" t="s">
        <v>122</v>
      </c>
      <c r="G203" s="197"/>
      <c r="H203" s="197"/>
      <c r="I203" s="200"/>
      <c r="J203" s="201">
        <f>BK203</f>
        <v>0</v>
      </c>
      <c r="K203" s="197"/>
      <c r="L203" s="202"/>
      <c r="M203" s="203"/>
      <c r="N203" s="204"/>
      <c r="O203" s="204"/>
      <c r="P203" s="205">
        <f>SUM(P204:P207)</f>
        <v>0</v>
      </c>
      <c r="Q203" s="204"/>
      <c r="R203" s="205">
        <f>SUM(R204:R207)</f>
        <v>0</v>
      </c>
      <c r="S203" s="204"/>
      <c r="T203" s="206">
        <f>SUM(T204:T207)</f>
        <v>0</v>
      </c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R203" s="207" t="s">
        <v>123</v>
      </c>
      <c r="AT203" s="208" t="s">
        <v>72</v>
      </c>
      <c r="AU203" s="208" t="s">
        <v>73</v>
      </c>
      <c r="AY203" s="207" t="s">
        <v>124</v>
      </c>
      <c r="BK203" s="209">
        <f>SUM(BK204:BK207)</f>
        <v>0</v>
      </c>
    </row>
    <row r="204" s="2" customFormat="1" ht="24.15" customHeight="1">
      <c r="A204" s="37"/>
      <c r="B204" s="38"/>
      <c r="C204" s="210" t="s">
        <v>235</v>
      </c>
      <c r="D204" s="210" t="s">
        <v>125</v>
      </c>
      <c r="E204" s="211" t="s">
        <v>126</v>
      </c>
      <c r="F204" s="212" t="s">
        <v>302</v>
      </c>
      <c r="G204" s="213" t="s">
        <v>131</v>
      </c>
      <c r="H204" s="214">
        <v>1</v>
      </c>
      <c r="I204" s="215"/>
      <c r="J204" s="216">
        <f>ROUND(I204*H204,2)</f>
        <v>0</v>
      </c>
      <c r="K204" s="217"/>
      <c r="L204" s="43"/>
      <c r="M204" s="218" t="s">
        <v>1</v>
      </c>
      <c r="N204" s="219" t="s">
        <v>38</v>
      </c>
      <c r="O204" s="90"/>
      <c r="P204" s="220">
        <f>O204*H204</f>
        <v>0</v>
      </c>
      <c r="Q204" s="220">
        <v>0</v>
      </c>
      <c r="R204" s="220">
        <f>Q204*H204</f>
        <v>0</v>
      </c>
      <c r="S204" s="220">
        <v>0</v>
      </c>
      <c r="T204" s="22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2" t="s">
        <v>128</v>
      </c>
      <c r="AT204" s="222" t="s">
        <v>125</v>
      </c>
      <c r="AU204" s="222" t="s">
        <v>81</v>
      </c>
      <c r="AY204" s="16" t="s">
        <v>124</v>
      </c>
      <c r="BE204" s="223">
        <f>IF(N204="základní",J204,0)</f>
        <v>0</v>
      </c>
      <c r="BF204" s="223">
        <f>IF(N204="snížená",J204,0)</f>
        <v>0</v>
      </c>
      <c r="BG204" s="223">
        <f>IF(N204="zákl. přenesená",J204,0)</f>
        <v>0</v>
      </c>
      <c r="BH204" s="223">
        <f>IF(N204="sníž. přenesená",J204,0)</f>
        <v>0</v>
      </c>
      <c r="BI204" s="223">
        <f>IF(N204="nulová",J204,0)</f>
        <v>0</v>
      </c>
      <c r="BJ204" s="16" t="s">
        <v>81</v>
      </c>
      <c r="BK204" s="223">
        <f>ROUND(I204*H204,2)</f>
        <v>0</v>
      </c>
      <c r="BL204" s="16" t="s">
        <v>128</v>
      </c>
      <c r="BM204" s="222" t="s">
        <v>303</v>
      </c>
    </row>
    <row r="205" s="13" customFormat="1">
      <c r="A205" s="13"/>
      <c r="B205" s="237"/>
      <c r="C205" s="238"/>
      <c r="D205" s="239" t="s">
        <v>179</v>
      </c>
      <c r="E205" s="240" t="s">
        <v>1</v>
      </c>
      <c r="F205" s="241" t="s">
        <v>304</v>
      </c>
      <c r="G205" s="238"/>
      <c r="H205" s="242">
        <v>1</v>
      </c>
      <c r="I205" s="243"/>
      <c r="J205" s="238"/>
      <c r="K205" s="238"/>
      <c r="L205" s="244"/>
      <c r="M205" s="245"/>
      <c r="N205" s="246"/>
      <c r="O205" s="246"/>
      <c r="P205" s="246"/>
      <c r="Q205" s="246"/>
      <c r="R205" s="246"/>
      <c r="S205" s="246"/>
      <c r="T205" s="24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8" t="s">
        <v>179</v>
      </c>
      <c r="AU205" s="248" t="s">
        <v>81</v>
      </c>
      <c r="AV205" s="13" t="s">
        <v>83</v>
      </c>
      <c r="AW205" s="13" t="s">
        <v>30</v>
      </c>
      <c r="AX205" s="13" t="s">
        <v>73</v>
      </c>
      <c r="AY205" s="248" t="s">
        <v>124</v>
      </c>
    </row>
    <row r="206" s="14" customFormat="1">
      <c r="A206" s="14"/>
      <c r="B206" s="249"/>
      <c r="C206" s="250"/>
      <c r="D206" s="239" t="s">
        <v>179</v>
      </c>
      <c r="E206" s="251" t="s">
        <v>1</v>
      </c>
      <c r="F206" s="252" t="s">
        <v>181</v>
      </c>
      <c r="G206" s="250"/>
      <c r="H206" s="253">
        <v>1</v>
      </c>
      <c r="I206" s="254"/>
      <c r="J206" s="250"/>
      <c r="K206" s="250"/>
      <c r="L206" s="255"/>
      <c r="M206" s="256"/>
      <c r="N206" s="257"/>
      <c r="O206" s="257"/>
      <c r="P206" s="257"/>
      <c r="Q206" s="257"/>
      <c r="R206" s="257"/>
      <c r="S206" s="257"/>
      <c r="T206" s="258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9" t="s">
        <v>179</v>
      </c>
      <c r="AU206" s="259" t="s">
        <v>81</v>
      </c>
      <c r="AV206" s="14" t="s">
        <v>123</v>
      </c>
      <c r="AW206" s="14" t="s">
        <v>30</v>
      </c>
      <c r="AX206" s="14" t="s">
        <v>81</v>
      </c>
      <c r="AY206" s="259" t="s">
        <v>124</v>
      </c>
    </row>
    <row r="207" s="2" customFormat="1" ht="16.5" customHeight="1">
      <c r="A207" s="37"/>
      <c r="B207" s="38"/>
      <c r="C207" s="210" t="s">
        <v>305</v>
      </c>
      <c r="D207" s="210" t="s">
        <v>125</v>
      </c>
      <c r="E207" s="211" t="s">
        <v>129</v>
      </c>
      <c r="F207" s="212" t="s">
        <v>306</v>
      </c>
      <c r="G207" s="213" t="s">
        <v>131</v>
      </c>
      <c r="H207" s="214">
        <v>2</v>
      </c>
      <c r="I207" s="215"/>
      <c r="J207" s="216">
        <f>ROUND(I207*H207,2)</f>
        <v>0</v>
      </c>
      <c r="K207" s="217"/>
      <c r="L207" s="43"/>
      <c r="M207" s="224" t="s">
        <v>1</v>
      </c>
      <c r="N207" s="225" t="s">
        <v>38</v>
      </c>
      <c r="O207" s="226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2" t="s">
        <v>128</v>
      </c>
      <c r="AT207" s="222" t="s">
        <v>125</v>
      </c>
      <c r="AU207" s="222" t="s">
        <v>81</v>
      </c>
      <c r="AY207" s="16" t="s">
        <v>124</v>
      </c>
      <c r="BE207" s="223">
        <f>IF(N207="základní",J207,0)</f>
        <v>0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16" t="s">
        <v>81</v>
      </c>
      <c r="BK207" s="223">
        <f>ROUND(I207*H207,2)</f>
        <v>0</v>
      </c>
      <c r="BL207" s="16" t="s">
        <v>128</v>
      </c>
      <c r="BM207" s="222" t="s">
        <v>307</v>
      </c>
    </row>
    <row r="208" s="2" customFormat="1" ht="6.96" customHeight="1">
      <c r="A208" s="37"/>
      <c r="B208" s="65"/>
      <c r="C208" s="66"/>
      <c r="D208" s="66"/>
      <c r="E208" s="66"/>
      <c r="F208" s="66"/>
      <c r="G208" s="66"/>
      <c r="H208" s="66"/>
      <c r="I208" s="66"/>
      <c r="J208" s="66"/>
      <c r="K208" s="66"/>
      <c r="L208" s="43"/>
      <c r="M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</row>
  </sheetData>
  <sheetProtection sheet="1" autoFilter="0" formatColumns="0" formatRows="0" objects="1" scenarios="1" spinCount="100000" saltValue="pHOyvhNjQ2romSu1BFiPh8fE2zEjRu48hcQC0K2ACcajm8ACPtJ+4qaZl8PmsG+RBfpAI78FdfqGyHE4WSkLoQ==" hashValue="MGUmPvCmrlYjaPFRyVR1vUdQYKa/S5s3tNwaAQu9YQAuHlGqb2PkNrp2cMTzTm3fHymMhCqNnBnXeR19eKVejg==" algorithmName="SHA-512" password="CC35"/>
  <autoFilter ref="C121:K207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89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83</v>
      </c>
    </row>
    <row r="4" s="1" customFormat="1" ht="24.96" customHeight="1">
      <c r="B4" s="19"/>
      <c r="D4" s="137" t="s">
        <v>99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Most-201-049-Potín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100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308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13. 1. 2025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31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33</v>
      </c>
      <c r="E30" s="37"/>
      <c r="F30" s="37"/>
      <c r="G30" s="37"/>
      <c r="H30" s="37"/>
      <c r="I30" s="37"/>
      <c r="J30" s="150">
        <f>ROUND(J126,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35</v>
      </c>
      <c r="G32" s="37"/>
      <c r="H32" s="37"/>
      <c r="I32" s="151" t="s">
        <v>34</v>
      </c>
      <c r="J32" s="151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37</v>
      </c>
      <c r="E33" s="139" t="s">
        <v>38</v>
      </c>
      <c r="F33" s="153">
        <f>ROUND((SUM(BE126:BE248)),  2)</f>
        <v>0</v>
      </c>
      <c r="G33" s="37"/>
      <c r="H33" s="37"/>
      <c r="I33" s="154">
        <v>0.20999999999999999</v>
      </c>
      <c r="J33" s="153">
        <f>ROUND(((SUM(BE126:BE248))*I33),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39</v>
      </c>
      <c r="F34" s="153">
        <f>ROUND((SUM(BF126:BF248)),  2)</f>
        <v>0</v>
      </c>
      <c r="G34" s="37"/>
      <c r="H34" s="37"/>
      <c r="I34" s="154">
        <v>0.12</v>
      </c>
      <c r="J34" s="153">
        <f>ROUND(((SUM(BF126:BF248))*I34),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40</v>
      </c>
      <c r="F35" s="153">
        <f>ROUND((SUM(BG126:BG248)),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41</v>
      </c>
      <c r="F36" s="153">
        <f>ROUND((SUM(BH126:BH248)),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42</v>
      </c>
      <c r="F37" s="153">
        <f>ROUND((SUM(BI126:BI248)),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43</v>
      </c>
      <c r="E39" s="157"/>
      <c r="F39" s="157"/>
      <c r="G39" s="158" t="s">
        <v>44</v>
      </c>
      <c r="H39" s="159" t="s">
        <v>45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46</v>
      </c>
      <c r="E50" s="163"/>
      <c r="F50" s="163"/>
      <c r="G50" s="162" t="s">
        <v>47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48</v>
      </c>
      <c r="E61" s="165"/>
      <c r="F61" s="166" t="s">
        <v>49</v>
      </c>
      <c r="G61" s="164" t="s">
        <v>48</v>
      </c>
      <c r="H61" s="165"/>
      <c r="I61" s="165"/>
      <c r="J61" s="167" t="s">
        <v>49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50</v>
      </c>
      <c r="E65" s="168"/>
      <c r="F65" s="168"/>
      <c r="G65" s="162" t="s">
        <v>51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48</v>
      </c>
      <c r="E76" s="165"/>
      <c r="F76" s="166" t="s">
        <v>49</v>
      </c>
      <c r="G76" s="164" t="s">
        <v>48</v>
      </c>
      <c r="H76" s="165"/>
      <c r="I76" s="165"/>
      <c r="J76" s="167" t="s">
        <v>49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102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Most-201-049-Potín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100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101a - Propustek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13. 1. 2025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103</v>
      </c>
      <c r="D94" s="175"/>
      <c r="E94" s="175"/>
      <c r="F94" s="175"/>
      <c r="G94" s="175"/>
      <c r="H94" s="175"/>
      <c r="I94" s="175"/>
      <c r="J94" s="176" t="s">
        <v>104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105</v>
      </c>
      <c r="D96" s="39"/>
      <c r="E96" s="39"/>
      <c r="F96" s="39"/>
      <c r="G96" s="39"/>
      <c r="H96" s="39"/>
      <c r="I96" s="39"/>
      <c r="J96" s="109">
        <f>J126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106</v>
      </c>
    </row>
    <row r="97" s="9" customFormat="1" ht="24.96" customHeight="1">
      <c r="A97" s="9"/>
      <c r="B97" s="178"/>
      <c r="C97" s="179"/>
      <c r="D97" s="180" t="s">
        <v>167</v>
      </c>
      <c r="E97" s="181"/>
      <c r="F97" s="181"/>
      <c r="G97" s="181"/>
      <c r="H97" s="181"/>
      <c r="I97" s="181"/>
      <c r="J97" s="182">
        <f>J127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2" customFormat="1" ht="19.92" customHeight="1">
      <c r="A98" s="12"/>
      <c r="B98" s="229"/>
      <c r="C98" s="230"/>
      <c r="D98" s="231" t="s">
        <v>168</v>
      </c>
      <c r="E98" s="232"/>
      <c r="F98" s="232"/>
      <c r="G98" s="232"/>
      <c r="H98" s="232"/>
      <c r="I98" s="232"/>
      <c r="J98" s="233">
        <f>J128</f>
        <v>0</v>
      </c>
      <c r="K98" s="230"/>
      <c r="L98" s="234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="12" customFormat="1" ht="19.92" customHeight="1">
      <c r="A99" s="12"/>
      <c r="B99" s="229"/>
      <c r="C99" s="230"/>
      <c r="D99" s="231" t="s">
        <v>309</v>
      </c>
      <c r="E99" s="232"/>
      <c r="F99" s="232"/>
      <c r="G99" s="232"/>
      <c r="H99" s="232"/>
      <c r="I99" s="232"/>
      <c r="J99" s="233">
        <f>J166</f>
        <v>0</v>
      </c>
      <c r="K99" s="230"/>
      <c r="L99" s="234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="12" customFormat="1" ht="19.92" customHeight="1">
      <c r="A100" s="12"/>
      <c r="B100" s="229"/>
      <c r="C100" s="230"/>
      <c r="D100" s="231" t="s">
        <v>169</v>
      </c>
      <c r="E100" s="232"/>
      <c r="F100" s="232"/>
      <c r="G100" s="232"/>
      <c r="H100" s="232"/>
      <c r="I100" s="232"/>
      <c r="J100" s="233">
        <f>J188</f>
        <v>0</v>
      </c>
      <c r="K100" s="230"/>
      <c r="L100" s="234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="12" customFormat="1" ht="19.92" customHeight="1">
      <c r="A101" s="12"/>
      <c r="B101" s="229"/>
      <c r="C101" s="230"/>
      <c r="D101" s="231" t="s">
        <v>310</v>
      </c>
      <c r="E101" s="232"/>
      <c r="F101" s="232"/>
      <c r="G101" s="232"/>
      <c r="H101" s="232"/>
      <c r="I101" s="232"/>
      <c r="J101" s="233">
        <f>J207</f>
        <v>0</v>
      </c>
      <c r="K101" s="230"/>
      <c r="L101" s="234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s="12" customFormat="1" ht="19.92" customHeight="1">
      <c r="A102" s="12"/>
      <c r="B102" s="229"/>
      <c r="C102" s="230"/>
      <c r="D102" s="231" t="s">
        <v>170</v>
      </c>
      <c r="E102" s="232"/>
      <c r="F102" s="232"/>
      <c r="G102" s="232"/>
      <c r="H102" s="232"/>
      <c r="I102" s="232"/>
      <c r="J102" s="233">
        <f>J220</f>
        <v>0</v>
      </c>
      <c r="K102" s="230"/>
      <c r="L102" s="234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</row>
    <row r="103" s="12" customFormat="1" ht="19.92" customHeight="1">
      <c r="A103" s="12"/>
      <c r="B103" s="229"/>
      <c r="C103" s="230"/>
      <c r="D103" s="231" t="s">
        <v>171</v>
      </c>
      <c r="E103" s="232"/>
      <c r="F103" s="232"/>
      <c r="G103" s="232"/>
      <c r="H103" s="232"/>
      <c r="I103" s="232"/>
      <c r="J103" s="233">
        <f>J231</f>
        <v>0</v>
      </c>
      <c r="K103" s="230"/>
      <c r="L103" s="234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</row>
    <row r="104" s="9" customFormat="1" ht="24.96" customHeight="1">
      <c r="A104" s="9"/>
      <c r="B104" s="178"/>
      <c r="C104" s="179"/>
      <c r="D104" s="180" t="s">
        <v>311</v>
      </c>
      <c r="E104" s="181"/>
      <c r="F104" s="181"/>
      <c r="G104" s="181"/>
      <c r="H104" s="181"/>
      <c r="I104" s="181"/>
      <c r="J104" s="182">
        <f>J233</f>
        <v>0</v>
      </c>
      <c r="K104" s="179"/>
      <c r="L104" s="18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2" customFormat="1" ht="19.92" customHeight="1">
      <c r="A105" s="12"/>
      <c r="B105" s="229"/>
      <c r="C105" s="230"/>
      <c r="D105" s="231" t="s">
        <v>312</v>
      </c>
      <c r="E105" s="232"/>
      <c r="F105" s="232"/>
      <c r="G105" s="232"/>
      <c r="H105" s="232"/>
      <c r="I105" s="232"/>
      <c r="J105" s="233">
        <f>J234</f>
        <v>0</v>
      </c>
      <c r="K105" s="230"/>
      <c r="L105" s="234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</row>
    <row r="106" s="9" customFormat="1" ht="24.96" customHeight="1">
      <c r="A106" s="9"/>
      <c r="B106" s="178"/>
      <c r="C106" s="179"/>
      <c r="D106" s="180" t="s">
        <v>107</v>
      </c>
      <c r="E106" s="181"/>
      <c r="F106" s="181"/>
      <c r="G106" s="181"/>
      <c r="H106" s="181"/>
      <c r="I106" s="181"/>
      <c r="J106" s="182">
        <f>J242</f>
        <v>0</v>
      </c>
      <c r="K106" s="179"/>
      <c r="L106" s="18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108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16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173" t="str">
        <f>E7</f>
        <v>Most-201-049-Potín</v>
      </c>
      <c r="F116" s="31"/>
      <c r="G116" s="31"/>
      <c r="H116" s="31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100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75" t="str">
        <f>E9</f>
        <v>SO 101a - Propustek</v>
      </c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20</v>
      </c>
      <c r="D120" s="39"/>
      <c r="E120" s="39"/>
      <c r="F120" s="26" t="str">
        <f>F12</f>
        <v xml:space="preserve"> </v>
      </c>
      <c r="G120" s="39"/>
      <c r="H120" s="39"/>
      <c r="I120" s="31" t="s">
        <v>22</v>
      </c>
      <c r="J120" s="78" t="str">
        <f>IF(J12="","",J12)</f>
        <v>13. 1. 2025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24</v>
      </c>
      <c r="D122" s="39"/>
      <c r="E122" s="39"/>
      <c r="F122" s="26" t="str">
        <f>E15</f>
        <v xml:space="preserve"> </v>
      </c>
      <c r="G122" s="39"/>
      <c r="H122" s="39"/>
      <c r="I122" s="31" t="s">
        <v>29</v>
      </c>
      <c r="J122" s="35" t="str">
        <f>E21</f>
        <v xml:space="preserve"> 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27</v>
      </c>
      <c r="D123" s="39"/>
      <c r="E123" s="39"/>
      <c r="F123" s="26" t="str">
        <f>IF(E18="","",E18)</f>
        <v>Vyplň údaj</v>
      </c>
      <c r="G123" s="39"/>
      <c r="H123" s="39"/>
      <c r="I123" s="31" t="s">
        <v>31</v>
      </c>
      <c r="J123" s="35" t="str">
        <f>E24</f>
        <v xml:space="preserve">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0" customFormat="1" ht="29.28" customHeight="1">
      <c r="A125" s="184"/>
      <c r="B125" s="185"/>
      <c r="C125" s="186" t="s">
        <v>109</v>
      </c>
      <c r="D125" s="187" t="s">
        <v>58</v>
      </c>
      <c r="E125" s="187" t="s">
        <v>54</v>
      </c>
      <c r="F125" s="187" t="s">
        <v>55</v>
      </c>
      <c r="G125" s="187" t="s">
        <v>110</v>
      </c>
      <c r="H125" s="187" t="s">
        <v>111</v>
      </c>
      <c r="I125" s="187" t="s">
        <v>112</v>
      </c>
      <c r="J125" s="188" t="s">
        <v>104</v>
      </c>
      <c r="K125" s="189" t="s">
        <v>113</v>
      </c>
      <c r="L125" s="190"/>
      <c r="M125" s="99" t="s">
        <v>1</v>
      </c>
      <c r="N125" s="100" t="s">
        <v>37</v>
      </c>
      <c r="O125" s="100" t="s">
        <v>114</v>
      </c>
      <c r="P125" s="100" t="s">
        <v>115</v>
      </c>
      <c r="Q125" s="100" t="s">
        <v>116</v>
      </c>
      <c r="R125" s="100" t="s">
        <v>117</v>
      </c>
      <c r="S125" s="100" t="s">
        <v>118</v>
      </c>
      <c r="T125" s="101" t="s">
        <v>119</v>
      </c>
      <c r="U125" s="184"/>
      <c r="V125" s="184"/>
      <c r="W125" s="184"/>
      <c r="X125" s="184"/>
      <c r="Y125" s="184"/>
      <c r="Z125" s="184"/>
      <c r="AA125" s="184"/>
      <c r="AB125" s="184"/>
      <c r="AC125" s="184"/>
      <c r="AD125" s="184"/>
      <c r="AE125" s="184"/>
    </row>
    <row r="126" s="2" customFormat="1" ht="22.8" customHeight="1">
      <c r="A126" s="37"/>
      <c r="B126" s="38"/>
      <c r="C126" s="106" t="s">
        <v>120</v>
      </c>
      <c r="D126" s="39"/>
      <c r="E126" s="39"/>
      <c r="F126" s="39"/>
      <c r="G126" s="39"/>
      <c r="H126" s="39"/>
      <c r="I126" s="39"/>
      <c r="J126" s="191">
        <f>BK126</f>
        <v>0</v>
      </c>
      <c r="K126" s="39"/>
      <c r="L126" s="43"/>
      <c r="M126" s="102"/>
      <c r="N126" s="192"/>
      <c r="O126" s="103"/>
      <c r="P126" s="193">
        <f>P127+P233+P242</f>
        <v>0</v>
      </c>
      <c r="Q126" s="103"/>
      <c r="R126" s="193">
        <f>R127+R233+R242</f>
        <v>64.081475619999992</v>
      </c>
      <c r="S126" s="103"/>
      <c r="T126" s="194">
        <f>T127+T233+T242</f>
        <v>3.726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72</v>
      </c>
      <c r="AU126" s="16" t="s">
        <v>106</v>
      </c>
      <c r="BK126" s="195">
        <f>BK127+BK233+BK242</f>
        <v>0</v>
      </c>
    </row>
    <row r="127" s="11" customFormat="1" ht="25.92" customHeight="1">
      <c r="A127" s="11"/>
      <c r="B127" s="196"/>
      <c r="C127" s="197"/>
      <c r="D127" s="198" t="s">
        <v>72</v>
      </c>
      <c r="E127" s="199" t="s">
        <v>172</v>
      </c>
      <c r="F127" s="199" t="s">
        <v>173</v>
      </c>
      <c r="G127" s="197"/>
      <c r="H127" s="197"/>
      <c r="I127" s="200"/>
      <c r="J127" s="201">
        <f>BK127</f>
        <v>0</v>
      </c>
      <c r="K127" s="197"/>
      <c r="L127" s="202"/>
      <c r="M127" s="203"/>
      <c r="N127" s="204"/>
      <c r="O127" s="204"/>
      <c r="P127" s="205">
        <f>P128+P166+P188+P207+P220+P231</f>
        <v>0</v>
      </c>
      <c r="Q127" s="204"/>
      <c r="R127" s="205">
        <f>R128+R166+R188+R207+R220+R231</f>
        <v>64.067475619999996</v>
      </c>
      <c r="S127" s="204"/>
      <c r="T127" s="206">
        <f>T128+T166+T188+T207+T220+T231</f>
        <v>3.726</v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R127" s="207" t="s">
        <v>81</v>
      </c>
      <c r="AT127" s="208" t="s">
        <v>72</v>
      </c>
      <c r="AU127" s="208" t="s">
        <v>73</v>
      </c>
      <c r="AY127" s="207" t="s">
        <v>124</v>
      </c>
      <c r="BK127" s="209">
        <f>BK128+BK166+BK188+BK207+BK220+BK231</f>
        <v>0</v>
      </c>
    </row>
    <row r="128" s="11" customFormat="1" ht="22.8" customHeight="1">
      <c r="A128" s="11"/>
      <c r="B128" s="196"/>
      <c r="C128" s="197"/>
      <c r="D128" s="198" t="s">
        <v>72</v>
      </c>
      <c r="E128" s="235" t="s">
        <v>81</v>
      </c>
      <c r="F128" s="235" t="s">
        <v>174</v>
      </c>
      <c r="G128" s="197"/>
      <c r="H128" s="197"/>
      <c r="I128" s="200"/>
      <c r="J128" s="236">
        <f>BK128</f>
        <v>0</v>
      </c>
      <c r="K128" s="197"/>
      <c r="L128" s="202"/>
      <c r="M128" s="203"/>
      <c r="N128" s="204"/>
      <c r="O128" s="204"/>
      <c r="P128" s="205">
        <f>SUM(P129:P165)</f>
        <v>0</v>
      </c>
      <c r="Q128" s="204"/>
      <c r="R128" s="205">
        <f>SUM(R129:R165)</f>
        <v>0.0031445999999999996</v>
      </c>
      <c r="S128" s="204"/>
      <c r="T128" s="206">
        <f>SUM(T129:T165)</f>
        <v>3.726</v>
      </c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R128" s="207" t="s">
        <v>81</v>
      </c>
      <c r="AT128" s="208" t="s">
        <v>72</v>
      </c>
      <c r="AU128" s="208" t="s">
        <v>81</v>
      </c>
      <c r="AY128" s="207" t="s">
        <v>124</v>
      </c>
      <c r="BK128" s="209">
        <f>SUM(BK129:BK165)</f>
        <v>0</v>
      </c>
    </row>
    <row r="129" s="2" customFormat="1" ht="24.15" customHeight="1">
      <c r="A129" s="37"/>
      <c r="B129" s="38"/>
      <c r="C129" s="210" t="s">
        <v>81</v>
      </c>
      <c r="D129" s="210" t="s">
        <v>125</v>
      </c>
      <c r="E129" s="211" t="s">
        <v>313</v>
      </c>
      <c r="F129" s="212" t="s">
        <v>314</v>
      </c>
      <c r="G129" s="213" t="s">
        <v>177</v>
      </c>
      <c r="H129" s="214">
        <v>32.399999999999999</v>
      </c>
      <c r="I129" s="215"/>
      <c r="J129" s="216">
        <f>ROUND(I129*H129,2)</f>
        <v>0</v>
      </c>
      <c r="K129" s="217"/>
      <c r="L129" s="43"/>
      <c r="M129" s="218" t="s">
        <v>1</v>
      </c>
      <c r="N129" s="219" t="s">
        <v>38</v>
      </c>
      <c r="O129" s="90"/>
      <c r="P129" s="220">
        <f>O129*H129</f>
        <v>0</v>
      </c>
      <c r="Q129" s="220">
        <v>1.0000000000000001E-05</v>
      </c>
      <c r="R129" s="220">
        <f>Q129*H129</f>
        <v>0.00032400000000000001</v>
      </c>
      <c r="S129" s="220">
        <v>0.11500000000000001</v>
      </c>
      <c r="T129" s="221">
        <f>S129*H129</f>
        <v>3.726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2" t="s">
        <v>123</v>
      </c>
      <c r="AT129" s="222" t="s">
        <v>125</v>
      </c>
      <c r="AU129" s="222" t="s">
        <v>83</v>
      </c>
      <c r="AY129" s="16" t="s">
        <v>124</v>
      </c>
      <c r="BE129" s="223">
        <f>IF(N129="základní",J129,0)</f>
        <v>0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16" t="s">
        <v>81</v>
      </c>
      <c r="BK129" s="223">
        <f>ROUND(I129*H129,2)</f>
        <v>0</v>
      </c>
      <c r="BL129" s="16" t="s">
        <v>123</v>
      </c>
      <c r="BM129" s="222" t="s">
        <v>315</v>
      </c>
    </row>
    <row r="130" s="13" customFormat="1">
      <c r="A130" s="13"/>
      <c r="B130" s="237"/>
      <c r="C130" s="238"/>
      <c r="D130" s="239" t="s">
        <v>179</v>
      </c>
      <c r="E130" s="240" t="s">
        <v>1</v>
      </c>
      <c r="F130" s="241" t="s">
        <v>316</v>
      </c>
      <c r="G130" s="238"/>
      <c r="H130" s="242">
        <v>32.399999999999999</v>
      </c>
      <c r="I130" s="243"/>
      <c r="J130" s="238"/>
      <c r="K130" s="238"/>
      <c r="L130" s="244"/>
      <c r="M130" s="245"/>
      <c r="N130" s="246"/>
      <c r="O130" s="246"/>
      <c r="P130" s="246"/>
      <c r="Q130" s="246"/>
      <c r="R130" s="246"/>
      <c r="S130" s="246"/>
      <c r="T130" s="24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8" t="s">
        <v>179</v>
      </c>
      <c r="AU130" s="248" t="s">
        <v>83</v>
      </c>
      <c r="AV130" s="13" t="s">
        <v>83</v>
      </c>
      <c r="AW130" s="13" t="s">
        <v>30</v>
      </c>
      <c r="AX130" s="13" t="s">
        <v>73</v>
      </c>
      <c r="AY130" s="248" t="s">
        <v>124</v>
      </c>
    </row>
    <row r="131" s="14" customFormat="1">
      <c r="A131" s="14"/>
      <c r="B131" s="249"/>
      <c r="C131" s="250"/>
      <c r="D131" s="239" t="s">
        <v>179</v>
      </c>
      <c r="E131" s="251" t="s">
        <v>1</v>
      </c>
      <c r="F131" s="252" t="s">
        <v>181</v>
      </c>
      <c r="G131" s="250"/>
      <c r="H131" s="253">
        <v>32.399999999999999</v>
      </c>
      <c r="I131" s="254"/>
      <c r="J131" s="250"/>
      <c r="K131" s="250"/>
      <c r="L131" s="255"/>
      <c r="M131" s="256"/>
      <c r="N131" s="257"/>
      <c r="O131" s="257"/>
      <c r="P131" s="257"/>
      <c r="Q131" s="257"/>
      <c r="R131" s="257"/>
      <c r="S131" s="257"/>
      <c r="T131" s="25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9" t="s">
        <v>179</v>
      </c>
      <c r="AU131" s="259" t="s">
        <v>83</v>
      </c>
      <c r="AV131" s="14" t="s">
        <v>123</v>
      </c>
      <c r="AW131" s="14" t="s">
        <v>30</v>
      </c>
      <c r="AX131" s="14" t="s">
        <v>81</v>
      </c>
      <c r="AY131" s="259" t="s">
        <v>124</v>
      </c>
    </row>
    <row r="132" s="2" customFormat="1" ht="33" customHeight="1">
      <c r="A132" s="37"/>
      <c r="B132" s="38"/>
      <c r="C132" s="210" t="s">
        <v>83</v>
      </c>
      <c r="D132" s="210" t="s">
        <v>125</v>
      </c>
      <c r="E132" s="211" t="s">
        <v>317</v>
      </c>
      <c r="F132" s="212" t="s">
        <v>318</v>
      </c>
      <c r="G132" s="213" t="s">
        <v>184</v>
      </c>
      <c r="H132" s="214">
        <v>4.5800000000000001</v>
      </c>
      <c r="I132" s="215"/>
      <c r="J132" s="216">
        <f>ROUND(I132*H132,2)</f>
        <v>0</v>
      </c>
      <c r="K132" s="217"/>
      <c r="L132" s="43"/>
      <c r="M132" s="218" t="s">
        <v>1</v>
      </c>
      <c r="N132" s="219" t="s">
        <v>38</v>
      </c>
      <c r="O132" s="90"/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2" t="s">
        <v>123</v>
      </c>
      <c r="AT132" s="222" t="s">
        <v>125</v>
      </c>
      <c r="AU132" s="222" t="s">
        <v>83</v>
      </c>
      <c r="AY132" s="16" t="s">
        <v>124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6" t="s">
        <v>81</v>
      </c>
      <c r="BK132" s="223">
        <f>ROUND(I132*H132,2)</f>
        <v>0</v>
      </c>
      <c r="BL132" s="16" t="s">
        <v>123</v>
      </c>
      <c r="BM132" s="222" t="s">
        <v>123</v>
      </c>
    </row>
    <row r="133" s="13" customFormat="1">
      <c r="A133" s="13"/>
      <c r="B133" s="237"/>
      <c r="C133" s="238"/>
      <c r="D133" s="239" t="s">
        <v>179</v>
      </c>
      <c r="E133" s="240" t="s">
        <v>1</v>
      </c>
      <c r="F133" s="241" t="s">
        <v>319</v>
      </c>
      <c r="G133" s="238"/>
      <c r="H133" s="242">
        <v>4.5800000000000001</v>
      </c>
      <c r="I133" s="243"/>
      <c r="J133" s="238"/>
      <c r="K133" s="238"/>
      <c r="L133" s="244"/>
      <c r="M133" s="245"/>
      <c r="N133" s="246"/>
      <c r="O133" s="246"/>
      <c r="P133" s="246"/>
      <c r="Q133" s="246"/>
      <c r="R133" s="246"/>
      <c r="S133" s="246"/>
      <c r="T133" s="24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8" t="s">
        <v>179</v>
      </c>
      <c r="AU133" s="248" t="s">
        <v>83</v>
      </c>
      <c r="AV133" s="13" t="s">
        <v>83</v>
      </c>
      <c r="AW133" s="13" t="s">
        <v>30</v>
      </c>
      <c r="AX133" s="13" t="s">
        <v>73</v>
      </c>
      <c r="AY133" s="248" t="s">
        <v>124</v>
      </c>
    </row>
    <row r="134" s="14" customFormat="1">
      <c r="A134" s="14"/>
      <c r="B134" s="249"/>
      <c r="C134" s="250"/>
      <c r="D134" s="239" t="s">
        <v>179</v>
      </c>
      <c r="E134" s="251" t="s">
        <v>1</v>
      </c>
      <c r="F134" s="252" t="s">
        <v>181</v>
      </c>
      <c r="G134" s="250"/>
      <c r="H134" s="253">
        <v>4.5800000000000001</v>
      </c>
      <c r="I134" s="254"/>
      <c r="J134" s="250"/>
      <c r="K134" s="250"/>
      <c r="L134" s="255"/>
      <c r="M134" s="256"/>
      <c r="N134" s="257"/>
      <c r="O134" s="257"/>
      <c r="P134" s="257"/>
      <c r="Q134" s="257"/>
      <c r="R134" s="257"/>
      <c r="S134" s="257"/>
      <c r="T134" s="25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9" t="s">
        <v>179</v>
      </c>
      <c r="AU134" s="259" t="s">
        <v>83</v>
      </c>
      <c r="AV134" s="14" t="s">
        <v>123</v>
      </c>
      <c r="AW134" s="14" t="s">
        <v>30</v>
      </c>
      <c r="AX134" s="14" t="s">
        <v>81</v>
      </c>
      <c r="AY134" s="259" t="s">
        <v>124</v>
      </c>
    </row>
    <row r="135" s="2" customFormat="1" ht="24.15" customHeight="1">
      <c r="A135" s="37"/>
      <c r="B135" s="38"/>
      <c r="C135" s="210" t="s">
        <v>132</v>
      </c>
      <c r="D135" s="210" t="s">
        <v>125</v>
      </c>
      <c r="E135" s="211" t="s">
        <v>320</v>
      </c>
      <c r="F135" s="212" t="s">
        <v>321</v>
      </c>
      <c r="G135" s="213" t="s">
        <v>184</v>
      </c>
      <c r="H135" s="214">
        <v>7.798</v>
      </c>
      <c r="I135" s="215"/>
      <c r="J135" s="216">
        <f>ROUND(I135*H135,2)</f>
        <v>0</v>
      </c>
      <c r="K135" s="217"/>
      <c r="L135" s="43"/>
      <c r="M135" s="218" t="s">
        <v>1</v>
      </c>
      <c r="N135" s="219" t="s">
        <v>38</v>
      </c>
      <c r="O135" s="90"/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2" t="s">
        <v>123</v>
      </c>
      <c r="AT135" s="222" t="s">
        <v>125</v>
      </c>
      <c r="AU135" s="222" t="s">
        <v>83</v>
      </c>
      <c r="AY135" s="16" t="s">
        <v>124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6" t="s">
        <v>81</v>
      </c>
      <c r="BK135" s="223">
        <f>ROUND(I135*H135,2)</f>
        <v>0</v>
      </c>
      <c r="BL135" s="16" t="s">
        <v>123</v>
      </c>
      <c r="BM135" s="222" t="s">
        <v>135</v>
      </c>
    </row>
    <row r="136" s="13" customFormat="1">
      <c r="A136" s="13"/>
      <c r="B136" s="237"/>
      <c r="C136" s="238"/>
      <c r="D136" s="239" t="s">
        <v>179</v>
      </c>
      <c r="E136" s="240" t="s">
        <v>1</v>
      </c>
      <c r="F136" s="241" t="s">
        <v>322</v>
      </c>
      <c r="G136" s="238"/>
      <c r="H136" s="242">
        <v>5.1980000000000004</v>
      </c>
      <c r="I136" s="243"/>
      <c r="J136" s="238"/>
      <c r="K136" s="238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179</v>
      </c>
      <c r="AU136" s="248" t="s">
        <v>83</v>
      </c>
      <c r="AV136" s="13" t="s">
        <v>83</v>
      </c>
      <c r="AW136" s="13" t="s">
        <v>30</v>
      </c>
      <c r="AX136" s="13" t="s">
        <v>73</v>
      </c>
      <c r="AY136" s="248" t="s">
        <v>124</v>
      </c>
    </row>
    <row r="137" s="13" customFormat="1">
      <c r="A137" s="13"/>
      <c r="B137" s="237"/>
      <c r="C137" s="238"/>
      <c r="D137" s="239" t="s">
        <v>179</v>
      </c>
      <c r="E137" s="240" t="s">
        <v>1</v>
      </c>
      <c r="F137" s="241" t="s">
        <v>323</v>
      </c>
      <c r="G137" s="238"/>
      <c r="H137" s="242">
        <v>2.6000000000000001</v>
      </c>
      <c r="I137" s="243"/>
      <c r="J137" s="238"/>
      <c r="K137" s="238"/>
      <c r="L137" s="244"/>
      <c r="M137" s="245"/>
      <c r="N137" s="246"/>
      <c r="O137" s="246"/>
      <c r="P137" s="246"/>
      <c r="Q137" s="246"/>
      <c r="R137" s="246"/>
      <c r="S137" s="246"/>
      <c r="T137" s="24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8" t="s">
        <v>179</v>
      </c>
      <c r="AU137" s="248" t="s">
        <v>83</v>
      </c>
      <c r="AV137" s="13" t="s">
        <v>83</v>
      </c>
      <c r="AW137" s="13" t="s">
        <v>30</v>
      </c>
      <c r="AX137" s="13" t="s">
        <v>73</v>
      </c>
      <c r="AY137" s="248" t="s">
        <v>124</v>
      </c>
    </row>
    <row r="138" s="14" customFormat="1">
      <c r="A138" s="14"/>
      <c r="B138" s="249"/>
      <c r="C138" s="250"/>
      <c r="D138" s="239" t="s">
        <v>179</v>
      </c>
      <c r="E138" s="251" t="s">
        <v>1</v>
      </c>
      <c r="F138" s="252" t="s">
        <v>181</v>
      </c>
      <c r="G138" s="250"/>
      <c r="H138" s="253">
        <v>7.798</v>
      </c>
      <c r="I138" s="254"/>
      <c r="J138" s="250"/>
      <c r="K138" s="250"/>
      <c r="L138" s="255"/>
      <c r="M138" s="256"/>
      <c r="N138" s="257"/>
      <c r="O138" s="257"/>
      <c r="P138" s="257"/>
      <c r="Q138" s="257"/>
      <c r="R138" s="257"/>
      <c r="S138" s="257"/>
      <c r="T138" s="258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9" t="s">
        <v>179</v>
      </c>
      <c r="AU138" s="259" t="s">
        <v>83</v>
      </c>
      <c r="AV138" s="14" t="s">
        <v>123</v>
      </c>
      <c r="AW138" s="14" t="s">
        <v>30</v>
      </c>
      <c r="AX138" s="14" t="s">
        <v>81</v>
      </c>
      <c r="AY138" s="259" t="s">
        <v>124</v>
      </c>
    </row>
    <row r="139" s="2" customFormat="1" ht="33" customHeight="1">
      <c r="A139" s="37"/>
      <c r="B139" s="38"/>
      <c r="C139" s="210" t="s">
        <v>123</v>
      </c>
      <c r="D139" s="210" t="s">
        <v>125</v>
      </c>
      <c r="E139" s="211" t="s">
        <v>324</v>
      </c>
      <c r="F139" s="212" t="s">
        <v>325</v>
      </c>
      <c r="G139" s="213" t="s">
        <v>184</v>
      </c>
      <c r="H139" s="214">
        <v>12.392</v>
      </c>
      <c r="I139" s="215"/>
      <c r="J139" s="216">
        <f>ROUND(I139*H139,2)</f>
        <v>0</v>
      </c>
      <c r="K139" s="217"/>
      <c r="L139" s="43"/>
      <c r="M139" s="218" t="s">
        <v>1</v>
      </c>
      <c r="N139" s="219" t="s">
        <v>38</v>
      </c>
      <c r="O139" s="90"/>
      <c r="P139" s="220">
        <f>O139*H139</f>
        <v>0</v>
      </c>
      <c r="Q139" s="220">
        <v>0</v>
      </c>
      <c r="R139" s="220">
        <f>Q139*H139</f>
        <v>0</v>
      </c>
      <c r="S139" s="220">
        <v>0</v>
      </c>
      <c r="T139" s="22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2" t="s">
        <v>123</v>
      </c>
      <c r="AT139" s="222" t="s">
        <v>125</v>
      </c>
      <c r="AU139" s="222" t="s">
        <v>83</v>
      </c>
      <c r="AY139" s="16" t="s">
        <v>124</v>
      </c>
      <c r="BE139" s="223">
        <f>IF(N139="základní",J139,0)</f>
        <v>0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16" t="s">
        <v>81</v>
      </c>
      <c r="BK139" s="223">
        <f>ROUND(I139*H139,2)</f>
        <v>0</v>
      </c>
      <c r="BL139" s="16" t="s">
        <v>123</v>
      </c>
      <c r="BM139" s="222" t="s">
        <v>138</v>
      </c>
    </row>
    <row r="140" s="13" customFormat="1">
      <c r="A140" s="13"/>
      <c r="B140" s="237"/>
      <c r="C140" s="238"/>
      <c r="D140" s="239" t="s">
        <v>179</v>
      </c>
      <c r="E140" s="240" t="s">
        <v>1</v>
      </c>
      <c r="F140" s="241" t="s">
        <v>326</v>
      </c>
      <c r="G140" s="238"/>
      <c r="H140" s="242">
        <v>12.392</v>
      </c>
      <c r="I140" s="243"/>
      <c r="J140" s="238"/>
      <c r="K140" s="238"/>
      <c r="L140" s="244"/>
      <c r="M140" s="245"/>
      <c r="N140" s="246"/>
      <c r="O140" s="246"/>
      <c r="P140" s="246"/>
      <c r="Q140" s="246"/>
      <c r="R140" s="246"/>
      <c r="S140" s="246"/>
      <c r="T140" s="24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8" t="s">
        <v>179</v>
      </c>
      <c r="AU140" s="248" t="s">
        <v>83</v>
      </c>
      <c r="AV140" s="13" t="s">
        <v>83</v>
      </c>
      <c r="AW140" s="13" t="s">
        <v>30</v>
      </c>
      <c r="AX140" s="13" t="s">
        <v>73</v>
      </c>
      <c r="AY140" s="248" t="s">
        <v>124</v>
      </c>
    </row>
    <row r="141" s="14" customFormat="1">
      <c r="A141" s="14"/>
      <c r="B141" s="249"/>
      <c r="C141" s="250"/>
      <c r="D141" s="239" t="s">
        <v>179</v>
      </c>
      <c r="E141" s="251" t="s">
        <v>1</v>
      </c>
      <c r="F141" s="252" t="s">
        <v>181</v>
      </c>
      <c r="G141" s="250"/>
      <c r="H141" s="253">
        <v>12.392</v>
      </c>
      <c r="I141" s="254"/>
      <c r="J141" s="250"/>
      <c r="K141" s="250"/>
      <c r="L141" s="255"/>
      <c r="M141" s="256"/>
      <c r="N141" s="257"/>
      <c r="O141" s="257"/>
      <c r="P141" s="257"/>
      <c r="Q141" s="257"/>
      <c r="R141" s="257"/>
      <c r="S141" s="257"/>
      <c r="T141" s="25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9" t="s">
        <v>179</v>
      </c>
      <c r="AU141" s="259" t="s">
        <v>83</v>
      </c>
      <c r="AV141" s="14" t="s">
        <v>123</v>
      </c>
      <c r="AW141" s="14" t="s">
        <v>30</v>
      </c>
      <c r="AX141" s="14" t="s">
        <v>81</v>
      </c>
      <c r="AY141" s="259" t="s">
        <v>124</v>
      </c>
    </row>
    <row r="142" s="2" customFormat="1" ht="24.15" customHeight="1">
      <c r="A142" s="37"/>
      <c r="B142" s="38"/>
      <c r="C142" s="210" t="s">
        <v>139</v>
      </c>
      <c r="D142" s="210" t="s">
        <v>125</v>
      </c>
      <c r="E142" s="211" t="s">
        <v>327</v>
      </c>
      <c r="F142" s="212" t="s">
        <v>328</v>
      </c>
      <c r="G142" s="213" t="s">
        <v>177</v>
      </c>
      <c r="H142" s="214">
        <v>6.1319999999999997</v>
      </c>
      <c r="I142" s="215"/>
      <c r="J142" s="216">
        <f>ROUND(I142*H142,2)</f>
        <v>0</v>
      </c>
      <c r="K142" s="217"/>
      <c r="L142" s="43"/>
      <c r="M142" s="218" t="s">
        <v>1</v>
      </c>
      <c r="N142" s="219" t="s">
        <v>38</v>
      </c>
      <c r="O142" s="90"/>
      <c r="P142" s="220">
        <f>O142*H142</f>
        <v>0</v>
      </c>
      <c r="Q142" s="220">
        <v>0.00010000000000000001</v>
      </c>
      <c r="R142" s="220">
        <f>Q142*H142</f>
        <v>0.00061319999999999994</v>
      </c>
      <c r="S142" s="220">
        <v>0</v>
      </c>
      <c r="T142" s="22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2" t="s">
        <v>123</v>
      </c>
      <c r="AT142" s="222" t="s">
        <v>125</v>
      </c>
      <c r="AU142" s="222" t="s">
        <v>83</v>
      </c>
      <c r="AY142" s="16" t="s">
        <v>124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6" t="s">
        <v>81</v>
      </c>
      <c r="BK142" s="223">
        <f>ROUND(I142*H142,2)</f>
        <v>0</v>
      </c>
      <c r="BL142" s="16" t="s">
        <v>123</v>
      </c>
      <c r="BM142" s="222" t="s">
        <v>142</v>
      </c>
    </row>
    <row r="143" s="13" customFormat="1">
      <c r="A143" s="13"/>
      <c r="B143" s="237"/>
      <c r="C143" s="238"/>
      <c r="D143" s="239" t="s">
        <v>179</v>
      </c>
      <c r="E143" s="240" t="s">
        <v>1</v>
      </c>
      <c r="F143" s="241" t="s">
        <v>329</v>
      </c>
      <c r="G143" s="238"/>
      <c r="H143" s="242">
        <v>6.1319999999999997</v>
      </c>
      <c r="I143" s="243"/>
      <c r="J143" s="238"/>
      <c r="K143" s="238"/>
      <c r="L143" s="244"/>
      <c r="M143" s="245"/>
      <c r="N143" s="246"/>
      <c r="O143" s="246"/>
      <c r="P143" s="246"/>
      <c r="Q143" s="246"/>
      <c r="R143" s="246"/>
      <c r="S143" s="246"/>
      <c r="T143" s="24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8" t="s">
        <v>179</v>
      </c>
      <c r="AU143" s="248" t="s">
        <v>83</v>
      </c>
      <c r="AV143" s="13" t="s">
        <v>83</v>
      </c>
      <c r="AW143" s="13" t="s">
        <v>30</v>
      </c>
      <c r="AX143" s="13" t="s">
        <v>73</v>
      </c>
      <c r="AY143" s="248" t="s">
        <v>124</v>
      </c>
    </row>
    <row r="144" s="14" customFormat="1">
      <c r="A144" s="14"/>
      <c r="B144" s="249"/>
      <c r="C144" s="250"/>
      <c r="D144" s="239" t="s">
        <v>179</v>
      </c>
      <c r="E144" s="251" t="s">
        <v>1</v>
      </c>
      <c r="F144" s="252" t="s">
        <v>181</v>
      </c>
      <c r="G144" s="250"/>
      <c r="H144" s="253">
        <v>6.1319999999999997</v>
      </c>
      <c r="I144" s="254"/>
      <c r="J144" s="250"/>
      <c r="K144" s="250"/>
      <c r="L144" s="255"/>
      <c r="M144" s="256"/>
      <c r="N144" s="257"/>
      <c r="O144" s="257"/>
      <c r="P144" s="257"/>
      <c r="Q144" s="257"/>
      <c r="R144" s="257"/>
      <c r="S144" s="257"/>
      <c r="T144" s="25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9" t="s">
        <v>179</v>
      </c>
      <c r="AU144" s="259" t="s">
        <v>83</v>
      </c>
      <c r="AV144" s="14" t="s">
        <v>123</v>
      </c>
      <c r="AW144" s="14" t="s">
        <v>30</v>
      </c>
      <c r="AX144" s="14" t="s">
        <v>81</v>
      </c>
      <c r="AY144" s="259" t="s">
        <v>124</v>
      </c>
    </row>
    <row r="145" s="2" customFormat="1" ht="16.5" customHeight="1">
      <c r="A145" s="37"/>
      <c r="B145" s="38"/>
      <c r="C145" s="260" t="s">
        <v>135</v>
      </c>
      <c r="D145" s="260" t="s">
        <v>246</v>
      </c>
      <c r="E145" s="261" t="s">
        <v>330</v>
      </c>
      <c r="F145" s="262" t="s">
        <v>331</v>
      </c>
      <c r="G145" s="263" t="s">
        <v>177</v>
      </c>
      <c r="H145" s="264">
        <v>7.3579999999999997</v>
      </c>
      <c r="I145" s="265"/>
      <c r="J145" s="266">
        <f>ROUND(I145*H145,2)</f>
        <v>0</v>
      </c>
      <c r="K145" s="267"/>
      <c r="L145" s="268"/>
      <c r="M145" s="269" t="s">
        <v>1</v>
      </c>
      <c r="N145" s="270" t="s">
        <v>38</v>
      </c>
      <c r="O145" s="90"/>
      <c r="P145" s="220">
        <f>O145*H145</f>
        <v>0</v>
      </c>
      <c r="Q145" s="220">
        <v>0.00029999999999999997</v>
      </c>
      <c r="R145" s="220">
        <f>Q145*H145</f>
        <v>0.0022073999999999996</v>
      </c>
      <c r="S145" s="220">
        <v>0</v>
      </c>
      <c r="T145" s="22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2" t="s">
        <v>138</v>
      </c>
      <c r="AT145" s="222" t="s">
        <v>246</v>
      </c>
      <c r="AU145" s="222" t="s">
        <v>83</v>
      </c>
      <c r="AY145" s="16" t="s">
        <v>124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6" t="s">
        <v>81</v>
      </c>
      <c r="BK145" s="223">
        <f>ROUND(I145*H145,2)</f>
        <v>0</v>
      </c>
      <c r="BL145" s="16" t="s">
        <v>123</v>
      </c>
      <c r="BM145" s="222" t="s">
        <v>8</v>
      </c>
    </row>
    <row r="146" s="13" customFormat="1">
      <c r="A146" s="13"/>
      <c r="B146" s="237"/>
      <c r="C146" s="238"/>
      <c r="D146" s="239" t="s">
        <v>179</v>
      </c>
      <c r="E146" s="240" t="s">
        <v>1</v>
      </c>
      <c r="F146" s="241" t="s">
        <v>332</v>
      </c>
      <c r="G146" s="238"/>
      <c r="H146" s="242">
        <v>7.3579999999999997</v>
      </c>
      <c r="I146" s="243"/>
      <c r="J146" s="238"/>
      <c r="K146" s="238"/>
      <c r="L146" s="244"/>
      <c r="M146" s="245"/>
      <c r="N146" s="246"/>
      <c r="O146" s="246"/>
      <c r="P146" s="246"/>
      <c r="Q146" s="246"/>
      <c r="R146" s="246"/>
      <c r="S146" s="246"/>
      <c r="T146" s="24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8" t="s">
        <v>179</v>
      </c>
      <c r="AU146" s="248" t="s">
        <v>83</v>
      </c>
      <c r="AV146" s="13" t="s">
        <v>83</v>
      </c>
      <c r="AW146" s="13" t="s">
        <v>30</v>
      </c>
      <c r="AX146" s="13" t="s">
        <v>73</v>
      </c>
      <c r="AY146" s="248" t="s">
        <v>124</v>
      </c>
    </row>
    <row r="147" s="14" customFormat="1">
      <c r="A147" s="14"/>
      <c r="B147" s="249"/>
      <c r="C147" s="250"/>
      <c r="D147" s="239" t="s">
        <v>179</v>
      </c>
      <c r="E147" s="251" t="s">
        <v>1</v>
      </c>
      <c r="F147" s="252" t="s">
        <v>181</v>
      </c>
      <c r="G147" s="250"/>
      <c r="H147" s="253">
        <v>7.3579999999999997</v>
      </c>
      <c r="I147" s="254"/>
      <c r="J147" s="250"/>
      <c r="K147" s="250"/>
      <c r="L147" s="255"/>
      <c r="M147" s="256"/>
      <c r="N147" s="257"/>
      <c r="O147" s="257"/>
      <c r="P147" s="257"/>
      <c r="Q147" s="257"/>
      <c r="R147" s="257"/>
      <c r="S147" s="257"/>
      <c r="T147" s="258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9" t="s">
        <v>179</v>
      </c>
      <c r="AU147" s="259" t="s">
        <v>83</v>
      </c>
      <c r="AV147" s="14" t="s">
        <v>123</v>
      </c>
      <c r="AW147" s="14" t="s">
        <v>30</v>
      </c>
      <c r="AX147" s="14" t="s">
        <v>81</v>
      </c>
      <c r="AY147" s="259" t="s">
        <v>124</v>
      </c>
    </row>
    <row r="148" s="2" customFormat="1" ht="37.8" customHeight="1">
      <c r="A148" s="37"/>
      <c r="B148" s="38"/>
      <c r="C148" s="210" t="s">
        <v>145</v>
      </c>
      <c r="D148" s="210" t="s">
        <v>125</v>
      </c>
      <c r="E148" s="211" t="s">
        <v>333</v>
      </c>
      <c r="F148" s="212" t="s">
        <v>334</v>
      </c>
      <c r="G148" s="213" t="s">
        <v>184</v>
      </c>
      <c r="H148" s="214">
        <v>5.2000000000000002</v>
      </c>
      <c r="I148" s="215"/>
      <c r="J148" s="216">
        <f>ROUND(I148*H148,2)</f>
        <v>0</v>
      </c>
      <c r="K148" s="217"/>
      <c r="L148" s="43"/>
      <c r="M148" s="218" t="s">
        <v>1</v>
      </c>
      <c r="N148" s="219" t="s">
        <v>38</v>
      </c>
      <c r="O148" s="90"/>
      <c r="P148" s="220">
        <f>O148*H148</f>
        <v>0</v>
      </c>
      <c r="Q148" s="220">
        <v>0</v>
      </c>
      <c r="R148" s="220">
        <f>Q148*H148</f>
        <v>0</v>
      </c>
      <c r="S148" s="220">
        <v>0</v>
      </c>
      <c r="T148" s="22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2" t="s">
        <v>123</v>
      </c>
      <c r="AT148" s="222" t="s">
        <v>125</v>
      </c>
      <c r="AU148" s="222" t="s">
        <v>83</v>
      </c>
      <c r="AY148" s="16" t="s">
        <v>124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6" t="s">
        <v>81</v>
      </c>
      <c r="BK148" s="223">
        <f>ROUND(I148*H148,2)</f>
        <v>0</v>
      </c>
      <c r="BL148" s="16" t="s">
        <v>123</v>
      </c>
      <c r="BM148" s="222" t="s">
        <v>148</v>
      </c>
    </row>
    <row r="149" s="13" customFormat="1">
      <c r="A149" s="13"/>
      <c r="B149" s="237"/>
      <c r="C149" s="238"/>
      <c r="D149" s="239" t="s">
        <v>179</v>
      </c>
      <c r="E149" s="240" t="s">
        <v>1</v>
      </c>
      <c r="F149" s="241" t="s">
        <v>335</v>
      </c>
      <c r="G149" s="238"/>
      <c r="H149" s="242">
        <v>5.2000000000000002</v>
      </c>
      <c r="I149" s="243"/>
      <c r="J149" s="238"/>
      <c r="K149" s="238"/>
      <c r="L149" s="244"/>
      <c r="M149" s="245"/>
      <c r="N149" s="246"/>
      <c r="O149" s="246"/>
      <c r="P149" s="246"/>
      <c r="Q149" s="246"/>
      <c r="R149" s="246"/>
      <c r="S149" s="246"/>
      <c r="T149" s="24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8" t="s">
        <v>179</v>
      </c>
      <c r="AU149" s="248" t="s">
        <v>83</v>
      </c>
      <c r="AV149" s="13" t="s">
        <v>83</v>
      </c>
      <c r="AW149" s="13" t="s">
        <v>30</v>
      </c>
      <c r="AX149" s="13" t="s">
        <v>73</v>
      </c>
      <c r="AY149" s="248" t="s">
        <v>124</v>
      </c>
    </row>
    <row r="150" s="14" customFormat="1">
      <c r="A150" s="14"/>
      <c r="B150" s="249"/>
      <c r="C150" s="250"/>
      <c r="D150" s="239" t="s">
        <v>179</v>
      </c>
      <c r="E150" s="251" t="s">
        <v>1</v>
      </c>
      <c r="F150" s="252" t="s">
        <v>181</v>
      </c>
      <c r="G150" s="250"/>
      <c r="H150" s="253">
        <v>5.2000000000000002</v>
      </c>
      <c r="I150" s="254"/>
      <c r="J150" s="250"/>
      <c r="K150" s="250"/>
      <c r="L150" s="255"/>
      <c r="M150" s="256"/>
      <c r="N150" s="257"/>
      <c r="O150" s="257"/>
      <c r="P150" s="257"/>
      <c r="Q150" s="257"/>
      <c r="R150" s="257"/>
      <c r="S150" s="257"/>
      <c r="T150" s="25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9" t="s">
        <v>179</v>
      </c>
      <c r="AU150" s="259" t="s">
        <v>83</v>
      </c>
      <c r="AV150" s="14" t="s">
        <v>123</v>
      </c>
      <c r="AW150" s="14" t="s">
        <v>30</v>
      </c>
      <c r="AX150" s="14" t="s">
        <v>81</v>
      </c>
      <c r="AY150" s="259" t="s">
        <v>124</v>
      </c>
    </row>
    <row r="151" s="2" customFormat="1" ht="37.8" customHeight="1">
      <c r="A151" s="37"/>
      <c r="B151" s="38"/>
      <c r="C151" s="210" t="s">
        <v>138</v>
      </c>
      <c r="D151" s="210" t="s">
        <v>125</v>
      </c>
      <c r="E151" s="211" t="s">
        <v>336</v>
      </c>
      <c r="F151" s="212" t="s">
        <v>337</v>
      </c>
      <c r="G151" s="213" t="s">
        <v>184</v>
      </c>
      <c r="H151" s="214">
        <v>22.170000000000002</v>
      </c>
      <c r="I151" s="215"/>
      <c r="J151" s="216">
        <f>ROUND(I151*H151,2)</f>
        <v>0</v>
      </c>
      <c r="K151" s="217"/>
      <c r="L151" s="43"/>
      <c r="M151" s="218" t="s">
        <v>1</v>
      </c>
      <c r="N151" s="219" t="s">
        <v>38</v>
      </c>
      <c r="O151" s="90"/>
      <c r="P151" s="220">
        <f>O151*H151</f>
        <v>0</v>
      </c>
      <c r="Q151" s="220">
        <v>0</v>
      </c>
      <c r="R151" s="220">
        <f>Q151*H151</f>
        <v>0</v>
      </c>
      <c r="S151" s="220">
        <v>0</v>
      </c>
      <c r="T151" s="22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2" t="s">
        <v>123</v>
      </c>
      <c r="AT151" s="222" t="s">
        <v>125</v>
      </c>
      <c r="AU151" s="222" t="s">
        <v>83</v>
      </c>
      <c r="AY151" s="16" t="s">
        <v>124</v>
      </c>
      <c r="BE151" s="223">
        <f>IF(N151="základní",J151,0)</f>
        <v>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6" t="s">
        <v>81</v>
      </c>
      <c r="BK151" s="223">
        <f>ROUND(I151*H151,2)</f>
        <v>0</v>
      </c>
      <c r="BL151" s="16" t="s">
        <v>123</v>
      </c>
      <c r="BM151" s="222" t="s">
        <v>151</v>
      </c>
    </row>
    <row r="152" s="13" customFormat="1">
      <c r="A152" s="13"/>
      <c r="B152" s="237"/>
      <c r="C152" s="238"/>
      <c r="D152" s="239" t="s">
        <v>179</v>
      </c>
      <c r="E152" s="240" t="s">
        <v>1</v>
      </c>
      <c r="F152" s="241" t="s">
        <v>338</v>
      </c>
      <c r="G152" s="238"/>
      <c r="H152" s="242">
        <v>22.170000000000002</v>
      </c>
      <c r="I152" s="243"/>
      <c r="J152" s="238"/>
      <c r="K152" s="238"/>
      <c r="L152" s="244"/>
      <c r="M152" s="245"/>
      <c r="N152" s="246"/>
      <c r="O152" s="246"/>
      <c r="P152" s="246"/>
      <c r="Q152" s="246"/>
      <c r="R152" s="246"/>
      <c r="S152" s="246"/>
      <c r="T152" s="24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8" t="s">
        <v>179</v>
      </c>
      <c r="AU152" s="248" t="s">
        <v>83</v>
      </c>
      <c r="AV152" s="13" t="s">
        <v>83</v>
      </c>
      <c r="AW152" s="13" t="s">
        <v>30</v>
      </c>
      <c r="AX152" s="13" t="s">
        <v>73</v>
      </c>
      <c r="AY152" s="248" t="s">
        <v>124</v>
      </c>
    </row>
    <row r="153" s="14" customFormat="1">
      <c r="A153" s="14"/>
      <c r="B153" s="249"/>
      <c r="C153" s="250"/>
      <c r="D153" s="239" t="s">
        <v>179</v>
      </c>
      <c r="E153" s="251" t="s">
        <v>1</v>
      </c>
      <c r="F153" s="252" t="s">
        <v>181</v>
      </c>
      <c r="G153" s="250"/>
      <c r="H153" s="253">
        <v>22.170000000000002</v>
      </c>
      <c r="I153" s="254"/>
      <c r="J153" s="250"/>
      <c r="K153" s="250"/>
      <c r="L153" s="255"/>
      <c r="M153" s="256"/>
      <c r="N153" s="257"/>
      <c r="O153" s="257"/>
      <c r="P153" s="257"/>
      <c r="Q153" s="257"/>
      <c r="R153" s="257"/>
      <c r="S153" s="257"/>
      <c r="T153" s="25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9" t="s">
        <v>179</v>
      </c>
      <c r="AU153" s="259" t="s">
        <v>83</v>
      </c>
      <c r="AV153" s="14" t="s">
        <v>123</v>
      </c>
      <c r="AW153" s="14" t="s">
        <v>30</v>
      </c>
      <c r="AX153" s="14" t="s">
        <v>81</v>
      </c>
      <c r="AY153" s="259" t="s">
        <v>124</v>
      </c>
    </row>
    <row r="154" s="2" customFormat="1" ht="37.8" customHeight="1">
      <c r="A154" s="37"/>
      <c r="B154" s="38"/>
      <c r="C154" s="210" t="s">
        <v>152</v>
      </c>
      <c r="D154" s="210" t="s">
        <v>125</v>
      </c>
      <c r="E154" s="211" t="s">
        <v>339</v>
      </c>
      <c r="F154" s="212" t="s">
        <v>340</v>
      </c>
      <c r="G154" s="213" t="s">
        <v>184</v>
      </c>
      <c r="H154" s="214">
        <v>221.69999999999999</v>
      </c>
      <c r="I154" s="215"/>
      <c r="J154" s="216">
        <f>ROUND(I154*H154,2)</f>
        <v>0</v>
      </c>
      <c r="K154" s="217"/>
      <c r="L154" s="43"/>
      <c r="M154" s="218" t="s">
        <v>1</v>
      </c>
      <c r="N154" s="219" t="s">
        <v>38</v>
      </c>
      <c r="O154" s="90"/>
      <c r="P154" s="220">
        <f>O154*H154</f>
        <v>0</v>
      </c>
      <c r="Q154" s="220">
        <v>0</v>
      </c>
      <c r="R154" s="220">
        <f>Q154*H154</f>
        <v>0</v>
      </c>
      <c r="S154" s="220">
        <v>0</v>
      </c>
      <c r="T154" s="22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2" t="s">
        <v>123</v>
      </c>
      <c r="AT154" s="222" t="s">
        <v>125</v>
      </c>
      <c r="AU154" s="222" t="s">
        <v>83</v>
      </c>
      <c r="AY154" s="16" t="s">
        <v>124</v>
      </c>
      <c r="BE154" s="223">
        <f>IF(N154="základní",J154,0)</f>
        <v>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16" t="s">
        <v>81</v>
      </c>
      <c r="BK154" s="223">
        <f>ROUND(I154*H154,2)</f>
        <v>0</v>
      </c>
      <c r="BL154" s="16" t="s">
        <v>123</v>
      </c>
      <c r="BM154" s="222" t="s">
        <v>155</v>
      </c>
    </row>
    <row r="155" s="13" customFormat="1">
      <c r="A155" s="13"/>
      <c r="B155" s="237"/>
      <c r="C155" s="238"/>
      <c r="D155" s="239" t="s">
        <v>179</v>
      </c>
      <c r="E155" s="240" t="s">
        <v>1</v>
      </c>
      <c r="F155" s="241" t="s">
        <v>341</v>
      </c>
      <c r="G155" s="238"/>
      <c r="H155" s="242">
        <v>221.69999999999999</v>
      </c>
      <c r="I155" s="243"/>
      <c r="J155" s="238"/>
      <c r="K155" s="238"/>
      <c r="L155" s="244"/>
      <c r="M155" s="245"/>
      <c r="N155" s="246"/>
      <c r="O155" s="246"/>
      <c r="P155" s="246"/>
      <c r="Q155" s="246"/>
      <c r="R155" s="246"/>
      <c r="S155" s="246"/>
      <c r="T155" s="24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8" t="s">
        <v>179</v>
      </c>
      <c r="AU155" s="248" t="s">
        <v>83</v>
      </c>
      <c r="AV155" s="13" t="s">
        <v>83</v>
      </c>
      <c r="AW155" s="13" t="s">
        <v>30</v>
      </c>
      <c r="AX155" s="13" t="s">
        <v>73</v>
      </c>
      <c r="AY155" s="248" t="s">
        <v>124</v>
      </c>
    </row>
    <row r="156" s="14" customFormat="1">
      <c r="A156" s="14"/>
      <c r="B156" s="249"/>
      <c r="C156" s="250"/>
      <c r="D156" s="239" t="s">
        <v>179</v>
      </c>
      <c r="E156" s="251" t="s">
        <v>1</v>
      </c>
      <c r="F156" s="252" t="s">
        <v>181</v>
      </c>
      <c r="G156" s="250"/>
      <c r="H156" s="253">
        <v>221.69999999999999</v>
      </c>
      <c r="I156" s="254"/>
      <c r="J156" s="250"/>
      <c r="K156" s="250"/>
      <c r="L156" s="255"/>
      <c r="M156" s="256"/>
      <c r="N156" s="257"/>
      <c r="O156" s="257"/>
      <c r="P156" s="257"/>
      <c r="Q156" s="257"/>
      <c r="R156" s="257"/>
      <c r="S156" s="257"/>
      <c r="T156" s="25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9" t="s">
        <v>179</v>
      </c>
      <c r="AU156" s="259" t="s">
        <v>83</v>
      </c>
      <c r="AV156" s="14" t="s">
        <v>123</v>
      </c>
      <c r="AW156" s="14" t="s">
        <v>30</v>
      </c>
      <c r="AX156" s="14" t="s">
        <v>81</v>
      </c>
      <c r="AY156" s="259" t="s">
        <v>124</v>
      </c>
    </row>
    <row r="157" s="2" customFormat="1" ht="24.15" customHeight="1">
      <c r="A157" s="37"/>
      <c r="B157" s="38"/>
      <c r="C157" s="210" t="s">
        <v>142</v>
      </c>
      <c r="D157" s="210" t="s">
        <v>125</v>
      </c>
      <c r="E157" s="211" t="s">
        <v>342</v>
      </c>
      <c r="F157" s="212" t="s">
        <v>343</v>
      </c>
      <c r="G157" s="213" t="s">
        <v>184</v>
      </c>
      <c r="H157" s="214">
        <v>2.6000000000000001</v>
      </c>
      <c r="I157" s="215"/>
      <c r="J157" s="216">
        <f>ROUND(I157*H157,2)</f>
        <v>0</v>
      </c>
      <c r="K157" s="217"/>
      <c r="L157" s="43"/>
      <c r="M157" s="218" t="s">
        <v>1</v>
      </c>
      <c r="N157" s="219" t="s">
        <v>38</v>
      </c>
      <c r="O157" s="90"/>
      <c r="P157" s="220">
        <f>O157*H157</f>
        <v>0</v>
      </c>
      <c r="Q157" s="220">
        <v>0</v>
      </c>
      <c r="R157" s="220">
        <f>Q157*H157</f>
        <v>0</v>
      </c>
      <c r="S157" s="220">
        <v>0</v>
      </c>
      <c r="T157" s="22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2" t="s">
        <v>123</v>
      </c>
      <c r="AT157" s="222" t="s">
        <v>125</v>
      </c>
      <c r="AU157" s="222" t="s">
        <v>83</v>
      </c>
      <c r="AY157" s="16" t="s">
        <v>124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6" t="s">
        <v>81</v>
      </c>
      <c r="BK157" s="223">
        <f>ROUND(I157*H157,2)</f>
        <v>0</v>
      </c>
      <c r="BL157" s="16" t="s">
        <v>123</v>
      </c>
      <c r="BM157" s="222" t="s">
        <v>157</v>
      </c>
    </row>
    <row r="158" s="2" customFormat="1" ht="33" customHeight="1">
      <c r="A158" s="37"/>
      <c r="B158" s="38"/>
      <c r="C158" s="210" t="s">
        <v>158</v>
      </c>
      <c r="D158" s="210" t="s">
        <v>125</v>
      </c>
      <c r="E158" s="211" t="s">
        <v>191</v>
      </c>
      <c r="F158" s="212" t="s">
        <v>192</v>
      </c>
      <c r="G158" s="213" t="s">
        <v>193</v>
      </c>
      <c r="H158" s="214">
        <v>39.905999999999999</v>
      </c>
      <c r="I158" s="215"/>
      <c r="J158" s="216">
        <f>ROUND(I158*H158,2)</f>
        <v>0</v>
      </c>
      <c r="K158" s="217"/>
      <c r="L158" s="43"/>
      <c r="M158" s="218" t="s">
        <v>1</v>
      </c>
      <c r="N158" s="219" t="s">
        <v>38</v>
      </c>
      <c r="O158" s="90"/>
      <c r="P158" s="220">
        <f>O158*H158</f>
        <v>0</v>
      </c>
      <c r="Q158" s="220">
        <v>0</v>
      </c>
      <c r="R158" s="220">
        <f>Q158*H158</f>
        <v>0</v>
      </c>
      <c r="S158" s="220">
        <v>0</v>
      </c>
      <c r="T158" s="22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2" t="s">
        <v>123</v>
      </c>
      <c r="AT158" s="222" t="s">
        <v>125</v>
      </c>
      <c r="AU158" s="222" t="s">
        <v>83</v>
      </c>
      <c r="AY158" s="16" t="s">
        <v>124</v>
      </c>
      <c r="BE158" s="223">
        <f>IF(N158="základní",J158,0)</f>
        <v>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16" t="s">
        <v>81</v>
      </c>
      <c r="BK158" s="223">
        <f>ROUND(I158*H158,2)</f>
        <v>0</v>
      </c>
      <c r="BL158" s="16" t="s">
        <v>123</v>
      </c>
      <c r="BM158" s="222" t="s">
        <v>160</v>
      </c>
    </row>
    <row r="159" s="13" customFormat="1">
      <c r="A159" s="13"/>
      <c r="B159" s="237"/>
      <c r="C159" s="238"/>
      <c r="D159" s="239" t="s">
        <v>179</v>
      </c>
      <c r="E159" s="240" t="s">
        <v>1</v>
      </c>
      <c r="F159" s="241" t="s">
        <v>344</v>
      </c>
      <c r="G159" s="238"/>
      <c r="H159" s="242">
        <v>39.905999999999999</v>
      </c>
      <c r="I159" s="243"/>
      <c r="J159" s="238"/>
      <c r="K159" s="238"/>
      <c r="L159" s="244"/>
      <c r="M159" s="245"/>
      <c r="N159" s="246"/>
      <c r="O159" s="246"/>
      <c r="P159" s="246"/>
      <c r="Q159" s="246"/>
      <c r="R159" s="246"/>
      <c r="S159" s="246"/>
      <c r="T159" s="24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8" t="s">
        <v>179</v>
      </c>
      <c r="AU159" s="248" t="s">
        <v>83</v>
      </c>
      <c r="AV159" s="13" t="s">
        <v>83</v>
      </c>
      <c r="AW159" s="13" t="s">
        <v>30</v>
      </c>
      <c r="AX159" s="13" t="s">
        <v>73</v>
      </c>
      <c r="AY159" s="248" t="s">
        <v>124</v>
      </c>
    </row>
    <row r="160" s="14" customFormat="1">
      <c r="A160" s="14"/>
      <c r="B160" s="249"/>
      <c r="C160" s="250"/>
      <c r="D160" s="239" t="s">
        <v>179</v>
      </c>
      <c r="E160" s="251" t="s">
        <v>1</v>
      </c>
      <c r="F160" s="252" t="s">
        <v>181</v>
      </c>
      <c r="G160" s="250"/>
      <c r="H160" s="253">
        <v>39.905999999999999</v>
      </c>
      <c r="I160" s="254"/>
      <c r="J160" s="250"/>
      <c r="K160" s="250"/>
      <c r="L160" s="255"/>
      <c r="M160" s="256"/>
      <c r="N160" s="257"/>
      <c r="O160" s="257"/>
      <c r="P160" s="257"/>
      <c r="Q160" s="257"/>
      <c r="R160" s="257"/>
      <c r="S160" s="257"/>
      <c r="T160" s="25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9" t="s">
        <v>179</v>
      </c>
      <c r="AU160" s="259" t="s">
        <v>83</v>
      </c>
      <c r="AV160" s="14" t="s">
        <v>123</v>
      </c>
      <c r="AW160" s="14" t="s">
        <v>30</v>
      </c>
      <c r="AX160" s="14" t="s">
        <v>81</v>
      </c>
      <c r="AY160" s="259" t="s">
        <v>124</v>
      </c>
    </row>
    <row r="161" s="2" customFormat="1" ht="16.5" customHeight="1">
      <c r="A161" s="37"/>
      <c r="B161" s="38"/>
      <c r="C161" s="210" t="s">
        <v>8</v>
      </c>
      <c r="D161" s="210" t="s">
        <v>125</v>
      </c>
      <c r="E161" s="211" t="s">
        <v>345</v>
      </c>
      <c r="F161" s="212" t="s">
        <v>346</v>
      </c>
      <c r="G161" s="213" t="s">
        <v>184</v>
      </c>
      <c r="H161" s="214">
        <v>2.6000000000000001</v>
      </c>
      <c r="I161" s="215"/>
      <c r="J161" s="216">
        <f>ROUND(I161*H161,2)</f>
        <v>0</v>
      </c>
      <c r="K161" s="217"/>
      <c r="L161" s="43"/>
      <c r="M161" s="218" t="s">
        <v>1</v>
      </c>
      <c r="N161" s="219" t="s">
        <v>38</v>
      </c>
      <c r="O161" s="90"/>
      <c r="P161" s="220">
        <f>O161*H161</f>
        <v>0</v>
      </c>
      <c r="Q161" s="220">
        <v>0</v>
      </c>
      <c r="R161" s="220">
        <f>Q161*H161</f>
        <v>0</v>
      </c>
      <c r="S161" s="220">
        <v>0</v>
      </c>
      <c r="T161" s="22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2" t="s">
        <v>123</v>
      </c>
      <c r="AT161" s="222" t="s">
        <v>125</v>
      </c>
      <c r="AU161" s="222" t="s">
        <v>83</v>
      </c>
      <c r="AY161" s="16" t="s">
        <v>124</v>
      </c>
      <c r="BE161" s="223">
        <f>IF(N161="základní",J161,0)</f>
        <v>0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16" t="s">
        <v>81</v>
      </c>
      <c r="BK161" s="223">
        <f>ROUND(I161*H161,2)</f>
        <v>0</v>
      </c>
      <c r="BL161" s="16" t="s">
        <v>123</v>
      </c>
      <c r="BM161" s="222" t="s">
        <v>162</v>
      </c>
    </row>
    <row r="162" s="2" customFormat="1" ht="24.15" customHeight="1">
      <c r="A162" s="37"/>
      <c r="B162" s="38"/>
      <c r="C162" s="210" t="s">
        <v>163</v>
      </c>
      <c r="D162" s="210" t="s">
        <v>125</v>
      </c>
      <c r="E162" s="211" t="s">
        <v>347</v>
      </c>
      <c r="F162" s="212" t="s">
        <v>348</v>
      </c>
      <c r="G162" s="213" t="s">
        <v>184</v>
      </c>
      <c r="H162" s="214">
        <v>2.6000000000000001</v>
      </c>
      <c r="I162" s="215"/>
      <c r="J162" s="216">
        <f>ROUND(I162*H162,2)</f>
        <v>0</v>
      </c>
      <c r="K162" s="217"/>
      <c r="L162" s="43"/>
      <c r="M162" s="218" t="s">
        <v>1</v>
      </c>
      <c r="N162" s="219" t="s">
        <v>38</v>
      </c>
      <c r="O162" s="90"/>
      <c r="P162" s="220">
        <f>O162*H162</f>
        <v>0</v>
      </c>
      <c r="Q162" s="220">
        <v>0</v>
      </c>
      <c r="R162" s="220">
        <f>Q162*H162</f>
        <v>0</v>
      </c>
      <c r="S162" s="220">
        <v>0</v>
      </c>
      <c r="T162" s="22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2" t="s">
        <v>123</v>
      </c>
      <c r="AT162" s="222" t="s">
        <v>125</v>
      </c>
      <c r="AU162" s="222" t="s">
        <v>83</v>
      </c>
      <c r="AY162" s="16" t="s">
        <v>124</v>
      </c>
      <c r="BE162" s="223">
        <f>IF(N162="základní",J162,0)</f>
        <v>0</v>
      </c>
      <c r="BF162" s="223">
        <f>IF(N162="snížená",J162,0)</f>
        <v>0</v>
      </c>
      <c r="BG162" s="223">
        <f>IF(N162="zákl. přenesená",J162,0)</f>
        <v>0</v>
      </c>
      <c r="BH162" s="223">
        <f>IF(N162="sníž. přenesená",J162,0)</f>
        <v>0</v>
      </c>
      <c r="BI162" s="223">
        <f>IF(N162="nulová",J162,0)</f>
        <v>0</v>
      </c>
      <c r="BJ162" s="16" t="s">
        <v>81</v>
      </c>
      <c r="BK162" s="223">
        <f>ROUND(I162*H162,2)</f>
        <v>0</v>
      </c>
      <c r="BL162" s="16" t="s">
        <v>123</v>
      </c>
      <c r="BM162" s="222" t="s">
        <v>217</v>
      </c>
    </row>
    <row r="163" s="2" customFormat="1" ht="24.15" customHeight="1">
      <c r="A163" s="37"/>
      <c r="B163" s="38"/>
      <c r="C163" s="210" t="s">
        <v>148</v>
      </c>
      <c r="D163" s="210" t="s">
        <v>125</v>
      </c>
      <c r="E163" s="211" t="s">
        <v>195</v>
      </c>
      <c r="F163" s="212" t="s">
        <v>196</v>
      </c>
      <c r="G163" s="213" t="s">
        <v>177</v>
      </c>
      <c r="H163" s="214">
        <v>24</v>
      </c>
      <c r="I163" s="215"/>
      <c r="J163" s="216">
        <f>ROUND(I163*H163,2)</f>
        <v>0</v>
      </c>
      <c r="K163" s="217"/>
      <c r="L163" s="43"/>
      <c r="M163" s="218" t="s">
        <v>1</v>
      </c>
      <c r="N163" s="219" t="s">
        <v>38</v>
      </c>
      <c r="O163" s="90"/>
      <c r="P163" s="220">
        <f>O163*H163</f>
        <v>0</v>
      </c>
      <c r="Q163" s="220">
        <v>0</v>
      </c>
      <c r="R163" s="220">
        <f>Q163*H163</f>
        <v>0</v>
      </c>
      <c r="S163" s="220">
        <v>0</v>
      </c>
      <c r="T163" s="22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2" t="s">
        <v>123</v>
      </c>
      <c r="AT163" s="222" t="s">
        <v>125</v>
      </c>
      <c r="AU163" s="222" t="s">
        <v>83</v>
      </c>
      <c r="AY163" s="16" t="s">
        <v>124</v>
      </c>
      <c r="BE163" s="223">
        <f>IF(N163="základní",J163,0)</f>
        <v>0</v>
      </c>
      <c r="BF163" s="223">
        <f>IF(N163="snížená",J163,0)</f>
        <v>0</v>
      </c>
      <c r="BG163" s="223">
        <f>IF(N163="zákl. přenesená",J163,0)</f>
        <v>0</v>
      </c>
      <c r="BH163" s="223">
        <f>IF(N163="sníž. přenesená",J163,0)</f>
        <v>0</v>
      </c>
      <c r="BI163" s="223">
        <f>IF(N163="nulová",J163,0)</f>
        <v>0</v>
      </c>
      <c r="BJ163" s="16" t="s">
        <v>81</v>
      </c>
      <c r="BK163" s="223">
        <f>ROUND(I163*H163,2)</f>
        <v>0</v>
      </c>
      <c r="BL163" s="16" t="s">
        <v>123</v>
      </c>
      <c r="BM163" s="222" t="s">
        <v>220</v>
      </c>
    </row>
    <row r="164" s="13" customFormat="1">
      <c r="A164" s="13"/>
      <c r="B164" s="237"/>
      <c r="C164" s="238"/>
      <c r="D164" s="239" t="s">
        <v>179</v>
      </c>
      <c r="E164" s="240" t="s">
        <v>1</v>
      </c>
      <c r="F164" s="241" t="s">
        <v>349</v>
      </c>
      <c r="G164" s="238"/>
      <c r="H164" s="242">
        <v>24</v>
      </c>
      <c r="I164" s="243"/>
      <c r="J164" s="238"/>
      <c r="K164" s="238"/>
      <c r="L164" s="244"/>
      <c r="M164" s="245"/>
      <c r="N164" s="246"/>
      <c r="O164" s="246"/>
      <c r="P164" s="246"/>
      <c r="Q164" s="246"/>
      <c r="R164" s="246"/>
      <c r="S164" s="246"/>
      <c r="T164" s="24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8" t="s">
        <v>179</v>
      </c>
      <c r="AU164" s="248" t="s">
        <v>83</v>
      </c>
      <c r="AV164" s="13" t="s">
        <v>83</v>
      </c>
      <c r="AW164" s="13" t="s">
        <v>30</v>
      </c>
      <c r="AX164" s="13" t="s">
        <v>73</v>
      </c>
      <c r="AY164" s="248" t="s">
        <v>124</v>
      </c>
    </row>
    <row r="165" s="14" customFormat="1">
      <c r="A165" s="14"/>
      <c r="B165" s="249"/>
      <c r="C165" s="250"/>
      <c r="D165" s="239" t="s">
        <v>179</v>
      </c>
      <c r="E165" s="251" t="s">
        <v>1</v>
      </c>
      <c r="F165" s="252" t="s">
        <v>181</v>
      </c>
      <c r="G165" s="250"/>
      <c r="H165" s="253">
        <v>24</v>
      </c>
      <c r="I165" s="254"/>
      <c r="J165" s="250"/>
      <c r="K165" s="250"/>
      <c r="L165" s="255"/>
      <c r="M165" s="256"/>
      <c r="N165" s="257"/>
      <c r="O165" s="257"/>
      <c r="P165" s="257"/>
      <c r="Q165" s="257"/>
      <c r="R165" s="257"/>
      <c r="S165" s="257"/>
      <c r="T165" s="25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9" t="s">
        <v>179</v>
      </c>
      <c r="AU165" s="259" t="s">
        <v>83</v>
      </c>
      <c r="AV165" s="14" t="s">
        <v>123</v>
      </c>
      <c r="AW165" s="14" t="s">
        <v>30</v>
      </c>
      <c r="AX165" s="14" t="s">
        <v>81</v>
      </c>
      <c r="AY165" s="259" t="s">
        <v>124</v>
      </c>
    </row>
    <row r="166" s="11" customFormat="1" ht="22.8" customHeight="1">
      <c r="A166" s="11"/>
      <c r="B166" s="196"/>
      <c r="C166" s="197"/>
      <c r="D166" s="198" t="s">
        <v>72</v>
      </c>
      <c r="E166" s="235" t="s">
        <v>123</v>
      </c>
      <c r="F166" s="235" t="s">
        <v>350</v>
      </c>
      <c r="G166" s="197"/>
      <c r="H166" s="197"/>
      <c r="I166" s="200"/>
      <c r="J166" s="236">
        <f>BK166</f>
        <v>0</v>
      </c>
      <c r="K166" s="197"/>
      <c r="L166" s="202"/>
      <c r="M166" s="203"/>
      <c r="N166" s="204"/>
      <c r="O166" s="204"/>
      <c r="P166" s="205">
        <f>SUM(P167:P187)</f>
        <v>0</v>
      </c>
      <c r="Q166" s="204"/>
      <c r="R166" s="205">
        <f>SUM(R167:R187)</f>
        <v>27.245598359999995</v>
      </c>
      <c r="S166" s="204"/>
      <c r="T166" s="206">
        <f>SUM(T167:T187)</f>
        <v>0</v>
      </c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R166" s="207" t="s">
        <v>81</v>
      </c>
      <c r="AT166" s="208" t="s">
        <v>72</v>
      </c>
      <c r="AU166" s="208" t="s">
        <v>81</v>
      </c>
      <c r="AY166" s="207" t="s">
        <v>124</v>
      </c>
      <c r="BK166" s="209">
        <f>SUM(BK167:BK187)</f>
        <v>0</v>
      </c>
    </row>
    <row r="167" s="2" customFormat="1" ht="24.15" customHeight="1">
      <c r="A167" s="37"/>
      <c r="B167" s="38"/>
      <c r="C167" s="210" t="s">
        <v>222</v>
      </c>
      <c r="D167" s="210" t="s">
        <v>125</v>
      </c>
      <c r="E167" s="211" t="s">
        <v>351</v>
      </c>
      <c r="F167" s="212" t="s">
        <v>352</v>
      </c>
      <c r="G167" s="213" t="s">
        <v>184</v>
      </c>
      <c r="H167" s="214">
        <v>1.3200000000000001</v>
      </c>
      <c r="I167" s="215"/>
      <c r="J167" s="216">
        <f>ROUND(I167*H167,2)</f>
        <v>0</v>
      </c>
      <c r="K167" s="217"/>
      <c r="L167" s="43"/>
      <c r="M167" s="218" t="s">
        <v>1</v>
      </c>
      <c r="N167" s="219" t="s">
        <v>38</v>
      </c>
      <c r="O167" s="90"/>
      <c r="P167" s="220">
        <f>O167*H167</f>
        <v>0</v>
      </c>
      <c r="Q167" s="220">
        <v>1.8907700000000001</v>
      </c>
      <c r="R167" s="220">
        <f>Q167*H167</f>
        <v>2.4958164000000003</v>
      </c>
      <c r="S167" s="220">
        <v>0</v>
      </c>
      <c r="T167" s="22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2" t="s">
        <v>123</v>
      </c>
      <c r="AT167" s="222" t="s">
        <v>125</v>
      </c>
      <c r="AU167" s="222" t="s">
        <v>83</v>
      </c>
      <c r="AY167" s="16" t="s">
        <v>124</v>
      </c>
      <c r="BE167" s="223">
        <f>IF(N167="základní",J167,0)</f>
        <v>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16" t="s">
        <v>81</v>
      </c>
      <c r="BK167" s="223">
        <f>ROUND(I167*H167,2)</f>
        <v>0</v>
      </c>
      <c r="BL167" s="16" t="s">
        <v>123</v>
      </c>
      <c r="BM167" s="222" t="s">
        <v>225</v>
      </c>
    </row>
    <row r="168" s="13" customFormat="1">
      <c r="A168" s="13"/>
      <c r="B168" s="237"/>
      <c r="C168" s="238"/>
      <c r="D168" s="239" t="s">
        <v>179</v>
      </c>
      <c r="E168" s="240" t="s">
        <v>1</v>
      </c>
      <c r="F168" s="241" t="s">
        <v>353</v>
      </c>
      <c r="G168" s="238"/>
      <c r="H168" s="242">
        <v>1.3200000000000001</v>
      </c>
      <c r="I168" s="243"/>
      <c r="J168" s="238"/>
      <c r="K168" s="238"/>
      <c r="L168" s="244"/>
      <c r="M168" s="245"/>
      <c r="N168" s="246"/>
      <c r="O168" s="246"/>
      <c r="P168" s="246"/>
      <c r="Q168" s="246"/>
      <c r="R168" s="246"/>
      <c r="S168" s="246"/>
      <c r="T168" s="24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8" t="s">
        <v>179</v>
      </c>
      <c r="AU168" s="248" t="s">
        <v>83</v>
      </c>
      <c r="AV168" s="13" t="s">
        <v>83</v>
      </c>
      <c r="AW168" s="13" t="s">
        <v>30</v>
      </c>
      <c r="AX168" s="13" t="s">
        <v>73</v>
      </c>
      <c r="AY168" s="248" t="s">
        <v>124</v>
      </c>
    </row>
    <row r="169" s="14" customFormat="1">
      <c r="A169" s="14"/>
      <c r="B169" s="249"/>
      <c r="C169" s="250"/>
      <c r="D169" s="239" t="s">
        <v>179</v>
      </c>
      <c r="E169" s="251" t="s">
        <v>1</v>
      </c>
      <c r="F169" s="252" t="s">
        <v>181</v>
      </c>
      <c r="G169" s="250"/>
      <c r="H169" s="253">
        <v>1.3200000000000001</v>
      </c>
      <c r="I169" s="254"/>
      <c r="J169" s="250"/>
      <c r="K169" s="250"/>
      <c r="L169" s="255"/>
      <c r="M169" s="256"/>
      <c r="N169" s="257"/>
      <c r="O169" s="257"/>
      <c r="P169" s="257"/>
      <c r="Q169" s="257"/>
      <c r="R169" s="257"/>
      <c r="S169" s="257"/>
      <c r="T169" s="258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9" t="s">
        <v>179</v>
      </c>
      <c r="AU169" s="259" t="s">
        <v>83</v>
      </c>
      <c r="AV169" s="14" t="s">
        <v>123</v>
      </c>
      <c r="AW169" s="14" t="s">
        <v>30</v>
      </c>
      <c r="AX169" s="14" t="s">
        <v>81</v>
      </c>
      <c r="AY169" s="259" t="s">
        <v>124</v>
      </c>
    </row>
    <row r="170" s="2" customFormat="1" ht="16.5" customHeight="1">
      <c r="A170" s="37"/>
      <c r="B170" s="38"/>
      <c r="C170" s="210" t="s">
        <v>151</v>
      </c>
      <c r="D170" s="210" t="s">
        <v>125</v>
      </c>
      <c r="E170" s="211" t="s">
        <v>354</v>
      </c>
      <c r="F170" s="212" t="s">
        <v>355</v>
      </c>
      <c r="G170" s="213" t="s">
        <v>184</v>
      </c>
      <c r="H170" s="214">
        <v>1.4079999999999999</v>
      </c>
      <c r="I170" s="215"/>
      <c r="J170" s="216">
        <f>ROUND(I170*H170,2)</f>
        <v>0</v>
      </c>
      <c r="K170" s="217"/>
      <c r="L170" s="43"/>
      <c r="M170" s="218" t="s">
        <v>1</v>
      </c>
      <c r="N170" s="219" t="s">
        <v>38</v>
      </c>
      <c r="O170" s="90"/>
      <c r="P170" s="220">
        <f>O170*H170</f>
        <v>0</v>
      </c>
      <c r="Q170" s="220">
        <v>1.8907700000000001</v>
      </c>
      <c r="R170" s="220">
        <f>Q170*H170</f>
        <v>2.6622041599999999</v>
      </c>
      <c r="S170" s="220">
        <v>0</v>
      </c>
      <c r="T170" s="22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2" t="s">
        <v>123</v>
      </c>
      <c r="AT170" s="222" t="s">
        <v>125</v>
      </c>
      <c r="AU170" s="222" t="s">
        <v>83</v>
      </c>
      <c r="AY170" s="16" t="s">
        <v>124</v>
      </c>
      <c r="BE170" s="223">
        <f>IF(N170="základní",J170,0)</f>
        <v>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16" t="s">
        <v>81</v>
      </c>
      <c r="BK170" s="223">
        <f>ROUND(I170*H170,2)</f>
        <v>0</v>
      </c>
      <c r="BL170" s="16" t="s">
        <v>123</v>
      </c>
      <c r="BM170" s="222" t="s">
        <v>229</v>
      </c>
    </row>
    <row r="171" s="13" customFormat="1">
      <c r="A171" s="13"/>
      <c r="B171" s="237"/>
      <c r="C171" s="238"/>
      <c r="D171" s="239" t="s">
        <v>179</v>
      </c>
      <c r="E171" s="240" t="s">
        <v>1</v>
      </c>
      <c r="F171" s="241" t="s">
        <v>356</v>
      </c>
      <c r="G171" s="238"/>
      <c r="H171" s="242">
        <v>1.4079999999999999</v>
      </c>
      <c r="I171" s="243"/>
      <c r="J171" s="238"/>
      <c r="K171" s="238"/>
      <c r="L171" s="244"/>
      <c r="M171" s="245"/>
      <c r="N171" s="246"/>
      <c r="O171" s="246"/>
      <c r="P171" s="246"/>
      <c r="Q171" s="246"/>
      <c r="R171" s="246"/>
      <c r="S171" s="246"/>
      <c r="T171" s="24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8" t="s">
        <v>179</v>
      </c>
      <c r="AU171" s="248" t="s">
        <v>83</v>
      </c>
      <c r="AV171" s="13" t="s">
        <v>83</v>
      </c>
      <c r="AW171" s="13" t="s">
        <v>30</v>
      </c>
      <c r="AX171" s="13" t="s">
        <v>73</v>
      </c>
      <c r="AY171" s="248" t="s">
        <v>124</v>
      </c>
    </row>
    <row r="172" s="14" customFormat="1">
      <c r="A172" s="14"/>
      <c r="B172" s="249"/>
      <c r="C172" s="250"/>
      <c r="D172" s="239" t="s">
        <v>179</v>
      </c>
      <c r="E172" s="251" t="s">
        <v>1</v>
      </c>
      <c r="F172" s="252" t="s">
        <v>181</v>
      </c>
      <c r="G172" s="250"/>
      <c r="H172" s="253">
        <v>1.4079999999999999</v>
      </c>
      <c r="I172" s="254"/>
      <c r="J172" s="250"/>
      <c r="K172" s="250"/>
      <c r="L172" s="255"/>
      <c r="M172" s="256"/>
      <c r="N172" s="257"/>
      <c r="O172" s="257"/>
      <c r="P172" s="257"/>
      <c r="Q172" s="257"/>
      <c r="R172" s="257"/>
      <c r="S172" s="257"/>
      <c r="T172" s="258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9" t="s">
        <v>179</v>
      </c>
      <c r="AU172" s="259" t="s">
        <v>83</v>
      </c>
      <c r="AV172" s="14" t="s">
        <v>123</v>
      </c>
      <c r="AW172" s="14" t="s">
        <v>30</v>
      </c>
      <c r="AX172" s="14" t="s">
        <v>81</v>
      </c>
      <c r="AY172" s="259" t="s">
        <v>124</v>
      </c>
    </row>
    <row r="173" s="2" customFormat="1" ht="33" customHeight="1">
      <c r="A173" s="37"/>
      <c r="B173" s="38"/>
      <c r="C173" s="210" t="s">
        <v>231</v>
      </c>
      <c r="D173" s="210" t="s">
        <v>125</v>
      </c>
      <c r="E173" s="211" t="s">
        <v>357</v>
      </c>
      <c r="F173" s="212" t="s">
        <v>358</v>
      </c>
      <c r="G173" s="213" t="s">
        <v>184</v>
      </c>
      <c r="H173" s="214">
        <v>0.32000000000000001</v>
      </c>
      <c r="I173" s="215"/>
      <c r="J173" s="216">
        <f>ROUND(I173*H173,2)</f>
        <v>0</v>
      </c>
      <c r="K173" s="217"/>
      <c r="L173" s="43"/>
      <c r="M173" s="218" t="s">
        <v>1</v>
      </c>
      <c r="N173" s="219" t="s">
        <v>38</v>
      </c>
      <c r="O173" s="90"/>
      <c r="P173" s="220">
        <f>O173*H173</f>
        <v>0</v>
      </c>
      <c r="Q173" s="220">
        <v>2.3010199999999998</v>
      </c>
      <c r="R173" s="220">
        <f>Q173*H173</f>
        <v>0.73632639999999994</v>
      </c>
      <c r="S173" s="220">
        <v>0</v>
      </c>
      <c r="T173" s="22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2" t="s">
        <v>123</v>
      </c>
      <c r="AT173" s="222" t="s">
        <v>125</v>
      </c>
      <c r="AU173" s="222" t="s">
        <v>83</v>
      </c>
      <c r="AY173" s="16" t="s">
        <v>124</v>
      </c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16" t="s">
        <v>81</v>
      </c>
      <c r="BK173" s="223">
        <f>ROUND(I173*H173,2)</f>
        <v>0</v>
      </c>
      <c r="BL173" s="16" t="s">
        <v>123</v>
      </c>
      <c r="BM173" s="222" t="s">
        <v>235</v>
      </c>
    </row>
    <row r="174" s="13" customFormat="1">
      <c r="A174" s="13"/>
      <c r="B174" s="237"/>
      <c r="C174" s="238"/>
      <c r="D174" s="239" t="s">
        <v>179</v>
      </c>
      <c r="E174" s="240" t="s">
        <v>1</v>
      </c>
      <c r="F174" s="241" t="s">
        <v>359</v>
      </c>
      <c r="G174" s="238"/>
      <c r="H174" s="242">
        <v>0.32000000000000001</v>
      </c>
      <c r="I174" s="243"/>
      <c r="J174" s="238"/>
      <c r="K174" s="238"/>
      <c r="L174" s="244"/>
      <c r="M174" s="245"/>
      <c r="N174" s="246"/>
      <c r="O174" s="246"/>
      <c r="P174" s="246"/>
      <c r="Q174" s="246"/>
      <c r="R174" s="246"/>
      <c r="S174" s="246"/>
      <c r="T174" s="24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8" t="s">
        <v>179</v>
      </c>
      <c r="AU174" s="248" t="s">
        <v>83</v>
      </c>
      <c r="AV174" s="13" t="s">
        <v>83</v>
      </c>
      <c r="AW174" s="13" t="s">
        <v>30</v>
      </c>
      <c r="AX174" s="13" t="s">
        <v>73</v>
      </c>
      <c r="AY174" s="248" t="s">
        <v>124</v>
      </c>
    </row>
    <row r="175" s="14" customFormat="1">
      <c r="A175" s="14"/>
      <c r="B175" s="249"/>
      <c r="C175" s="250"/>
      <c r="D175" s="239" t="s">
        <v>179</v>
      </c>
      <c r="E175" s="251" t="s">
        <v>1</v>
      </c>
      <c r="F175" s="252" t="s">
        <v>181</v>
      </c>
      <c r="G175" s="250"/>
      <c r="H175" s="253">
        <v>0.32000000000000001</v>
      </c>
      <c r="I175" s="254"/>
      <c r="J175" s="250"/>
      <c r="K175" s="250"/>
      <c r="L175" s="255"/>
      <c r="M175" s="256"/>
      <c r="N175" s="257"/>
      <c r="O175" s="257"/>
      <c r="P175" s="257"/>
      <c r="Q175" s="257"/>
      <c r="R175" s="257"/>
      <c r="S175" s="257"/>
      <c r="T175" s="258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9" t="s">
        <v>179</v>
      </c>
      <c r="AU175" s="259" t="s">
        <v>83</v>
      </c>
      <c r="AV175" s="14" t="s">
        <v>123</v>
      </c>
      <c r="AW175" s="14" t="s">
        <v>30</v>
      </c>
      <c r="AX175" s="14" t="s">
        <v>81</v>
      </c>
      <c r="AY175" s="259" t="s">
        <v>124</v>
      </c>
    </row>
    <row r="176" s="2" customFormat="1" ht="24.15" customHeight="1">
      <c r="A176" s="37"/>
      <c r="B176" s="38"/>
      <c r="C176" s="210" t="s">
        <v>155</v>
      </c>
      <c r="D176" s="210" t="s">
        <v>125</v>
      </c>
      <c r="E176" s="211" t="s">
        <v>360</v>
      </c>
      <c r="F176" s="212" t="s">
        <v>361</v>
      </c>
      <c r="G176" s="213" t="s">
        <v>184</v>
      </c>
      <c r="H176" s="214">
        <v>0.54000000000000004</v>
      </c>
      <c r="I176" s="215"/>
      <c r="J176" s="216">
        <f>ROUND(I176*H176,2)</f>
        <v>0</v>
      </c>
      <c r="K176" s="217"/>
      <c r="L176" s="43"/>
      <c r="M176" s="218" t="s">
        <v>1</v>
      </c>
      <c r="N176" s="219" t="s">
        <v>38</v>
      </c>
      <c r="O176" s="90"/>
      <c r="P176" s="220">
        <f>O176*H176</f>
        <v>0</v>
      </c>
      <c r="Q176" s="220">
        <v>2.49255</v>
      </c>
      <c r="R176" s="220">
        <f>Q176*H176</f>
        <v>1.3459770000000002</v>
      </c>
      <c r="S176" s="220">
        <v>0</v>
      </c>
      <c r="T176" s="22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2" t="s">
        <v>123</v>
      </c>
      <c r="AT176" s="222" t="s">
        <v>125</v>
      </c>
      <c r="AU176" s="222" t="s">
        <v>83</v>
      </c>
      <c r="AY176" s="16" t="s">
        <v>124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16" t="s">
        <v>81</v>
      </c>
      <c r="BK176" s="223">
        <f>ROUND(I176*H176,2)</f>
        <v>0</v>
      </c>
      <c r="BL176" s="16" t="s">
        <v>123</v>
      </c>
      <c r="BM176" s="222" t="s">
        <v>240</v>
      </c>
    </row>
    <row r="177" s="13" customFormat="1">
      <c r="A177" s="13"/>
      <c r="B177" s="237"/>
      <c r="C177" s="238"/>
      <c r="D177" s="239" t="s">
        <v>179</v>
      </c>
      <c r="E177" s="240" t="s">
        <v>1</v>
      </c>
      <c r="F177" s="241" t="s">
        <v>362</v>
      </c>
      <c r="G177" s="238"/>
      <c r="H177" s="242">
        <v>0.54000000000000004</v>
      </c>
      <c r="I177" s="243"/>
      <c r="J177" s="238"/>
      <c r="K177" s="238"/>
      <c r="L177" s="244"/>
      <c r="M177" s="245"/>
      <c r="N177" s="246"/>
      <c r="O177" s="246"/>
      <c r="P177" s="246"/>
      <c r="Q177" s="246"/>
      <c r="R177" s="246"/>
      <c r="S177" s="246"/>
      <c r="T177" s="24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8" t="s">
        <v>179</v>
      </c>
      <c r="AU177" s="248" t="s">
        <v>83</v>
      </c>
      <c r="AV177" s="13" t="s">
        <v>83</v>
      </c>
      <c r="AW177" s="13" t="s">
        <v>30</v>
      </c>
      <c r="AX177" s="13" t="s">
        <v>73</v>
      </c>
      <c r="AY177" s="248" t="s">
        <v>124</v>
      </c>
    </row>
    <row r="178" s="14" customFormat="1">
      <c r="A178" s="14"/>
      <c r="B178" s="249"/>
      <c r="C178" s="250"/>
      <c r="D178" s="239" t="s">
        <v>179</v>
      </c>
      <c r="E178" s="251" t="s">
        <v>1</v>
      </c>
      <c r="F178" s="252" t="s">
        <v>181</v>
      </c>
      <c r="G178" s="250"/>
      <c r="H178" s="253">
        <v>0.54000000000000004</v>
      </c>
      <c r="I178" s="254"/>
      <c r="J178" s="250"/>
      <c r="K178" s="250"/>
      <c r="L178" s="255"/>
      <c r="M178" s="256"/>
      <c r="N178" s="257"/>
      <c r="O178" s="257"/>
      <c r="P178" s="257"/>
      <c r="Q178" s="257"/>
      <c r="R178" s="257"/>
      <c r="S178" s="257"/>
      <c r="T178" s="25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9" t="s">
        <v>179</v>
      </c>
      <c r="AU178" s="259" t="s">
        <v>83</v>
      </c>
      <c r="AV178" s="14" t="s">
        <v>123</v>
      </c>
      <c r="AW178" s="14" t="s">
        <v>30</v>
      </c>
      <c r="AX178" s="14" t="s">
        <v>81</v>
      </c>
      <c r="AY178" s="259" t="s">
        <v>124</v>
      </c>
    </row>
    <row r="179" s="2" customFormat="1" ht="24.15" customHeight="1">
      <c r="A179" s="37"/>
      <c r="B179" s="38"/>
      <c r="C179" s="210" t="s">
        <v>241</v>
      </c>
      <c r="D179" s="210" t="s">
        <v>125</v>
      </c>
      <c r="E179" s="211" t="s">
        <v>363</v>
      </c>
      <c r="F179" s="212" t="s">
        <v>364</v>
      </c>
      <c r="G179" s="213" t="s">
        <v>184</v>
      </c>
      <c r="H179" s="214">
        <v>0.54000000000000004</v>
      </c>
      <c r="I179" s="215"/>
      <c r="J179" s="216">
        <f>ROUND(I179*H179,2)</f>
        <v>0</v>
      </c>
      <c r="K179" s="217"/>
      <c r="L179" s="43"/>
      <c r="M179" s="218" t="s">
        <v>1</v>
      </c>
      <c r="N179" s="219" t="s">
        <v>38</v>
      </c>
      <c r="O179" s="90"/>
      <c r="P179" s="220">
        <f>O179*H179</f>
        <v>0</v>
      </c>
      <c r="Q179" s="220">
        <v>2.4340799999999998</v>
      </c>
      <c r="R179" s="220">
        <f>Q179*H179</f>
        <v>1.3144031999999999</v>
      </c>
      <c r="S179" s="220">
        <v>0</v>
      </c>
      <c r="T179" s="221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2" t="s">
        <v>123</v>
      </c>
      <c r="AT179" s="222" t="s">
        <v>125</v>
      </c>
      <c r="AU179" s="222" t="s">
        <v>83</v>
      </c>
      <c r="AY179" s="16" t="s">
        <v>124</v>
      </c>
      <c r="BE179" s="223">
        <f>IF(N179="základní",J179,0)</f>
        <v>0</v>
      </c>
      <c r="BF179" s="223">
        <f>IF(N179="snížená",J179,0)</f>
        <v>0</v>
      </c>
      <c r="BG179" s="223">
        <f>IF(N179="zákl. přenesená",J179,0)</f>
        <v>0</v>
      </c>
      <c r="BH179" s="223">
        <f>IF(N179="sníž. přenesená",J179,0)</f>
        <v>0</v>
      </c>
      <c r="BI179" s="223">
        <f>IF(N179="nulová",J179,0)</f>
        <v>0</v>
      </c>
      <c r="BJ179" s="16" t="s">
        <v>81</v>
      </c>
      <c r="BK179" s="223">
        <f>ROUND(I179*H179,2)</f>
        <v>0</v>
      </c>
      <c r="BL179" s="16" t="s">
        <v>123</v>
      </c>
      <c r="BM179" s="222" t="s">
        <v>245</v>
      </c>
    </row>
    <row r="180" s="13" customFormat="1">
      <c r="A180" s="13"/>
      <c r="B180" s="237"/>
      <c r="C180" s="238"/>
      <c r="D180" s="239" t="s">
        <v>179</v>
      </c>
      <c r="E180" s="240" t="s">
        <v>1</v>
      </c>
      <c r="F180" s="241" t="s">
        <v>365</v>
      </c>
      <c r="G180" s="238"/>
      <c r="H180" s="242">
        <v>0.54000000000000004</v>
      </c>
      <c r="I180" s="243"/>
      <c r="J180" s="238"/>
      <c r="K180" s="238"/>
      <c r="L180" s="244"/>
      <c r="M180" s="245"/>
      <c r="N180" s="246"/>
      <c r="O180" s="246"/>
      <c r="P180" s="246"/>
      <c r="Q180" s="246"/>
      <c r="R180" s="246"/>
      <c r="S180" s="246"/>
      <c r="T180" s="24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8" t="s">
        <v>179</v>
      </c>
      <c r="AU180" s="248" t="s">
        <v>83</v>
      </c>
      <c r="AV180" s="13" t="s">
        <v>83</v>
      </c>
      <c r="AW180" s="13" t="s">
        <v>30</v>
      </c>
      <c r="AX180" s="13" t="s">
        <v>73</v>
      </c>
      <c r="AY180" s="248" t="s">
        <v>124</v>
      </c>
    </row>
    <row r="181" s="14" customFormat="1">
      <c r="A181" s="14"/>
      <c r="B181" s="249"/>
      <c r="C181" s="250"/>
      <c r="D181" s="239" t="s">
        <v>179</v>
      </c>
      <c r="E181" s="251" t="s">
        <v>1</v>
      </c>
      <c r="F181" s="252" t="s">
        <v>181</v>
      </c>
      <c r="G181" s="250"/>
      <c r="H181" s="253">
        <v>0.54000000000000004</v>
      </c>
      <c r="I181" s="254"/>
      <c r="J181" s="250"/>
      <c r="K181" s="250"/>
      <c r="L181" s="255"/>
      <c r="M181" s="256"/>
      <c r="N181" s="257"/>
      <c r="O181" s="257"/>
      <c r="P181" s="257"/>
      <c r="Q181" s="257"/>
      <c r="R181" s="257"/>
      <c r="S181" s="257"/>
      <c r="T181" s="25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9" t="s">
        <v>179</v>
      </c>
      <c r="AU181" s="259" t="s">
        <v>83</v>
      </c>
      <c r="AV181" s="14" t="s">
        <v>123</v>
      </c>
      <c r="AW181" s="14" t="s">
        <v>30</v>
      </c>
      <c r="AX181" s="14" t="s">
        <v>81</v>
      </c>
      <c r="AY181" s="259" t="s">
        <v>124</v>
      </c>
    </row>
    <row r="182" s="2" customFormat="1" ht="24.15" customHeight="1">
      <c r="A182" s="37"/>
      <c r="B182" s="38"/>
      <c r="C182" s="210" t="s">
        <v>157</v>
      </c>
      <c r="D182" s="210" t="s">
        <v>125</v>
      </c>
      <c r="E182" s="211" t="s">
        <v>366</v>
      </c>
      <c r="F182" s="212" t="s">
        <v>367</v>
      </c>
      <c r="G182" s="213" t="s">
        <v>184</v>
      </c>
      <c r="H182" s="214">
        <v>6.2640000000000002</v>
      </c>
      <c r="I182" s="215"/>
      <c r="J182" s="216">
        <f>ROUND(I182*H182,2)</f>
        <v>0</v>
      </c>
      <c r="K182" s="217"/>
      <c r="L182" s="43"/>
      <c r="M182" s="218" t="s">
        <v>1</v>
      </c>
      <c r="N182" s="219" t="s">
        <v>38</v>
      </c>
      <c r="O182" s="90"/>
      <c r="P182" s="220">
        <f>O182*H182</f>
        <v>0</v>
      </c>
      <c r="Q182" s="220">
        <v>2.4142999999999999</v>
      </c>
      <c r="R182" s="220">
        <f>Q182*H182</f>
        <v>15.1231752</v>
      </c>
      <c r="S182" s="220">
        <v>0</v>
      </c>
      <c r="T182" s="221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2" t="s">
        <v>123</v>
      </c>
      <c r="AT182" s="222" t="s">
        <v>125</v>
      </c>
      <c r="AU182" s="222" t="s">
        <v>83</v>
      </c>
      <c r="AY182" s="16" t="s">
        <v>124</v>
      </c>
      <c r="BE182" s="223">
        <f>IF(N182="základní",J182,0)</f>
        <v>0</v>
      </c>
      <c r="BF182" s="223">
        <f>IF(N182="snížená",J182,0)</f>
        <v>0</v>
      </c>
      <c r="BG182" s="223">
        <f>IF(N182="zákl. přenesená",J182,0)</f>
        <v>0</v>
      </c>
      <c r="BH182" s="223">
        <f>IF(N182="sníž. přenesená",J182,0)</f>
        <v>0</v>
      </c>
      <c r="BI182" s="223">
        <f>IF(N182="nulová",J182,0)</f>
        <v>0</v>
      </c>
      <c r="BJ182" s="16" t="s">
        <v>81</v>
      </c>
      <c r="BK182" s="223">
        <f>ROUND(I182*H182,2)</f>
        <v>0</v>
      </c>
      <c r="BL182" s="16" t="s">
        <v>123</v>
      </c>
      <c r="BM182" s="222" t="s">
        <v>249</v>
      </c>
    </row>
    <row r="183" s="13" customFormat="1">
      <c r="A183" s="13"/>
      <c r="B183" s="237"/>
      <c r="C183" s="238"/>
      <c r="D183" s="239" t="s">
        <v>179</v>
      </c>
      <c r="E183" s="240" t="s">
        <v>1</v>
      </c>
      <c r="F183" s="241" t="s">
        <v>368</v>
      </c>
      <c r="G183" s="238"/>
      <c r="H183" s="242">
        <v>6.2640000000000002</v>
      </c>
      <c r="I183" s="243"/>
      <c r="J183" s="238"/>
      <c r="K183" s="238"/>
      <c r="L183" s="244"/>
      <c r="M183" s="245"/>
      <c r="N183" s="246"/>
      <c r="O183" s="246"/>
      <c r="P183" s="246"/>
      <c r="Q183" s="246"/>
      <c r="R183" s="246"/>
      <c r="S183" s="246"/>
      <c r="T183" s="24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8" t="s">
        <v>179</v>
      </c>
      <c r="AU183" s="248" t="s">
        <v>83</v>
      </c>
      <c r="AV183" s="13" t="s">
        <v>83</v>
      </c>
      <c r="AW183" s="13" t="s">
        <v>30</v>
      </c>
      <c r="AX183" s="13" t="s">
        <v>73</v>
      </c>
      <c r="AY183" s="248" t="s">
        <v>124</v>
      </c>
    </row>
    <row r="184" s="14" customFormat="1">
      <c r="A184" s="14"/>
      <c r="B184" s="249"/>
      <c r="C184" s="250"/>
      <c r="D184" s="239" t="s">
        <v>179</v>
      </c>
      <c r="E184" s="251" t="s">
        <v>1</v>
      </c>
      <c r="F184" s="252" t="s">
        <v>181</v>
      </c>
      <c r="G184" s="250"/>
      <c r="H184" s="253">
        <v>6.2640000000000002</v>
      </c>
      <c r="I184" s="254"/>
      <c r="J184" s="250"/>
      <c r="K184" s="250"/>
      <c r="L184" s="255"/>
      <c r="M184" s="256"/>
      <c r="N184" s="257"/>
      <c r="O184" s="257"/>
      <c r="P184" s="257"/>
      <c r="Q184" s="257"/>
      <c r="R184" s="257"/>
      <c r="S184" s="257"/>
      <c r="T184" s="258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9" t="s">
        <v>179</v>
      </c>
      <c r="AU184" s="259" t="s">
        <v>83</v>
      </c>
      <c r="AV184" s="14" t="s">
        <v>123</v>
      </c>
      <c r="AW184" s="14" t="s">
        <v>30</v>
      </c>
      <c r="AX184" s="14" t="s">
        <v>81</v>
      </c>
      <c r="AY184" s="259" t="s">
        <v>124</v>
      </c>
    </row>
    <row r="185" s="2" customFormat="1" ht="24.15" customHeight="1">
      <c r="A185" s="37"/>
      <c r="B185" s="38"/>
      <c r="C185" s="210" t="s">
        <v>7</v>
      </c>
      <c r="D185" s="210" t="s">
        <v>125</v>
      </c>
      <c r="E185" s="211" t="s">
        <v>369</v>
      </c>
      <c r="F185" s="212" t="s">
        <v>370</v>
      </c>
      <c r="G185" s="213" t="s">
        <v>177</v>
      </c>
      <c r="H185" s="214">
        <v>4.7999999999999998</v>
      </c>
      <c r="I185" s="215"/>
      <c r="J185" s="216">
        <f>ROUND(I185*H185,2)</f>
        <v>0</v>
      </c>
      <c r="K185" s="217"/>
      <c r="L185" s="43"/>
      <c r="M185" s="218" t="s">
        <v>1</v>
      </c>
      <c r="N185" s="219" t="s">
        <v>38</v>
      </c>
      <c r="O185" s="90"/>
      <c r="P185" s="220">
        <f>O185*H185</f>
        <v>0</v>
      </c>
      <c r="Q185" s="220">
        <v>0.74326999999999999</v>
      </c>
      <c r="R185" s="220">
        <f>Q185*H185</f>
        <v>3.5676959999999998</v>
      </c>
      <c r="S185" s="220">
        <v>0</v>
      </c>
      <c r="T185" s="22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2" t="s">
        <v>123</v>
      </c>
      <c r="AT185" s="222" t="s">
        <v>125</v>
      </c>
      <c r="AU185" s="222" t="s">
        <v>83</v>
      </c>
      <c r="AY185" s="16" t="s">
        <v>124</v>
      </c>
      <c r="BE185" s="223">
        <f>IF(N185="základní",J185,0)</f>
        <v>0</v>
      </c>
      <c r="BF185" s="223">
        <f>IF(N185="snížená",J185,0)</f>
        <v>0</v>
      </c>
      <c r="BG185" s="223">
        <f>IF(N185="zákl. přenesená",J185,0)</f>
        <v>0</v>
      </c>
      <c r="BH185" s="223">
        <f>IF(N185="sníž. přenesená",J185,0)</f>
        <v>0</v>
      </c>
      <c r="BI185" s="223">
        <f>IF(N185="nulová",J185,0)</f>
        <v>0</v>
      </c>
      <c r="BJ185" s="16" t="s">
        <v>81</v>
      </c>
      <c r="BK185" s="223">
        <f>ROUND(I185*H185,2)</f>
        <v>0</v>
      </c>
      <c r="BL185" s="16" t="s">
        <v>123</v>
      </c>
      <c r="BM185" s="222" t="s">
        <v>252</v>
      </c>
    </row>
    <row r="186" s="13" customFormat="1">
      <c r="A186" s="13"/>
      <c r="B186" s="237"/>
      <c r="C186" s="238"/>
      <c r="D186" s="239" t="s">
        <v>179</v>
      </c>
      <c r="E186" s="240" t="s">
        <v>1</v>
      </c>
      <c r="F186" s="241" t="s">
        <v>371</v>
      </c>
      <c r="G186" s="238"/>
      <c r="H186" s="242">
        <v>4.7999999999999998</v>
      </c>
      <c r="I186" s="243"/>
      <c r="J186" s="238"/>
      <c r="K186" s="238"/>
      <c r="L186" s="244"/>
      <c r="M186" s="245"/>
      <c r="N186" s="246"/>
      <c r="O186" s="246"/>
      <c r="P186" s="246"/>
      <c r="Q186" s="246"/>
      <c r="R186" s="246"/>
      <c r="S186" s="246"/>
      <c r="T186" s="24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8" t="s">
        <v>179</v>
      </c>
      <c r="AU186" s="248" t="s">
        <v>83</v>
      </c>
      <c r="AV186" s="13" t="s">
        <v>83</v>
      </c>
      <c r="AW186" s="13" t="s">
        <v>30</v>
      </c>
      <c r="AX186" s="13" t="s">
        <v>73</v>
      </c>
      <c r="AY186" s="248" t="s">
        <v>124</v>
      </c>
    </row>
    <row r="187" s="14" customFormat="1">
      <c r="A187" s="14"/>
      <c r="B187" s="249"/>
      <c r="C187" s="250"/>
      <c r="D187" s="239" t="s">
        <v>179</v>
      </c>
      <c r="E187" s="251" t="s">
        <v>1</v>
      </c>
      <c r="F187" s="252" t="s">
        <v>181</v>
      </c>
      <c r="G187" s="250"/>
      <c r="H187" s="253">
        <v>4.7999999999999998</v>
      </c>
      <c r="I187" s="254"/>
      <c r="J187" s="250"/>
      <c r="K187" s="250"/>
      <c r="L187" s="255"/>
      <c r="M187" s="256"/>
      <c r="N187" s="257"/>
      <c r="O187" s="257"/>
      <c r="P187" s="257"/>
      <c r="Q187" s="257"/>
      <c r="R187" s="257"/>
      <c r="S187" s="257"/>
      <c r="T187" s="258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9" t="s">
        <v>179</v>
      </c>
      <c r="AU187" s="259" t="s">
        <v>83</v>
      </c>
      <c r="AV187" s="14" t="s">
        <v>123</v>
      </c>
      <c r="AW187" s="14" t="s">
        <v>30</v>
      </c>
      <c r="AX187" s="14" t="s">
        <v>81</v>
      </c>
      <c r="AY187" s="259" t="s">
        <v>124</v>
      </c>
    </row>
    <row r="188" s="11" customFormat="1" ht="22.8" customHeight="1">
      <c r="A188" s="11"/>
      <c r="B188" s="196"/>
      <c r="C188" s="197"/>
      <c r="D188" s="198" t="s">
        <v>72</v>
      </c>
      <c r="E188" s="235" t="s">
        <v>139</v>
      </c>
      <c r="F188" s="235" t="s">
        <v>198</v>
      </c>
      <c r="G188" s="197"/>
      <c r="H188" s="197"/>
      <c r="I188" s="200"/>
      <c r="J188" s="236">
        <f>BK188</f>
        <v>0</v>
      </c>
      <c r="K188" s="197"/>
      <c r="L188" s="202"/>
      <c r="M188" s="203"/>
      <c r="N188" s="204"/>
      <c r="O188" s="204"/>
      <c r="P188" s="205">
        <f>SUM(P189:P206)</f>
        <v>0</v>
      </c>
      <c r="Q188" s="204"/>
      <c r="R188" s="205">
        <f>SUM(R189:R206)</f>
        <v>5.6195880000000002</v>
      </c>
      <c r="S188" s="204"/>
      <c r="T188" s="206">
        <f>SUM(T189:T206)</f>
        <v>0</v>
      </c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R188" s="207" t="s">
        <v>81</v>
      </c>
      <c r="AT188" s="208" t="s">
        <v>72</v>
      </c>
      <c r="AU188" s="208" t="s">
        <v>81</v>
      </c>
      <c r="AY188" s="207" t="s">
        <v>124</v>
      </c>
      <c r="BK188" s="209">
        <f>SUM(BK189:BK206)</f>
        <v>0</v>
      </c>
    </row>
    <row r="189" s="2" customFormat="1" ht="21.75" customHeight="1">
      <c r="A189" s="37"/>
      <c r="B189" s="38"/>
      <c r="C189" s="210" t="s">
        <v>160</v>
      </c>
      <c r="D189" s="210" t="s">
        <v>125</v>
      </c>
      <c r="E189" s="211" t="s">
        <v>210</v>
      </c>
      <c r="F189" s="212" t="s">
        <v>211</v>
      </c>
      <c r="G189" s="213" t="s">
        <v>177</v>
      </c>
      <c r="H189" s="214">
        <v>6</v>
      </c>
      <c r="I189" s="215"/>
      <c r="J189" s="216">
        <f>ROUND(I189*H189,2)</f>
        <v>0</v>
      </c>
      <c r="K189" s="217"/>
      <c r="L189" s="43"/>
      <c r="M189" s="218" t="s">
        <v>1</v>
      </c>
      <c r="N189" s="219" t="s">
        <v>38</v>
      </c>
      <c r="O189" s="90"/>
      <c r="P189" s="220">
        <f>O189*H189</f>
        <v>0</v>
      </c>
      <c r="Q189" s="220">
        <v>0.216</v>
      </c>
      <c r="R189" s="220">
        <f>Q189*H189</f>
        <v>1.296</v>
      </c>
      <c r="S189" s="220">
        <v>0</v>
      </c>
      <c r="T189" s="22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2" t="s">
        <v>123</v>
      </c>
      <c r="AT189" s="222" t="s">
        <v>125</v>
      </c>
      <c r="AU189" s="222" t="s">
        <v>83</v>
      </c>
      <c r="AY189" s="16" t="s">
        <v>124</v>
      </c>
      <c r="BE189" s="223">
        <f>IF(N189="základní",J189,0)</f>
        <v>0</v>
      </c>
      <c r="BF189" s="223">
        <f>IF(N189="snížená",J189,0)</f>
        <v>0</v>
      </c>
      <c r="BG189" s="223">
        <f>IF(N189="zákl. přenesená",J189,0)</f>
        <v>0</v>
      </c>
      <c r="BH189" s="223">
        <f>IF(N189="sníž. přenesená",J189,0)</f>
        <v>0</v>
      </c>
      <c r="BI189" s="223">
        <f>IF(N189="nulová",J189,0)</f>
        <v>0</v>
      </c>
      <c r="BJ189" s="16" t="s">
        <v>81</v>
      </c>
      <c r="BK189" s="223">
        <f>ROUND(I189*H189,2)</f>
        <v>0</v>
      </c>
      <c r="BL189" s="16" t="s">
        <v>123</v>
      </c>
      <c r="BM189" s="222" t="s">
        <v>255</v>
      </c>
    </row>
    <row r="190" s="13" customFormat="1">
      <c r="A190" s="13"/>
      <c r="B190" s="237"/>
      <c r="C190" s="238"/>
      <c r="D190" s="239" t="s">
        <v>179</v>
      </c>
      <c r="E190" s="240" t="s">
        <v>1</v>
      </c>
      <c r="F190" s="241" t="s">
        <v>372</v>
      </c>
      <c r="G190" s="238"/>
      <c r="H190" s="242">
        <v>6</v>
      </c>
      <c r="I190" s="243"/>
      <c r="J190" s="238"/>
      <c r="K190" s="238"/>
      <c r="L190" s="244"/>
      <c r="M190" s="245"/>
      <c r="N190" s="246"/>
      <c r="O190" s="246"/>
      <c r="P190" s="246"/>
      <c r="Q190" s="246"/>
      <c r="R190" s="246"/>
      <c r="S190" s="246"/>
      <c r="T190" s="24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8" t="s">
        <v>179</v>
      </c>
      <c r="AU190" s="248" t="s">
        <v>83</v>
      </c>
      <c r="AV190" s="13" t="s">
        <v>83</v>
      </c>
      <c r="AW190" s="13" t="s">
        <v>30</v>
      </c>
      <c r="AX190" s="13" t="s">
        <v>73</v>
      </c>
      <c r="AY190" s="248" t="s">
        <v>124</v>
      </c>
    </row>
    <row r="191" s="14" customFormat="1">
      <c r="A191" s="14"/>
      <c r="B191" s="249"/>
      <c r="C191" s="250"/>
      <c r="D191" s="239" t="s">
        <v>179</v>
      </c>
      <c r="E191" s="251" t="s">
        <v>1</v>
      </c>
      <c r="F191" s="252" t="s">
        <v>181</v>
      </c>
      <c r="G191" s="250"/>
      <c r="H191" s="253">
        <v>6</v>
      </c>
      <c r="I191" s="254"/>
      <c r="J191" s="250"/>
      <c r="K191" s="250"/>
      <c r="L191" s="255"/>
      <c r="M191" s="256"/>
      <c r="N191" s="257"/>
      <c r="O191" s="257"/>
      <c r="P191" s="257"/>
      <c r="Q191" s="257"/>
      <c r="R191" s="257"/>
      <c r="S191" s="257"/>
      <c r="T191" s="25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9" t="s">
        <v>179</v>
      </c>
      <c r="AU191" s="259" t="s">
        <v>83</v>
      </c>
      <c r="AV191" s="14" t="s">
        <v>123</v>
      </c>
      <c r="AW191" s="14" t="s">
        <v>30</v>
      </c>
      <c r="AX191" s="14" t="s">
        <v>81</v>
      </c>
      <c r="AY191" s="259" t="s">
        <v>124</v>
      </c>
    </row>
    <row r="192" s="2" customFormat="1" ht="24.15" customHeight="1">
      <c r="A192" s="37"/>
      <c r="B192" s="38"/>
      <c r="C192" s="210" t="s">
        <v>257</v>
      </c>
      <c r="D192" s="210" t="s">
        <v>125</v>
      </c>
      <c r="E192" s="211" t="s">
        <v>213</v>
      </c>
      <c r="F192" s="212" t="s">
        <v>214</v>
      </c>
      <c r="G192" s="213" t="s">
        <v>177</v>
      </c>
      <c r="H192" s="214">
        <v>14.4</v>
      </c>
      <c r="I192" s="215"/>
      <c r="J192" s="216">
        <f>ROUND(I192*H192,2)</f>
        <v>0</v>
      </c>
      <c r="K192" s="217"/>
      <c r="L192" s="43"/>
      <c r="M192" s="218" t="s">
        <v>1</v>
      </c>
      <c r="N192" s="219" t="s">
        <v>38</v>
      </c>
      <c r="O192" s="90"/>
      <c r="P192" s="220">
        <f>O192*H192</f>
        <v>0</v>
      </c>
      <c r="Q192" s="220">
        <v>0.0060099999999999997</v>
      </c>
      <c r="R192" s="220">
        <f>Q192*H192</f>
        <v>0.086543999999999996</v>
      </c>
      <c r="S192" s="220">
        <v>0</v>
      </c>
      <c r="T192" s="22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2" t="s">
        <v>123</v>
      </c>
      <c r="AT192" s="222" t="s">
        <v>125</v>
      </c>
      <c r="AU192" s="222" t="s">
        <v>83</v>
      </c>
      <c r="AY192" s="16" t="s">
        <v>124</v>
      </c>
      <c r="BE192" s="223">
        <f>IF(N192="základní",J192,0)</f>
        <v>0</v>
      </c>
      <c r="BF192" s="223">
        <f>IF(N192="snížená",J192,0)</f>
        <v>0</v>
      </c>
      <c r="BG192" s="223">
        <f>IF(N192="zákl. přenesená",J192,0)</f>
        <v>0</v>
      </c>
      <c r="BH192" s="223">
        <f>IF(N192="sníž. přenesená",J192,0)</f>
        <v>0</v>
      </c>
      <c r="BI192" s="223">
        <f>IF(N192="nulová",J192,0)</f>
        <v>0</v>
      </c>
      <c r="BJ192" s="16" t="s">
        <v>81</v>
      </c>
      <c r="BK192" s="223">
        <f>ROUND(I192*H192,2)</f>
        <v>0</v>
      </c>
      <c r="BL192" s="16" t="s">
        <v>123</v>
      </c>
      <c r="BM192" s="222" t="s">
        <v>260</v>
      </c>
    </row>
    <row r="193" s="13" customFormat="1">
      <c r="A193" s="13"/>
      <c r="B193" s="237"/>
      <c r="C193" s="238"/>
      <c r="D193" s="239" t="s">
        <v>179</v>
      </c>
      <c r="E193" s="240" t="s">
        <v>1</v>
      </c>
      <c r="F193" s="241" t="s">
        <v>373</v>
      </c>
      <c r="G193" s="238"/>
      <c r="H193" s="242">
        <v>14.4</v>
      </c>
      <c r="I193" s="243"/>
      <c r="J193" s="238"/>
      <c r="K193" s="238"/>
      <c r="L193" s="244"/>
      <c r="M193" s="245"/>
      <c r="N193" s="246"/>
      <c r="O193" s="246"/>
      <c r="P193" s="246"/>
      <c r="Q193" s="246"/>
      <c r="R193" s="246"/>
      <c r="S193" s="246"/>
      <c r="T193" s="247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8" t="s">
        <v>179</v>
      </c>
      <c r="AU193" s="248" t="s">
        <v>83</v>
      </c>
      <c r="AV193" s="13" t="s">
        <v>83</v>
      </c>
      <c r="AW193" s="13" t="s">
        <v>30</v>
      </c>
      <c r="AX193" s="13" t="s">
        <v>73</v>
      </c>
      <c r="AY193" s="248" t="s">
        <v>124</v>
      </c>
    </row>
    <row r="194" s="14" customFormat="1">
      <c r="A194" s="14"/>
      <c r="B194" s="249"/>
      <c r="C194" s="250"/>
      <c r="D194" s="239" t="s">
        <v>179</v>
      </c>
      <c r="E194" s="251" t="s">
        <v>1</v>
      </c>
      <c r="F194" s="252" t="s">
        <v>181</v>
      </c>
      <c r="G194" s="250"/>
      <c r="H194" s="253">
        <v>14.4</v>
      </c>
      <c r="I194" s="254"/>
      <c r="J194" s="250"/>
      <c r="K194" s="250"/>
      <c r="L194" s="255"/>
      <c r="M194" s="256"/>
      <c r="N194" s="257"/>
      <c r="O194" s="257"/>
      <c r="P194" s="257"/>
      <c r="Q194" s="257"/>
      <c r="R194" s="257"/>
      <c r="S194" s="257"/>
      <c r="T194" s="258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9" t="s">
        <v>179</v>
      </c>
      <c r="AU194" s="259" t="s">
        <v>83</v>
      </c>
      <c r="AV194" s="14" t="s">
        <v>123</v>
      </c>
      <c r="AW194" s="14" t="s">
        <v>30</v>
      </c>
      <c r="AX194" s="14" t="s">
        <v>81</v>
      </c>
      <c r="AY194" s="259" t="s">
        <v>124</v>
      </c>
    </row>
    <row r="195" s="2" customFormat="1" ht="24.15" customHeight="1">
      <c r="A195" s="37"/>
      <c r="B195" s="38"/>
      <c r="C195" s="210" t="s">
        <v>162</v>
      </c>
      <c r="D195" s="210" t="s">
        <v>125</v>
      </c>
      <c r="E195" s="211" t="s">
        <v>218</v>
      </c>
      <c r="F195" s="212" t="s">
        <v>219</v>
      </c>
      <c r="G195" s="213" t="s">
        <v>177</v>
      </c>
      <c r="H195" s="214">
        <v>18</v>
      </c>
      <c r="I195" s="215"/>
      <c r="J195" s="216">
        <f>ROUND(I195*H195,2)</f>
        <v>0</v>
      </c>
      <c r="K195" s="217"/>
      <c r="L195" s="43"/>
      <c r="M195" s="218" t="s">
        <v>1</v>
      </c>
      <c r="N195" s="219" t="s">
        <v>38</v>
      </c>
      <c r="O195" s="90"/>
      <c r="P195" s="220">
        <f>O195*H195</f>
        <v>0</v>
      </c>
      <c r="Q195" s="220">
        <v>0.00051000000000000004</v>
      </c>
      <c r="R195" s="220">
        <f>Q195*H195</f>
        <v>0.0091800000000000007</v>
      </c>
      <c r="S195" s="220">
        <v>0</v>
      </c>
      <c r="T195" s="22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2" t="s">
        <v>123</v>
      </c>
      <c r="AT195" s="222" t="s">
        <v>125</v>
      </c>
      <c r="AU195" s="222" t="s">
        <v>83</v>
      </c>
      <c r="AY195" s="16" t="s">
        <v>124</v>
      </c>
      <c r="BE195" s="223">
        <f>IF(N195="základní",J195,0)</f>
        <v>0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16" t="s">
        <v>81</v>
      </c>
      <c r="BK195" s="223">
        <f>ROUND(I195*H195,2)</f>
        <v>0</v>
      </c>
      <c r="BL195" s="16" t="s">
        <v>123</v>
      </c>
      <c r="BM195" s="222" t="s">
        <v>264</v>
      </c>
    </row>
    <row r="196" s="13" customFormat="1">
      <c r="A196" s="13"/>
      <c r="B196" s="237"/>
      <c r="C196" s="238"/>
      <c r="D196" s="239" t="s">
        <v>179</v>
      </c>
      <c r="E196" s="240" t="s">
        <v>1</v>
      </c>
      <c r="F196" s="241" t="s">
        <v>374</v>
      </c>
      <c r="G196" s="238"/>
      <c r="H196" s="242">
        <v>18</v>
      </c>
      <c r="I196" s="243"/>
      <c r="J196" s="238"/>
      <c r="K196" s="238"/>
      <c r="L196" s="244"/>
      <c r="M196" s="245"/>
      <c r="N196" s="246"/>
      <c r="O196" s="246"/>
      <c r="P196" s="246"/>
      <c r="Q196" s="246"/>
      <c r="R196" s="246"/>
      <c r="S196" s="246"/>
      <c r="T196" s="24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8" t="s">
        <v>179</v>
      </c>
      <c r="AU196" s="248" t="s">
        <v>83</v>
      </c>
      <c r="AV196" s="13" t="s">
        <v>83</v>
      </c>
      <c r="AW196" s="13" t="s">
        <v>30</v>
      </c>
      <c r="AX196" s="13" t="s">
        <v>73</v>
      </c>
      <c r="AY196" s="248" t="s">
        <v>124</v>
      </c>
    </row>
    <row r="197" s="14" customFormat="1">
      <c r="A197" s="14"/>
      <c r="B197" s="249"/>
      <c r="C197" s="250"/>
      <c r="D197" s="239" t="s">
        <v>179</v>
      </c>
      <c r="E197" s="251" t="s">
        <v>1</v>
      </c>
      <c r="F197" s="252" t="s">
        <v>181</v>
      </c>
      <c r="G197" s="250"/>
      <c r="H197" s="253">
        <v>18</v>
      </c>
      <c r="I197" s="254"/>
      <c r="J197" s="250"/>
      <c r="K197" s="250"/>
      <c r="L197" s="255"/>
      <c r="M197" s="256"/>
      <c r="N197" s="257"/>
      <c r="O197" s="257"/>
      <c r="P197" s="257"/>
      <c r="Q197" s="257"/>
      <c r="R197" s="257"/>
      <c r="S197" s="257"/>
      <c r="T197" s="258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9" t="s">
        <v>179</v>
      </c>
      <c r="AU197" s="259" t="s">
        <v>83</v>
      </c>
      <c r="AV197" s="14" t="s">
        <v>123</v>
      </c>
      <c r="AW197" s="14" t="s">
        <v>30</v>
      </c>
      <c r="AX197" s="14" t="s">
        <v>81</v>
      </c>
      <c r="AY197" s="259" t="s">
        <v>124</v>
      </c>
    </row>
    <row r="198" s="2" customFormat="1" ht="33" customHeight="1">
      <c r="A198" s="37"/>
      <c r="B198" s="38"/>
      <c r="C198" s="210" t="s">
        <v>266</v>
      </c>
      <c r="D198" s="210" t="s">
        <v>125</v>
      </c>
      <c r="E198" s="211" t="s">
        <v>375</v>
      </c>
      <c r="F198" s="212" t="s">
        <v>376</v>
      </c>
      <c r="G198" s="213" t="s">
        <v>177</v>
      </c>
      <c r="H198" s="214">
        <v>18</v>
      </c>
      <c r="I198" s="215"/>
      <c r="J198" s="216">
        <f>ROUND(I198*H198,2)</f>
        <v>0</v>
      </c>
      <c r="K198" s="217"/>
      <c r="L198" s="43"/>
      <c r="M198" s="218" t="s">
        <v>1</v>
      </c>
      <c r="N198" s="219" t="s">
        <v>38</v>
      </c>
      <c r="O198" s="90"/>
      <c r="P198" s="220">
        <f>O198*H198</f>
        <v>0</v>
      </c>
      <c r="Q198" s="220">
        <v>0.12966</v>
      </c>
      <c r="R198" s="220">
        <f>Q198*H198</f>
        <v>2.3338799999999997</v>
      </c>
      <c r="S198" s="220">
        <v>0</v>
      </c>
      <c r="T198" s="221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2" t="s">
        <v>123</v>
      </c>
      <c r="AT198" s="222" t="s">
        <v>125</v>
      </c>
      <c r="AU198" s="222" t="s">
        <v>83</v>
      </c>
      <c r="AY198" s="16" t="s">
        <v>124</v>
      </c>
      <c r="BE198" s="223">
        <f>IF(N198="základní",J198,0)</f>
        <v>0</v>
      </c>
      <c r="BF198" s="223">
        <f>IF(N198="snížená",J198,0)</f>
        <v>0</v>
      </c>
      <c r="BG198" s="223">
        <f>IF(N198="zákl. přenesená",J198,0)</f>
        <v>0</v>
      </c>
      <c r="BH198" s="223">
        <f>IF(N198="sníž. přenesená",J198,0)</f>
        <v>0</v>
      </c>
      <c r="BI198" s="223">
        <f>IF(N198="nulová",J198,0)</f>
        <v>0</v>
      </c>
      <c r="BJ198" s="16" t="s">
        <v>81</v>
      </c>
      <c r="BK198" s="223">
        <f>ROUND(I198*H198,2)</f>
        <v>0</v>
      </c>
      <c r="BL198" s="16" t="s">
        <v>123</v>
      </c>
      <c r="BM198" s="222" t="s">
        <v>269</v>
      </c>
    </row>
    <row r="199" s="13" customFormat="1">
      <c r="A199" s="13"/>
      <c r="B199" s="237"/>
      <c r="C199" s="238"/>
      <c r="D199" s="239" t="s">
        <v>179</v>
      </c>
      <c r="E199" s="240" t="s">
        <v>1</v>
      </c>
      <c r="F199" s="241" t="s">
        <v>374</v>
      </c>
      <c r="G199" s="238"/>
      <c r="H199" s="242">
        <v>18</v>
      </c>
      <c r="I199" s="243"/>
      <c r="J199" s="238"/>
      <c r="K199" s="238"/>
      <c r="L199" s="244"/>
      <c r="M199" s="245"/>
      <c r="N199" s="246"/>
      <c r="O199" s="246"/>
      <c r="P199" s="246"/>
      <c r="Q199" s="246"/>
      <c r="R199" s="246"/>
      <c r="S199" s="246"/>
      <c r="T199" s="247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8" t="s">
        <v>179</v>
      </c>
      <c r="AU199" s="248" t="s">
        <v>83</v>
      </c>
      <c r="AV199" s="13" t="s">
        <v>83</v>
      </c>
      <c r="AW199" s="13" t="s">
        <v>30</v>
      </c>
      <c r="AX199" s="13" t="s">
        <v>73</v>
      </c>
      <c r="AY199" s="248" t="s">
        <v>124</v>
      </c>
    </row>
    <row r="200" s="14" customFormat="1">
      <c r="A200" s="14"/>
      <c r="B200" s="249"/>
      <c r="C200" s="250"/>
      <c r="D200" s="239" t="s">
        <v>179</v>
      </c>
      <c r="E200" s="251" t="s">
        <v>1</v>
      </c>
      <c r="F200" s="252" t="s">
        <v>181</v>
      </c>
      <c r="G200" s="250"/>
      <c r="H200" s="253">
        <v>18</v>
      </c>
      <c r="I200" s="254"/>
      <c r="J200" s="250"/>
      <c r="K200" s="250"/>
      <c r="L200" s="255"/>
      <c r="M200" s="256"/>
      <c r="N200" s="257"/>
      <c r="O200" s="257"/>
      <c r="P200" s="257"/>
      <c r="Q200" s="257"/>
      <c r="R200" s="257"/>
      <c r="S200" s="257"/>
      <c r="T200" s="258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9" t="s">
        <v>179</v>
      </c>
      <c r="AU200" s="259" t="s">
        <v>83</v>
      </c>
      <c r="AV200" s="14" t="s">
        <v>123</v>
      </c>
      <c r="AW200" s="14" t="s">
        <v>30</v>
      </c>
      <c r="AX200" s="14" t="s">
        <v>81</v>
      </c>
      <c r="AY200" s="259" t="s">
        <v>124</v>
      </c>
    </row>
    <row r="201" s="2" customFormat="1" ht="24.15" customHeight="1">
      <c r="A201" s="37"/>
      <c r="B201" s="38"/>
      <c r="C201" s="210" t="s">
        <v>217</v>
      </c>
      <c r="D201" s="210" t="s">
        <v>125</v>
      </c>
      <c r="E201" s="211" t="s">
        <v>377</v>
      </c>
      <c r="F201" s="212" t="s">
        <v>378</v>
      </c>
      <c r="G201" s="213" t="s">
        <v>177</v>
      </c>
      <c r="H201" s="214">
        <v>14.4</v>
      </c>
      <c r="I201" s="215"/>
      <c r="J201" s="216">
        <f>ROUND(I201*H201,2)</f>
        <v>0</v>
      </c>
      <c r="K201" s="217"/>
      <c r="L201" s="43"/>
      <c r="M201" s="218" t="s">
        <v>1</v>
      </c>
      <c r="N201" s="219" t="s">
        <v>38</v>
      </c>
      <c r="O201" s="90"/>
      <c r="P201" s="220">
        <f>O201*H201</f>
        <v>0</v>
      </c>
      <c r="Q201" s="220">
        <v>0.12966</v>
      </c>
      <c r="R201" s="220">
        <f>Q201*H201</f>
        <v>1.8671040000000001</v>
      </c>
      <c r="S201" s="220">
        <v>0</v>
      </c>
      <c r="T201" s="221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2" t="s">
        <v>123</v>
      </c>
      <c r="AT201" s="222" t="s">
        <v>125</v>
      </c>
      <c r="AU201" s="222" t="s">
        <v>83</v>
      </c>
      <c r="AY201" s="16" t="s">
        <v>124</v>
      </c>
      <c r="BE201" s="223">
        <f>IF(N201="základní",J201,0)</f>
        <v>0</v>
      </c>
      <c r="BF201" s="223">
        <f>IF(N201="snížená",J201,0)</f>
        <v>0</v>
      </c>
      <c r="BG201" s="223">
        <f>IF(N201="zákl. přenesená",J201,0)</f>
        <v>0</v>
      </c>
      <c r="BH201" s="223">
        <f>IF(N201="sníž. přenesená",J201,0)</f>
        <v>0</v>
      </c>
      <c r="BI201" s="223">
        <f>IF(N201="nulová",J201,0)</f>
        <v>0</v>
      </c>
      <c r="BJ201" s="16" t="s">
        <v>81</v>
      </c>
      <c r="BK201" s="223">
        <f>ROUND(I201*H201,2)</f>
        <v>0</v>
      </c>
      <c r="BL201" s="16" t="s">
        <v>123</v>
      </c>
      <c r="BM201" s="222" t="s">
        <v>273</v>
      </c>
    </row>
    <row r="202" s="13" customFormat="1">
      <c r="A202" s="13"/>
      <c r="B202" s="237"/>
      <c r="C202" s="238"/>
      <c r="D202" s="239" t="s">
        <v>179</v>
      </c>
      <c r="E202" s="240" t="s">
        <v>1</v>
      </c>
      <c r="F202" s="241" t="s">
        <v>373</v>
      </c>
      <c r="G202" s="238"/>
      <c r="H202" s="242">
        <v>14.4</v>
      </c>
      <c r="I202" s="243"/>
      <c r="J202" s="238"/>
      <c r="K202" s="238"/>
      <c r="L202" s="244"/>
      <c r="M202" s="245"/>
      <c r="N202" s="246"/>
      <c r="O202" s="246"/>
      <c r="P202" s="246"/>
      <c r="Q202" s="246"/>
      <c r="R202" s="246"/>
      <c r="S202" s="246"/>
      <c r="T202" s="24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8" t="s">
        <v>179</v>
      </c>
      <c r="AU202" s="248" t="s">
        <v>83</v>
      </c>
      <c r="AV202" s="13" t="s">
        <v>83</v>
      </c>
      <c r="AW202" s="13" t="s">
        <v>30</v>
      </c>
      <c r="AX202" s="13" t="s">
        <v>73</v>
      </c>
      <c r="AY202" s="248" t="s">
        <v>124</v>
      </c>
    </row>
    <row r="203" s="14" customFormat="1">
      <c r="A203" s="14"/>
      <c r="B203" s="249"/>
      <c r="C203" s="250"/>
      <c r="D203" s="239" t="s">
        <v>179</v>
      </c>
      <c r="E203" s="251" t="s">
        <v>1</v>
      </c>
      <c r="F203" s="252" t="s">
        <v>181</v>
      </c>
      <c r="G203" s="250"/>
      <c r="H203" s="253">
        <v>14.4</v>
      </c>
      <c r="I203" s="254"/>
      <c r="J203" s="250"/>
      <c r="K203" s="250"/>
      <c r="L203" s="255"/>
      <c r="M203" s="256"/>
      <c r="N203" s="257"/>
      <c r="O203" s="257"/>
      <c r="P203" s="257"/>
      <c r="Q203" s="257"/>
      <c r="R203" s="257"/>
      <c r="S203" s="257"/>
      <c r="T203" s="258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9" t="s">
        <v>179</v>
      </c>
      <c r="AU203" s="259" t="s">
        <v>83</v>
      </c>
      <c r="AV203" s="14" t="s">
        <v>123</v>
      </c>
      <c r="AW203" s="14" t="s">
        <v>30</v>
      </c>
      <c r="AX203" s="14" t="s">
        <v>81</v>
      </c>
      <c r="AY203" s="259" t="s">
        <v>124</v>
      </c>
    </row>
    <row r="204" s="2" customFormat="1" ht="24.15" customHeight="1">
      <c r="A204" s="37"/>
      <c r="B204" s="38"/>
      <c r="C204" s="210" t="s">
        <v>274</v>
      </c>
      <c r="D204" s="210" t="s">
        <v>125</v>
      </c>
      <c r="E204" s="211" t="s">
        <v>232</v>
      </c>
      <c r="F204" s="212" t="s">
        <v>233</v>
      </c>
      <c r="G204" s="213" t="s">
        <v>234</v>
      </c>
      <c r="H204" s="214">
        <v>12</v>
      </c>
      <c r="I204" s="215"/>
      <c r="J204" s="216">
        <f>ROUND(I204*H204,2)</f>
        <v>0</v>
      </c>
      <c r="K204" s="217"/>
      <c r="L204" s="43"/>
      <c r="M204" s="218" t="s">
        <v>1</v>
      </c>
      <c r="N204" s="219" t="s">
        <v>38</v>
      </c>
      <c r="O204" s="90"/>
      <c r="P204" s="220">
        <f>O204*H204</f>
        <v>0</v>
      </c>
      <c r="Q204" s="220">
        <v>0.0022399999999999998</v>
      </c>
      <c r="R204" s="220">
        <f>Q204*H204</f>
        <v>0.026879999999999998</v>
      </c>
      <c r="S204" s="220">
        <v>0</v>
      </c>
      <c r="T204" s="22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2" t="s">
        <v>123</v>
      </c>
      <c r="AT204" s="222" t="s">
        <v>125</v>
      </c>
      <c r="AU204" s="222" t="s">
        <v>83</v>
      </c>
      <c r="AY204" s="16" t="s">
        <v>124</v>
      </c>
      <c r="BE204" s="223">
        <f>IF(N204="základní",J204,0)</f>
        <v>0</v>
      </c>
      <c r="BF204" s="223">
        <f>IF(N204="snížená",J204,0)</f>
        <v>0</v>
      </c>
      <c r="BG204" s="223">
        <f>IF(N204="zákl. přenesená",J204,0)</f>
        <v>0</v>
      </c>
      <c r="BH204" s="223">
        <f>IF(N204="sníž. přenesená",J204,0)</f>
        <v>0</v>
      </c>
      <c r="BI204" s="223">
        <f>IF(N204="nulová",J204,0)</f>
        <v>0</v>
      </c>
      <c r="BJ204" s="16" t="s">
        <v>81</v>
      </c>
      <c r="BK204" s="223">
        <f>ROUND(I204*H204,2)</f>
        <v>0</v>
      </c>
      <c r="BL204" s="16" t="s">
        <v>123</v>
      </c>
      <c r="BM204" s="222" t="s">
        <v>277</v>
      </c>
    </row>
    <row r="205" s="13" customFormat="1">
      <c r="A205" s="13"/>
      <c r="B205" s="237"/>
      <c r="C205" s="238"/>
      <c r="D205" s="239" t="s">
        <v>179</v>
      </c>
      <c r="E205" s="240" t="s">
        <v>1</v>
      </c>
      <c r="F205" s="241" t="s">
        <v>379</v>
      </c>
      <c r="G205" s="238"/>
      <c r="H205" s="242">
        <v>12</v>
      </c>
      <c r="I205" s="243"/>
      <c r="J205" s="238"/>
      <c r="K205" s="238"/>
      <c r="L205" s="244"/>
      <c r="M205" s="245"/>
      <c r="N205" s="246"/>
      <c r="O205" s="246"/>
      <c r="P205" s="246"/>
      <c r="Q205" s="246"/>
      <c r="R205" s="246"/>
      <c r="S205" s="246"/>
      <c r="T205" s="24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8" t="s">
        <v>179</v>
      </c>
      <c r="AU205" s="248" t="s">
        <v>83</v>
      </c>
      <c r="AV205" s="13" t="s">
        <v>83</v>
      </c>
      <c r="AW205" s="13" t="s">
        <v>30</v>
      </c>
      <c r="AX205" s="13" t="s">
        <v>73</v>
      </c>
      <c r="AY205" s="248" t="s">
        <v>124</v>
      </c>
    </row>
    <row r="206" s="14" customFormat="1">
      <c r="A206" s="14"/>
      <c r="B206" s="249"/>
      <c r="C206" s="250"/>
      <c r="D206" s="239" t="s">
        <v>179</v>
      </c>
      <c r="E206" s="251" t="s">
        <v>1</v>
      </c>
      <c r="F206" s="252" t="s">
        <v>181</v>
      </c>
      <c r="G206" s="250"/>
      <c r="H206" s="253">
        <v>12</v>
      </c>
      <c r="I206" s="254"/>
      <c r="J206" s="250"/>
      <c r="K206" s="250"/>
      <c r="L206" s="255"/>
      <c r="M206" s="256"/>
      <c r="N206" s="257"/>
      <c r="O206" s="257"/>
      <c r="P206" s="257"/>
      <c r="Q206" s="257"/>
      <c r="R206" s="257"/>
      <c r="S206" s="257"/>
      <c r="T206" s="258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9" t="s">
        <v>179</v>
      </c>
      <c r="AU206" s="259" t="s">
        <v>83</v>
      </c>
      <c r="AV206" s="14" t="s">
        <v>123</v>
      </c>
      <c r="AW206" s="14" t="s">
        <v>30</v>
      </c>
      <c r="AX206" s="14" t="s">
        <v>81</v>
      </c>
      <c r="AY206" s="259" t="s">
        <v>124</v>
      </c>
    </row>
    <row r="207" s="11" customFormat="1" ht="22.8" customHeight="1">
      <c r="A207" s="11"/>
      <c r="B207" s="196"/>
      <c r="C207" s="197"/>
      <c r="D207" s="198" t="s">
        <v>72</v>
      </c>
      <c r="E207" s="235" t="s">
        <v>138</v>
      </c>
      <c r="F207" s="235" t="s">
        <v>380</v>
      </c>
      <c r="G207" s="197"/>
      <c r="H207" s="197"/>
      <c r="I207" s="200"/>
      <c r="J207" s="236">
        <f>BK207</f>
        <v>0</v>
      </c>
      <c r="K207" s="197"/>
      <c r="L207" s="202"/>
      <c r="M207" s="203"/>
      <c r="N207" s="204"/>
      <c r="O207" s="204"/>
      <c r="P207" s="205">
        <f>SUM(P208:P219)</f>
        <v>0</v>
      </c>
      <c r="Q207" s="204"/>
      <c r="R207" s="205">
        <f>SUM(R208:R219)</f>
        <v>3.0528132599999998</v>
      </c>
      <c r="S207" s="204"/>
      <c r="T207" s="206">
        <f>SUM(T208:T219)</f>
        <v>0</v>
      </c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R207" s="207" t="s">
        <v>81</v>
      </c>
      <c r="AT207" s="208" t="s">
        <v>72</v>
      </c>
      <c r="AU207" s="208" t="s">
        <v>81</v>
      </c>
      <c r="AY207" s="207" t="s">
        <v>124</v>
      </c>
      <c r="BK207" s="209">
        <f>SUM(BK208:BK219)</f>
        <v>0</v>
      </c>
    </row>
    <row r="208" s="2" customFormat="1" ht="24.15" customHeight="1">
      <c r="A208" s="37"/>
      <c r="B208" s="38"/>
      <c r="C208" s="210" t="s">
        <v>220</v>
      </c>
      <c r="D208" s="210" t="s">
        <v>125</v>
      </c>
      <c r="E208" s="211" t="s">
        <v>381</v>
      </c>
      <c r="F208" s="212" t="s">
        <v>382</v>
      </c>
      <c r="G208" s="213" t="s">
        <v>184</v>
      </c>
      <c r="H208" s="214">
        <v>1.0900000000000001</v>
      </c>
      <c r="I208" s="215"/>
      <c r="J208" s="216">
        <f>ROUND(I208*H208,2)</f>
        <v>0</v>
      </c>
      <c r="K208" s="217"/>
      <c r="L208" s="43"/>
      <c r="M208" s="218" t="s">
        <v>1</v>
      </c>
      <c r="N208" s="219" t="s">
        <v>38</v>
      </c>
      <c r="O208" s="90"/>
      <c r="P208" s="220">
        <f>O208*H208</f>
        <v>0</v>
      </c>
      <c r="Q208" s="220">
        <v>2.5018699999999998</v>
      </c>
      <c r="R208" s="220">
        <f>Q208*H208</f>
        <v>2.7270382999999998</v>
      </c>
      <c r="S208" s="220">
        <v>0</v>
      </c>
      <c r="T208" s="221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2" t="s">
        <v>123</v>
      </c>
      <c r="AT208" s="222" t="s">
        <v>125</v>
      </c>
      <c r="AU208" s="222" t="s">
        <v>83</v>
      </c>
      <c r="AY208" s="16" t="s">
        <v>124</v>
      </c>
      <c r="BE208" s="223">
        <f>IF(N208="základní",J208,0)</f>
        <v>0</v>
      </c>
      <c r="BF208" s="223">
        <f>IF(N208="snížená",J208,0)</f>
        <v>0</v>
      </c>
      <c r="BG208" s="223">
        <f>IF(N208="zákl. přenesená",J208,0)</f>
        <v>0</v>
      </c>
      <c r="BH208" s="223">
        <f>IF(N208="sníž. přenesená",J208,0)</f>
        <v>0</v>
      </c>
      <c r="BI208" s="223">
        <f>IF(N208="nulová",J208,0)</f>
        <v>0</v>
      </c>
      <c r="BJ208" s="16" t="s">
        <v>81</v>
      </c>
      <c r="BK208" s="223">
        <f>ROUND(I208*H208,2)</f>
        <v>0</v>
      </c>
      <c r="BL208" s="16" t="s">
        <v>123</v>
      </c>
      <c r="BM208" s="222" t="s">
        <v>280</v>
      </c>
    </row>
    <row r="209" s="13" customFormat="1">
      <c r="A209" s="13"/>
      <c r="B209" s="237"/>
      <c r="C209" s="238"/>
      <c r="D209" s="239" t="s">
        <v>179</v>
      </c>
      <c r="E209" s="240" t="s">
        <v>1</v>
      </c>
      <c r="F209" s="241" t="s">
        <v>383</v>
      </c>
      <c r="G209" s="238"/>
      <c r="H209" s="242">
        <v>1.0900000000000001</v>
      </c>
      <c r="I209" s="243"/>
      <c r="J209" s="238"/>
      <c r="K209" s="238"/>
      <c r="L209" s="244"/>
      <c r="M209" s="245"/>
      <c r="N209" s="246"/>
      <c r="O209" s="246"/>
      <c r="P209" s="246"/>
      <c r="Q209" s="246"/>
      <c r="R209" s="246"/>
      <c r="S209" s="246"/>
      <c r="T209" s="247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8" t="s">
        <v>179</v>
      </c>
      <c r="AU209" s="248" t="s">
        <v>83</v>
      </c>
      <c r="AV209" s="13" t="s">
        <v>83</v>
      </c>
      <c r="AW209" s="13" t="s">
        <v>30</v>
      </c>
      <c r="AX209" s="13" t="s">
        <v>73</v>
      </c>
      <c r="AY209" s="248" t="s">
        <v>124</v>
      </c>
    </row>
    <row r="210" s="14" customFormat="1">
      <c r="A210" s="14"/>
      <c r="B210" s="249"/>
      <c r="C210" s="250"/>
      <c r="D210" s="239" t="s">
        <v>179</v>
      </c>
      <c r="E210" s="251" t="s">
        <v>1</v>
      </c>
      <c r="F210" s="252" t="s">
        <v>181</v>
      </c>
      <c r="G210" s="250"/>
      <c r="H210" s="253">
        <v>1.0900000000000001</v>
      </c>
      <c r="I210" s="254"/>
      <c r="J210" s="250"/>
      <c r="K210" s="250"/>
      <c r="L210" s="255"/>
      <c r="M210" s="256"/>
      <c r="N210" s="257"/>
      <c r="O210" s="257"/>
      <c r="P210" s="257"/>
      <c r="Q210" s="257"/>
      <c r="R210" s="257"/>
      <c r="S210" s="257"/>
      <c r="T210" s="258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9" t="s">
        <v>179</v>
      </c>
      <c r="AU210" s="259" t="s">
        <v>83</v>
      </c>
      <c r="AV210" s="14" t="s">
        <v>123</v>
      </c>
      <c r="AW210" s="14" t="s">
        <v>30</v>
      </c>
      <c r="AX210" s="14" t="s">
        <v>81</v>
      </c>
      <c r="AY210" s="259" t="s">
        <v>124</v>
      </c>
    </row>
    <row r="211" s="2" customFormat="1" ht="24.15" customHeight="1">
      <c r="A211" s="37"/>
      <c r="B211" s="38"/>
      <c r="C211" s="210" t="s">
        <v>282</v>
      </c>
      <c r="D211" s="210" t="s">
        <v>125</v>
      </c>
      <c r="E211" s="211" t="s">
        <v>384</v>
      </c>
      <c r="F211" s="212" t="s">
        <v>385</v>
      </c>
      <c r="G211" s="213" t="s">
        <v>177</v>
      </c>
      <c r="H211" s="214">
        <v>9.7599999999999998</v>
      </c>
      <c r="I211" s="215"/>
      <c r="J211" s="216">
        <f>ROUND(I211*H211,2)</f>
        <v>0</v>
      </c>
      <c r="K211" s="217"/>
      <c r="L211" s="43"/>
      <c r="M211" s="218" t="s">
        <v>1</v>
      </c>
      <c r="N211" s="219" t="s">
        <v>38</v>
      </c>
      <c r="O211" s="90"/>
      <c r="P211" s="220">
        <f>O211*H211</f>
        <v>0</v>
      </c>
      <c r="Q211" s="220">
        <v>0.00545</v>
      </c>
      <c r="R211" s="220">
        <f>Q211*H211</f>
        <v>0.053191999999999996</v>
      </c>
      <c r="S211" s="220">
        <v>0</v>
      </c>
      <c r="T211" s="221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2" t="s">
        <v>123</v>
      </c>
      <c r="AT211" s="222" t="s">
        <v>125</v>
      </c>
      <c r="AU211" s="222" t="s">
        <v>83</v>
      </c>
      <c r="AY211" s="16" t="s">
        <v>124</v>
      </c>
      <c r="BE211" s="223">
        <f>IF(N211="základní",J211,0)</f>
        <v>0</v>
      </c>
      <c r="BF211" s="223">
        <f>IF(N211="snížená",J211,0)</f>
        <v>0</v>
      </c>
      <c r="BG211" s="223">
        <f>IF(N211="zákl. přenesená",J211,0)</f>
        <v>0</v>
      </c>
      <c r="BH211" s="223">
        <f>IF(N211="sníž. přenesená",J211,0)</f>
        <v>0</v>
      </c>
      <c r="BI211" s="223">
        <f>IF(N211="nulová",J211,0)</f>
        <v>0</v>
      </c>
      <c r="BJ211" s="16" t="s">
        <v>81</v>
      </c>
      <c r="BK211" s="223">
        <f>ROUND(I211*H211,2)</f>
        <v>0</v>
      </c>
      <c r="BL211" s="16" t="s">
        <v>123</v>
      </c>
      <c r="BM211" s="222" t="s">
        <v>386</v>
      </c>
    </row>
    <row r="212" s="13" customFormat="1">
      <c r="A212" s="13"/>
      <c r="B212" s="237"/>
      <c r="C212" s="238"/>
      <c r="D212" s="239" t="s">
        <v>179</v>
      </c>
      <c r="E212" s="240" t="s">
        <v>1</v>
      </c>
      <c r="F212" s="241" t="s">
        <v>387</v>
      </c>
      <c r="G212" s="238"/>
      <c r="H212" s="242">
        <v>9.7599999999999998</v>
      </c>
      <c r="I212" s="243"/>
      <c r="J212" s="238"/>
      <c r="K212" s="238"/>
      <c r="L212" s="244"/>
      <c r="M212" s="245"/>
      <c r="N212" s="246"/>
      <c r="O212" s="246"/>
      <c r="P212" s="246"/>
      <c r="Q212" s="246"/>
      <c r="R212" s="246"/>
      <c r="S212" s="246"/>
      <c r="T212" s="24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8" t="s">
        <v>179</v>
      </c>
      <c r="AU212" s="248" t="s">
        <v>83</v>
      </c>
      <c r="AV212" s="13" t="s">
        <v>83</v>
      </c>
      <c r="AW212" s="13" t="s">
        <v>30</v>
      </c>
      <c r="AX212" s="13" t="s">
        <v>73</v>
      </c>
      <c r="AY212" s="248" t="s">
        <v>124</v>
      </c>
    </row>
    <row r="213" s="14" customFormat="1">
      <c r="A213" s="14"/>
      <c r="B213" s="249"/>
      <c r="C213" s="250"/>
      <c r="D213" s="239" t="s">
        <v>179</v>
      </c>
      <c r="E213" s="251" t="s">
        <v>1</v>
      </c>
      <c r="F213" s="252" t="s">
        <v>181</v>
      </c>
      <c r="G213" s="250"/>
      <c r="H213" s="253">
        <v>9.7599999999999998</v>
      </c>
      <c r="I213" s="254"/>
      <c r="J213" s="250"/>
      <c r="K213" s="250"/>
      <c r="L213" s="255"/>
      <c r="M213" s="256"/>
      <c r="N213" s="257"/>
      <c r="O213" s="257"/>
      <c r="P213" s="257"/>
      <c r="Q213" s="257"/>
      <c r="R213" s="257"/>
      <c r="S213" s="257"/>
      <c r="T213" s="258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9" t="s">
        <v>179</v>
      </c>
      <c r="AU213" s="259" t="s">
        <v>83</v>
      </c>
      <c r="AV213" s="14" t="s">
        <v>123</v>
      </c>
      <c r="AW213" s="14" t="s">
        <v>30</v>
      </c>
      <c r="AX213" s="14" t="s">
        <v>81</v>
      </c>
      <c r="AY213" s="259" t="s">
        <v>124</v>
      </c>
    </row>
    <row r="214" s="2" customFormat="1" ht="16.5" customHeight="1">
      <c r="A214" s="37"/>
      <c r="B214" s="38"/>
      <c r="C214" s="210" t="s">
        <v>225</v>
      </c>
      <c r="D214" s="210" t="s">
        <v>125</v>
      </c>
      <c r="E214" s="211" t="s">
        <v>388</v>
      </c>
      <c r="F214" s="212" t="s">
        <v>389</v>
      </c>
      <c r="G214" s="213" t="s">
        <v>193</v>
      </c>
      <c r="H214" s="214">
        <v>0.052999999999999998</v>
      </c>
      <c r="I214" s="215"/>
      <c r="J214" s="216">
        <f>ROUND(I214*H214,2)</f>
        <v>0</v>
      </c>
      <c r="K214" s="217"/>
      <c r="L214" s="43"/>
      <c r="M214" s="218" t="s">
        <v>1</v>
      </c>
      <c r="N214" s="219" t="s">
        <v>38</v>
      </c>
      <c r="O214" s="90"/>
      <c r="P214" s="220">
        <f>O214*H214</f>
        <v>0</v>
      </c>
      <c r="Q214" s="220">
        <v>1.0423199999999999</v>
      </c>
      <c r="R214" s="220">
        <f>Q214*H214</f>
        <v>0.055242959999999994</v>
      </c>
      <c r="S214" s="220">
        <v>0</v>
      </c>
      <c r="T214" s="221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2" t="s">
        <v>123</v>
      </c>
      <c r="AT214" s="222" t="s">
        <v>125</v>
      </c>
      <c r="AU214" s="222" t="s">
        <v>83</v>
      </c>
      <c r="AY214" s="16" t="s">
        <v>124</v>
      </c>
      <c r="BE214" s="223">
        <f>IF(N214="základní",J214,0)</f>
        <v>0</v>
      </c>
      <c r="BF214" s="223">
        <f>IF(N214="snížená",J214,0)</f>
        <v>0</v>
      </c>
      <c r="BG214" s="223">
        <f>IF(N214="zákl. přenesená",J214,0)</f>
        <v>0</v>
      </c>
      <c r="BH214" s="223">
        <f>IF(N214="sníž. přenesená",J214,0)</f>
        <v>0</v>
      </c>
      <c r="BI214" s="223">
        <f>IF(N214="nulová",J214,0)</f>
        <v>0</v>
      </c>
      <c r="BJ214" s="16" t="s">
        <v>81</v>
      </c>
      <c r="BK214" s="223">
        <f>ROUND(I214*H214,2)</f>
        <v>0</v>
      </c>
      <c r="BL214" s="16" t="s">
        <v>123</v>
      </c>
      <c r="BM214" s="222" t="s">
        <v>288</v>
      </c>
    </row>
    <row r="215" s="13" customFormat="1">
      <c r="A215" s="13"/>
      <c r="B215" s="237"/>
      <c r="C215" s="238"/>
      <c r="D215" s="239" t="s">
        <v>179</v>
      </c>
      <c r="E215" s="240" t="s">
        <v>1</v>
      </c>
      <c r="F215" s="241" t="s">
        <v>390</v>
      </c>
      <c r="G215" s="238"/>
      <c r="H215" s="242">
        <v>0.052999999999999998</v>
      </c>
      <c r="I215" s="243"/>
      <c r="J215" s="238"/>
      <c r="K215" s="238"/>
      <c r="L215" s="244"/>
      <c r="M215" s="245"/>
      <c r="N215" s="246"/>
      <c r="O215" s="246"/>
      <c r="P215" s="246"/>
      <c r="Q215" s="246"/>
      <c r="R215" s="246"/>
      <c r="S215" s="246"/>
      <c r="T215" s="24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8" t="s">
        <v>179</v>
      </c>
      <c r="AU215" s="248" t="s">
        <v>83</v>
      </c>
      <c r="AV215" s="13" t="s">
        <v>83</v>
      </c>
      <c r="AW215" s="13" t="s">
        <v>30</v>
      </c>
      <c r="AX215" s="13" t="s">
        <v>73</v>
      </c>
      <c r="AY215" s="248" t="s">
        <v>124</v>
      </c>
    </row>
    <row r="216" s="14" customFormat="1">
      <c r="A216" s="14"/>
      <c r="B216" s="249"/>
      <c r="C216" s="250"/>
      <c r="D216" s="239" t="s">
        <v>179</v>
      </c>
      <c r="E216" s="251" t="s">
        <v>1</v>
      </c>
      <c r="F216" s="252" t="s">
        <v>181</v>
      </c>
      <c r="G216" s="250"/>
      <c r="H216" s="253">
        <v>0.052999999999999998</v>
      </c>
      <c r="I216" s="254"/>
      <c r="J216" s="250"/>
      <c r="K216" s="250"/>
      <c r="L216" s="255"/>
      <c r="M216" s="256"/>
      <c r="N216" s="257"/>
      <c r="O216" s="257"/>
      <c r="P216" s="257"/>
      <c r="Q216" s="257"/>
      <c r="R216" s="257"/>
      <c r="S216" s="257"/>
      <c r="T216" s="258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9" t="s">
        <v>179</v>
      </c>
      <c r="AU216" s="259" t="s">
        <v>83</v>
      </c>
      <c r="AV216" s="14" t="s">
        <v>123</v>
      </c>
      <c r="AW216" s="14" t="s">
        <v>30</v>
      </c>
      <c r="AX216" s="14" t="s">
        <v>81</v>
      </c>
      <c r="AY216" s="259" t="s">
        <v>124</v>
      </c>
    </row>
    <row r="217" s="2" customFormat="1" ht="24.15" customHeight="1">
      <c r="A217" s="37"/>
      <c r="B217" s="38"/>
      <c r="C217" s="210" t="s">
        <v>289</v>
      </c>
      <c r="D217" s="210" t="s">
        <v>125</v>
      </c>
      <c r="E217" s="211" t="s">
        <v>391</v>
      </c>
      <c r="F217" s="212" t="s">
        <v>392</v>
      </c>
      <c r="G217" s="213" t="s">
        <v>244</v>
      </c>
      <c r="H217" s="214">
        <v>1</v>
      </c>
      <c r="I217" s="215"/>
      <c r="J217" s="216">
        <f>ROUND(I217*H217,2)</f>
        <v>0</v>
      </c>
      <c r="K217" s="217"/>
      <c r="L217" s="43"/>
      <c r="M217" s="218" t="s">
        <v>1</v>
      </c>
      <c r="N217" s="219" t="s">
        <v>38</v>
      </c>
      <c r="O217" s="90"/>
      <c r="P217" s="220">
        <f>O217*H217</f>
        <v>0</v>
      </c>
      <c r="Q217" s="220">
        <v>0.21734000000000001</v>
      </c>
      <c r="R217" s="220">
        <f>Q217*H217</f>
        <v>0.21734000000000001</v>
      </c>
      <c r="S217" s="220">
        <v>0</v>
      </c>
      <c r="T217" s="22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2" t="s">
        <v>123</v>
      </c>
      <c r="AT217" s="222" t="s">
        <v>125</v>
      </c>
      <c r="AU217" s="222" t="s">
        <v>83</v>
      </c>
      <c r="AY217" s="16" t="s">
        <v>124</v>
      </c>
      <c r="BE217" s="223">
        <f>IF(N217="základní",J217,0)</f>
        <v>0</v>
      </c>
      <c r="BF217" s="223">
        <f>IF(N217="snížená",J217,0)</f>
        <v>0</v>
      </c>
      <c r="BG217" s="223">
        <f>IF(N217="zákl. přenesená",J217,0)</f>
        <v>0</v>
      </c>
      <c r="BH217" s="223">
        <f>IF(N217="sníž. přenesená",J217,0)</f>
        <v>0</v>
      </c>
      <c r="BI217" s="223">
        <f>IF(N217="nulová",J217,0)</f>
        <v>0</v>
      </c>
      <c r="BJ217" s="16" t="s">
        <v>81</v>
      </c>
      <c r="BK217" s="223">
        <f>ROUND(I217*H217,2)</f>
        <v>0</v>
      </c>
      <c r="BL217" s="16" t="s">
        <v>123</v>
      </c>
      <c r="BM217" s="222" t="s">
        <v>292</v>
      </c>
    </row>
    <row r="218" s="13" customFormat="1">
      <c r="A218" s="13"/>
      <c r="B218" s="237"/>
      <c r="C218" s="238"/>
      <c r="D218" s="239" t="s">
        <v>179</v>
      </c>
      <c r="E218" s="240" t="s">
        <v>1</v>
      </c>
      <c r="F218" s="241" t="s">
        <v>393</v>
      </c>
      <c r="G218" s="238"/>
      <c r="H218" s="242">
        <v>1</v>
      </c>
      <c r="I218" s="243"/>
      <c r="J218" s="238"/>
      <c r="K218" s="238"/>
      <c r="L218" s="244"/>
      <c r="M218" s="245"/>
      <c r="N218" s="246"/>
      <c r="O218" s="246"/>
      <c r="P218" s="246"/>
      <c r="Q218" s="246"/>
      <c r="R218" s="246"/>
      <c r="S218" s="246"/>
      <c r="T218" s="24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8" t="s">
        <v>179</v>
      </c>
      <c r="AU218" s="248" t="s">
        <v>83</v>
      </c>
      <c r="AV218" s="13" t="s">
        <v>83</v>
      </c>
      <c r="AW218" s="13" t="s">
        <v>30</v>
      </c>
      <c r="AX218" s="13" t="s">
        <v>73</v>
      </c>
      <c r="AY218" s="248" t="s">
        <v>124</v>
      </c>
    </row>
    <row r="219" s="14" customFormat="1">
      <c r="A219" s="14"/>
      <c r="B219" s="249"/>
      <c r="C219" s="250"/>
      <c r="D219" s="239" t="s">
        <v>179</v>
      </c>
      <c r="E219" s="251" t="s">
        <v>1</v>
      </c>
      <c r="F219" s="252" t="s">
        <v>181</v>
      </c>
      <c r="G219" s="250"/>
      <c r="H219" s="253">
        <v>1</v>
      </c>
      <c r="I219" s="254"/>
      <c r="J219" s="250"/>
      <c r="K219" s="250"/>
      <c r="L219" s="255"/>
      <c r="M219" s="256"/>
      <c r="N219" s="257"/>
      <c r="O219" s="257"/>
      <c r="P219" s="257"/>
      <c r="Q219" s="257"/>
      <c r="R219" s="257"/>
      <c r="S219" s="257"/>
      <c r="T219" s="258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9" t="s">
        <v>179</v>
      </c>
      <c r="AU219" s="259" t="s">
        <v>83</v>
      </c>
      <c r="AV219" s="14" t="s">
        <v>123</v>
      </c>
      <c r="AW219" s="14" t="s">
        <v>30</v>
      </c>
      <c r="AX219" s="14" t="s">
        <v>81</v>
      </c>
      <c r="AY219" s="259" t="s">
        <v>124</v>
      </c>
    </row>
    <row r="220" s="11" customFormat="1" ht="22.8" customHeight="1">
      <c r="A220" s="11"/>
      <c r="B220" s="196"/>
      <c r="C220" s="197"/>
      <c r="D220" s="198" t="s">
        <v>72</v>
      </c>
      <c r="E220" s="235" t="s">
        <v>152</v>
      </c>
      <c r="F220" s="235" t="s">
        <v>237</v>
      </c>
      <c r="G220" s="197"/>
      <c r="H220" s="197"/>
      <c r="I220" s="200"/>
      <c r="J220" s="236">
        <f>BK220</f>
        <v>0</v>
      </c>
      <c r="K220" s="197"/>
      <c r="L220" s="202"/>
      <c r="M220" s="203"/>
      <c r="N220" s="204"/>
      <c r="O220" s="204"/>
      <c r="P220" s="205">
        <f>SUM(P221:P230)</f>
        <v>0</v>
      </c>
      <c r="Q220" s="204"/>
      <c r="R220" s="205">
        <f>SUM(R221:R230)</f>
        <v>28.146331399999998</v>
      </c>
      <c r="S220" s="204"/>
      <c r="T220" s="206">
        <f>SUM(T221:T230)</f>
        <v>0</v>
      </c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R220" s="207" t="s">
        <v>81</v>
      </c>
      <c r="AT220" s="208" t="s">
        <v>72</v>
      </c>
      <c r="AU220" s="208" t="s">
        <v>81</v>
      </c>
      <c r="AY220" s="207" t="s">
        <v>124</v>
      </c>
      <c r="BK220" s="209">
        <f>SUM(BK221:BK230)</f>
        <v>0</v>
      </c>
    </row>
    <row r="221" s="2" customFormat="1" ht="24.15" customHeight="1">
      <c r="A221" s="37"/>
      <c r="B221" s="38"/>
      <c r="C221" s="210" t="s">
        <v>229</v>
      </c>
      <c r="D221" s="210" t="s">
        <v>125</v>
      </c>
      <c r="E221" s="211" t="s">
        <v>394</v>
      </c>
      <c r="F221" s="212" t="s">
        <v>395</v>
      </c>
      <c r="G221" s="213" t="s">
        <v>184</v>
      </c>
      <c r="H221" s="214">
        <v>6.6360000000000001</v>
      </c>
      <c r="I221" s="215"/>
      <c r="J221" s="216">
        <f>ROUND(I221*H221,2)</f>
        <v>0</v>
      </c>
      <c r="K221" s="217"/>
      <c r="L221" s="43"/>
      <c r="M221" s="218" t="s">
        <v>1</v>
      </c>
      <c r="N221" s="219" t="s">
        <v>38</v>
      </c>
      <c r="O221" s="90"/>
      <c r="P221" s="220">
        <f>O221*H221</f>
        <v>0</v>
      </c>
      <c r="Q221" s="220">
        <v>2.3113999999999999</v>
      </c>
      <c r="R221" s="220">
        <f>Q221*H221</f>
        <v>15.338450399999999</v>
      </c>
      <c r="S221" s="220">
        <v>0</v>
      </c>
      <c r="T221" s="221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2" t="s">
        <v>123</v>
      </c>
      <c r="AT221" s="222" t="s">
        <v>125</v>
      </c>
      <c r="AU221" s="222" t="s">
        <v>83</v>
      </c>
      <c r="AY221" s="16" t="s">
        <v>124</v>
      </c>
      <c r="BE221" s="223">
        <f>IF(N221="základní",J221,0)</f>
        <v>0</v>
      </c>
      <c r="BF221" s="223">
        <f>IF(N221="snížená",J221,0)</f>
        <v>0</v>
      </c>
      <c r="BG221" s="223">
        <f>IF(N221="zákl. přenesená",J221,0)</f>
        <v>0</v>
      </c>
      <c r="BH221" s="223">
        <f>IF(N221="sníž. přenesená",J221,0)</f>
        <v>0</v>
      </c>
      <c r="BI221" s="223">
        <f>IF(N221="nulová",J221,0)</f>
        <v>0</v>
      </c>
      <c r="BJ221" s="16" t="s">
        <v>81</v>
      </c>
      <c r="BK221" s="223">
        <f>ROUND(I221*H221,2)</f>
        <v>0</v>
      </c>
      <c r="BL221" s="16" t="s">
        <v>123</v>
      </c>
      <c r="BM221" s="222" t="s">
        <v>295</v>
      </c>
    </row>
    <row r="222" s="13" customFormat="1">
      <c r="A222" s="13"/>
      <c r="B222" s="237"/>
      <c r="C222" s="238"/>
      <c r="D222" s="239" t="s">
        <v>179</v>
      </c>
      <c r="E222" s="240" t="s">
        <v>1</v>
      </c>
      <c r="F222" s="241" t="s">
        <v>396</v>
      </c>
      <c r="G222" s="238"/>
      <c r="H222" s="242">
        <v>6.6360000000000001</v>
      </c>
      <c r="I222" s="243"/>
      <c r="J222" s="238"/>
      <c r="K222" s="238"/>
      <c r="L222" s="244"/>
      <c r="M222" s="245"/>
      <c r="N222" s="246"/>
      <c r="O222" s="246"/>
      <c r="P222" s="246"/>
      <c r="Q222" s="246"/>
      <c r="R222" s="246"/>
      <c r="S222" s="246"/>
      <c r="T222" s="24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8" t="s">
        <v>179</v>
      </c>
      <c r="AU222" s="248" t="s">
        <v>83</v>
      </c>
      <c r="AV222" s="13" t="s">
        <v>83</v>
      </c>
      <c r="AW222" s="13" t="s">
        <v>30</v>
      </c>
      <c r="AX222" s="13" t="s">
        <v>73</v>
      </c>
      <c r="AY222" s="248" t="s">
        <v>124</v>
      </c>
    </row>
    <row r="223" s="14" customFormat="1">
      <c r="A223" s="14"/>
      <c r="B223" s="249"/>
      <c r="C223" s="250"/>
      <c r="D223" s="239" t="s">
        <v>179</v>
      </c>
      <c r="E223" s="251" t="s">
        <v>1</v>
      </c>
      <c r="F223" s="252" t="s">
        <v>181</v>
      </c>
      <c r="G223" s="250"/>
      <c r="H223" s="253">
        <v>6.6360000000000001</v>
      </c>
      <c r="I223" s="254"/>
      <c r="J223" s="250"/>
      <c r="K223" s="250"/>
      <c r="L223" s="255"/>
      <c r="M223" s="256"/>
      <c r="N223" s="257"/>
      <c r="O223" s="257"/>
      <c r="P223" s="257"/>
      <c r="Q223" s="257"/>
      <c r="R223" s="257"/>
      <c r="S223" s="257"/>
      <c r="T223" s="258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9" t="s">
        <v>179</v>
      </c>
      <c r="AU223" s="259" t="s">
        <v>83</v>
      </c>
      <c r="AV223" s="14" t="s">
        <v>123</v>
      </c>
      <c r="AW223" s="14" t="s">
        <v>30</v>
      </c>
      <c r="AX223" s="14" t="s">
        <v>81</v>
      </c>
      <c r="AY223" s="259" t="s">
        <v>124</v>
      </c>
    </row>
    <row r="224" s="2" customFormat="1" ht="16.5" customHeight="1">
      <c r="A224" s="37"/>
      <c r="B224" s="38"/>
      <c r="C224" s="210" t="s">
        <v>298</v>
      </c>
      <c r="D224" s="210" t="s">
        <v>125</v>
      </c>
      <c r="E224" s="211" t="s">
        <v>397</v>
      </c>
      <c r="F224" s="212" t="s">
        <v>398</v>
      </c>
      <c r="G224" s="213" t="s">
        <v>234</v>
      </c>
      <c r="H224" s="214">
        <v>9.5500000000000007</v>
      </c>
      <c r="I224" s="215"/>
      <c r="J224" s="216">
        <f>ROUND(I224*H224,2)</f>
        <v>0</v>
      </c>
      <c r="K224" s="217"/>
      <c r="L224" s="43"/>
      <c r="M224" s="218" t="s">
        <v>1</v>
      </c>
      <c r="N224" s="219" t="s">
        <v>38</v>
      </c>
      <c r="O224" s="90"/>
      <c r="P224" s="220">
        <f>O224*H224</f>
        <v>0</v>
      </c>
      <c r="Q224" s="220">
        <v>1.3167800000000001</v>
      </c>
      <c r="R224" s="220">
        <f>Q224*H224</f>
        <v>12.575249000000001</v>
      </c>
      <c r="S224" s="220">
        <v>0</v>
      </c>
      <c r="T224" s="221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2" t="s">
        <v>123</v>
      </c>
      <c r="AT224" s="222" t="s">
        <v>125</v>
      </c>
      <c r="AU224" s="222" t="s">
        <v>83</v>
      </c>
      <c r="AY224" s="16" t="s">
        <v>124</v>
      </c>
      <c r="BE224" s="223">
        <f>IF(N224="základní",J224,0)</f>
        <v>0</v>
      </c>
      <c r="BF224" s="223">
        <f>IF(N224="snížená",J224,0)</f>
        <v>0</v>
      </c>
      <c r="BG224" s="223">
        <f>IF(N224="zákl. přenesená",J224,0)</f>
        <v>0</v>
      </c>
      <c r="BH224" s="223">
        <f>IF(N224="sníž. přenesená",J224,0)</f>
        <v>0</v>
      </c>
      <c r="BI224" s="223">
        <f>IF(N224="nulová",J224,0)</f>
        <v>0</v>
      </c>
      <c r="BJ224" s="16" t="s">
        <v>81</v>
      </c>
      <c r="BK224" s="223">
        <f>ROUND(I224*H224,2)</f>
        <v>0</v>
      </c>
      <c r="BL224" s="16" t="s">
        <v>123</v>
      </c>
      <c r="BM224" s="222" t="s">
        <v>301</v>
      </c>
    </row>
    <row r="225" s="2" customFormat="1" ht="24.15" customHeight="1">
      <c r="A225" s="37"/>
      <c r="B225" s="38"/>
      <c r="C225" s="260" t="s">
        <v>235</v>
      </c>
      <c r="D225" s="260" t="s">
        <v>246</v>
      </c>
      <c r="E225" s="261" t="s">
        <v>399</v>
      </c>
      <c r="F225" s="262" t="s">
        <v>400</v>
      </c>
      <c r="G225" s="263" t="s">
        <v>234</v>
      </c>
      <c r="H225" s="264">
        <v>9.6929999999999996</v>
      </c>
      <c r="I225" s="265"/>
      <c r="J225" s="266">
        <f>ROUND(I225*H225,2)</f>
        <v>0</v>
      </c>
      <c r="K225" s="267"/>
      <c r="L225" s="268"/>
      <c r="M225" s="269" t="s">
        <v>1</v>
      </c>
      <c r="N225" s="270" t="s">
        <v>38</v>
      </c>
      <c r="O225" s="90"/>
      <c r="P225" s="220">
        <f>O225*H225</f>
        <v>0</v>
      </c>
      <c r="Q225" s="220">
        <v>0.024</v>
      </c>
      <c r="R225" s="220">
        <f>Q225*H225</f>
        <v>0.23263200000000001</v>
      </c>
      <c r="S225" s="220">
        <v>0</v>
      </c>
      <c r="T225" s="221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2" t="s">
        <v>138</v>
      </c>
      <c r="AT225" s="222" t="s">
        <v>246</v>
      </c>
      <c r="AU225" s="222" t="s">
        <v>83</v>
      </c>
      <c r="AY225" s="16" t="s">
        <v>124</v>
      </c>
      <c r="BE225" s="223">
        <f>IF(N225="základní",J225,0)</f>
        <v>0</v>
      </c>
      <c r="BF225" s="223">
        <f>IF(N225="snížená",J225,0)</f>
        <v>0</v>
      </c>
      <c r="BG225" s="223">
        <f>IF(N225="zákl. přenesená",J225,0)</f>
        <v>0</v>
      </c>
      <c r="BH225" s="223">
        <f>IF(N225="sníž. přenesená",J225,0)</f>
        <v>0</v>
      </c>
      <c r="BI225" s="223">
        <f>IF(N225="nulová",J225,0)</f>
        <v>0</v>
      </c>
      <c r="BJ225" s="16" t="s">
        <v>81</v>
      </c>
      <c r="BK225" s="223">
        <f>ROUND(I225*H225,2)</f>
        <v>0</v>
      </c>
      <c r="BL225" s="16" t="s">
        <v>123</v>
      </c>
      <c r="BM225" s="222" t="s">
        <v>303</v>
      </c>
    </row>
    <row r="226" s="13" customFormat="1">
      <c r="A226" s="13"/>
      <c r="B226" s="237"/>
      <c r="C226" s="238"/>
      <c r="D226" s="239" t="s">
        <v>179</v>
      </c>
      <c r="E226" s="240" t="s">
        <v>1</v>
      </c>
      <c r="F226" s="241" t="s">
        <v>401</v>
      </c>
      <c r="G226" s="238"/>
      <c r="H226" s="242">
        <v>9.6929999999999996</v>
      </c>
      <c r="I226" s="243"/>
      <c r="J226" s="238"/>
      <c r="K226" s="238"/>
      <c r="L226" s="244"/>
      <c r="M226" s="245"/>
      <c r="N226" s="246"/>
      <c r="O226" s="246"/>
      <c r="P226" s="246"/>
      <c r="Q226" s="246"/>
      <c r="R226" s="246"/>
      <c r="S226" s="246"/>
      <c r="T226" s="247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8" t="s">
        <v>179</v>
      </c>
      <c r="AU226" s="248" t="s">
        <v>83</v>
      </c>
      <c r="AV226" s="13" t="s">
        <v>83</v>
      </c>
      <c r="AW226" s="13" t="s">
        <v>30</v>
      </c>
      <c r="AX226" s="13" t="s">
        <v>73</v>
      </c>
      <c r="AY226" s="248" t="s">
        <v>124</v>
      </c>
    </row>
    <row r="227" s="14" customFormat="1">
      <c r="A227" s="14"/>
      <c r="B227" s="249"/>
      <c r="C227" s="250"/>
      <c r="D227" s="239" t="s">
        <v>179</v>
      </c>
      <c r="E227" s="251" t="s">
        <v>1</v>
      </c>
      <c r="F227" s="252" t="s">
        <v>181</v>
      </c>
      <c r="G227" s="250"/>
      <c r="H227" s="253">
        <v>9.6929999999999996</v>
      </c>
      <c r="I227" s="254"/>
      <c r="J227" s="250"/>
      <c r="K227" s="250"/>
      <c r="L227" s="255"/>
      <c r="M227" s="256"/>
      <c r="N227" s="257"/>
      <c r="O227" s="257"/>
      <c r="P227" s="257"/>
      <c r="Q227" s="257"/>
      <c r="R227" s="257"/>
      <c r="S227" s="257"/>
      <c r="T227" s="258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9" t="s">
        <v>179</v>
      </c>
      <c r="AU227" s="259" t="s">
        <v>83</v>
      </c>
      <c r="AV227" s="14" t="s">
        <v>123</v>
      </c>
      <c r="AW227" s="14" t="s">
        <v>30</v>
      </c>
      <c r="AX227" s="14" t="s">
        <v>81</v>
      </c>
      <c r="AY227" s="259" t="s">
        <v>124</v>
      </c>
    </row>
    <row r="228" s="2" customFormat="1" ht="16.5" customHeight="1">
      <c r="A228" s="37"/>
      <c r="B228" s="38"/>
      <c r="C228" s="210" t="s">
        <v>305</v>
      </c>
      <c r="D228" s="210" t="s">
        <v>125</v>
      </c>
      <c r="E228" s="211" t="s">
        <v>290</v>
      </c>
      <c r="F228" s="212" t="s">
        <v>291</v>
      </c>
      <c r="G228" s="213" t="s">
        <v>234</v>
      </c>
      <c r="H228" s="214">
        <v>12</v>
      </c>
      <c r="I228" s="215"/>
      <c r="J228" s="216">
        <f>ROUND(I228*H228,2)</f>
        <v>0</v>
      </c>
      <c r="K228" s="217"/>
      <c r="L228" s="43"/>
      <c r="M228" s="218" t="s">
        <v>1</v>
      </c>
      <c r="N228" s="219" t="s">
        <v>38</v>
      </c>
      <c r="O228" s="90"/>
      <c r="P228" s="220">
        <f>O228*H228</f>
        <v>0</v>
      </c>
      <c r="Q228" s="220">
        <v>0</v>
      </c>
      <c r="R228" s="220">
        <f>Q228*H228</f>
        <v>0</v>
      </c>
      <c r="S228" s="220">
        <v>0</v>
      </c>
      <c r="T228" s="221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2" t="s">
        <v>123</v>
      </c>
      <c r="AT228" s="222" t="s">
        <v>125</v>
      </c>
      <c r="AU228" s="222" t="s">
        <v>83</v>
      </c>
      <c r="AY228" s="16" t="s">
        <v>124</v>
      </c>
      <c r="BE228" s="223">
        <f>IF(N228="základní",J228,0)</f>
        <v>0</v>
      </c>
      <c r="BF228" s="223">
        <f>IF(N228="snížená",J228,0)</f>
        <v>0</v>
      </c>
      <c r="BG228" s="223">
        <f>IF(N228="zákl. přenesená",J228,0)</f>
        <v>0</v>
      </c>
      <c r="BH228" s="223">
        <f>IF(N228="sníž. přenesená",J228,0)</f>
        <v>0</v>
      </c>
      <c r="BI228" s="223">
        <f>IF(N228="nulová",J228,0)</f>
        <v>0</v>
      </c>
      <c r="BJ228" s="16" t="s">
        <v>81</v>
      </c>
      <c r="BK228" s="223">
        <f>ROUND(I228*H228,2)</f>
        <v>0</v>
      </c>
      <c r="BL228" s="16" t="s">
        <v>123</v>
      </c>
      <c r="BM228" s="222" t="s">
        <v>307</v>
      </c>
    </row>
    <row r="229" s="13" customFormat="1">
      <c r="A229" s="13"/>
      <c r="B229" s="237"/>
      <c r="C229" s="238"/>
      <c r="D229" s="239" t="s">
        <v>179</v>
      </c>
      <c r="E229" s="240" t="s">
        <v>1</v>
      </c>
      <c r="F229" s="241" t="s">
        <v>402</v>
      </c>
      <c r="G229" s="238"/>
      <c r="H229" s="242">
        <v>12</v>
      </c>
      <c r="I229" s="243"/>
      <c r="J229" s="238"/>
      <c r="K229" s="238"/>
      <c r="L229" s="244"/>
      <c r="M229" s="245"/>
      <c r="N229" s="246"/>
      <c r="O229" s="246"/>
      <c r="P229" s="246"/>
      <c r="Q229" s="246"/>
      <c r="R229" s="246"/>
      <c r="S229" s="246"/>
      <c r="T229" s="24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8" t="s">
        <v>179</v>
      </c>
      <c r="AU229" s="248" t="s">
        <v>83</v>
      </c>
      <c r="AV229" s="13" t="s">
        <v>83</v>
      </c>
      <c r="AW229" s="13" t="s">
        <v>30</v>
      </c>
      <c r="AX229" s="13" t="s">
        <v>73</v>
      </c>
      <c r="AY229" s="248" t="s">
        <v>124</v>
      </c>
    </row>
    <row r="230" s="14" customFormat="1">
      <c r="A230" s="14"/>
      <c r="B230" s="249"/>
      <c r="C230" s="250"/>
      <c r="D230" s="239" t="s">
        <v>179</v>
      </c>
      <c r="E230" s="251" t="s">
        <v>1</v>
      </c>
      <c r="F230" s="252" t="s">
        <v>181</v>
      </c>
      <c r="G230" s="250"/>
      <c r="H230" s="253">
        <v>12</v>
      </c>
      <c r="I230" s="254"/>
      <c r="J230" s="250"/>
      <c r="K230" s="250"/>
      <c r="L230" s="255"/>
      <c r="M230" s="256"/>
      <c r="N230" s="257"/>
      <c r="O230" s="257"/>
      <c r="P230" s="257"/>
      <c r="Q230" s="257"/>
      <c r="R230" s="257"/>
      <c r="S230" s="257"/>
      <c r="T230" s="258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9" t="s">
        <v>179</v>
      </c>
      <c r="AU230" s="259" t="s">
        <v>83</v>
      </c>
      <c r="AV230" s="14" t="s">
        <v>123</v>
      </c>
      <c r="AW230" s="14" t="s">
        <v>30</v>
      </c>
      <c r="AX230" s="14" t="s">
        <v>81</v>
      </c>
      <c r="AY230" s="259" t="s">
        <v>124</v>
      </c>
    </row>
    <row r="231" s="11" customFormat="1" ht="22.8" customHeight="1">
      <c r="A231" s="11"/>
      <c r="B231" s="196"/>
      <c r="C231" s="197"/>
      <c r="D231" s="198" t="s">
        <v>72</v>
      </c>
      <c r="E231" s="235" t="s">
        <v>296</v>
      </c>
      <c r="F231" s="235" t="s">
        <v>297</v>
      </c>
      <c r="G231" s="197"/>
      <c r="H231" s="197"/>
      <c r="I231" s="200"/>
      <c r="J231" s="236">
        <f>BK231</f>
        <v>0</v>
      </c>
      <c r="K231" s="197"/>
      <c r="L231" s="202"/>
      <c r="M231" s="203"/>
      <c r="N231" s="204"/>
      <c r="O231" s="204"/>
      <c r="P231" s="205">
        <f>P232</f>
        <v>0</v>
      </c>
      <c r="Q231" s="204"/>
      <c r="R231" s="205">
        <f>R232</f>
        <v>0</v>
      </c>
      <c r="S231" s="204"/>
      <c r="T231" s="206">
        <f>T232</f>
        <v>0</v>
      </c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R231" s="207" t="s">
        <v>81</v>
      </c>
      <c r="AT231" s="208" t="s">
        <v>72</v>
      </c>
      <c r="AU231" s="208" t="s">
        <v>81</v>
      </c>
      <c r="AY231" s="207" t="s">
        <v>124</v>
      </c>
      <c r="BK231" s="209">
        <f>BK232</f>
        <v>0</v>
      </c>
    </row>
    <row r="232" s="2" customFormat="1" ht="33" customHeight="1">
      <c r="A232" s="37"/>
      <c r="B232" s="38"/>
      <c r="C232" s="210" t="s">
        <v>240</v>
      </c>
      <c r="D232" s="210" t="s">
        <v>125</v>
      </c>
      <c r="E232" s="211" t="s">
        <v>299</v>
      </c>
      <c r="F232" s="212" t="s">
        <v>300</v>
      </c>
      <c r="G232" s="213" t="s">
        <v>193</v>
      </c>
      <c r="H232" s="214">
        <v>64.081000000000003</v>
      </c>
      <c r="I232" s="215"/>
      <c r="J232" s="216">
        <f>ROUND(I232*H232,2)</f>
        <v>0</v>
      </c>
      <c r="K232" s="217"/>
      <c r="L232" s="43"/>
      <c r="M232" s="218" t="s">
        <v>1</v>
      </c>
      <c r="N232" s="219" t="s">
        <v>38</v>
      </c>
      <c r="O232" s="90"/>
      <c r="P232" s="220">
        <f>O232*H232</f>
        <v>0</v>
      </c>
      <c r="Q232" s="220">
        <v>0</v>
      </c>
      <c r="R232" s="220">
        <f>Q232*H232</f>
        <v>0</v>
      </c>
      <c r="S232" s="220">
        <v>0</v>
      </c>
      <c r="T232" s="221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2" t="s">
        <v>123</v>
      </c>
      <c r="AT232" s="222" t="s">
        <v>125</v>
      </c>
      <c r="AU232" s="222" t="s">
        <v>83</v>
      </c>
      <c r="AY232" s="16" t="s">
        <v>124</v>
      </c>
      <c r="BE232" s="223">
        <f>IF(N232="základní",J232,0)</f>
        <v>0</v>
      </c>
      <c r="BF232" s="223">
        <f>IF(N232="snížená",J232,0)</f>
        <v>0</v>
      </c>
      <c r="BG232" s="223">
        <f>IF(N232="zákl. přenesená",J232,0)</f>
        <v>0</v>
      </c>
      <c r="BH232" s="223">
        <f>IF(N232="sníž. přenesená",J232,0)</f>
        <v>0</v>
      </c>
      <c r="BI232" s="223">
        <f>IF(N232="nulová",J232,0)</f>
        <v>0</v>
      </c>
      <c r="BJ232" s="16" t="s">
        <v>81</v>
      </c>
      <c r="BK232" s="223">
        <f>ROUND(I232*H232,2)</f>
        <v>0</v>
      </c>
      <c r="BL232" s="16" t="s">
        <v>123</v>
      </c>
      <c r="BM232" s="222" t="s">
        <v>403</v>
      </c>
    </row>
    <row r="233" s="11" customFormat="1" ht="25.92" customHeight="1">
      <c r="A233" s="11"/>
      <c r="B233" s="196"/>
      <c r="C233" s="197"/>
      <c r="D233" s="198" t="s">
        <v>72</v>
      </c>
      <c r="E233" s="199" t="s">
        <v>404</v>
      </c>
      <c r="F233" s="199" t="s">
        <v>405</v>
      </c>
      <c r="G233" s="197"/>
      <c r="H233" s="197"/>
      <c r="I233" s="200"/>
      <c r="J233" s="201">
        <f>BK233</f>
        <v>0</v>
      </c>
      <c r="K233" s="197"/>
      <c r="L233" s="202"/>
      <c r="M233" s="203"/>
      <c r="N233" s="204"/>
      <c r="O233" s="204"/>
      <c r="P233" s="205">
        <f>P234</f>
        <v>0</v>
      </c>
      <c r="Q233" s="204"/>
      <c r="R233" s="205">
        <f>R234</f>
        <v>0.014</v>
      </c>
      <c r="S233" s="204"/>
      <c r="T233" s="206">
        <f>T234</f>
        <v>0</v>
      </c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R233" s="207" t="s">
        <v>83</v>
      </c>
      <c r="AT233" s="208" t="s">
        <v>72</v>
      </c>
      <c r="AU233" s="208" t="s">
        <v>73</v>
      </c>
      <c r="AY233" s="207" t="s">
        <v>124</v>
      </c>
      <c r="BK233" s="209">
        <f>BK234</f>
        <v>0</v>
      </c>
    </row>
    <row r="234" s="11" customFormat="1" ht="22.8" customHeight="1">
      <c r="A234" s="11"/>
      <c r="B234" s="196"/>
      <c r="C234" s="197"/>
      <c r="D234" s="198" t="s">
        <v>72</v>
      </c>
      <c r="E234" s="235" t="s">
        <v>406</v>
      </c>
      <c r="F234" s="235" t="s">
        <v>407</v>
      </c>
      <c r="G234" s="197"/>
      <c r="H234" s="197"/>
      <c r="I234" s="200"/>
      <c r="J234" s="236">
        <f>BK234</f>
        <v>0</v>
      </c>
      <c r="K234" s="197"/>
      <c r="L234" s="202"/>
      <c r="M234" s="203"/>
      <c r="N234" s="204"/>
      <c r="O234" s="204"/>
      <c r="P234" s="205">
        <f>SUM(P235:P241)</f>
        <v>0</v>
      </c>
      <c r="Q234" s="204"/>
      <c r="R234" s="205">
        <f>SUM(R235:R241)</f>
        <v>0.014</v>
      </c>
      <c r="S234" s="204"/>
      <c r="T234" s="206">
        <f>SUM(T235:T241)</f>
        <v>0</v>
      </c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R234" s="207" t="s">
        <v>83</v>
      </c>
      <c r="AT234" s="208" t="s">
        <v>72</v>
      </c>
      <c r="AU234" s="208" t="s">
        <v>81</v>
      </c>
      <c r="AY234" s="207" t="s">
        <v>124</v>
      </c>
      <c r="BK234" s="209">
        <f>SUM(BK235:BK241)</f>
        <v>0</v>
      </c>
    </row>
    <row r="235" s="2" customFormat="1" ht="24.15" customHeight="1">
      <c r="A235" s="37"/>
      <c r="B235" s="38"/>
      <c r="C235" s="210" t="s">
        <v>408</v>
      </c>
      <c r="D235" s="210" t="s">
        <v>125</v>
      </c>
      <c r="E235" s="211" t="s">
        <v>409</v>
      </c>
      <c r="F235" s="212" t="s">
        <v>410</v>
      </c>
      <c r="G235" s="213" t="s">
        <v>177</v>
      </c>
      <c r="H235" s="214">
        <v>12.48</v>
      </c>
      <c r="I235" s="215"/>
      <c r="J235" s="216">
        <f>ROUND(I235*H235,2)</f>
        <v>0</v>
      </c>
      <c r="K235" s="217"/>
      <c r="L235" s="43"/>
      <c r="M235" s="218" t="s">
        <v>1</v>
      </c>
      <c r="N235" s="219" t="s">
        <v>38</v>
      </c>
      <c r="O235" s="90"/>
      <c r="P235" s="220">
        <f>O235*H235</f>
        <v>0</v>
      </c>
      <c r="Q235" s="220">
        <v>0</v>
      </c>
      <c r="R235" s="220">
        <f>Q235*H235</f>
        <v>0</v>
      </c>
      <c r="S235" s="220">
        <v>0</v>
      </c>
      <c r="T235" s="221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2" t="s">
        <v>151</v>
      </c>
      <c r="AT235" s="222" t="s">
        <v>125</v>
      </c>
      <c r="AU235" s="222" t="s">
        <v>83</v>
      </c>
      <c r="AY235" s="16" t="s">
        <v>124</v>
      </c>
      <c r="BE235" s="223">
        <f>IF(N235="základní",J235,0)</f>
        <v>0</v>
      </c>
      <c r="BF235" s="223">
        <f>IF(N235="snížená",J235,0)</f>
        <v>0</v>
      </c>
      <c r="BG235" s="223">
        <f>IF(N235="zákl. přenesená",J235,0)</f>
        <v>0</v>
      </c>
      <c r="BH235" s="223">
        <f>IF(N235="sníž. přenesená",J235,0)</f>
        <v>0</v>
      </c>
      <c r="BI235" s="223">
        <f>IF(N235="nulová",J235,0)</f>
        <v>0</v>
      </c>
      <c r="BJ235" s="16" t="s">
        <v>81</v>
      </c>
      <c r="BK235" s="223">
        <f>ROUND(I235*H235,2)</f>
        <v>0</v>
      </c>
      <c r="BL235" s="16" t="s">
        <v>151</v>
      </c>
      <c r="BM235" s="222" t="s">
        <v>411</v>
      </c>
    </row>
    <row r="236" s="13" customFormat="1">
      <c r="A236" s="13"/>
      <c r="B236" s="237"/>
      <c r="C236" s="238"/>
      <c r="D236" s="239" t="s">
        <v>179</v>
      </c>
      <c r="E236" s="240" t="s">
        <v>1</v>
      </c>
      <c r="F236" s="241" t="s">
        <v>412</v>
      </c>
      <c r="G236" s="238"/>
      <c r="H236" s="242">
        <v>12.48</v>
      </c>
      <c r="I236" s="243"/>
      <c r="J236" s="238"/>
      <c r="K236" s="238"/>
      <c r="L236" s="244"/>
      <c r="M236" s="245"/>
      <c r="N236" s="246"/>
      <c r="O236" s="246"/>
      <c r="P236" s="246"/>
      <c r="Q236" s="246"/>
      <c r="R236" s="246"/>
      <c r="S236" s="246"/>
      <c r="T236" s="247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8" t="s">
        <v>179</v>
      </c>
      <c r="AU236" s="248" t="s">
        <v>83</v>
      </c>
      <c r="AV236" s="13" t="s">
        <v>83</v>
      </c>
      <c r="AW236" s="13" t="s">
        <v>30</v>
      </c>
      <c r="AX236" s="13" t="s">
        <v>73</v>
      </c>
      <c r="AY236" s="248" t="s">
        <v>124</v>
      </c>
    </row>
    <row r="237" s="14" customFormat="1">
      <c r="A237" s="14"/>
      <c r="B237" s="249"/>
      <c r="C237" s="250"/>
      <c r="D237" s="239" t="s">
        <v>179</v>
      </c>
      <c r="E237" s="251" t="s">
        <v>1</v>
      </c>
      <c r="F237" s="252" t="s">
        <v>181</v>
      </c>
      <c r="G237" s="250"/>
      <c r="H237" s="253">
        <v>12.48</v>
      </c>
      <c r="I237" s="254"/>
      <c r="J237" s="250"/>
      <c r="K237" s="250"/>
      <c r="L237" s="255"/>
      <c r="M237" s="256"/>
      <c r="N237" s="257"/>
      <c r="O237" s="257"/>
      <c r="P237" s="257"/>
      <c r="Q237" s="257"/>
      <c r="R237" s="257"/>
      <c r="S237" s="257"/>
      <c r="T237" s="258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9" t="s">
        <v>179</v>
      </c>
      <c r="AU237" s="259" t="s">
        <v>83</v>
      </c>
      <c r="AV237" s="14" t="s">
        <v>123</v>
      </c>
      <c r="AW237" s="14" t="s">
        <v>30</v>
      </c>
      <c r="AX237" s="14" t="s">
        <v>81</v>
      </c>
      <c r="AY237" s="259" t="s">
        <v>124</v>
      </c>
    </row>
    <row r="238" s="2" customFormat="1" ht="16.5" customHeight="1">
      <c r="A238" s="37"/>
      <c r="B238" s="38"/>
      <c r="C238" s="260" t="s">
        <v>245</v>
      </c>
      <c r="D238" s="260" t="s">
        <v>246</v>
      </c>
      <c r="E238" s="261" t="s">
        <v>413</v>
      </c>
      <c r="F238" s="262" t="s">
        <v>414</v>
      </c>
      <c r="G238" s="263" t="s">
        <v>193</v>
      </c>
      <c r="H238" s="264">
        <v>0.014</v>
      </c>
      <c r="I238" s="265"/>
      <c r="J238" s="266">
        <f>ROUND(I238*H238,2)</f>
        <v>0</v>
      </c>
      <c r="K238" s="267"/>
      <c r="L238" s="268"/>
      <c r="M238" s="269" t="s">
        <v>1</v>
      </c>
      <c r="N238" s="270" t="s">
        <v>38</v>
      </c>
      <c r="O238" s="90"/>
      <c r="P238" s="220">
        <f>O238*H238</f>
        <v>0</v>
      </c>
      <c r="Q238" s="220">
        <v>1</v>
      </c>
      <c r="R238" s="220">
        <f>Q238*H238</f>
        <v>0.014</v>
      </c>
      <c r="S238" s="220">
        <v>0</v>
      </c>
      <c r="T238" s="221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2" t="s">
        <v>229</v>
      </c>
      <c r="AT238" s="222" t="s">
        <v>246</v>
      </c>
      <c r="AU238" s="222" t="s">
        <v>83</v>
      </c>
      <c r="AY238" s="16" t="s">
        <v>124</v>
      </c>
      <c r="BE238" s="223">
        <f>IF(N238="základní",J238,0)</f>
        <v>0</v>
      </c>
      <c r="BF238" s="223">
        <f>IF(N238="snížená",J238,0)</f>
        <v>0</v>
      </c>
      <c r="BG238" s="223">
        <f>IF(N238="zákl. přenesená",J238,0)</f>
        <v>0</v>
      </c>
      <c r="BH238" s="223">
        <f>IF(N238="sníž. přenesená",J238,0)</f>
        <v>0</v>
      </c>
      <c r="BI238" s="223">
        <f>IF(N238="nulová",J238,0)</f>
        <v>0</v>
      </c>
      <c r="BJ238" s="16" t="s">
        <v>81</v>
      </c>
      <c r="BK238" s="223">
        <f>ROUND(I238*H238,2)</f>
        <v>0</v>
      </c>
      <c r="BL238" s="16" t="s">
        <v>151</v>
      </c>
      <c r="BM238" s="222" t="s">
        <v>415</v>
      </c>
    </row>
    <row r="239" s="13" customFormat="1">
      <c r="A239" s="13"/>
      <c r="B239" s="237"/>
      <c r="C239" s="238"/>
      <c r="D239" s="239" t="s">
        <v>179</v>
      </c>
      <c r="E239" s="240" t="s">
        <v>1</v>
      </c>
      <c r="F239" s="241" t="s">
        <v>416</v>
      </c>
      <c r="G239" s="238"/>
      <c r="H239" s="242">
        <v>0.014</v>
      </c>
      <c r="I239" s="243"/>
      <c r="J239" s="238"/>
      <c r="K239" s="238"/>
      <c r="L239" s="244"/>
      <c r="M239" s="245"/>
      <c r="N239" s="246"/>
      <c r="O239" s="246"/>
      <c r="P239" s="246"/>
      <c r="Q239" s="246"/>
      <c r="R239" s="246"/>
      <c r="S239" s="246"/>
      <c r="T239" s="247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8" t="s">
        <v>179</v>
      </c>
      <c r="AU239" s="248" t="s">
        <v>83</v>
      </c>
      <c r="AV239" s="13" t="s">
        <v>83</v>
      </c>
      <c r="AW239" s="13" t="s">
        <v>30</v>
      </c>
      <c r="AX239" s="13" t="s">
        <v>73</v>
      </c>
      <c r="AY239" s="248" t="s">
        <v>124</v>
      </c>
    </row>
    <row r="240" s="14" customFormat="1">
      <c r="A240" s="14"/>
      <c r="B240" s="249"/>
      <c r="C240" s="250"/>
      <c r="D240" s="239" t="s">
        <v>179</v>
      </c>
      <c r="E240" s="251" t="s">
        <v>1</v>
      </c>
      <c r="F240" s="252" t="s">
        <v>181</v>
      </c>
      <c r="G240" s="250"/>
      <c r="H240" s="253">
        <v>0.014</v>
      </c>
      <c r="I240" s="254"/>
      <c r="J240" s="250"/>
      <c r="K240" s="250"/>
      <c r="L240" s="255"/>
      <c r="M240" s="256"/>
      <c r="N240" s="257"/>
      <c r="O240" s="257"/>
      <c r="P240" s="257"/>
      <c r="Q240" s="257"/>
      <c r="R240" s="257"/>
      <c r="S240" s="257"/>
      <c r="T240" s="258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9" t="s">
        <v>179</v>
      </c>
      <c r="AU240" s="259" t="s">
        <v>83</v>
      </c>
      <c r="AV240" s="14" t="s">
        <v>123</v>
      </c>
      <c r="AW240" s="14" t="s">
        <v>30</v>
      </c>
      <c r="AX240" s="14" t="s">
        <v>81</v>
      </c>
      <c r="AY240" s="259" t="s">
        <v>124</v>
      </c>
    </row>
    <row r="241" s="2" customFormat="1" ht="24.15" customHeight="1">
      <c r="A241" s="37"/>
      <c r="B241" s="38"/>
      <c r="C241" s="210" t="s">
        <v>417</v>
      </c>
      <c r="D241" s="210" t="s">
        <v>125</v>
      </c>
      <c r="E241" s="211" t="s">
        <v>418</v>
      </c>
      <c r="F241" s="212" t="s">
        <v>419</v>
      </c>
      <c r="G241" s="213" t="s">
        <v>193</v>
      </c>
      <c r="H241" s="214">
        <v>0.014</v>
      </c>
      <c r="I241" s="215"/>
      <c r="J241" s="216">
        <f>ROUND(I241*H241,2)</f>
        <v>0</v>
      </c>
      <c r="K241" s="217"/>
      <c r="L241" s="43"/>
      <c r="M241" s="218" t="s">
        <v>1</v>
      </c>
      <c r="N241" s="219" t="s">
        <v>38</v>
      </c>
      <c r="O241" s="90"/>
      <c r="P241" s="220">
        <f>O241*H241</f>
        <v>0</v>
      </c>
      <c r="Q241" s="220">
        <v>0</v>
      </c>
      <c r="R241" s="220">
        <f>Q241*H241</f>
        <v>0</v>
      </c>
      <c r="S241" s="220">
        <v>0</v>
      </c>
      <c r="T241" s="221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22" t="s">
        <v>151</v>
      </c>
      <c r="AT241" s="222" t="s">
        <v>125</v>
      </c>
      <c r="AU241" s="222" t="s">
        <v>83</v>
      </c>
      <c r="AY241" s="16" t="s">
        <v>124</v>
      </c>
      <c r="BE241" s="223">
        <f>IF(N241="základní",J241,0)</f>
        <v>0</v>
      </c>
      <c r="BF241" s="223">
        <f>IF(N241="snížená",J241,0)</f>
        <v>0</v>
      </c>
      <c r="BG241" s="223">
        <f>IF(N241="zákl. přenesená",J241,0)</f>
        <v>0</v>
      </c>
      <c r="BH241" s="223">
        <f>IF(N241="sníž. přenesená",J241,0)</f>
        <v>0</v>
      </c>
      <c r="BI241" s="223">
        <f>IF(N241="nulová",J241,0)</f>
        <v>0</v>
      </c>
      <c r="BJ241" s="16" t="s">
        <v>81</v>
      </c>
      <c r="BK241" s="223">
        <f>ROUND(I241*H241,2)</f>
        <v>0</v>
      </c>
      <c r="BL241" s="16" t="s">
        <v>151</v>
      </c>
      <c r="BM241" s="222" t="s">
        <v>420</v>
      </c>
    </row>
    <row r="242" s="11" customFormat="1" ht="25.92" customHeight="1">
      <c r="A242" s="11"/>
      <c r="B242" s="196"/>
      <c r="C242" s="197"/>
      <c r="D242" s="198" t="s">
        <v>72</v>
      </c>
      <c r="E242" s="199" t="s">
        <v>121</v>
      </c>
      <c r="F242" s="199" t="s">
        <v>122</v>
      </c>
      <c r="G242" s="197"/>
      <c r="H242" s="197"/>
      <c r="I242" s="200"/>
      <c r="J242" s="201">
        <f>BK242</f>
        <v>0</v>
      </c>
      <c r="K242" s="197"/>
      <c r="L242" s="202"/>
      <c r="M242" s="203"/>
      <c r="N242" s="204"/>
      <c r="O242" s="204"/>
      <c r="P242" s="205">
        <f>SUM(P243:P248)</f>
        <v>0</v>
      </c>
      <c r="Q242" s="204"/>
      <c r="R242" s="205">
        <f>SUM(R243:R248)</f>
        <v>0</v>
      </c>
      <c r="S242" s="204"/>
      <c r="T242" s="206">
        <f>SUM(T243:T248)</f>
        <v>0</v>
      </c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R242" s="207" t="s">
        <v>123</v>
      </c>
      <c r="AT242" s="208" t="s">
        <v>72</v>
      </c>
      <c r="AU242" s="208" t="s">
        <v>73</v>
      </c>
      <c r="AY242" s="207" t="s">
        <v>124</v>
      </c>
      <c r="BK242" s="209">
        <f>SUM(BK243:BK248)</f>
        <v>0</v>
      </c>
    </row>
    <row r="243" s="2" customFormat="1" ht="24.15" customHeight="1">
      <c r="A243" s="37"/>
      <c r="B243" s="38"/>
      <c r="C243" s="210" t="s">
        <v>249</v>
      </c>
      <c r="D243" s="210" t="s">
        <v>125</v>
      </c>
      <c r="E243" s="211" t="s">
        <v>126</v>
      </c>
      <c r="F243" s="212" t="s">
        <v>302</v>
      </c>
      <c r="G243" s="213" t="s">
        <v>131</v>
      </c>
      <c r="H243" s="214">
        <v>1</v>
      </c>
      <c r="I243" s="215"/>
      <c r="J243" s="216">
        <f>ROUND(I243*H243,2)</f>
        <v>0</v>
      </c>
      <c r="K243" s="217"/>
      <c r="L243" s="43"/>
      <c r="M243" s="218" t="s">
        <v>1</v>
      </c>
      <c r="N243" s="219" t="s">
        <v>38</v>
      </c>
      <c r="O243" s="90"/>
      <c r="P243" s="220">
        <f>O243*H243</f>
        <v>0</v>
      </c>
      <c r="Q243" s="220">
        <v>0</v>
      </c>
      <c r="R243" s="220">
        <f>Q243*H243</f>
        <v>0</v>
      </c>
      <c r="S243" s="220">
        <v>0</v>
      </c>
      <c r="T243" s="221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22" t="s">
        <v>128</v>
      </c>
      <c r="AT243" s="222" t="s">
        <v>125</v>
      </c>
      <c r="AU243" s="222" t="s">
        <v>81</v>
      </c>
      <c r="AY243" s="16" t="s">
        <v>124</v>
      </c>
      <c r="BE243" s="223">
        <f>IF(N243="základní",J243,0)</f>
        <v>0</v>
      </c>
      <c r="BF243" s="223">
        <f>IF(N243="snížená",J243,0)</f>
        <v>0</v>
      </c>
      <c r="BG243" s="223">
        <f>IF(N243="zákl. přenesená",J243,0)</f>
        <v>0</v>
      </c>
      <c r="BH243" s="223">
        <f>IF(N243="sníž. přenesená",J243,0)</f>
        <v>0</v>
      </c>
      <c r="BI243" s="223">
        <f>IF(N243="nulová",J243,0)</f>
        <v>0</v>
      </c>
      <c r="BJ243" s="16" t="s">
        <v>81</v>
      </c>
      <c r="BK243" s="223">
        <f>ROUND(I243*H243,2)</f>
        <v>0</v>
      </c>
      <c r="BL243" s="16" t="s">
        <v>128</v>
      </c>
      <c r="BM243" s="222" t="s">
        <v>421</v>
      </c>
    </row>
    <row r="244" s="13" customFormat="1">
      <c r="A244" s="13"/>
      <c r="B244" s="237"/>
      <c r="C244" s="238"/>
      <c r="D244" s="239" t="s">
        <v>179</v>
      </c>
      <c r="E244" s="240" t="s">
        <v>1</v>
      </c>
      <c r="F244" s="241" t="s">
        <v>422</v>
      </c>
      <c r="G244" s="238"/>
      <c r="H244" s="242">
        <v>1</v>
      </c>
      <c r="I244" s="243"/>
      <c r="J244" s="238"/>
      <c r="K244" s="238"/>
      <c r="L244" s="244"/>
      <c r="M244" s="245"/>
      <c r="N244" s="246"/>
      <c r="O244" s="246"/>
      <c r="P244" s="246"/>
      <c r="Q244" s="246"/>
      <c r="R244" s="246"/>
      <c r="S244" s="246"/>
      <c r="T244" s="247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8" t="s">
        <v>179</v>
      </c>
      <c r="AU244" s="248" t="s">
        <v>81</v>
      </c>
      <c r="AV244" s="13" t="s">
        <v>83</v>
      </c>
      <c r="AW244" s="13" t="s">
        <v>30</v>
      </c>
      <c r="AX244" s="13" t="s">
        <v>73</v>
      </c>
      <c r="AY244" s="248" t="s">
        <v>124</v>
      </c>
    </row>
    <row r="245" s="14" customFormat="1">
      <c r="A245" s="14"/>
      <c r="B245" s="249"/>
      <c r="C245" s="250"/>
      <c r="D245" s="239" t="s">
        <v>179</v>
      </c>
      <c r="E245" s="251" t="s">
        <v>1</v>
      </c>
      <c r="F245" s="252" t="s">
        <v>181</v>
      </c>
      <c r="G245" s="250"/>
      <c r="H245" s="253">
        <v>1</v>
      </c>
      <c r="I245" s="254"/>
      <c r="J245" s="250"/>
      <c r="K245" s="250"/>
      <c r="L245" s="255"/>
      <c r="M245" s="256"/>
      <c r="N245" s="257"/>
      <c r="O245" s="257"/>
      <c r="P245" s="257"/>
      <c r="Q245" s="257"/>
      <c r="R245" s="257"/>
      <c r="S245" s="257"/>
      <c r="T245" s="258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9" t="s">
        <v>179</v>
      </c>
      <c r="AU245" s="259" t="s">
        <v>81</v>
      </c>
      <c r="AV245" s="14" t="s">
        <v>123</v>
      </c>
      <c r="AW245" s="14" t="s">
        <v>30</v>
      </c>
      <c r="AX245" s="14" t="s">
        <v>81</v>
      </c>
      <c r="AY245" s="259" t="s">
        <v>124</v>
      </c>
    </row>
    <row r="246" s="2" customFormat="1" ht="16.5" customHeight="1">
      <c r="A246" s="37"/>
      <c r="B246" s="38"/>
      <c r="C246" s="210" t="s">
        <v>423</v>
      </c>
      <c r="D246" s="210" t="s">
        <v>125</v>
      </c>
      <c r="E246" s="211" t="s">
        <v>129</v>
      </c>
      <c r="F246" s="212" t="s">
        <v>306</v>
      </c>
      <c r="G246" s="213" t="s">
        <v>131</v>
      </c>
      <c r="H246" s="214">
        <v>1</v>
      </c>
      <c r="I246" s="215"/>
      <c r="J246" s="216">
        <f>ROUND(I246*H246,2)</f>
        <v>0</v>
      </c>
      <c r="K246" s="217"/>
      <c r="L246" s="43"/>
      <c r="M246" s="218" t="s">
        <v>1</v>
      </c>
      <c r="N246" s="219" t="s">
        <v>38</v>
      </c>
      <c r="O246" s="90"/>
      <c r="P246" s="220">
        <f>O246*H246</f>
        <v>0</v>
      </c>
      <c r="Q246" s="220">
        <v>0</v>
      </c>
      <c r="R246" s="220">
        <f>Q246*H246</f>
        <v>0</v>
      </c>
      <c r="S246" s="220">
        <v>0</v>
      </c>
      <c r="T246" s="221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22" t="s">
        <v>128</v>
      </c>
      <c r="AT246" s="222" t="s">
        <v>125</v>
      </c>
      <c r="AU246" s="222" t="s">
        <v>81</v>
      </c>
      <c r="AY246" s="16" t="s">
        <v>124</v>
      </c>
      <c r="BE246" s="223">
        <f>IF(N246="základní",J246,0)</f>
        <v>0</v>
      </c>
      <c r="BF246" s="223">
        <f>IF(N246="snížená",J246,0)</f>
        <v>0</v>
      </c>
      <c r="BG246" s="223">
        <f>IF(N246="zákl. přenesená",J246,0)</f>
        <v>0</v>
      </c>
      <c r="BH246" s="223">
        <f>IF(N246="sníž. přenesená",J246,0)</f>
        <v>0</v>
      </c>
      <c r="BI246" s="223">
        <f>IF(N246="nulová",J246,0)</f>
        <v>0</v>
      </c>
      <c r="BJ246" s="16" t="s">
        <v>81</v>
      </c>
      <c r="BK246" s="223">
        <f>ROUND(I246*H246,2)</f>
        <v>0</v>
      </c>
      <c r="BL246" s="16" t="s">
        <v>128</v>
      </c>
      <c r="BM246" s="222" t="s">
        <v>424</v>
      </c>
    </row>
    <row r="247" s="13" customFormat="1">
      <c r="A247" s="13"/>
      <c r="B247" s="237"/>
      <c r="C247" s="238"/>
      <c r="D247" s="239" t="s">
        <v>179</v>
      </c>
      <c r="E247" s="240" t="s">
        <v>1</v>
      </c>
      <c r="F247" s="241" t="s">
        <v>425</v>
      </c>
      <c r="G247" s="238"/>
      <c r="H247" s="242">
        <v>1</v>
      </c>
      <c r="I247" s="243"/>
      <c r="J247" s="238"/>
      <c r="K247" s="238"/>
      <c r="L247" s="244"/>
      <c r="M247" s="245"/>
      <c r="N247" s="246"/>
      <c r="O247" s="246"/>
      <c r="P247" s="246"/>
      <c r="Q247" s="246"/>
      <c r="R247" s="246"/>
      <c r="S247" s="246"/>
      <c r="T247" s="24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8" t="s">
        <v>179</v>
      </c>
      <c r="AU247" s="248" t="s">
        <v>81</v>
      </c>
      <c r="AV247" s="13" t="s">
        <v>83</v>
      </c>
      <c r="AW247" s="13" t="s">
        <v>30</v>
      </c>
      <c r="AX247" s="13" t="s">
        <v>73</v>
      </c>
      <c r="AY247" s="248" t="s">
        <v>124</v>
      </c>
    </row>
    <row r="248" s="14" customFormat="1">
      <c r="A248" s="14"/>
      <c r="B248" s="249"/>
      <c r="C248" s="250"/>
      <c r="D248" s="239" t="s">
        <v>179</v>
      </c>
      <c r="E248" s="251" t="s">
        <v>1</v>
      </c>
      <c r="F248" s="252" t="s">
        <v>181</v>
      </c>
      <c r="G248" s="250"/>
      <c r="H248" s="253">
        <v>1</v>
      </c>
      <c r="I248" s="254"/>
      <c r="J248" s="250"/>
      <c r="K248" s="250"/>
      <c r="L248" s="255"/>
      <c r="M248" s="271"/>
      <c r="N248" s="272"/>
      <c r="O248" s="272"/>
      <c r="P248" s="272"/>
      <c r="Q248" s="272"/>
      <c r="R248" s="272"/>
      <c r="S248" s="272"/>
      <c r="T248" s="27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9" t="s">
        <v>179</v>
      </c>
      <c r="AU248" s="259" t="s">
        <v>81</v>
      </c>
      <c r="AV248" s="14" t="s">
        <v>123</v>
      </c>
      <c r="AW248" s="14" t="s">
        <v>30</v>
      </c>
      <c r="AX248" s="14" t="s">
        <v>81</v>
      </c>
      <c r="AY248" s="259" t="s">
        <v>124</v>
      </c>
    </row>
    <row r="249" s="2" customFormat="1" ht="6.96" customHeight="1">
      <c r="A249" s="37"/>
      <c r="B249" s="65"/>
      <c r="C249" s="66"/>
      <c r="D249" s="66"/>
      <c r="E249" s="66"/>
      <c r="F249" s="66"/>
      <c r="G249" s="66"/>
      <c r="H249" s="66"/>
      <c r="I249" s="66"/>
      <c r="J249" s="66"/>
      <c r="K249" s="66"/>
      <c r="L249" s="43"/>
      <c r="M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</row>
  </sheetData>
  <sheetProtection sheet="1" autoFilter="0" formatColumns="0" formatRows="0" objects="1" scenarios="1" spinCount="100000" saltValue="IjdOmHJ/+3XyQEhGBcdLsa8tc7ZK4f3Rm8NmrINjffNfPGYsFSiKFoweMULUHZf4rJtxM1o08BHS9vjzZ14eIw==" hashValue="dBps0pYDjmUNrpm0wC4iQz9ZQbnEM0A9j+IZl/skkpA1ovvq8riJxIg7NPN3CwpPKT8wbGJhtr9n88GBiSJLvg==" algorithmName="SHA-512" password="CC35"/>
  <autoFilter ref="C125:K248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92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83</v>
      </c>
    </row>
    <row r="4" s="1" customFormat="1" ht="24.96" customHeight="1">
      <c r="B4" s="19"/>
      <c r="D4" s="137" t="s">
        <v>99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Most-201-049-Potín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100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426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13. 1. 2025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31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33</v>
      </c>
      <c r="E30" s="37"/>
      <c r="F30" s="37"/>
      <c r="G30" s="37"/>
      <c r="H30" s="37"/>
      <c r="I30" s="37"/>
      <c r="J30" s="150">
        <f>ROUND(J127,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35</v>
      </c>
      <c r="G32" s="37"/>
      <c r="H32" s="37"/>
      <c r="I32" s="151" t="s">
        <v>34</v>
      </c>
      <c r="J32" s="151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37</v>
      </c>
      <c r="E33" s="139" t="s">
        <v>38</v>
      </c>
      <c r="F33" s="153">
        <f>ROUND((SUM(BE127:BE288)),  2)</f>
        <v>0</v>
      </c>
      <c r="G33" s="37"/>
      <c r="H33" s="37"/>
      <c r="I33" s="154">
        <v>0.20999999999999999</v>
      </c>
      <c r="J33" s="153">
        <f>ROUND(((SUM(BE127:BE288))*I33),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39</v>
      </c>
      <c r="F34" s="153">
        <f>ROUND((SUM(BF127:BF288)),  2)</f>
        <v>0</v>
      </c>
      <c r="G34" s="37"/>
      <c r="H34" s="37"/>
      <c r="I34" s="154">
        <v>0.12</v>
      </c>
      <c r="J34" s="153">
        <f>ROUND(((SUM(BF127:BF288))*I34),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40</v>
      </c>
      <c r="F35" s="153">
        <f>ROUND((SUM(BG127:BG288)),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41</v>
      </c>
      <c r="F36" s="153">
        <f>ROUND((SUM(BH127:BH288)),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42</v>
      </c>
      <c r="F37" s="153">
        <f>ROUND((SUM(BI127:BI288)),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43</v>
      </c>
      <c r="E39" s="157"/>
      <c r="F39" s="157"/>
      <c r="G39" s="158" t="s">
        <v>44</v>
      </c>
      <c r="H39" s="159" t="s">
        <v>45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46</v>
      </c>
      <c r="E50" s="163"/>
      <c r="F50" s="163"/>
      <c r="G50" s="162" t="s">
        <v>47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48</v>
      </c>
      <c r="E61" s="165"/>
      <c r="F61" s="166" t="s">
        <v>49</v>
      </c>
      <c r="G61" s="164" t="s">
        <v>48</v>
      </c>
      <c r="H61" s="165"/>
      <c r="I61" s="165"/>
      <c r="J61" s="167" t="s">
        <v>49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50</v>
      </c>
      <c r="E65" s="168"/>
      <c r="F65" s="168"/>
      <c r="G65" s="162" t="s">
        <v>51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48</v>
      </c>
      <c r="E76" s="165"/>
      <c r="F76" s="166" t="s">
        <v>49</v>
      </c>
      <c r="G76" s="164" t="s">
        <v>48</v>
      </c>
      <c r="H76" s="165"/>
      <c r="I76" s="165"/>
      <c r="J76" s="167" t="s">
        <v>49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102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Most-201-049-Potín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100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201 - Most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13. 1. 2025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103</v>
      </c>
      <c r="D94" s="175"/>
      <c r="E94" s="175"/>
      <c r="F94" s="175"/>
      <c r="G94" s="175"/>
      <c r="H94" s="175"/>
      <c r="I94" s="175"/>
      <c r="J94" s="176" t="s">
        <v>104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105</v>
      </c>
      <c r="D96" s="39"/>
      <c r="E96" s="39"/>
      <c r="F96" s="39"/>
      <c r="G96" s="39"/>
      <c r="H96" s="39"/>
      <c r="I96" s="39"/>
      <c r="J96" s="109">
        <f>J127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106</v>
      </c>
    </row>
    <row r="97" s="9" customFormat="1" ht="24.96" customHeight="1">
      <c r="A97" s="9"/>
      <c r="B97" s="178"/>
      <c r="C97" s="179"/>
      <c r="D97" s="180" t="s">
        <v>167</v>
      </c>
      <c r="E97" s="181"/>
      <c r="F97" s="181"/>
      <c r="G97" s="181"/>
      <c r="H97" s="181"/>
      <c r="I97" s="181"/>
      <c r="J97" s="182">
        <f>J128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2" customFormat="1" ht="19.92" customHeight="1">
      <c r="A98" s="12"/>
      <c r="B98" s="229"/>
      <c r="C98" s="230"/>
      <c r="D98" s="231" t="s">
        <v>168</v>
      </c>
      <c r="E98" s="232"/>
      <c r="F98" s="232"/>
      <c r="G98" s="232"/>
      <c r="H98" s="232"/>
      <c r="I98" s="232"/>
      <c r="J98" s="233">
        <f>J129</f>
        <v>0</v>
      </c>
      <c r="K98" s="230"/>
      <c r="L98" s="234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="12" customFormat="1" ht="19.92" customHeight="1">
      <c r="A99" s="12"/>
      <c r="B99" s="229"/>
      <c r="C99" s="230"/>
      <c r="D99" s="231" t="s">
        <v>427</v>
      </c>
      <c r="E99" s="232"/>
      <c r="F99" s="232"/>
      <c r="G99" s="232"/>
      <c r="H99" s="232"/>
      <c r="I99" s="232"/>
      <c r="J99" s="233">
        <f>J157</f>
        <v>0</v>
      </c>
      <c r="K99" s="230"/>
      <c r="L99" s="234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="12" customFormat="1" ht="19.92" customHeight="1">
      <c r="A100" s="12"/>
      <c r="B100" s="229"/>
      <c r="C100" s="230"/>
      <c r="D100" s="231" t="s">
        <v>428</v>
      </c>
      <c r="E100" s="232"/>
      <c r="F100" s="232"/>
      <c r="G100" s="232"/>
      <c r="H100" s="232"/>
      <c r="I100" s="232"/>
      <c r="J100" s="233">
        <f>J185</f>
        <v>0</v>
      </c>
      <c r="K100" s="230"/>
      <c r="L100" s="234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="12" customFormat="1" ht="19.92" customHeight="1">
      <c r="A101" s="12"/>
      <c r="B101" s="229"/>
      <c r="C101" s="230"/>
      <c r="D101" s="231" t="s">
        <v>309</v>
      </c>
      <c r="E101" s="232"/>
      <c r="F101" s="232"/>
      <c r="G101" s="232"/>
      <c r="H101" s="232"/>
      <c r="I101" s="232"/>
      <c r="J101" s="233">
        <f>J206</f>
        <v>0</v>
      </c>
      <c r="K101" s="230"/>
      <c r="L101" s="234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s="12" customFormat="1" ht="19.92" customHeight="1">
      <c r="A102" s="12"/>
      <c r="B102" s="229"/>
      <c r="C102" s="230"/>
      <c r="D102" s="231" t="s">
        <v>169</v>
      </c>
      <c r="E102" s="232"/>
      <c r="F102" s="232"/>
      <c r="G102" s="232"/>
      <c r="H102" s="232"/>
      <c r="I102" s="232"/>
      <c r="J102" s="233">
        <f>J233</f>
        <v>0</v>
      </c>
      <c r="K102" s="230"/>
      <c r="L102" s="234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</row>
    <row r="103" s="12" customFormat="1" ht="19.92" customHeight="1">
      <c r="A103" s="12"/>
      <c r="B103" s="229"/>
      <c r="C103" s="230"/>
      <c r="D103" s="231" t="s">
        <v>429</v>
      </c>
      <c r="E103" s="232"/>
      <c r="F103" s="232"/>
      <c r="G103" s="232"/>
      <c r="H103" s="232"/>
      <c r="I103" s="232"/>
      <c r="J103" s="233">
        <f>J242</f>
        <v>0</v>
      </c>
      <c r="K103" s="230"/>
      <c r="L103" s="234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</row>
    <row r="104" s="12" customFormat="1" ht="19.92" customHeight="1">
      <c r="A104" s="12"/>
      <c r="B104" s="229"/>
      <c r="C104" s="230"/>
      <c r="D104" s="231" t="s">
        <v>170</v>
      </c>
      <c r="E104" s="232"/>
      <c r="F104" s="232"/>
      <c r="G104" s="232"/>
      <c r="H104" s="232"/>
      <c r="I104" s="232"/>
      <c r="J104" s="233">
        <f>J244</f>
        <v>0</v>
      </c>
      <c r="K104" s="230"/>
      <c r="L104" s="234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</row>
    <row r="105" s="12" customFormat="1" ht="19.92" customHeight="1">
      <c r="A105" s="12"/>
      <c r="B105" s="229"/>
      <c r="C105" s="230"/>
      <c r="D105" s="231" t="s">
        <v>171</v>
      </c>
      <c r="E105" s="232"/>
      <c r="F105" s="232"/>
      <c r="G105" s="232"/>
      <c r="H105" s="232"/>
      <c r="I105" s="232"/>
      <c r="J105" s="233">
        <f>J264</f>
        <v>0</v>
      </c>
      <c r="K105" s="230"/>
      <c r="L105" s="234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</row>
    <row r="106" s="9" customFormat="1" ht="24.96" customHeight="1">
      <c r="A106" s="9"/>
      <c r="B106" s="178"/>
      <c r="C106" s="179"/>
      <c r="D106" s="180" t="s">
        <v>311</v>
      </c>
      <c r="E106" s="181"/>
      <c r="F106" s="181"/>
      <c r="G106" s="181"/>
      <c r="H106" s="181"/>
      <c r="I106" s="181"/>
      <c r="J106" s="182">
        <f>J266</f>
        <v>0</v>
      </c>
      <c r="K106" s="179"/>
      <c r="L106" s="18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2" customFormat="1" ht="19.92" customHeight="1">
      <c r="A107" s="12"/>
      <c r="B107" s="229"/>
      <c r="C107" s="230"/>
      <c r="D107" s="231" t="s">
        <v>312</v>
      </c>
      <c r="E107" s="232"/>
      <c r="F107" s="232"/>
      <c r="G107" s="232"/>
      <c r="H107" s="232"/>
      <c r="I107" s="232"/>
      <c r="J107" s="233">
        <f>J267</f>
        <v>0</v>
      </c>
      <c r="K107" s="230"/>
      <c r="L107" s="234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</row>
    <row r="108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108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173" t="str">
        <f>E7</f>
        <v>Most-201-049-Potín</v>
      </c>
      <c r="F117" s="31"/>
      <c r="G117" s="31"/>
      <c r="H117" s="31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100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75" t="str">
        <f>E9</f>
        <v>SO 201 - Most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9"/>
      <c r="E121" s="39"/>
      <c r="F121" s="26" t="str">
        <f>F12</f>
        <v xml:space="preserve"> </v>
      </c>
      <c r="G121" s="39"/>
      <c r="H121" s="39"/>
      <c r="I121" s="31" t="s">
        <v>22</v>
      </c>
      <c r="J121" s="78" t="str">
        <f>IF(J12="","",J12)</f>
        <v>13. 1. 2025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24</v>
      </c>
      <c r="D123" s="39"/>
      <c r="E123" s="39"/>
      <c r="F123" s="26" t="str">
        <f>E15</f>
        <v xml:space="preserve"> </v>
      </c>
      <c r="G123" s="39"/>
      <c r="H123" s="39"/>
      <c r="I123" s="31" t="s">
        <v>29</v>
      </c>
      <c r="J123" s="35" t="str">
        <f>E21</f>
        <v xml:space="preserve">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27</v>
      </c>
      <c r="D124" s="39"/>
      <c r="E124" s="39"/>
      <c r="F124" s="26" t="str">
        <f>IF(E18="","",E18)</f>
        <v>Vyplň údaj</v>
      </c>
      <c r="G124" s="39"/>
      <c r="H124" s="39"/>
      <c r="I124" s="31" t="s">
        <v>31</v>
      </c>
      <c r="J124" s="35" t="str">
        <f>E24</f>
        <v xml:space="preserve"> 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0" customFormat="1" ht="29.28" customHeight="1">
      <c r="A126" s="184"/>
      <c r="B126" s="185"/>
      <c r="C126" s="186" t="s">
        <v>109</v>
      </c>
      <c r="D126" s="187" t="s">
        <v>58</v>
      </c>
      <c r="E126" s="187" t="s">
        <v>54</v>
      </c>
      <c r="F126" s="187" t="s">
        <v>55</v>
      </c>
      <c r="G126" s="187" t="s">
        <v>110</v>
      </c>
      <c r="H126" s="187" t="s">
        <v>111</v>
      </c>
      <c r="I126" s="187" t="s">
        <v>112</v>
      </c>
      <c r="J126" s="188" t="s">
        <v>104</v>
      </c>
      <c r="K126" s="189" t="s">
        <v>113</v>
      </c>
      <c r="L126" s="190"/>
      <c r="M126" s="99" t="s">
        <v>1</v>
      </c>
      <c r="N126" s="100" t="s">
        <v>37</v>
      </c>
      <c r="O126" s="100" t="s">
        <v>114</v>
      </c>
      <c r="P126" s="100" t="s">
        <v>115</v>
      </c>
      <c r="Q126" s="100" t="s">
        <v>116</v>
      </c>
      <c r="R126" s="100" t="s">
        <v>117</v>
      </c>
      <c r="S126" s="100" t="s">
        <v>118</v>
      </c>
      <c r="T126" s="101" t="s">
        <v>119</v>
      </c>
      <c r="U126" s="184"/>
      <c r="V126" s="184"/>
      <c r="W126" s="184"/>
      <c r="X126" s="184"/>
      <c r="Y126" s="184"/>
      <c r="Z126" s="184"/>
      <c r="AA126" s="184"/>
      <c r="AB126" s="184"/>
      <c r="AC126" s="184"/>
      <c r="AD126" s="184"/>
      <c r="AE126" s="184"/>
    </row>
    <row r="127" s="2" customFormat="1" ht="22.8" customHeight="1">
      <c r="A127" s="37"/>
      <c r="B127" s="38"/>
      <c r="C127" s="106" t="s">
        <v>120</v>
      </c>
      <c r="D127" s="39"/>
      <c r="E127" s="39"/>
      <c r="F127" s="39"/>
      <c r="G127" s="39"/>
      <c r="H127" s="39"/>
      <c r="I127" s="39"/>
      <c r="J127" s="191">
        <f>BK127</f>
        <v>0</v>
      </c>
      <c r="K127" s="39"/>
      <c r="L127" s="43"/>
      <c r="M127" s="102"/>
      <c r="N127" s="192"/>
      <c r="O127" s="103"/>
      <c r="P127" s="193">
        <f>P128+P266</f>
        <v>0</v>
      </c>
      <c r="Q127" s="103"/>
      <c r="R127" s="193">
        <f>R128+R266</f>
        <v>1200.5646917899999</v>
      </c>
      <c r="S127" s="103"/>
      <c r="T127" s="194">
        <f>T128+T266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72</v>
      </c>
      <c r="AU127" s="16" t="s">
        <v>106</v>
      </c>
      <c r="BK127" s="195">
        <f>BK128+BK266</f>
        <v>0</v>
      </c>
    </row>
    <row r="128" s="11" customFormat="1" ht="25.92" customHeight="1">
      <c r="A128" s="11"/>
      <c r="B128" s="196"/>
      <c r="C128" s="197"/>
      <c r="D128" s="198" t="s">
        <v>72</v>
      </c>
      <c r="E128" s="199" t="s">
        <v>172</v>
      </c>
      <c r="F128" s="199" t="s">
        <v>173</v>
      </c>
      <c r="G128" s="197"/>
      <c r="H128" s="197"/>
      <c r="I128" s="200"/>
      <c r="J128" s="201">
        <f>BK128</f>
        <v>0</v>
      </c>
      <c r="K128" s="197"/>
      <c r="L128" s="202"/>
      <c r="M128" s="203"/>
      <c r="N128" s="204"/>
      <c r="O128" s="204"/>
      <c r="P128" s="205">
        <f>P129+P157+P185+P206+P233+P242+P244+P264</f>
        <v>0</v>
      </c>
      <c r="Q128" s="204"/>
      <c r="R128" s="205">
        <f>R129+R157+R185+R206+R233+R242+R244+R264</f>
        <v>1199.3843849899999</v>
      </c>
      <c r="S128" s="204"/>
      <c r="T128" s="206">
        <f>T129+T157+T185+T206+T233+T242+T244+T264</f>
        <v>0</v>
      </c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R128" s="207" t="s">
        <v>81</v>
      </c>
      <c r="AT128" s="208" t="s">
        <v>72</v>
      </c>
      <c r="AU128" s="208" t="s">
        <v>73</v>
      </c>
      <c r="AY128" s="207" t="s">
        <v>124</v>
      </c>
      <c r="BK128" s="209">
        <f>BK129+BK157+BK185+BK206+BK233+BK242+BK244+BK264</f>
        <v>0</v>
      </c>
    </row>
    <row r="129" s="11" customFormat="1" ht="22.8" customHeight="1">
      <c r="A129" s="11"/>
      <c r="B129" s="196"/>
      <c r="C129" s="197"/>
      <c r="D129" s="198" t="s">
        <v>72</v>
      </c>
      <c r="E129" s="235" t="s">
        <v>81</v>
      </c>
      <c r="F129" s="235" t="s">
        <v>174</v>
      </c>
      <c r="G129" s="197"/>
      <c r="H129" s="197"/>
      <c r="I129" s="200"/>
      <c r="J129" s="236">
        <f>BK129</f>
        <v>0</v>
      </c>
      <c r="K129" s="197"/>
      <c r="L129" s="202"/>
      <c r="M129" s="203"/>
      <c r="N129" s="204"/>
      <c r="O129" s="204"/>
      <c r="P129" s="205">
        <f>SUM(P130:P156)</f>
        <v>0</v>
      </c>
      <c r="Q129" s="204"/>
      <c r="R129" s="205">
        <f>SUM(R130:R156)</f>
        <v>49.200000000000003</v>
      </c>
      <c r="S129" s="204"/>
      <c r="T129" s="206">
        <f>SUM(T130:T156)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207" t="s">
        <v>81</v>
      </c>
      <c r="AT129" s="208" t="s">
        <v>72</v>
      </c>
      <c r="AU129" s="208" t="s">
        <v>81</v>
      </c>
      <c r="AY129" s="207" t="s">
        <v>124</v>
      </c>
      <c r="BK129" s="209">
        <f>SUM(BK130:BK156)</f>
        <v>0</v>
      </c>
    </row>
    <row r="130" s="2" customFormat="1" ht="33" customHeight="1">
      <c r="A130" s="37"/>
      <c r="B130" s="38"/>
      <c r="C130" s="210" t="s">
        <v>81</v>
      </c>
      <c r="D130" s="210" t="s">
        <v>125</v>
      </c>
      <c r="E130" s="211" t="s">
        <v>430</v>
      </c>
      <c r="F130" s="212" t="s">
        <v>431</v>
      </c>
      <c r="G130" s="213" t="s">
        <v>184</v>
      </c>
      <c r="H130" s="214">
        <v>590.70000000000005</v>
      </c>
      <c r="I130" s="215"/>
      <c r="J130" s="216">
        <f>ROUND(I130*H130,2)</f>
        <v>0</v>
      </c>
      <c r="K130" s="217"/>
      <c r="L130" s="43"/>
      <c r="M130" s="218" t="s">
        <v>1</v>
      </c>
      <c r="N130" s="219" t="s">
        <v>38</v>
      </c>
      <c r="O130" s="90"/>
      <c r="P130" s="220">
        <f>O130*H130</f>
        <v>0</v>
      </c>
      <c r="Q130" s="220">
        <v>0</v>
      </c>
      <c r="R130" s="220">
        <f>Q130*H130</f>
        <v>0</v>
      </c>
      <c r="S130" s="220">
        <v>0</v>
      </c>
      <c r="T130" s="22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2" t="s">
        <v>123</v>
      </c>
      <c r="AT130" s="222" t="s">
        <v>125</v>
      </c>
      <c r="AU130" s="222" t="s">
        <v>83</v>
      </c>
      <c r="AY130" s="16" t="s">
        <v>124</v>
      </c>
      <c r="BE130" s="223">
        <f>IF(N130="základní",J130,0)</f>
        <v>0</v>
      </c>
      <c r="BF130" s="223">
        <f>IF(N130="snížená",J130,0)</f>
        <v>0</v>
      </c>
      <c r="BG130" s="223">
        <f>IF(N130="zákl. přenesená",J130,0)</f>
        <v>0</v>
      </c>
      <c r="BH130" s="223">
        <f>IF(N130="sníž. přenesená",J130,0)</f>
        <v>0</v>
      </c>
      <c r="BI130" s="223">
        <f>IF(N130="nulová",J130,0)</f>
        <v>0</v>
      </c>
      <c r="BJ130" s="16" t="s">
        <v>81</v>
      </c>
      <c r="BK130" s="223">
        <f>ROUND(I130*H130,2)</f>
        <v>0</v>
      </c>
      <c r="BL130" s="16" t="s">
        <v>123</v>
      </c>
      <c r="BM130" s="222" t="s">
        <v>83</v>
      </c>
    </row>
    <row r="131" s="13" customFormat="1">
      <c r="A131" s="13"/>
      <c r="B131" s="237"/>
      <c r="C131" s="238"/>
      <c r="D131" s="239" t="s">
        <v>179</v>
      </c>
      <c r="E131" s="240" t="s">
        <v>1</v>
      </c>
      <c r="F131" s="241" t="s">
        <v>432</v>
      </c>
      <c r="G131" s="238"/>
      <c r="H131" s="242">
        <v>103.2</v>
      </c>
      <c r="I131" s="243"/>
      <c r="J131" s="238"/>
      <c r="K131" s="238"/>
      <c r="L131" s="244"/>
      <c r="M131" s="245"/>
      <c r="N131" s="246"/>
      <c r="O131" s="246"/>
      <c r="P131" s="246"/>
      <c r="Q131" s="246"/>
      <c r="R131" s="246"/>
      <c r="S131" s="246"/>
      <c r="T131" s="24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8" t="s">
        <v>179</v>
      </c>
      <c r="AU131" s="248" t="s">
        <v>83</v>
      </c>
      <c r="AV131" s="13" t="s">
        <v>83</v>
      </c>
      <c r="AW131" s="13" t="s">
        <v>30</v>
      </c>
      <c r="AX131" s="13" t="s">
        <v>73</v>
      </c>
      <c r="AY131" s="248" t="s">
        <v>124</v>
      </c>
    </row>
    <row r="132" s="13" customFormat="1">
      <c r="A132" s="13"/>
      <c r="B132" s="237"/>
      <c r="C132" s="238"/>
      <c r="D132" s="239" t="s">
        <v>179</v>
      </c>
      <c r="E132" s="240" t="s">
        <v>1</v>
      </c>
      <c r="F132" s="241" t="s">
        <v>433</v>
      </c>
      <c r="G132" s="238"/>
      <c r="H132" s="242">
        <v>26.600000000000001</v>
      </c>
      <c r="I132" s="243"/>
      <c r="J132" s="238"/>
      <c r="K132" s="238"/>
      <c r="L132" s="244"/>
      <c r="M132" s="245"/>
      <c r="N132" s="246"/>
      <c r="O132" s="246"/>
      <c r="P132" s="246"/>
      <c r="Q132" s="246"/>
      <c r="R132" s="246"/>
      <c r="S132" s="246"/>
      <c r="T132" s="24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8" t="s">
        <v>179</v>
      </c>
      <c r="AU132" s="248" t="s">
        <v>83</v>
      </c>
      <c r="AV132" s="13" t="s">
        <v>83</v>
      </c>
      <c r="AW132" s="13" t="s">
        <v>30</v>
      </c>
      <c r="AX132" s="13" t="s">
        <v>73</v>
      </c>
      <c r="AY132" s="248" t="s">
        <v>124</v>
      </c>
    </row>
    <row r="133" s="13" customFormat="1">
      <c r="A133" s="13"/>
      <c r="B133" s="237"/>
      <c r="C133" s="238"/>
      <c r="D133" s="239" t="s">
        <v>179</v>
      </c>
      <c r="E133" s="240" t="s">
        <v>1</v>
      </c>
      <c r="F133" s="241" t="s">
        <v>434</v>
      </c>
      <c r="G133" s="238"/>
      <c r="H133" s="242">
        <v>460.89999999999998</v>
      </c>
      <c r="I133" s="243"/>
      <c r="J133" s="238"/>
      <c r="K133" s="238"/>
      <c r="L133" s="244"/>
      <c r="M133" s="245"/>
      <c r="N133" s="246"/>
      <c r="O133" s="246"/>
      <c r="P133" s="246"/>
      <c r="Q133" s="246"/>
      <c r="R133" s="246"/>
      <c r="S133" s="246"/>
      <c r="T133" s="24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8" t="s">
        <v>179</v>
      </c>
      <c r="AU133" s="248" t="s">
        <v>83</v>
      </c>
      <c r="AV133" s="13" t="s">
        <v>83</v>
      </c>
      <c r="AW133" s="13" t="s">
        <v>30</v>
      </c>
      <c r="AX133" s="13" t="s">
        <v>73</v>
      </c>
      <c r="AY133" s="248" t="s">
        <v>124</v>
      </c>
    </row>
    <row r="134" s="14" customFormat="1">
      <c r="A134" s="14"/>
      <c r="B134" s="249"/>
      <c r="C134" s="250"/>
      <c r="D134" s="239" t="s">
        <v>179</v>
      </c>
      <c r="E134" s="251" t="s">
        <v>1</v>
      </c>
      <c r="F134" s="252" t="s">
        <v>181</v>
      </c>
      <c r="G134" s="250"/>
      <c r="H134" s="253">
        <v>590.70000000000005</v>
      </c>
      <c r="I134" s="254"/>
      <c r="J134" s="250"/>
      <c r="K134" s="250"/>
      <c r="L134" s="255"/>
      <c r="M134" s="256"/>
      <c r="N134" s="257"/>
      <c r="O134" s="257"/>
      <c r="P134" s="257"/>
      <c r="Q134" s="257"/>
      <c r="R134" s="257"/>
      <c r="S134" s="257"/>
      <c r="T134" s="25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9" t="s">
        <v>179</v>
      </c>
      <c r="AU134" s="259" t="s">
        <v>83</v>
      </c>
      <c r="AV134" s="14" t="s">
        <v>123</v>
      </c>
      <c r="AW134" s="14" t="s">
        <v>30</v>
      </c>
      <c r="AX134" s="14" t="s">
        <v>81</v>
      </c>
      <c r="AY134" s="259" t="s">
        <v>124</v>
      </c>
    </row>
    <row r="135" s="2" customFormat="1" ht="37.8" customHeight="1">
      <c r="A135" s="37"/>
      <c r="B135" s="38"/>
      <c r="C135" s="210" t="s">
        <v>83</v>
      </c>
      <c r="D135" s="210" t="s">
        <v>125</v>
      </c>
      <c r="E135" s="211" t="s">
        <v>336</v>
      </c>
      <c r="F135" s="212" t="s">
        <v>337</v>
      </c>
      <c r="G135" s="213" t="s">
        <v>184</v>
      </c>
      <c r="H135" s="214">
        <v>487.5</v>
      </c>
      <c r="I135" s="215"/>
      <c r="J135" s="216">
        <f>ROUND(I135*H135,2)</f>
        <v>0</v>
      </c>
      <c r="K135" s="217"/>
      <c r="L135" s="43"/>
      <c r="M135" s="218" t="s">
        <v>1</v>
      </c>
      <c r="N135" s="219" t="s">
        <v>38</v>
      </c>
      <c r="O135" s="90"/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2" t="s">
        <v>123</v>
      </c>
      <c r="AT135" s="222" t="s">
        <v>125</v>
      </c>
      <c r="AU135" s="222" t="s">
        <v>83</v>
      </c>
      <c r="AY135" s="16" t="s">
        <v>124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6" t="s">
        <v>81</v>
      </c>
      <c r="BK135" s="223">
        <f>ROUND(I135*H135,2)</f>
        <v>0</v>
      </c>
      <c r="BL135" s="16" t="s">
        <v>123</v>
      </c>
      <c r="BM135" s="222" t="s">
        <v>123</v>
      </c>
    </row>
    <row r="136" s="13" customFormat="1">
      <c r="A136" s="13"/>
      <c r="B136" s="237"/>
      <c r="C136" s="238"/>
      <c r="D136" s="239" t="s">
        <v>179</v>
      </c>
      <c r="E136" s="240" t="s">
        <v>1</v>
      </c>
      <c r="F136" s="241" t="s">
        <v>435</v>
      </c>
      <c r="G136" s="238"/>
      <c r="H136" s="242">
        <v>487.5</v>
      </c>
      <c r="I136" s="243"/>
      <c r="J136" s="238"/>
      <c r="K136" s="238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179</v>
      </c>
      <c r="AU136" s="248" t="s">
        <v>83</v>
      </c>
      <c r="AV136" s="13" t="s">
        <v>83</v>
      </c>
      <c r="AW136" s="13" t="s">
        <v>30</v>
      </c>
      <c r="AX136" s="13" t="s">
        <v>73</v>
      </c>
      <c r="AY136" s="248" t="s">
        <v>124</v>
      </c>
    </row>
    <row r="137" s="14" customFormat="1">
      <c r="A137" s="14"/>
      <c r="B137" s="249"/>
      <c r="C137" s="250"/>
      <c r="D137" s="239" t="s">
        <v>179</v>
      </c>
      <c r="E137" s="251" t="s">
        <v>1</v>
      </c>
      <c r="F137" s="252" t="s">
        <v>181</v>
      </c>
      <c r="G137" s="250"/>
      <c r="H137" s="253">
        <v>487.5</v>
      </c>
      <c r="I137" s="254"/>
      <c r="J137" s="250"/>
      <c r="K137" s="250"/>
      <c r="L137" s="255"/>
      <c r="M137" s="256"/>
      <c r="N137" s="257"/>
      <c r="O137" s="257"/>
      <c r="P137" s="257"/>
      <c r="Q137" s="257"/>
      <c r="R137" s="257"/>
      <c r="S137" s="257"/>
      <c r="T137" s="25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9" t="s">
        <v>179</v>
      </c>
      <c r="AU137" s="259" t="s">
        <v>83</v>
      </c>
      <c r="AV137" s="14" t="s">
        <v>123</v>
      </c>
      <c r="AW137" s="14" t="s">
        <v>30</v>
      </c>
      <c r="AX137" s="14" t="s">
        <v>81</v>
      </c>
      <c r="AY137" s="259" t="s">
        <v>124</v>
      </c>
    </row>
    <row r="138" s="2" customFormat="1" ht="37.8" customHeight="1">
      <c r="A138" s="37"/>
      <c r="B138" s="38"/>
      <c r="C138" s="210" t="s">
        <v>132</v>
      </c>
      <c r="D138" s="210" t="s">
        <v>125</v>
      </c>
      <c r="E138" s="211" t="s">
        <v>339</v>
      </c>
      <c r="F138" s="212" t="s">
        <v>340</v>
      </c>
      <c r="G138" s="213" t="s">
        <v>184</v>
      </c>
      <c r="H138" s="214">
        <v>4875</v>
      </c>
      <c r="I138" s="215"/>
      <c r="J138" s="216">
        <f>ROUND(I138*H138,2)</f>
        <v>0</v>
      </c>
      <c r="K138" s="217"/>
      <c r="L138" s="43"/>
      <c r="M138" s="218" t="s">
        <v>1</v>
      </c>
      <c r="N138" s="219" t="s">
        <v>38</v>
      </c>
      <c r="O138" s="90"/>
      <c r="P138" s="220">
        <f>O138*H138</f>
        <v>0</v>
      </c>
      <c r="Q138" s="220">
        <v>0</v>
      </c>
      <c r="R138" s="220">
        <f>Q138*H138</f>
        <v>0</v>
      </c>
      <c r="S138" s="220">
        <v>0</v>
      </c>
      <c r="T138" s="22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2" t="s">
        <v>123</v>
      </c>
      <c r="AT138" s="222" t="s">
        <v>125</v>
      </c>
      <c r="AU138" s="222" t="s">
        <v>83</v>
      </c>
      <c r="AY138" s="16" t="s">
        <v>124</v>
      </c>
      <c r="BE138" s="223">
        <f>IF(N138="základní",J138,0)</f>
        <v>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16" t="s">
        <v>81</v>
      </c>
      <c r="BK138" s="223">
        <f>ROUND(I138*H138,2)</f>
        <v>0</v>
      </c>
      <c r="BL138" s="16" t="s">
        <v>123</v>
      </c>
      <c r="BM138" s="222" t="s">
        <v>135</v>
      </c>
    </row>
    <row r="139" s="13" customFormat="1">
      <c r="A139" s="13"/>
      <c r="B139" s="237"/>
      <c r="C139" s="238"/>
      <c r="D139" s="239" t="s">
        <v>179</v>
      </c>
      <c r="E139" s="240" t="s">
        <v>1</v>
      </c>
      <c r="F139" s="241" t="s">
        <v>436</v>
      </c>
      <c r="G139" s="238"/>
      <c r="H139" s="242">
        <v>4875</v>
      </c>
      <c r="I139" s="243"/>
      <c r="J139" s="238"/>
      <c r="K139" s="238"/>
      <c r="L139" s="244"/>
      <c r="M139" s="245"/>
      <c r="N139" s="246"/>
      <c r="O139" s="246"/>
      <c r="P139" s="246"/>
      <c r="Q139" s="246"/>
      <c r="R139" s="246"/>
      <c r="S139" s="246"/>
      <c r="T139" s="24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8" t="s">
        <v>179</v>
      </c>
      <c r="AU139" s="248" t="s">
        <v>83</v>
      </c>
      <c r="AV139" s="13" t="s">
        <v>83</v>
      </c>
      <c r="AW139" s="13" t="s">
        <v>30</v>
      </c>
      <c r="AX139" s="13" t="s">
        <v>73</v>
      </c>
      <c r="AY139" s="248" t="s">
        <v>124</v>
      </c>
    </row>
    <row r="140" s="14" customFormat="1">
      <c r="A140" s="14"/>
      <c r="B140" s="249"/>
      <c r="C140" s="250"/>
      <c r="D140" s="239" t="s">
        <v>179</v>
      </c>
      <c r="E140" s="251" t="s">
        <v>1</v>
      </c>
      <c r="F140" s="252" t="s">
        <v>181</v>
      </c>
      <c r="G140" s="250"/>
      <c r="H140" s="253">
        <v>4875</v>
      </c>
      <c r="I140" s="254"/>
      <c r="J140" s="250"/>
      <c r="K140" s="250"/>
      <c r="L140" s="255"/>
      <c r="M140" s="256"/>
      <c r="N140" s="257"/>
      <c r="O140" s="257"/>
      <c r="P140" s="257"/>
      <c r="Q140" s="257"/>
      <c r="R140" s="257"/>
      <c r="S140" s="257"/>
      <c r="T140" s="25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9" t="s">
        <v>179</v>
      </c>
      <c r="AU140" s="259" t="s">
        <v>83</v>
      </c>
      <c r="AV140" s="14" t="s">
        <v>123</v>
      </c>
      <c r="AW140" s="14" t="s">
        <v>30</v>
      </c>
      <c r="AX140" s="14" t="s">
        <v>81</v>
      </c>
      <c r="AY140" s="259" t="s">
        <v>124</v>
      </c>
    </row>
    <row r="141" s="2" customFormat="1" ht="37.8" customHeight="1">
      <c r="A141" s="37"/>
      <c r="B141" s="38"/>
      <c r="C141" s="210" t="s">
        <v>123</v>
      </c>
      <c r="D141" s="210" t="s">
        <v>125</v>
      </c>
      <c r="E141" s="211" t="s">
        <v>186</v>
      </c>
      <c r="F141" s="212" t="s">
        <v>187</v>
      </c>
      <c r="G141" s="213" t="s">
        <v>184</v>
      </c>
      <c r="H141" s="214">
        <v>47.466999999999999</v>
      </c>
      <c r="I141" s="215"/>
      <c r="J141" s="216">
        <f>ROUND(I141*H141,2)</f>
        <v>0</v>
      </c>
      <c r="K141" s="217"/>
      <c r="L141" s="43"/>
      <c r="M141" s="218" t="s">
        <v>1</v>
      </c>
      <c r="N141" s="219" t="s">
        <v>38</v>
      </c>
      <c r="O141" s="90"/>
      <c r="P141" s="220">
        <f>O141*H141</f>
        <v>0</v>
      </c>
      <c r="Q141" s="220">
        <v>0</v>
      </c>
      <c r="R141" s="220">
        <f>Q141*H141</f>
        <v>0</v>
      </c>
      <c r="S141" s="220">
        <v>0</v>
      </c>
      <c r="T141" s="22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2" t="s">
        <v>123</v>
      </c>
      <c r="AT141" s="222" t="s">
        <v>125</v>
      </c>
      <c r="AU141" s="222" t="s">
        <v>83</v>
      </c>
      <c r="AY141" s="16" t="s">
        <v>124</v>
      </c>
      <c r="BE141" s="223">
        <f>IF(N141="základní",J141,0)</f>
        <v>0</v>
      </c>
      <c r="BF141" s="223">
        <f>IF(N141="snížená",J141,0)</f>
        <v>0</v>
      </c>
      <c r="BG141" s="223">
        <f>IF(N141="zákl. přenesená",J141,0)</f>
        <v>0</v>
      </c>
      <c r="BH141" s="223">
        <f>IF(N141="sníž. přenesená",J141,0)</f>
        <v>0</v>
      </c>
      <c r="BI141" s="223">
        <f>IF(N141="nulová",J141,0)</f>
        <v>0</v>
      </c>
      <c r="BJ141" s="16" t="s">
        <v>81</v>
      </c>
      <c r="BK141" s="223">
        <f>ROUND(I141*H141,2)</f>
        <v>0</v>
      </c>
      <c r="BL141" s="16" t="s">
        <v>123</v>
      </c>
      <c r="BM141" s="222" t="s">
        <v>437</v>
      </c>
    </row>
    <row r="142" s="2" customFormat="1" ht="37.8" customHeight="1">
      <c r="A142" s="37"/>
      <c r="B142" s="38"/>
      <c r="C142" s="210" t="s">
        <v>139</v>
      </c>
      <c r="D142" s="210" t="s">
        <v>125</v>
      </c>
      <c r="E142" s="211" t="s">
        <v>188</v>
      </c>
      <c r="F142" s="212" t="s">
        <v>189</v>
      </c>
      <c r="G142" s="213" t="s">
        <v>184</v>
      </c>
      <c r="H142" s="214">
        <v>474.67000000000002</v>
      </c>
      <c r="I142" s="215"/>
      <c r="J142" s="216">
        <f>ROUND(I142*H142,2)</f>
        <v>0</v>
      </c>
      <c r="K142" s="217"/>
      <c r="L142" s="43"/>
      <c r="M142" s="218" t="s">
        <v>1</v>
      </c>
      <c r="N142" s="219" t="s">
        <v>38</v>
      </c>
      <c r="O142" s="90"/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2" t="s">
        <v>123</v>
      </c>
      <c r="AT142" s="222" t="s">
        <v>125</v>
      </c>
      <c r="AU142" s="222" t="s">
        <v>83</v>
      </c>
      <c r="AY142" s="16" t="s">
        <v>124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6" t="s">
        <v>81</v>
      </c>
      <c r="BK142" s="223">
        <f>ROUND(I142*H142,2)</f>
        <v>0</v>
      </c>
      <c r="BL142" s="16" t="s">
        <v>123</v>
      </c>
      <c r="BM142" s="222" t="s">
        <v>438</v>
      </c>
    </row>
    <row r="143" s="13" customFormat="1">
      <c r="A143" s="13"/>
      <c r="B143" s="237"/>
      <c r="C143" s="238"/>
      <c r="D143" s="239" t="s">
        <v>179</v>
      </c>
      <c r="E143" s="240" t="s">
        <v>1</v>
      </c>
      <c r="F143" s="241" t="s">
        <v>439</v>
      </c>
      <c r="G143" s="238"/>
      <c r="H143" s="242">
        <v>474.67000000000002</v>
      </c>
      <c r="I143" s="243"/>
      <c r="J143" s="238"/>
      <c r="K143" s="238"/>
      <c r="L143" s="244"/>
      <c r="M143" s="245"/>
      <c r="N143" s="246"/>
      <c r="O143" s="246"/>
      <c r="P143" s="246"/>
      <c r="Q143" s="246"/>
      <c r="R143" s="246"/>
      <c r="S143" s="246"/>
      <c r="T143" s="24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8" t="s">
        <v>179</v>
      </c>
      <c r="AU143" s="248" t="s">
        <v>83</v>
      </c>
      <c r="AV143" s="13" t="s">
        <v>83</v>
      </c>
      <c r="AW143" s="13" t="s">
        <v>30</v>
      </c>
      <c r="AX143" s="13" t="s">
        <v>81</v>
      </c>
      <c r="AY143" s="248" t="s">
        <v>124</v>
      </c>
    </row>
    <row r="144" s="2" customFormat="1" ht="24.15" customHeight="1">
      <c r="A144" s="37"/>
      <c r="B144" s="38"/>
      <c r="C144" s="210" t="s">
        <v>135</v>
      </c>
      <c r="D144" s="210" t="s">
        <v>125</v>
      </c>
      <c r="E144" s="211" t="s">
        <v>440</v>
      </c>
      <c r="F144" s="212" t="s">
        <v>441</v>
      </c>
      <c r="G144" s="213" t="s">
        <v>184</v>
      </c>
      <c r="H144" s="214">
        <v>47.466999999999999</v>
      </c>
      <c r="I144" s="215"/>
      <c r="J144" s="216">
        <f>ROUND(I144*H144,2)</f>
        <v>0</v>
      </c>
      <c r="K144" s="217"/>
      <c r="L144" s="43"/>
      <c r="M144" s="218" t="s">
        <v>1</v>
      </c>
      <c r="N144" s="219" t="s">
        <v>38</v>
      </c>
      <c r="O144" s="90"/>
      <c r="P144" s="220">
        <f>O144*H144</f>
        <v>0</v>
      </c>
      <c r="Q144" s="220">
        <v>0</v>
      </c>
      <c r="R144" s="220">
        <f>Q144*H144</f>
        <v>0</v>
      </c>
      <c r="S144" s="220">
        <v>0</v>
      </c>
      <c r="T144" s="22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2" t="s">
        <v>123</v>
      </c>
      <c r="AT144" s="222" t="s">
        <v>125</v>
      </c>
      <c r="AU144" s="222" t="s">
        <v>83</v>
      </c>
      <c r="AY144" s="16" t="s">
        <v>124</v>
      </c>
      <c r="BE144" s="223">
        <f>IF(N144="základní",J144,0)</f>
        <v>0</v>
      </c>
      <c r="BF144" s="223">
        <f>IF(N144="snížená",J144,0)</f>
        <v>0</v>
      </c>
      <c r="BG144" s="223">
        <f>IF(N144="zákl. přenesená",J144,0)</f>
        <v>0</v>
      </c>
      <c r="BH144" s="223">
        <f>IF(N144="sníž. přenesená",J144,0)</f>
        <v>0</v>
      </c>
      <c r="BI144" s="223">
        <f>IF(N144="nulová",J144,0)</f>
        <v>0</v>
      </c>
      <c r="BJ144" s="16" t="s">
        <v>81</v>
      </c>
      <c r="BK144" s="223">
        <f>ROUND(I144*H144,2)</f>
        <v>0</v>
      </c>
      <c r="BL144" s="16" t="s">
        <v>123</v>
      </c>
      <c r="BM144" s="222" t="s">
        <v>442</v>
      </c>
    </row>
    <row r="145" s="13" customFormat="1">
      <c r="A145" s="13"/>
      <c r="B145" s="237"/>
      <c r="C145" s="238"/>
      <c r="D145" s="239" t="s">
        <v>179</v>
      </c>
      <c r="E145" s="240" t="s">
        <v>1</v>
      </c>
      <c r="F145" s="241" t="s">
        <v>443</v>
      </c>
      <c r="G145" s="238"/>
      <c r="H145" s="242">
        <v>47.466999999999999</v>
      </c>
      <c r="I145" s="243"/>
      <c r="J145" s="238"/>
      <c r="K145" s="238"/>
      <c r="L145" s="244"/>
      <c r="M145" s="245"/>
      <c r="N145" s="246"/>
      <c r="O145" s="246"/>
      <c r="P145" s="246"/>
      <c r="Q145" s="246"/>
      <c r="R145" s="246"/>
      <c r="S145" s="246"/>
      <c r="T145" s="24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8" t="s">
        <v>179</v>
      </c>
      <c r="AU145" s="248" t="s">
        <v>83</v>
      </c>
      <c r="AV145" s="13" t="s">
        <v>83</v>
      </c>
      <c r="AW145" s="13" t="s">
        <v>30</v>
      </c>
      <c r="AX145" s="13" t="s">
        <v>81</v>
      </c>
      <c r="AY145" s="248" t="s">
        <v>124</v>
      </c>
    </row>
    <row r="146" s="2" customFormat="1" ht="33" customHeight="1">
      <c r="A146" s="37"/>
      <c r="B146" s="38"/>
      <c r="C146" s="210" t="s">
        <v>145</v>
      </c>
      <c r="D146" s="210" t="s">
        <v>125</v>
      </c>
      <c r="E146" s="211" t="s">
        <v>191</v>
      </c>
      <c r="F146" s="212" t="s">
        <v>192</v>
      </c>
      <c r="G146" s="213" t="s">
        <v>193</v>
      </c>
      <c r="H146" s="214">
        <v>962.94100000000003</v>
      </c>
      <c r="I146" s="215"/>
      <c r="J146" s="216">
        <f>ROUND(I146*H146,2)</f>
        <v>0</v>
      </c>
      <c r="K146" s="217"/>
      <c r="L146" s="43"/>
      <c r="M146" s="218" t="s">
        <v>1</v>
      </c>
      <c r="N146" s="219" t="s">
        <v>38</v>
      </c>
      <c r="O146" s="90"/>
      <c r="P146" s="220">
        <f>O146*H146</f>
        <v>0</v>
      </c>
      <c r="Q146" s="220">
        <v>0</v>
      </c>
      <c r="R146" s="220">
        <f>Q146*H146</f>
        <v>0</v>
      </c>
      <c r="S146" s="220">
        <v>0</v>
      </c>
      <c r="T146" s="22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2" t="s">
        <v>123</v>
      </c>
      <c r="AT146" s="222" t="s">
        <v>125</v>
      </c>
      <c r="AU146" s="222" t="s">
        <v>83</v>
      </c>
      <c r="AY146" s="16" t="s">
        <v>124</v>
      </c>
      <c r="BE146" s="223">
        <f>IF(N146="základní",J146,0)</f>
        <v>0</v>
      </c>
      <c r="BF146" s="223">
        <f>IF(N146="snížená",J146,0)</f>
        <v>0</v>
      </c>
      <c r="BG146" s="223">
        <f>IF(N146="zákl. přenesená",J146,0)</f>
        <v>0</v>
      </c>
      <c r="BH146" s="223">
        <f>IF(N146="sníž. přenesená",J146,0)</f>
        <v>0</v>
      </c>
      <c r="BI146" s="223">
        <f>IF(N146="nulová",J146,0)</f>
        <v>0</v>
      </c>
      <c r="BJ146" s="16" t="s">
        <v>81</v>
      </c>
      <c r="BK146" s="223">
        <f>ROUND(I146*H146,2)</f>
        <v>0</v>
      </c>
      <c r="BL146" s="16" t="s">
        <v>123</v>
      </c>
      <c r="BM146" s="222" t="s">
        <v>142</v>
      </c>
    </row>
    <row r="147" s="13" customFormat="1">
      <c r="A147" s="13"/>
      <c r="B147" s="237"/>
      <c r="C147" s="238"/>
      <c r="D147" s="239" t="s">
        <v>179</v>
      </c>
      <c r="E147" s="240" t="s">
        <v>1</v>
      </c>
      <c r="F147" s="241" t="s">
        <v>444</v>
      </c>
      <c r="G147" s="238"/>
      <c r="H147" s="242">
        <v>962.94100000000003</v>
      </c>
      <c r="I147" s="243"/>
      <c r="J147" s="238"/>
      <c r="K147" s="238"/>
      <c r="L147" s="244"/>
      <c r="M147" s="245"/>
      <c r="N147" s="246"/>
      <c r="O147" s="246"/>
      <c r="P147" s="246"/>
      <c r="Q147" s="246"/>
      <c r="R147" s="246"/>
      <c r="S147" s="246"/>
      <c r="T147" s="24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8" t="s">
        <v>179</v>
      </c>
      <c r="AU147" s="248" t="s">
        <v>83</v>
      </c>
      <c r="AV147" s="13" t="s">
        <v>83</v>
      </c>
      <c r="AW147" s="13" t="s">
        <v>30</v>
      </c>
      <c r="AX147" s="13" t="s">
        <v>73</v>
      </c>
      <c r="AY147" s="248" t="s">
        <v>124</v>
      </c>
    </row>
    <row r="148" s="14" customFormat="1">
      <c r="A148" s="14"/>
      <c r="B148" s="249"/>
      <c r="C148" s="250"/>
      <c r="D148" s="239" t="s">
        <v>179</v>
      </c>
      <c r="E148" s="251" t="s">
        <v>1</v>
      </c>
      <c r="F148" s="252" t="s">
        <v>181</v>
      </c>
      <c r="G148" s="250"/>
      <c r="H148" s="253">
        <v>962.94100000000003</v>
      </c>
      <c r="I148" s="254"/>
      <c r="J148" s="250"/>
      <c r="K148" s="250"/>
      <c r="L148" s="255"/>
      <c r="M148" s="256"/>
      <c r="N148" s="257"/>
      <c r="O148" s="257"/>
      <c r="P148" s="257"/>
      <c r="Q148" s="257"/>
      <c r="R148" s="257"/>
      <c r="S148" s="257"/>
      <c r="T148" s="25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9" t="s">
        <v>179</v>
      </c>
      <c r="AU148" s="259" t="s">
        <v>83</v>
      </c>
      <c r="AV148" s="14" t="s">
        <v>123</v>
      </c>
      <c r="AW148" s="14" t="s">
        <v>30</v>
      </c>
      <c r="AX148" s="14" t="s">
        <v>81</v>
      </c>
      <c r="AY148" s="259" t="s">
        <v>124</v>
      </c>
    </row>
    <row r="149" s="2" customFormat="1" ht="16.5" customHeight="1">
      <c r="A149" s="37"/>
      <c r="B149" s="38"/>
      <c r="C149" s="210" t="s">
        <v>138</v>
      </c>
      <c r="D149" s="210" t="s">
        <v>125</v>
      </c>
      <c r="E149" s="211" t="s">
        <v>345</v>
      </c>
      <c r="F149" s="212" t="s">
        <v>346</v>
      </c>
      <c r="G149" s="213" t="s">
        <v>184</v>
      </c>
      <c r="H149" s="214">
        <v>47.466999999999999</v>
      </c>
      <c r="I149" s="215"/>
      <c r="J149" s="216">
        <f>ROUND(I149*H149,2)</f>
        <v>0</v>
      </c>
      <c r="K149" s="217"/>
      <c r="L149" s="43"/>
      <c r="M149" s="218" t="s">
        <v>1</v>
      </c>
      <c r="N149" s="219" t="s">
        <v>38</v>
      </c>
      <c r="O149" s="90"/>
      <c r="P149" s="220">
        <f>O149*H149</f>
        <v>0</v>
      </c>
      <c r="Q149" s="220">
        <v>0</v>
      </c>
      <c r="R149" s="220">
        <f>Q149*H149</f>
        <v>0</v>
      </c>
      <c r="S149" s="220">
        <v>0</v>
      </c>
      <c r="T149" s="22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2" t="s">
        <v>123</v>
      </c>
      <c r="AT149" s="222" t="s">
        <v>125</v>
      </c>
      <c r="AU149" s="222" t="s">
        <v>83</v>
      </c>
      <c r="AY149" s="16" t="s">
        <v>124</v>
      </c>
      <c r="BE149" s="223">
        <f>IF(N149="základní",J149,0)</f>
        <v>0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16" t="s">
        <v>81</v>
      </c>
      <c r="BK149" s="223">
        <f>ROUND(I149*H149,2)</f>
        <v>0</v>
      </c>
      <c r="BL149" s="16" t="s">
        <v>123</v>
      </c>
      <c r="BM149" s="222" t="s">
        <v>8</v>
      </c>
    </row>
    <row r="150" s="2" customFormat="1" ht="24.15" customHeight="1">
      <c r="A150" s="37"/>
      <c r="B150" s="38"/>
      <c r="C150" s="210" t="s">
        <v>152</v>
      </c>
      <c r="D150" s="210" t="s">
        <v>125</v>
      </c>
      <c r="E150" s="211" t="s">
        <v>347</v>
      </c>
      <c r="F150" s="212" t="s">
        <v>348</v>
      </c>
      <c r="G150" s="213" t="s">
        <v>184</v>
      </c>
      <c r="H150" s="214">
        <v>127.8</v>
      </c>
      <c r="I150" s="215"/>
      <c r="J150" s="216">
        <f>ROUND(I150*H150,2)</f>
        <v>0</v>
      </c>
      <c r="K150" s="217"/>
      <c r="L150" s="43"/>
      <c r="M150" s="218" t="s">
        <v>1</v>
      </c>
      <c r="N150" s="219" t="s">
        <v>38</v>
      </c>
      <c r="O150" s="90"/>
      <c r="P150" s="220">
        <f>O150*H150</f>
        <v>0</v>
      </c>
      <c r="Q150" s="220">
        <v>0</v>
      </c>
      <c r="R150" s="220">
        <f>Q150*H150</f>
        <v>0</v>
      </c>
      <c r="S150" s="220">
        <v>0</v>
      </c>
      <c r="T150" s="22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2" t="s">
        <v>123</v>
      </c>
      <c r="AT150" s="222" t="s">
        <v>125</v>
      </c>
      <c r="AU150" s="222" t="s">
        <v>83</v>
      </c>
      <c r="AY150" s="16" t="s">
        <v>124</v>
      </c>
      <c r="BE150" s="223">
        <f>IF(N150="základní",J150,0)</f>
        <v>0</v>
      </c>
      <c r="BF150" s="223">
        <f>IF(N150="snížená",J150,0)</f>
        <v>0</v>
      </c>
      <c r="BG150" s="223">
        <f>IF(N150="zákl. přenesená",J150,0)</f>
        <v>0</v>
      </c>
      <c r="BH150" s="223">
        <f>IF(N150="sníž. přenesená",J150,0)</f>
        <v>0</v>
      </c>
      <c r="BI150" s="223">
        <f>IF(N150="nulová",J150,0)</f>
        <v>0</v>
      </c>
      <c r="BJ150" s="16" t="s">
        <v>81</v>
      </c>
      <c r="BK150" s="223">
        <f>ROUND(I150*H150,2)</f>
        <v>0</v>
      </c>
      <c r="BL150" s="16" t="s">
        <v>123</v>
      </c>
      <c r="BM150" s="222" t="s">
        <v>148</v>
      </c>
    </row>
    <row r="151" s="13" customFormat="1">
      <c r="A151" s="13"/>
      <c r="B151" s="237"/>
      <c r="C151" s="238"/>
      <c r="D151" s="239" t="s">
        <v>179</v>
      </c>
      <c r="E151" s="240" t="s">
        <v>1</v>
      </c>
      <c r="F151" s="241" t="s">
        <v>445</v>
      </c>
      <c r="G151" s="238"/>
      <c r="H151" s="242">
        <v>103.2</v>
      </c>
      <c r="I151" s="243"/>
      <c r="J151" s="238"/>
      <c r="K151" s="238"/>
      <c r="L151" s="244"/>
      <c r="M151" s="245"/>
      <c r="N151" s="246"/>
      <c r="O151" s="246"/>
      <c r="P151" s="246"/>
      <c r="Q151" s="246"/>
      <c r="R151" s="246"/>
      <c r="S151" s="246"/>
      <c r="T151" s="24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8" t="s">
        <v>179</v>
      </c>
      <c r="AU151" s="248" t="s">
        <v>83</v>
      </c>
      <c r="AV151" s="13" t="s">
        <v>83</v>
      </c>
      <c r="AW151" s="13" t="s">
        <v>30</v>
      </c>
      <c r="AX151" s="13" t="s">
        <v>73</v>
      </c>
      <c r="AY151" s="248" t="s">
        <v>124</v>
      </c>
    </row>
    <row r="152" s="13" customFormat="1">
      <c r="A152" s="13"/>
      <c r="B152" s="237"/>
      <c r="C152" s="238"/>
      <c r="D152" s="239" t="s">
        <v>179</v>
      </c>
      <c r="E152" s="240" t="s">
        <v>1</v>
      </c>
      <c r="F152" s="241" t="s">
        <v>446</v>
      </c>
      <c r="G152" s="238"/>
      <c r="H152" s="242">
        <v>24.600000000000001</v>
      </c>
      <c r="I152" s="243"/>
      <c r="J152" s="238"/>
      <c r="K152" s="238"/>
      <c r="L152" s="244"/>
      <c r="M152" s="245"/>
      <c r="N152" s="246"/>
      <c r="O152" s="246"/>
      <c r="P152" s="246"/>
      <c r="Q152" s="246"/>
      <c r="R152" s="246"/>
      <c r="S152" s="246"/>
      <c r="T152" s="24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8" t="s">
        <v>179</v>
      </c>
      <c r="AU152" s="248" t="s">
        <v>83</v>
      </c>
      <c r="AV152" s="13" t="s">
        <v>83</v>
      </c>
      <c r="AW152" s="13" t="s">
        <v>30</v>
      </c>
      <c r="AX152" s="13" t="s">
        <v>73</v>
      </c>
      <c r="AY152" s="248" t="s">
        <v>124</v>
      </c>
    </row>
    <row r="153" s="14" customFormat="1">
      <c r="A153" s="14"/>
      <c r="B153" s="249"/>
      <c r="C153" s="250"/>
      <c r="D153" s="239" t="s">
        <v>179</v>
      </c>
      <c r="E153" s="251" t="s">
        <v>1</v>
      </c>
      <c r="F153" s="252" t="s">
        <v>181</v>
      </c>
      <c r="G153" s="250"/>
      <c r="H153" s="253">
        <v>127.8</v>
      </c>
      <c r="I153" s="254"/>
      <c r="J153" s="250"/>
      <c r="K153" s="250"/>
      <c r="L153" s="255"/>
      <c r="M153" s="256"/>
      <c r="N153" s="257"/>
      <c r="O153" s="257"/>
      <c r="P153" s="257"/>
      <c r="Q153" s="257"/>
      <c r="R153" s="257"/>
      <c r="S153" s="257"/>
      <c r="T153" s="25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9" t="s">
        <v>179</v>
      </c>
      <c r="AU153" s="259" t="s">
        <v>83</v>
      </c>
      <c r="AV153" s="14" t="s">
        <v>123</v>
      </c>
      <c r="AW153" s="14" t="s">
        <v>30</v>
      </c>
      <c r="AX153" s="14" t="s">
        <v>81</v>
      </c>
      <c r="AY153" s="259" t="s">
        <v>124</v>
      </c>
    </row>
    <row r="154" s="2" customFormat="1" ht="16.5" customHeight="1">
      <c r="A154" s="37"/>
      <c r="B154" s="38"/>
      <c r="C154" s="260" t="s">
        <v>142</v>
      </c>
      <c r="D154" s="260" t="s">
        <v>246</v>
      </c>
      <c r="E154" s="261" t="s">
        <v>447</v>
      </c>
      <c r="F154" s="262" t="s">
        <v>448</v>
      </c>
      <c r="G154" s="263" t="s">
        <v>193</v>
      </c>
      <c r="H154" s="264">
        <v>49.200000000000003</v>
      </c>
      <c r="I154" s="265"/>
      <c r="J154" s="266">
        <f>ROUND(I154*H154,2)</f>
        <v>0</v>
      </c>
      <c r="K154" s="267"/>
      <c r="L154" s="268"/>
      <c r="M154" s="269" t="s">
        <v>1</v>
      </c>
      <c r="N154" s="270" t="s">
        <v>38</v>
      </c>
      <c r="O154" s="90"/>
      <c r="P154" s="220">
        <f>O154*H154</f>
        <v>0</v>
      </c>
      <c r="Q154" s="220">
        <v>1</v>
      </c>
      <c r="R154" s="220">
        <f>Q154*H154</f>
        <v>49.200000000000003</v>
      </c>
      <c r="S154" s="220">
        <v>0</v>
      </c>
      <c r="T154" s="22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2" t="s">
        <v>138</v>
      </c>
      <c r="AT154" s="222" t="s">
        <v>246</v>
      </c>
      <c r="AU154" s="222" t="s">
        <v>83</v>
      </c>
      <c r="AY154" s="16" t="s">
        <v>124</v>
      </c>
      <c r="BE154" s="223">
        <f>IF(N154="základní",J154,0)</f>
        <v>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16" t="s">
        <v>81</v>
      </c>
      <c r="BK154" s="223">
        <f>ROUND(I154*H154,2)</f>
        <v>0</v>
      </c>
      <c r="BL154" s="16" t="s">
        <v>123</v>
      </c>
      <c r="BM154" s="222" t="s">
        <v>151</v>
      </c>
    </row>
    <row r="155" s="13" customFormat="1">
      <c r="A155" s="13"/>
      <c r="B155" s="237"/>
      <c r="C155" s="238"/>
      <c r="D155" s="239" t="s">
        <v>179</v>
      </c>
      <c r="E155" s="240" t="s">
        <v>1</v>
      </c>
      <c r="F155" s="241" t="s">
        <v>449</v>
      </c>
      <c r="G155" s="238"/>
      <c r="H155" s="242">
        <v>49.200000000000003</v>
      </c>
      <c r="I155" s="243"/>
      <c r="J155" s="238"/>
      <c r="K155" s="238"/>
      <c r="L155" s="244"/>
      <c r="M155" s="245"/>
      <c r="N155" s="246"/>
      <c r="O155" s="246"/>
      <c r="P155" s="246"/>
      <c r="Q155" s="246"/>
      <c r="R155" s="246"/>
      <c r="S155" s="246"/>
      <c r="T155" s="24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8" t="s">
        <v>179</v>
      </c>
      <c r="AU155" s="248" t="s">
        <v>83</v>
      </c>
      <c r="AV155" s="13" t="s">
        <v>83</v>
      </c>
      <c r="AW155" s="13" t="s">
        <v>30</v>
      </c>
      <c r="AX155" s="13" t="s">
        <v>73</v>
      </c>
      <c r="AY155" s="248" t="s">
        <v>124</v>
      </c>
    </row>
    <row r="156" s="14" customFormat="1">
      <c r="A156" s="14"/>
      <c r="B156" s="249"/>
      <c r="C156" s="250"/>
      <c r="D156" s="239" t="s">
        <v>179</v>
      </c>
      <c r="E156" s="251" t="s">
        <v>1</v>
      </c>
      <c r="F156" s="252" t="s">
        <v>181</v>
      </c>
      <c r="G156" s="250"/>
      <c r="H156" s="253">
        <v>49.200000000000003</v>
      </c>
      <c r="I156" s="254"/>
      <c r="J156" s="250"/>
      <c r="K156" s="250"/>
      <c r="L156" s="255"/>
      <c r="M156" s="256"/>
      <c r="N156" s="257"/>
      <c r="O156" s="257"/>
      <c r="P156" s="257"/>
      <c r="Q156" s="257"/>
      <c r="R156" s="257"/>
      <c r="S156" s="257"/>
      <c r="T156" s="25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9" t="s">
        <v>179</v>
      </c>
      <c r="AU156" s="259" t="s">
        <v>83</v>
      </c>
      <c r="AV156" s="14" t="s">
        <v>123</v>
      </c>
      <c r="AW156" s="14" t="s">
        <v>30</v>
      </c>
      <c r="AX156" s="14" t="s">
        <v>81</v>
      </c>
      <c r="AY156" s="259" t="s">
        <v>124</v>
      </c>
    </row>
    <row r="157" s="11" customFormat="1" ht="22.8" customHeight="1">
      <c r="A157" s="11"/>
      <c r="B157" s="196"/>
      <c r="C157" s="197"/>
      <c r="D157" s="198" t="s">
        <v>72</v>
      </c>
      <c r="E157" s="235" t="s">
        <v>83</v>
      </c>
      <c r="F157" s="235" t="s">
        <v>450</v>
      </c>
      <c r="G157" s="197"/>
      <c r="H157" s="197"/>
      <c r="I157" s="200"/>
      <c r="J157" s="236">
        <f>BK157</f>
        <v>0</v>
      </c>
      <c r="K157" s="197"/>
      <c r="L157" s="202"/>
      <c r="M157" s="203"/>
      <c r="N157" s="204"/>
      <c r="O157" s="204"/>
      <c r="P157" s="205">
        <f>SUM(P158:P184)</f>
        <v>0</v>
      </c>
      <c r="Q157" s="204"/>
      <c r="R157" s="205">
        <f>SUM(R158:R184)</f>
        <v>150.93405549999997</v>
      </c>
      <c r="S157" s="204"/>
      <c r="T157" s="206">
        <f>SUM(T158:T184)</f>
        <v>0</v>
      </c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R157" s="207" t="s">
        <v>81</v>
      </c>
      <c r="AT157" s="208" t="s">
        <v>72</v>
      </c>
      <c r="AU157" s="208" t="s">
        <v>81</v>
      </c>
      <c r="AY157" s="207" t="s">
        <v>124</v>
      </c>
      <c r="BK157" s="209">
        <f>SUM(BK158:BK184)</f>
        <v>0</v>
      </c>
    </row>
    <row r="158" s="2" customFormat="1" ht="37.8" customHeight="1">
      <c r="A158" s="37"/>
      <c r="B158" s="38"/>
      <c r="C158" s="210" t="s">
        <v>158</v>
      </c>
      <c r="D158" s="210" t="s">
        <v>125</v>
      </c>
      <c r="E158" s="211" t="s">
        <v>451</v>
      </c>
      <c r="F158" s="212" t="s">
        <v>452</v>
      </c>
      <c r="G158" s="213" t="s">
        <v>234</v>
      </c>
      <c r="H158" s="214">
        <v>24</v>
      </c>
      <c r="I158" s="215"/>
      <c r="J158" s="216">
        <f>ROUND(I158*H158,2)</f>
        <v>0</v>
      </c>
      <c r="K158" s="217"/>
      <c r="L158" s="43"/>
      <c r="M158" s="218" t="s">
        <v>1</v>
      </c>
      <c r="N158" s="219" t="s">
        <v>38</v>
      </c>
      <c r="O158" s="90"/>
      <c r="P158" s="220">
        <f>O158*H158</f>
        <v>0</v>
      </c>
      <c r="Q158" s="220">
        <v>0.27378000000000002</v>
      </c>
      <c r="R158" s="220">
        <f>Q158*H158</f>
        <v>6.5707200000000006</v>
      </c>
      <c r="S158" s="220">
        <v>0</v>
      </c>
      <c r="T158" s="22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2" t="s">
        <v>123</v>
      </c>
      <c r="AT158" s="222" t="s">
        <v>125</v>
      </c>
      <c r="AU158" s="222" t="s">
        <v>83</v>
      </c>
      <c r="AY158" s="16" t="s">
        <v>124</v>
      </c>
      <c r="BE158" s="223">
        <f>IF(N158="základní",J158,0)</f>
        <v>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16" t="s">
        <v>81</v>
      </c>
      <c r="BK158" s="223">
        <f>ROUND(I158*H158,2)</f>
        <v>0</v>
      </c>
      <c r="BL158" s="16" t="s">
        <v>123</v>
      </c>
      <c r="BM158" s="222" t="s">
        <v>155</v>
      </c>
    </row>
    <row r="159" s="13" customFormat="1">
      <c r="A159" s="13"/>
      <c r="B159" s="237"/>
      <c r="C159" s="238"/>
      <c r="D159" s="239" t="s">
        <v>179</v>
      </c>
      <c r="E159" s="240" t="s">
        <v>1</v>
      </c>
      <c r="F159" s="241" t="s">
        <v>453</v>
      </c>
      <c r="G159" s="238"/>
      <c r="H159" s="242">
        <v>24</v>
      </c>
      <c r="I159" s="243"/>
      <c r="J159" s="238"/>
      <c r="K159" s="238"/>
      <c r="L159" s="244"/>
      <c r="M159" s="245"/>
      <c r="N159" s="246"/>
      <c r="O159" s="246"/>
      <c r="P159" s="246"/>
      <c r="Q159" s="246"/>
      <c r="R159" s="246"/>
      <c r="S159" s="246"/>
      <c r="T159" s="24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8" t="s">
        <v>179</v>
      </c>
      <c r="AU159" s="248" t="s">
        <v>83</v>
      </c>
      <c r="AV159" s="13" t="s">
        <v>83</v>
      </c>
      <c r="AW159" s="13" t="s">
        <v>30</v>
      </c>
      <c r="AX159" s="13" t="s">
        <v>73</v>
      </c>
      <c r="AY159" s="248" t="s">
        <v>124</v>
      </c>
    </row>
    <row r="160" s="14" customFormat="1">
      <c r="A160" s="14"/>
      <c r="B160" s="249"/>
      <c r="C160" s="250"/>
      <c r="D160" s="239" t="s">
        <v>179</v>
      </c>
      <c r="E160" s="251" t="s">
        <v>1</v>
      </c>
      <c r="F160" s="252" t="s">
        <v>181</v>
      </c>
      <c r="G160" s="250"/>
      <c r="H160" s="253">
        <v>24</v>
      </c>
      <c r="I160" s="254"/>
      <c r="J160" s="250"/>
      <c r="K160" s="250"/>
      <c r="L160" s="255"/>
      <c r="M160" s="256"/>
      <c r="N160" s="257"/>
      <c r="O160" s="257"/>
      <c r="P160" s="257"/>
      <c r="Q160" s="257"/>
      <c r="R160" s="257"/>
      <c r="S160" s="257"/>
      <c r="T160" s="25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9" t="s">
        <v>179</v>
      </c>
      <c r="AU160" s="259" t="s">
        <v>83</v>
      </c>
      <c r="AV160" s="14" t="s">
        <v>123</v>
      </c>
      <c r="AW160" s="14" t="s">
        <v>30</v>
      </c>
      <c r="AX160" s="14" t="s">
        <v>81</v>
      </c>
      <c r="AY160" s="259" t="s">
        <v>124</v>
      </c>
    </row>
    <row r="161" s="2" customFormat="1" ht="33" customHeight="1">
      <c r="A161" s="37"/>
      <c r="B161" s="38"/>
      <c r="C161" s="210" t="s">
        <v>8</v>
      </c>
      <c r="D161" s="210" t="s">
        <v>125</v>
      </c>
      <c r="E161" s="211" t="s">
        <v>454</v>
      </c>
      <c r="F161" s="212" t="s">
        <v>455</v>
      </c>
      <c r="G161" s="213" t="s">
        <v>234</v>
      </c>
      <c r="H161" s="214">
        <v>112</v>
      </c>
      <c r="I161" s="215"/>
      <c r="J161" s="216">
        <f>ROUND(I161*H161,2)</f>
        <v>0</v>
      </c>
      <c r="K161" s="217"/>
      <c r="L161" s="43"/>
      <c r="M161" s="218" t="s">
        <v>1</v>
      </c>
      <c r="N161" s="219" t="s">
        <v>38</v>
      </c>
      <c r="O161" s="90"/>
      <c r="P161" s="220">
        <f>O161*H161</f>
        <v>0</v>
      </c>
      <c r="Q161" s="220">
        <v>0.00021000000000000001</v>
      </c>
      <c r="R161" s="220">
        <f>Q161*H161</f>
        <v>0.023519999999999999</v>
      </c>
      <c r="S161" s="220">
        <v>0</v>
      </c>
      <c r="T161" s="22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2" t="s">
        <v>123</v>
      </c>
      <c r="AT161" s="222" t="s">
        <v>125</v>
      </c>
      <c r="AU161" s="222" t="s">
        <v>83</v>
      </c>
      <c r="AY161" s="16" t="s">
        <v>124</v>
      </c>
      <c r="BE161" s="223">
        <f>IF(N161="základní",J161,0)</f>
        <v>0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16" t="s">
        <v>81</v>
      </c>
      <c r="BK161" s="223">
        <f>ROUND(I161*H161,2)</f>
        <v>0</v>
      </c>
      <c r="BL161" s="16" t="s">
        <v>123</v>
      </c>
      <c r="BM161" s="222" t="s">
        <v>456</v>
      </c>
    </row>
    <row r="162" s="2" customFormat="1" ht="24.15" customHeight="1">
      <c r="A162" s="37"/>
      <c r="B162" s="38"/>
      <c r="C162" s="210" t="s">
        <v>163</v>
      </c>
      <c r="D162" s="210" t="s">
        <v>125</v>
      </c>
      <c r="E162" s="211" t="s">
        <v>457</v>
      </c>
      <c r="F162" s="212" t="s">
        <v>458</v>
      </c>
      <c r="G162" s="213" t="s">
        <v>234</v>
      </c>
      <c r="H162" s="214">
        <v>90</v>
      </c>
      <c r="I162" s="215"/>
      <c r="J162" s="216">
        <f>ROUND(I162*H162,2)</f>
        <v>0</v>
      </c>
      <c r="K162" s="217"/>
      <c r="L162" s="43"/>
      <c r="M162" s="218" t="s">
        <v>1</v>
      </c>
      <c r="N162" s="219" t="s">
        <v>38</v>
      </c>
      <c r="O162" s="90"/>
      <c r="P162" s="220">
        <f>O162*H162</f>
        <v>0</v>
      </c>
      <c r="Q162" s="220">
        <v>0.00012999999999999999</v>
      </c>
      <c r="R162" s="220">
        <f>Q162*H162</f>
        <v>0.011699999999999999</v>
      </c>
      <c r="S162" s="220">
        <v>0</v>
      </c>
      <c r="T162" s="22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2" t="s">
        <v>123</v>
      </c>
      <c r="AT162" s="222" t="s">
        <v>125</v>
      </c>
      <c r="AU162" s="222" t="s">
        <v>83</v>
      </c>
      <c r="AY162" s="16" t="s">
        <v>124</v>
      </c>
      <c r="BE162" s="223">
        <f>IF(N162="základní",J162,0)</f>
        <v>0</v>
      </c>
      <c r="BF162" s="223">
        <f>IF(N162="snížená",J162,0)</f>
        <v>0</v>
      </c>
      <c r="BG162" s="223">
        <f>IF(N162="zákl. přenesená",J162,0)</f>
        <v>0</v>
      </c>
      <c r="BH162" s="223">
        <f>IF(N162="sníž. přenesená",J162,0)</f>
        <v>0</v>
      </c>
      <c r="BI162" s="223">
        <f>IF(N162="nulová",J162,0)</f>
        <v>0</v>
      </c>
      <c r="BJ162" s="16" t="s">
        <v>81</v>
      </c>
      <c r="BK162" s="223">
        <f>ROUND(I162*H162,2)</f>
        <v>0</v>
      </c>
      <c r="BL162" s="16" t="s">
        <v>123</v>
      </c>
      <c r="BM162" s="222" t="s">
        <v>459</v>
      </c>
    </row>
    <row r="163" s="13" customFormat="1">
      <c r="A163" s="13"/>
      <c r="B163" s="237"/>
      <c r="C163" s="238"/>
      <c r="D163" s="239" t="s">
        <v>179</v>
      </c>
      <c r="E163" s="240" t="s">
        <v>1</v>
      </c>
      <c r="F163" s="241" t="s">
        <v>460</v>
      </c>
      <c r="G163" s="238"/>
      <c r="H163" s="242">
        <v>90</v>
      </c>
      <c r="I163" s="243"/>
      <c r="J163" s="238"/>
      <c r="K163" s="238"/>
      <c r="L163" s="244"/>
      <c r="M163" s="245"/>
      <c r="N163" s="246"/>
      <c r="O163" s="246"/>
      <c r="P163" s="246"/>
      <c r="Q163" s="246"/>
      <c r="R163" s="246"/>
      <c r="S163" s="246"/>
      <c r="T163" s="24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8" t="s">
        <v>179</v>
      </c>
      <c r="AU163" s="248" t="s">
        <v>83</v>
      </c>
      <c r="AV163" s="13" t="s">
        <v>83</v>
      </c>
      <c r="AW163" s="13" t="s">
        <v>30</v>
      </c>
      <c r="AX163" s="13" t="s">
        <v>81</v>
      </c>
      <c r="AY163" s="248" t="s">
        <v>124</v>
      </c>
    </row>
    <row r="164" s="2" customFormat="1" ht="21.75" customHeight="1">
      <c r="A164" s="37"/>
      <c r="B164" s="38"/>
      <c r="C164" s="210" t="s">
        <v>148</v>
      </c>
      <c r="D164" s="210" t="s">
        <v>125</v>
      </c>
      <c r="E164" s="211" t="s">
        <v>461</v>
      </c>
      <c r="F164" s="212" t="s">
        <v>462</v>
      </c>
      <c r="G164" s="213" t="s">
        <v>234</v>
      </c>
      <c r="H164" s="214">
        <v>112</v>
      </c>
      <c r="I164" s="215"/>
      <c r="J164" s="216">
        <f>ROUND(I164*H164,2)</f>
        <v>0</v>
      </c>
      <c r="K164" s="217"/>
      <c r="L164" s="43"/>
      <c r="M164" s="218" t="s">
        <v>1</v>
      </c>
      <c r="N164" s="219" t="s">
        <v>38</v>
      </c>
      <c r="O164" s="90"/>
      <c r="P164" s="220">
        <f>O164*H164</f>
        <v>0</v>
      </c>
      <c r="Q164" s="220">
        <v>0</v>
      </c>
      <c r="R164" s="220">
        <f>Q164*H164</f>
        <v>0</v>
      </c>
      <c r="S164" s="220">
        <v>0</v>
      </c>
      <c r="T164" s="22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2" t="s">
        <v>123</v>
      </c>
      <c r="AT164" s="222" t="s">
        <v>125</v>
      </c>
      <c r="AU164" s="222" t="s">
        <v>83</v>
      </c>
      <c r="AY164" s="16" t="s">
        <v>124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16" t="s">
        <v>81</v>
      </c>
      <c r="BK164" s="223">
        <f>ROUND(I164*H164,2)</f>
        <v>0</v>
      </c>
      <c r="BL164" s="16" t="s">
        <v>123</v>
      </c>
      <c r="BM164" s="222" t="s">
        <v>463</v>
      </c>
    </row>
    <row r="165" s="2" customFormat="1" ht="37.8" customHeight="1">
      <c r="A165" s="37"/>
      <c r="B165" s="38"/>
      <c r="C165" s="210" t="s">
        <v>222</v>
      </c>
      <c r="D165" s="210" t="s">
        <v>125</v>
      </c>
      <c r="E165" s="211" t="s">
        <v>464</v>
      </c>
      <c r="F165" s="212" t="s">
        <v>465</v>
      </c>
      <c r="G165" s="213" t="s">
        <v>234</v>
      </c>
      <c r="H165" s="214">
        <v>90</v>
      </c>
      <c r="I165" s="215"/>
      <c r="J165" s="216">
        <f>ROUND(I165*H165,2)</f>
        <v>0</v>
      </c>
      <c r="K165" s="217"/>
      <c r="L165" s="43"/>
      <c r="M165" s="218" t="s">
        <v>1</v>
      </c>
      <c r="N165" s="219" t="s">
        <v>38</v>
      </c>
      <c r="O165" s="90"/>
      <c r="P165" s="220">
        <f>O165*H165</f>
        <v>0</v>
      </c>
      <c r="Q165" s="220">
        <v>0</v>
      </c>
      <c r="R165" s="220">
        <f>Q165*H165</f>
        <v>0</v>
      </c>
      <c r="S165" s="220">
        <v>0</v>
      </c>
      <c r="T165" s="22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2" t="s">
        <v>123</v>
      </c>
      <c r="AT165" s="222" t="s">
        <v>125</v>
      </c>
      <c r="AU165" s="222" t="s">
        <v>83</v>
      </c>
      <c r="AY165" s="16" t="s">
        <v>124</v>
      </c>
      <c r="BE165" s="223">
        <f>IF(N165="základní",J165,0)</f>
        <v>0</v>
      </c>
      <c r="BF165" s="223">
        <f>IF(N165="snížená",J165,0)</f>
        <v>0</v>
      </c>
      <c r="BG165" s="223">
        <f>IF(N165="zákl. přenesená",J165,0)</f>
        <v>0</v>
      </c>
      <c r="BH165" s="223">
        <f>IF(N165="sníž. přenesená",J165,0)</f>
        <v>0</v>
      </c>
      <c r="BI165" s="223">
        <f>IF(N165="nulová",J165,0)</f>
        <v>0</v>
      </c>
      <c r="BJ165" s="16" t="s">
        <v>81</v>
      </c>
      <c r="BK165" s="223">
        <f>ROUND(I165*H165,2)</f>
        <v>0</v>
      </c>
      <c r="BL165" s="16" t="s">
        <v>123</v>
      </c>
      <c r="BM165" s="222" t="s">
        <v>466</v>
      </c>
    </row>
    <row r="166" s="13" customFormat="1">
      <c r="A166" s="13"/>
      <c r="B166" s="237"/>
      <c r="C166" s="238"/>
      <c r="D166" s="239" t="s">
        <v>179</v>
      </c>
      <c r="E166" s="240" t="s">
        <v>1</v>
      </c>
      <c r="F166" s="241" t="s">
        <v>460</v>
      </c>
      <c r="G166" s="238"/>
      <c r="H166" s="242">
        <v>90</v>
      </c>
      <c r="I166" s="243"/>
      <c r="J166" s="238"/>
      <c r="K166" s="238"/>
      <c r="L166" s="244"/>
      <c r="M166" s="245"/>
      <c r="N166" s="246"/>
      <c r="O166" s="246"/>
      <c r="P166" s="246"/>
      <c r="Q166" s="246"/>
      <c r="R166" s="246"/>
      <c r="S166" s="246"/>
      <c r="T166" s="24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8" t="s">
        <v>179</v>
      </c>
      <c r="AU166" s="248" t="s">
        <v>83</v>
      </c>
      <c r="AV166" s="13" t="s">
        <v>83</v>
      </c>
      <c r="AW166" s="13" t="s">
        <v>30</v>
      </c>
      <c r="AX166" s="13" t="s">
        <v>81</v>
      </c>
      <c r="AY166" s="248" t="s">
        <v>124</v>
      </c>
    </row>
    <row r="167" s="2" customFormat="1" ht="16.5" customHeight="1">
      <c r="A167" s="37"/>
      <c r="B167" s="38"/>
      <c r="C167" s="260" t="s">
        <v>151</v>
      </c>
      <c r="D167" s="260" t="s">
        <v>246</v>
      </c>
      <c r="E167" s="261" t="s">
        <v>467</v>
      </c>
      <c r="F167" s="262" t="s">
        <v>468</v>
      </c>
      <c r="G167" s="263" t="s">
        <v>184</v>
      </c>
      <c r="H167" s="264">
        <v>45.216000000000001</v>
      </c>
      <c r="I167" s="265"/>
      <c r="J167" s="266">
        <f>ROUND(I167*H167,2)</f>
        <v>0</v>
      </c>
      <c r="K167" s="267"/>
      <c r="L167" s="268"/>
      <c r="M167" s="269" t="s">
        <v>1</v>
      </c>
      <c r="N167" s="270" t="s">
        <v>38</v>
      </c>
      <c r="O167" s="90"/>
      <c r="P167" s="220">
        <f>O167*H167</f>
        <v>0</v>
      </c>
      <c r="Q167" s="220">
        <v>2.4289999999999998</v>
      </c>
      <c r="R167" s="220">
        <f>Q167*H167</f>
        <v>109.82966399999999</v>
      </c>
      <c r="S167" s="220">
        <v>0</v>
      </c>
      <c r="T167" s="22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2" t="s">
        <v>138</v>
      </c>
      <c r="AT167" s="222" t="s">
        <v>246</v>
      </c>
      <c r="AU167" s="222" t="s">
        <v>83</v>
      </c>
      <c r="AY167" s="16" t="s">
        <v>124</v>
      </c>
      <c r="BE167" s="223">
        <f>IF(N167="základní",J167,0)</f>
        <v>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16" t="s">
        <v>81</v>
      </c>
      <c r="BK167" s="223">
        <f>ROUND(I167*H167,2)</f>
        <v>0</v>
      </c>
      <c r="BL167" s="16" t="s">
        <v>123</v>
      </c>
      <c r="BM167" s="222" t="s">
        <v>469</v>
      </c>
    </row>
    <row r="168" s="13" customFormat="1">
      <c r="A168" s="13"/>
      <c r="B168" s="237"/>
      <c r="C168" s="238"/>
      <c r="D168" s="239" t="s">
        <v>179</v>
      </c>
      <c r="E168" s="240" t="s">
        <v>1</v>
      </c>
      <c r="F168" s="241" t="s">
        <v>470</v>
      </c>
      <c r="G168" s="238"/>
      <c r="H168" s="242">
        <v>45.216000000000001</v>
      </c>
      <c r="I168" s="243"/>
      <c r="J168" s="238"/>
      <c r="K168" s="238"/>
      <c r="L168" s="244"/>
      <c r="M168" s="245"/>
      <c r="N168" s="246"/>
      <c r="O168" s="246"/>
      <c r="P168" s="246"/>
      <c r="Q168" s="246"/>
      <c r="R168" s="246"/>
      <c r="S168" s="246"/>
      <c r="T168" s="24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8" t="s">
        <v>179</v>
      </c>
      <c r="AU168" s="248" t="s">
        <v>83</v>
      </c>
      <c r="AV168" s="13" t="s">
        <v>83</v>
      </c>
      <c r="AW168" s="13" t="s">
        <v>30</v>
      </c>
      <c r="AX168" s="13" t="s">
        <v>81</v>
      </c>
      <c r="AY168" s="248" t="s">
        <v>124</v>
      </c>
    </row>
    <row r="169" s="2" customFormat="1" ht="24.15" customHeight="1">
      <c r="A169" s="37"/>
      <c r="B169" s="38"/>
      <c r="C169" s="210" t="s">
        <v>231</v>
      </c>
      <c r="D169" s="210" t="s">
        <v>125</v>
      </c>
      <c r="E169" s="211" t="s">
        <v>471</v>
      </c>
      <c r="F169" s="212" t="s">
        <v>472</v>
      </c>
      <c r="G169" s="213" t="s">
        <v>193</v>
      </c>
      <c r="H169" s="214">
        <v>4.0499999999999998</v>
      </c>
      <c r="I169" s="215"/>
      <c r="J169" s="216">
        <f>ROUND(I169*H169,2)</f>
        <v>0</v>
      </c>
      <c r="K169" s="217"/>
      <c r="L169" s="43"/>
      <c r="M169" s="218" t="s">
        <v>1</v>
      </c>
      <c r="N169" s="219" t="s">
        <v>38</v>
      </c>
      <c r="O169" s="90"/>
      <c r="P169" s="220">
        <f>O169*H169</f>
        <v>0</v>
      </c>
      <c r="Q169" s="220">
        <v>1.11381</v>
      </c>
      <c r="R169" s="220">
        <f>Q169*H169</f>
        <v>4.5109304999999997</v>
      </c>
      <c r="S169" s="220">
        <v>0</v>
      </c>
      <c r="T169" s="22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2" t="s">
        <v>123</v>
      </c>
      <c r="AT169" s="222" t="s">
        <v>125</v>
      </c>
      <c r="AU169" s="222" t="s">
        <v>83</v>
      </c>
      <c r="AY169" s="16" t="s">
        <v>124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6" t="s">
        <v>81</v>
      </c>
      <c r="BK169" s="223">
        <f>ROUND(I169*H169,2)</f>
        <v>0</v>
      </c>
      <c r="BL169" s="16" t="s">
        <v>123</v>
      </c>
      <c r="BM169" s="222" t="s">
        <v>157</v>
      </c>
    </row>
    <row r="170" s="2" customFormat="1" ht="16.5" customHeight="1">
      <c r="A170" s="37"/>
      <c r="B170" s="38"/>
      <c r="C170" s="210" t="s">
        <v>155</v>
      </c>
      <c r="D170" s="210" t="s">
        <v>125</v>
      </c>
      <c r="E170" s="211" t="s">
        <v>473</v>
      </c>
      <c r="F170" s="212" t="s">
        <v>474</v>
      </c>
      <c r="G170" s="213" t="s">
        <v>184</v>
      </c>
      <c r="H170" s="214">
        <v>7.7999999999999998</v>
      </c>
      <c r="I170" s="215"/>
      <c r="J170" s="216">
        <f>ROUND(I170*H170,2)</f>
        <v>0</v>
      </c>
      <c r="K170" s="217"/>
      <c r="L170" s="43"/>
      <c r="M170" s="218" t="s">
        <v>1</v>
      </c>
      <c r="N170" s="219" t="s">
        <v>38</v>
      </c>
      <c r="O170" s="90"/>
      <c r="P170" s="220">
        <f>O170*H170</f>
        <v>0</v>
      </c>
      <c r="Q170" s="220">
        <v>2.3010199999999998</v>
      </c>
      <c r="R170" s="220">
        <f>Q170*H170</f>
        <v>17.947955999999998</v>
      </c>
      <c r="S170" s="220">
        <v>0</v>
      </c>
      <c r="T170" s="22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2" t="s">
        <v>123</v>
      </c>
      <c r="AT170" s="222" t="s">
        <v>125</v>
      </c>
      <c r="AU170" s="222" t="s">
        <v>83</v>
      </c>
      <c r="AY170" s="16" t="s">
        <v>124</v>
      </c>
      <c r="BE170" s="223">
        <f>IF(N170="základní",J170,0)</f>
        <v>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16" t="s">
        <v>81</v>
      </c>
      <c r="BK170" s="223">
        <f>ROUND(I170*H170,2)</f>
        <v>0</v>
      </c>
      <c r="BL170" s="16" t="s">
        <v>123</v>
      </c>
      <c r="BM170" s="222" t="s">
        <v>162</v>
      </c>
    </row>
    <row r="171" s="13" customFormat="1">
      <c r="A171" s="13"/>
      <c r="B171" s="237"/>
      <c r="C171" s="238"/>
      <c r="D171" s="239" t="s">
        <v>179</v>
      </c>
      <c r="E171" s="240" t="s">
        <v>1</v>
      </c>
      <c r="F171" s="241" t="s">
        <v>475</v>
      </c>
      <c r="G171" s="238"/>
      <c r="H171" s="242">
        <v>7.7999999999999998</v>
      </c>
      <c r="I171" s="243"/>
      <c r="J171" s="238"/>
      <c r="K171" s="238"/>
      <c r="L171" s="244"/>
      <c r="M171" s="245"/>
      <c r="N171" s="246"/>
      <c r="O171" s="246"/>
      <c r="P171" s="246"/>
      <c r="Q171" s="246"/>
      <c r="R171" s="246"/>
      <c r="S171" s="246"/>
      <c r="T171" s="24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8" t="s">
        <v>179</v>
      </c>
      <c r="AU171" s="248" t="s">
        <v>83</v>
      </c>
      <c r="AV171" s="13" t="s">
        <v>83</v>
      </c>
      <c r="AW171" s="13" t="s">
        <v>30</v>
      </c>
      <c r="AX171" s="13" t="s">
        <v>73</v>
      </c>
      <c r="AY171" s="248" t="s">
        <v>124</v>
      </c>
    </row>
    <row r="172" s="14" customFormat="1">
      <c r="A172" s="14"/>
      <c r="B172" s="249"/>
      <c r="C172" s="250"/>
      <c r="D172" s="239" t="s">
        <v>179</v>
      </c>
      <c r="E172" s="251" t="s">
        <v>1</v>
      </c>
      <c r="F172" s="252" t="s">
        <v>181</v>
      </c>
      <c r="G172" s="250"/>
      <c r="H172" s="253">
        <v>7.7999999999999998</v>
      </c>
      <c r="I172" s="254"/>
      <c r="J172" s="250"/>
      <c r="K172" s="250"/>
      <c r="L172" s="255"/>
      <c r="M172" s="256"/>
      <c r="N172" s="257"/>
      <c r="O172" s="257"/>
      <c r="P172" s="257"/>
      <c r="Q172" s="257"/>
      <c r="R172" s="257"/>
      <c r="S172" s="257"/>
      <c r="T172" s="258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9" t="s">
        <v>179</v>
      </c>
      <c r="AU172" s="259" t="s">
        <v>83</v>
      </c>
      <c r="AV172" s="14" t="s">
        <v>123</v>
      </c>
      <c r="AW172" s="14" t="s">
        <v>30</v>
      </c>
      <c r="AX172" s="14" t="s">
        <v>81</v>
      </c>
      <c r="AY172" s="259" t="s">
        <v>124</v>
      </c>
    </row>
    <row r="173" s="2" customFormat="1" ht="33" customHeight="1">
      <c r="A173" s="37"/>
      <c r="B173" s="38"/>
      <c r="C173" s="210" t="s">
        <v>241</v>
      </c>
      <c r="D173" s="210" t="s">
        <v>125</v>
      </c>
      <c r="E173" s="211" t="s">
        <v>476</v>
      </c>
      <c r="F173" s="212" t="s">
        <v>477</v>
      </c>
      <c r="G173" s="213" t="s">
        <v>478</v>
      </c>
      <c r="H173" s="214">
        <v>28</v>
      </c>
      <c r="I173" s="215"/>
      <c r="J173" s="216">
        <f>ROUND(I173*H173,2)</f>
        <v>0</v>
      </c>
      <c r="K173" s="217"/>
      <c r="L173" s="43"/>
      <c r="M173" s="218" t="s">
        <v>1</v>
      </c>
      <c r="N173" s="219" t="s">
        <v>38</v>
      </c>
      <c r="O173" s="90"/>
      <c r="P173" s="220">
        <f>O173*H173</f>
        <v>0</v>
      </c>
      <c r="Q173" s="220">
        <v>0.00013999999999999999</v>
      </c>
      <c r="R173" s="220">
        <f>Q173*H173</f>
        <v>0.0039199999999999999</v>
      </c>
      <c r="S173" s="220">
        <v>0</v>
      </c>
      <c r="T173" s="22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2" t="s">
        <v>123</v>
      </c>
      <c r="AT173" s="222" t="s">
        <v>125</v>
      </c>
      <c r="AU173" s="222" t="s">
        <v>83</v>
      </c>
      <c r="AY173" s="16" t="s">
        <v>124</v>
      </c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16" t="s">
        <v>81</v>
      </c>
      <c r="BK173" s="223">
        <f>ROUND(I173*H173,2)</f>
        <v>0</v>
      </c>
      <c r="BL173" s="16" t="s">
        <v>123</v>
      </c>
      <c r="BM173" s="222" t="s">
        <v>479</v>
      </c>
    </row>
    <row r="174" s="13" customFormat="1">
      <c r="A174" s="13"/>
      <c r="B174" s="237"/>
      <c r="C174" s="238"/>
      <c r="D174" s="239" t="s">
        <v>179</v>
      </c>
      <c r="E174" s="240" t="s">
        <v>1</v>
      </c>
      <c r="F174" s="241" t="s">
        <v>480</v>
      </c>
      <c r="G174" s="238"/>
      <c r="H174" s="242">
        <v>28</v>
      </c>
      <c r="I174" s="243"/>
      <c r="J174" s="238"/>
      <c r="K174" s="238"/>
      <c r="L174" s="244"/>
      <c r="M174" s="245"/>
      <c r="N174" s="246"/>
      <c r="O174" s="246"/>
      <c r="P174" s="246"/>
      <c r="Q174" s="246"/>
      <c r="R174" s="246"/>
      <c r="S174" s="246"/>
      <c r="T174" s="24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8" t="s">
        <v>179</v>
      </c>
      <c r="AU174" s="248" t="s">
        <v>83</v>
      </c>
      <c r="AV174" s="13" t="s">
        <v>83</v>
      </c>
      <c r="AW174" s="13" t="s">
        <v>30</v>
      </c>
      <c r="AX174" s="13" t="s">
        <v>81</v>
      </c>
      <c r="AY174" s="248" t="s">
        <v>124</v>
      </c>
    </row>
    <row r="175" s="2" customFormat="1" ht="16.5" customHeight="1">
      <c r="A175" s="37"/>
      <c r="B175" s="38"/>
      <c r="C175" s="260" t="s">
        <v>157</v>
      </c>
      <c r="D175" s="260" t="s">
        <v>246</v>
      </c>
      <c r="E175" s="261" t="s">
        <v>481</v>
      </c>
      <c r="F175" s="262" t="s">
        <v>482</v>
      </c>
      <c r="G175" s="263" t="s">
        <v>184</v>
      </c>
      <c r="H175" s="264">
        <v>1.0249999999999999</v>
      </c>
      <c r="I175" s="265"/>
      <c r="J175" s="266">
        <f>ROUND(I175*H175,2)</f>
        <v>0</v>
      </c>
      <c r="K175" s="267"/>
      <c r="L175" s="268"/>
      <c r="M175" s="269" t="s">
        <v>1</v>
      </c>
      <c r="N175" s="270" t="s">
        <v>38</v>
      </c>
      <c r="O175" s="90"/>
      <c r="P175" s="220">
        <f>O175*H175</f>
        <v>0</v>
      </c>
      <c r="Q175" s="220">
        <v>2.4289999999999998</v>
      </c>
      <c r="R175" s="220">
        <f>Q175*H175</f>
        <v>2.4897249999999995</v>
      </c>
      <c r="S175" s="220">
        <v>0</v>
      </c>
      <c r="T175" s="22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2" t="s">
        <v>138</v>
      </c>
      <c r="AT175" s="222" t="s">
        <v>246</v>
      </c>
      <c r="AU175" s="222" t="s">
        <v>83</v>
      </c>
      <c r="AY175" s="16" t="s">
        <v>124</v>
      </c>
      <c r="BE175" s="223">
        <f>IF(N175="základní",J175,0)</f>
        <v>0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16" t="s">
        <v>81</v>
      </c>
      <c r="BK175" s="223">
        <f>ROUND(I175*H175,2)</f>
        <v>0</v>
      </c>
      <c r="BL175" s="16" t="s">
        <v>123</v>
      </c>
      <c r="BM175" s="222" t="s">
        <v>160</v>
      </c>
    </row>
    <row r="176" s="13" customFormat="1">
      <c r="A176" s="13"/>
      <c r="B176" s="237"/>
      <c r="C176" s="238"/>
      <c r="D176" s="239" t="s">
        <v>179</v>
      </c>
      <c r="E176" s="240" t="s">
        <v>1</v>
      </c>
      <c r="F176" s="241" t="s">
        <v>483</v>
      </c>
      <c r="G176" s="238"/>
      <c r="H176" s="242">
        <v>1.0249999999999999</v>
      </c>
      <c r="I176" s="243"/>
      <c r="J176" s="238"/>
      <c r="K176" s="238"/>
      <c r="L176" s="244"/>
      <c r="M176" s="245"/>
      <c r="N176" s="246"/>
      <c r="O176" s="246"/>
      <c r="P176" s="246"/>
      <c r="Q176" s="246"/>
      <c r="R176" s="246"/>
      <c r="S176" s="246"/>
      <c r="T176" s="24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8" t="s">
        <v>179</v>
      </c>
      <c r="AU176" s="248" t="s">
        <v>83</v>
      </c>
      <c r="AV176" s="13" t="s">
        <v>83</v>
      </c>
      <c r="AW176" s="13" t="s">
        <v>30</v>
      </c>
      <c r="AX176" s="13" t="s">
        <v>73</v>
      </c>
      <c r="AY176" s="248" t="s">
        <v>124</v>
      </c>
    </row>
    <row r="177" s="14" customFormat="1">
      <c r="A177" s="14"/>
      <c r="B177" s="249"/>
      <c r="C177" s="250"/>
      <c r="D177" s="239" t="s">
        <v>179</v>
      </c>
      <c r="E177" s="251" t="s">
        <v>1</v>
      </c>
      <c r="F177" s="252" t="s">
        <v>181</v>
      </c>
      <c r="G177" s="250"/>
      <c r="H177" s="253">
        <v>1.0249999999999999</v>
      </c>
      <c r="I177" s="254"/>
      <c r="J177" s="250"/>
      <c r="K177" s="250"/>
      <c r="L177" s="255"/>
      <c r="M177" s="256"/>
      <c r="N177" s="257"/>
      <c r="O177" s="257"/>
      <c r="P177" s="257"/>
      <c r="Q177" s="257"/>
      <c r="R177" s="257"/>
      <c r="S177" s="257"/>
      <c r="T177" s="258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9" t="s">
        <v>179</v>
      </c>
      <c r="AU177" s="259" t="s">
        <v>83</v>
      </c>
      <c r="AV177" s="14" t="s">
        <v>123</v>
      </c>
      <c r="AW177" s="14" t="s">
        <v>30</v>
      </c>
      <c r="AX177" s="14" t="s">
        <v>81</v>
      </c>
      <c r="AY177" s="259" t="s">
        <v>124</v>
      </c>
    </row>
    <row r="178" s="2" customFormat="1" ht="24.15" customHeight="1">
      <c r="A178" s="37"/>
      <c r="B178" s="38"/>
      <c r="C178" s="210" t="s">
        <v>7</v>
      </c>
      <c r="D178" s="210" t="s">
        <v>125</v>
      </c>
      <c r="E178" s="211" t="s">
        <v>484</v>
      </c>
      <c r="F178" s="212" t="s">
        <v>485</v>
      </c>
      <c r="G178" s="213" t="s">
        <v>234</v>
      </c>
      <c r="H178" s="214">
        <v>112</v>
      </c>
      <c r="I178" s="215"/>
      <c r="J178" s="216">
        <f>ROUND(I178*H178,2)</f>
        <v>0</v>
      </c>
      <c r="K178" s="217"/>
      <c r="L178" s="43"/>
      <c r="M178" s="218" t="s">
        <v>1</v>
      </c>
      <c r="N178" s="219" t="s">
        <v>38</v>
      </c>
      <c r="O178" s="90"/>
      <c r="P178" s="220">
        <f>O178*H178</f>
        <v>0</v>
      </c>
      <c r="Q178" s="220">
        <v>0.03739</v>
      </c>
      <c r="R178" s="220">
        <f>Q178*H178</f>
        <v>4.1876800000000003</v>
      </c>
      <c r="S178" s="220">
        <v>0</v>
      </c>
      <c r="T178" s="22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2" t="s">
        <v>123</v>
      </c>
      <c r="AT178" s="222" t="s">
        <v>125</v>
      </c>
      <c r="AU178" s="222" t="s">
        <v>83</v>
      </c>
      <c r="AY178" s="16" t="s">
        <v>124</v>
      </c>
      <c r="BE178" s="223">
        <f>IF(N178="základní",J178,0)</f>
        <v>0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16" t="s">
        <v>81</v>
      </c>
      <c r="BK178" s="223">
        <f>ROUND(I178*H178,2)</f>
        <v>0</v>
      </c>
      <c r="BL178" s="16" t="s">
        <v>123</v>
      </c>
      <c r="BM178" s="222" t="s">
        <v>217</v>
      </c>
    </row>
    <row r="179" s="13" customFormat="1">
      <c r="A179" s="13"/>
      <c r="B179" s="237"/>
      <c r="C179" s="238"/>
      <c r="D179" s="239" t="s">
        <v>179</v>
      </c>
      <c r="E179" s="240" t="s">
        <v>1</v>
      </c>
      <c r="F179" s="241" t="s">
        <v>486</v>
      </c>
      <c r="G179" s="238"/>
      <c r="H179" s="242">
        <v>112</v>
      </c>
      <c r="I179" s="243"/>
      <c r="J179" s="238"/>
      <c r="K179" s="238"/>
      <c r="L179" s="244"/>
      <c r="M179" s="245"/>
      <c r="N179" s="246"/>
      <c r="O179" s="246"/>
      <c r="P179" s="246"/>
      <c r="Q179" s="246"/>
      <c r="R179" s="246"/>
      <c r="S179" s="246"/>
      <c r="T179" s="24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8" t="s">
        <v>179</v>
      </c>
      <c r="AU179" s="248" t="s">
        <v>83</v>
      </c>
      <c r="AV179" s="13" t="s">
        <v>83</v>
      </c>
      <c r="AW179" s="13" t="s">
        <v>30</v>
      </c>
      <c r="AX179" s="13" t="s">
        <v>73</v>
      </c>
      <c r="AY179" s="248" t="s">
        <v>124</v>
      </c>
    </row>
    <row r="180" s="14" customFormat="1">
      <c r="A180" s="14"/>
      <c r="B180" s="249"/>
      <c r="C180" s="250"/>
      <c r="D180" s="239" t="s">
        <v>179</v>
      </c>
      <c r="E180" s="251" t="s">
        <v>1</v>
      </c>
      <c r="F180" s="252" t="s">
        <v>181</v>
      </c>
      <c r="G180" s="250"/>
      <c r="H180" s="253">
        <v>112</v>
      </c>
      <c r="I180" s="254"/>
      <c r="J180" s="250"/>
      <c r="K180" s="250"/>
      <c r="L180" s="255"/>
      <c r="M180" s="256"/>
      <c r="N180" s="257"/>
      <c r="O180" s="257"/>
      <c r="P180" s="257"/>
      <c r="Q180" s="257"/>
      <c r="R180" s="257"/>
      <c r="S180" s="257"/>
      <c r="T180" s="258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9" t="s">
        <v>179</v>
      </c>
      <c r="AU180" s="259" t="s">
        <v>83</v>
      </c>
      <c r="AV180" s="14" t="s">
        <v>123</v>
      </c>
      <c r="AW180" s="14" t="s">
        <v>30</v>
      </c>
      <c r="AX180" s="14" t="s">
        <v>81</v>
      </c>
      <c r="AY180" s="259" t="s">
        <v>124</v>
      </c>
    </row>
    <row r="181" s="2" customFormat="1" ht="21.75" customHeight="1">
      <c r="A181" s="37"/>
      <c r="B181" s="38"/>
      <c r="C181" s="260" t="s">
        <v>160</v>
      </c>
      <c r="D181" s="260" t="s">
        <v>246</v>
      </c>
      <c r="E181" s="261" t="s">
        <v>487</v>
      </c>
      <c r="F181" s="262" t="s">
        <v>488</v>
      </c>
      <c r="G181" s="263" t="s">
        <v>234</v>
      </c>
      <c r="H181" s="264">
        <v>123.2</v>
      </c>
      <c r="I181" s="265"/>
      <c r="J181" s="266">
        <f>ROUND(I181*H181,2)</f>
        <v>0</v>
      </c>
      <c r="K181" s="267"/>
      <c r="L181" s="268"/>
      <c r="M181" s="269" t="s">
        <v>1</v>
      </c>
      <c r="N181" s="270" t="s">
        <v>38</v>
      </c>
      <c r="O181" s="90"/>
      <c r="P181" s="220">
        <f>O181*H181</f>
        <v>0</v>
      </c>
      <c r="Q181" s="220">
        <v>0.043400000000000001</v>
      </c>
      <c r="R181" s="220">
        <f>Q181*H181</f>
        <v>5.3468800000000005</v>
      </c>
      <c r="S181" s="220">
        <v>0</v>
      </c>
      <c r="T181" s="22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2" t="s">
        <v>138</v>
      </c>
      <c r="AT181" s="222" t="s">
        <v>246</v>
      </c>
      <c r="AU181" s="222" t="s">
        <v>83</v>
      </c>
      <c r="AY181" s="16" t="s">
        <v>124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16" t="s">
        <v>81</v>
      </c>
      <c r="BK181" s="223">
        <f>ROUND(I181*H181,2)</f>
        <v>0</v>
      </c>
      <c r="BL181" s="16" t="s">
        <v>123</v>
      </c>
      <c r="BM181" s="222" t="s">
        <v>220</v>
      </c>
    </row>
    <row r="182" s="13" customFormat="1">
      <c r="A182" s="13"/>
      <c r="B182" s="237"/>
      <c r="C182" s="238"/>
      <c r="D182" s="239" t="s">
        <v>179</v>
      </c>
      <c r="E182" s="240" t="s">
        <v>1</v>
      </c>
      <c r="F182" s="241" t="s">
        <v>489</v>
      </c>
      <c r="G182" s="238"/>
      <c r="H182" s="242">
        <v>123.2</v>
      </c>
      <c r="I182" s="243"/>
      <c r="J182" s="238"/>
      <c r="K182" s="238"/>
      <c r="L182" s="244"/>
      <c r="M182" s="245"/>
      <c r="N182" s="246"/>
      <c r="O182" s="246"/>
      <c r="P182" s="246"/>
      <c r="Q182" s="246"/>
      <c r="R182" s="246"/>
      <c r="S182" s="246"/>
      <c r="T182" s="24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8" t="s">
        <v>179</v>
      </c>
      <c r="AU182" s="248" t="s">
        <v>83</v>
      </c>
      <c r="AV182" s="13" t="s">
        <v>83</v>
      </c>
      <c r="AW182" s="13" t="s">
        <v>30</v>
      </c>
      <c r="AX182" s="13" t="s">
        <v>73</v>
      </c>
      <c r="AY182" s="248" t="s">
        <v>124</v>
      </c>
    </row>
    <row r="183" s="14" customFormat="1">
      <c r="A183" s="14"/>
      <c r="B183" s="249"/>
      <c r="C183" s="250"/>
      <c r="D183" s="239" t="s">
        <v>179</v>
      </c>
      <c r="E183" s="251" t="s">
        <v>1</v>
      </c>
      <c r="F183" s="252" t="s">
        <v>181</v>
      </c>
      <c r="G183" s="250"/>
      <c r="H183" s="253">
        <v>123.2</v>
      </c>
      <c r="I183" s="254"/>
      <c r="J183" s="250"/>
      <c r="K183" s="250"/>
      <c r="L183" s="255"/>
      <c r="M183" s="256"/>
      <c r="N183" s="257"/>
      <c r="O183" s="257"/>
      <c r="P183" s="257"/>
      <c r="Q183" s="257"/>
      <c r="R183" s="257"/>
      <c r="S183" s="257"/>
      <c r="T183" s="258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9" t="s">
        <v>179</v>
      </c>
      <c r="AU183" s="259" t="s">
        <v>83</v>
      </c>
      <c r="AV183" s="14" t="s">
        <v>123</v>
      </c>
      <c r="AW183" s="14" t="s">
        <v>30</v>
      </c>
      <c r="AX183" s="14" t="s">
        <v>81</v>
      </c>
      <c r="AY183" s="259" t="s">
        <v>124</v>
      </c>
    </row>
    <row r="184" s="2" customFormat="1" ht="24.15" customHeight="1">
      <c r="A184" s="37"/>
      <c r="B184" s="38"/>
      <c r="C184" s="210" t="s">
        <v>257</v>
      </c>
      <c r="D184" s="210" t="s">
        <v>125</v>
      </c>
      <c r="E184" s="211" t="s">
        <v>490</v>
      </c>
      <c r="F184" s="212" t="s">
        <v>491</v>
      </c>
      <c r="G184" s="213" t="s">
        <v>244</v>
      </c>
      <c r="H184" s="214">
        <v>16</v>
      </c>
      <c r="I184" s="215"/>
      <c r="J184" s="216">
        <f>ROUND(I184*H184,2)</f>
        <v>0</v>
      </c>
      <c r="K184" s="217"/>
      <c r="L184" s="43"/>
      <c r="M184" s="218" t="s">
        <v>1</v>
      </c>
      <c r="N184" s="219" t="s">
        <v>38</v>
      </c>
      <c r="O184" s="90"/>
      <c r="P184" s="220">
        <f>O184*H184</f>
        <v>0</v>
      </c>
      <c r="Q184" s="220">
        <v>0.00071000000000000002</v>
      </c>
      <c r="R184" s="220">
        <f>Q184*H184</f>
        <v>0.01136</v>
      </c>
      <c r="S184" s="220">
        <v>0</v>
      </c>
      <c r="T184" s="22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2" t="s">
        <v>123</v>
      </c>
      <c r="AT184" s="222" t="s">
        <v>125</v>
      </c>
      <c r="AU184" s="222" t="s">
        <v>83</v>
      </c>
      <c r="AY184" s="16" t="s">
        <v>124</v>
      </c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16" t="s">
        <v>81</v>
      </c>
      <c r="BK184" s="223">
        <f>ROUND(I184*H184,2)</f>
        <v>0</v>
      </c>
      <c r="BL184" s="16" t="s">
        <v>123</v>
      </c>
      <c r="BM184" s="222" t="s">
        <v>225</v>
      </c>
    </row>
    <row r="185" s="11" customFormat="1" ht="22.8" customHeight="1">
      <c r="A185" s="11"/>
      <c r="B185" s="196"/>
      <c r="C185" s="197"/>
      <c r="D185" s="198" t="s">
        <v>72</v>
      </c>
      <c r="E185" s="235" t="s">
        <v>132</v>
      </c>
      <c r="F185" s="235" t="s">
        <v>492</v>
      </c>
      <c r="G185" s="197"/>
      <c r="H185" s="197"/>
      <c r="I185" s="200"/>
      <c r="J185" s="236">
        <f>BK185</f>
        <v>0</v>
      </c>
      <c r="K185" s="197"/>
      <c r="L185" s="202"/>
      <c r="M185" s="203"/>
      <c r="N185" s="204"/>
      <c r="O185" s="204"/>
      <c r="P185" s="205">
        <f>SUM(P186:P205)</f>
        <v>0</v>
      </c>
      <c r="Q185" s="204"/>
      <c r="R185" s="205">
        <f>SUM(R186:R205)</f>
        <v>272.49798727999996</v>
      </c>
      <c r="S185" s="204"/>
      <c r="T185" s="206">
        <f>SUM(T186:T205)</f>
        <v>0</v>
      </c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R185" s="207" t="s">
        <v>81</v>
      </c>
      <c r="AT185" s="208" t="s">
        <v>72</v>
      </c>
      <c r="AU185" s="208" t="s">
        <v>81</v>
      </c>
      <c r="AY185" s="207" t="s">
        <v>124</v>
      </c>
      <c r="BK185" s="209">
        <f>SUM(BK186:BK205)</f>
        <v>0</v>
      </c>
    </row>
    <row r="186" s="2" customFormat="1" ht="24.15" customHeight="1">
      <c r="A186" s="37"/>
      <c r="B186" s="38"/>
      <c r="C186" s="210" t="s">
        <v>162</v>
      </c>
      <c r="D186" s="210" t="s">
        <v>125</v>
      </c>
      <c r="E186" s="211" t="s">
        <v>493</v>
      </c>
      <c r="F186" s="212" t="s">
        <v>494</v>
      </c>
      <c r="G186" s="213" t="s">
        <v>244</v>
      </c>
      <c r="H186" s="214">
        <v>48</v>
      </c>
      <c r="I186" s="215"/>
      <c r="J186" s="216">
        <f>ROUND(I186*H186,2)</f>
        <v>0</v>
      </c>
      <c r="K186" s="217"/>
      <c r="L186" s="43"/>
      <c r="M186" s="218" t="s">
        <v>1</v>
      </c>
      <c r="N186" s="219" t="s">
        <v>38</v>
      </c>
      <c r="O186" s="90"/>
      <c r="P186" s="220">
        <f>O186*H186</f>
        <v>0</v>
      </c>
      <c r="Q186" s="220">
        <v>0.00033</v>
      </c>
      <c r="R186" s="220">
        <f>Q186*H186</f>
        <v>0.01584</v>
      </c>
      <c r="S186" s="220">
        <v>0</v>
      </c>
      <c r="T186" s="22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2" t="s">
        <v>123</v>
      </c>
      <c r="AT186" s="222" t="s">
        <v>125</v>
      </c>
      <c r="AU186" s="222" t="s">
        <v>83</v>
      </c>
      <c r="AY186" s="16" t="s">
        <v>124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6" t="s">
        <v>81</v>
      </c>
      <c r="BK186" s="223">
        <f>ROUND(I186*H186,2)</f>
        <v>0</v>
      </c>
      <c r="BL186" s="16" t="s">
        <v>123</v>
      </c>
      <c r="BM186" s="222" t="s">
        <v>229</v>
      </c>
    </row>
    <row r="187" s="13" customFormat="1">
      <c r="A187" s="13"/>
      <c r="B187" s="237"/>
      <c r="C187" s="238"/>
      <c r="D187" s="239" t="s">
        <v>179</v>
      </c>
      <c r="E187" s="240" t="s">
        <v>1</v>
      </c>
      <c r="F187" s="241" t="s">
        <v>495</v>
      </c>
      <c r="G187" s="238"/>
      <c r="H187" s="242">
        <v>48</v>
      </c>
      <c r="I187" s="243"/>
      <c r="J187" s="238"/>
      <c r="K187" s="238"/>
      <c r="L187" s="244"/>
      <c r="M187" s="245"/>
      <c r="N187" s="246"/>
      <c r="O187" s="246"/>
      <c r="P187" s="246"/>
      <c r="Q187" s="246"/>
      <c r="R187" s="246"/>
      <c r="S187" s="246"/>
      <c r="T187" s="24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8" t="s">
        <v>179</v>
      </c>
      <c r="AU187" s="248" t="s">
        <v>83</v>
      </c>
      <c r="AV187" s="13" t="s">
        <v>83</v>
      </c>
      <c r="AW187" s="13" t="s">
        <v>30</v>
      </c>
      <c r="AX187" s="13" t="s">
        <v>73</v>
      </c>
      <c r="AY187" s="248" t="s">
        <v>124</v>
      </c>
    </row>
    <row r="188" s="14" customFormat="1">
      <c r="A188" s="14"/>
      <c r="B188" s="249"/>
      <c r="C188" s="250"/>
      <c r="D188" s="239" t="s">
        <v>179</v>
      </c>
      <c r="E188" s="251" t="s">
        <v>1</v>
      </c>
      <c r="F188" s="252" t="s">
        <v>181</v>
      </c>
      <c r="G188" s="250"/>
      <c r="H188" s="253">
        <v>48</v>
      </c>
      <c r="I188" s="254"/>
      <c r="J188" s="250"/>
      <c r="K188" s="250"/>
      <c r="L188" s="255"/>
      <c r="M188" s="256"/>
      <c r="N188" s="257"/>
      <c r="O188" s="257"/>
      <c r="P188" s="257"/>
      <c r="Q188" s="257"/>
      <c r="R188" s="257"/>
      <c r="S188" s="257"/>
      <c r="T188" s="258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9" t="s">
        <v>179</v>
      </c>
      <c r="AU188" s="259" t="s">
        <v>83</v>
      </c>
      <c r="AV188" s="14" t="s">
        <v>123</v>
      </c>
      <c r="AW188" s="14" t="s">
        <v>30</v>
      </c>
      <c r="AX188" s="14" t="s">
        <v>81</v>
      </c>
      <c r="AY188" s="259" t="s">
        <v>124</v>
      </c>
    </row>
    <row r="189" s="2" customFormat="1" ht="16.5" customHeight="1">
      <c r="A189" s="37"/>
      <c r="B189" s="38"/>
      <c r="C189" s="260" t="s">
        <v>266</v>
      </c>
      <c r="D189" s="260" t="s">
        <v>246</v>
      </c>
      <c r="E189" s="261" t="s">
        <v>496</v>
      </c>
      <c r="F189" s="262" t="s">
        <v>497</v>
      </c>
      <c r="G189" s="263" t="s">
        <v>244</v>
      </c>
      <c r="H189" s="264">
        <v>48</v>
      </c>
      <c r="I189" s="265"/>
      <c r="J189" s="266">
        <f>ROUND(I189*H189,2)</f>
        <v>0</v>
      </c>
      <c r="K189" s="267"/>
      <c r="L189" s="268"/>
      <c r="M189" s="269" t="s">
        <v>1</v>
      </c>
      <c r="N189" s="270" t="s">
        <v>38</v>
      </c>
      <c r="O189" s="90"/>
      <c r="P189" s="220">
        <f>O189*H189</f>
        <v>0</v>
      </c>
      <c r="Q189" s="220">
        <v>0.0015</v>
      </c>
      <c r="R189" s="220">
        <f>Q189*H189</f>
        <v>0.072000000000000008</v>
      </c>
      <c r="S189" s="220">
        <v>0</v>
      </c>
      <c r="T189" s="22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2" t="s">
        <v>138</v>
      </c>
      <c r="AT189" s="222" t="s">
        <v>246</v>
      </c>
      <c r="AU189" s="222" t="s">
        <v>83</v>
      </c>
      <c r="AY189" s="16" t="s">
        <v>124</v>
      </c>
      <c r="BE189" s="223">
        <f>IF(N189="základní",J189,0)</f>
        <v>0</v>
      </c>
      <c r="BF189" s="223">
        <f>IF(N189="snížená",J189,0)</f>
        <v>0</v>
      </c>
      <c r="BG189" s="223">
        <f>IF(N189="zákl. přenesená",J189,0)</f>
        <v>0</v>
      </c>
      <c r="BH189" s="223">
        <f>IF(N189="sníž. přenesená",J189,0)</f>
        <v>0</v>
      </c>
      <c r="BI189" s="223">
        <f>IF(N189="nulová",J189,0)</f>
        <v>0</v>
      </c>
      <c r="BJ189" s="16" t="s">
        <v>81</v>
      </c>
      <c r="BK189" s="223">
        <f>ROUND(I189*H189,2)</f>
        <v>0</v>
      </c>
      <c r="BL189" s="16" t="s">
        <v>123</v>
      </c>
      <c r="BM189" s="222" t="s">
        <v>235</v>
      </c>
    </row>
    <row r="190" s="2" customFormat="1" ht="16.5" customHeight="1">
      <c r="A190" s="37"/>
      <c r="B190" s="38"/>
      <c r="C190" s="210" t="s">
        <v>217</v>
      </c>
      <c r="D190" s="210" t="s">
        <v>125</v>
      </c>
      <c r="E190" s="211" t="s">
        <v>498</v>
      </c>
      <c r="F190" s="212" t="s">
        <v>499</v>
      </c>
      <c r="G190" s="213" t="s">
        <v>184</v>
      </c>
      <c r="H190" s="214">
        <v>12.07</v>
      </c>
      <c r="I190" s="215"/>
      <c r="J190" s="216">
        <f>ROUND(I190*H190,2)</f>
        <v>0</v>
      </c>
      <c r="K190" s="217"/>
      <c r="L190" s="43"/>
      <c r="M190" s="218" t="s">
        <v>1</v>
      </c>
      <c r="N190" s="219" t="s">
        <v>38</v>
      </c>
      <c r="O190" s="90"/>
      <c r="P190" s="220">
        <f>O190*H190</f>
        <v>0</v>
      </c>
      <c r="Q190" s="220">
        <v>2.5021499999999999</v>
      </c>
      <c r="R190" s="220">
        <f>Q190*H190</f>
        <v>30.200950499999998</v>
      </c>
      <c r="S190" s="220">
        <v>0</v>
      </c>
      <c r="T190" s="22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2" t="s">
        <v>123</v>
      </c>
      <c r="AT190" s="222" t="s">
        <v>125</v>
      </c>
      <c r="AU190" s="222" t="s">
        <v>83</v>
      </c>
      <c r="AY190" s="16" t="s">
        <v>124</v>
      </c>
      <c r="BE190" s="223">
        <f>IF(N190="základní",J190,0)</f>
        <v>0</v>
      </c>
      <c r="BF190" s="223">
        <f>IF(N190="snížená",J190,0)</f>
        <v>0</v>
      </c>
      <c r="BG190" s="223">
        <f>IF(N190="zákl. přenesená",J190,0)</f>
        <v>0</v>
      </c>
      <c r="BH190" s="223">
        <f>IF(N190="sníž. přenesená",J190,0)</f>
        <v>0</v>
      </c>
      <c r="BI190" s="223">
        <f>IF(N190="nulová",J190,0)</f>
        <v>0</v>
      </c>
      <c r="BJ190" s="16" t="s">
        <v>81</v>
      </c>
      <c r="BK190" s="223">
        <f>ROUND(I190*H190,2)</f>
        <v>0</v>
      </c>
      <c r="BL190" s="16" t="s">
        <v>123</v>
      </c>
      <c r="BM190" s="222" t="s">
        <v>240</v>
      </c>
    </row>
    <row r="191" s="2" customFormat="1" ht="16.5" customHeight="1">
      <c r="A191" s="37"/>
      <c r="B191" s="38"/>
      <c r="C191" s="210" t="s">
        <v>274</v>
      </c>
      <c r="D191" s="210" t="s">
        <v>125</v>
      </c>
      <c r="E191" s="211" t="s">
        <v>500</v>
      </c>
      <c r="F191" s="212" t="s">
        <v>501</v>
      </c>
      <c r="G191" s="213" t="s">
        <v>177</v>
      </c>
      <c r="H191" s="214">
        <v>37.439999999999998</v>
      </c>
      <c r="I191" s="215"/>
      <c r="J191" s="216">
        <f>ROUND(I191*H191,2)</f>
        <v>0</v>
      </c>
      <c r="K191" s="217"/>
      <c r="L191" s="43"/>
      <c r="M191" s="218" t="s">
        <v>1</v>
      </c>
      <c r="N191" s="219" t="s">
        <v>38</v>
      </c>
      <c r="O191" s="90"/>
      <c r="P191" s="220">
        <f>O191*H191</f>
        <v>0</v>
      </c>
      <c r="Q191" s="220">
        <v>0.041259999999999998</v>
      </c>
      <c r="R191" s="220">
        <f>Q191*H191</f>
        <v>1.5447743999999999</v>
      </c>
      <c r="S191" s="220">
        <v>0</v>
      </c>
      <c r="T191" s="22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2" t="s">
        <v>123</v>
      </c>
      <c r="AT191" s="222" t="s">
        <v>125</v>
      </c>
      <c r="AU191" s="222" t="s">
        <v>83</v>
      </c>
      <c r="AY191" s="16" t="s">
        <v>124</v>
      </c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16" t="s">
        <v>81</v>
      </c>
      <c r="BK191" s="223">
        <f>ROUND(I191*H191,2)</f>
        <v>0</v>
      </c>
      <c r="BL191" s="16" t="s">
        <v>123</v>
      </c>
      <c r="BM191" s="222" t="s">
        <v>245</v>
      </c>
    </row>
    <row r="192" s="2" customFormat="1" ht="16.5" customHeight="1">
      <c r="A192" s="37"/>
      <c r="B192" s="38"/>
      <c r="C192" s="210" t="s">
        <v>220</v>
      </c>
      <c r="D192" s="210" t="s">
        <v>125</v>
      </c>
      <c r="E192" s="211" t="s">
        <v>502</v>
      </c>
      <c r="F192" s="212" t="s">
        <v>503</v>
      </c>
      <c r="G192" s="213" t="s">
        <v>177</v>
      </c>
      <c r="H192" s="214">
        <v>37.439999999999998</v>
      </c>
      <c r="I192" s="215"/>
      <c r="J192" s="216">
        <f>ROUND(I192*H192,2)</f>
        <v>0</v>
      </c>
      <c r="K192" s="217"/>
      <c r="L192" s="43"/>
      <c r="M192" s="218" t="s">
        <v>1</v>
      </c>
      <c r="N192" s="219" t="s">
        <v>38</v>
      </c>
      <c r="O192" s="90"/>
      <c r="P192" s="220">
        <f>O192*H192</f>
        <v>0</v>
      </c>
      <c r="Q192" s="220">
        <v>2.0000000000000002E-05</v>
      </c>
      <c r="R192" s="220">
        <f>Q192*H192</f>
        <v>0.00074879999999999999</v>
      </c>
      <c r="S192" s="220">
        <v>0</v>
      </c>
      <c r="T192" s="22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2" t="s">
        <v>123</v>
      </c>
      <c r="AT192" s="222" t="s">
        <v>125</v>
      </c>
      <c r="AU192" s="222" t="s">
        <v>83</v>
      </c>
      <c r="AY192" s="16" t="s">
        <v>124</v>
      </c>
      <c r="BE192" s="223">
        <f>IF(N192="základní",J192,0)</f>
        <v>0</v>
      </c>
      <c r="BF192" s="223">
        <f>IF(N192="snížená",J192,0)</f>
        <v>0</v>
      </c>
      <c r="BG192" s="223">
        <f>IF(N192="zákl. přenesená",J192,0)</f>
        <v>0</v>
      </c>
      <c r="BH192" s="223">
        <f>IF(N192="sníž. přenesená",J192,0)</f>
        <v>0</v>
      </c>
      <c r="BI192" s="223">
        <f>IF(N192="nulová",J192,0)</f>
        <v>0</v>
      </c>
      <c r="BJ192" s="16" t="s">
        <v>81</v>
      </c>
      <c r="BK192" s="223">
        <f>ROUND(I192*H192,2)</f>
        <v>0</v>
      </c>
      <c r="BL192" s="16" t="s">
        <v>123</v>
      </c>
      <c r="BM192" s="222" t="s">
        <v>249</v>
      </c>
    </row>
    <row r="193" s="2" customFormat="1" ht="16.5" customHeight="1">
      <c r="A193" s="37"/>
      <c r="B193" s="38"/>
      <c r="C193" s="210" t="s">
        <v>282</v>
      </c>
      <c r="D193" s="210" t="s">
        <v>125</v>
      </c>
      <c r="E193" s="211" t="s">
        <v>504</v>
      </c>
      <c r="F193" s="212" t="s">
        <v>505</v>
      </c>
      <c r="G193" s="213" t="s">
        <v>193</v>
      </c>
      <c r="H193" s="214">
        <v>1.544</v>
      </c>
      <c r="I193" s="215"/>
      <c r="J193" s="216">
        <f>ROUND(I193*H193,2)</f>
        <v>0</v>
      </c>
      <c r="K193" s="217"/>
      <c r="L193" s="43"/>
      <c r="M193" s="218" t="s">
        <v>1</v>
      </c>
      <c r="N193" s="219" t="s">
        <v>38</v>
      </c>
      <c r="O193" s="90"/>
      <c r="P193" s="220">
        <f>O193*H193</f>
        <v>0</v>
      </c>
      <c r="Q193" s="220">
        <v>1.04877</v>
      </c>
      <c r="R193" s="220">
        <f>Q193*H193</f>
        <v>1.6193008799999999</v>
      </c>
      <c r="S193" s="220">
        <v>0</v>
      </c>
      <c r="T193" s="221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2" t="s">
        <v>123</v>
      </c>
      <c r="AT193" s="222" t="s">
        <v>125</v>
      </c>
      <c r="AU193" s="222" t="s">
        <v>83</v>
      </c>
      <c r="AY193" s="16" t="s">
        <v>124</v>
      </c>
      <c r="BE193" s="223">
        <f>IF(N193="základní",J193,0)</f>
        <v>0</v>
      </c>
      <c r="BF193" s="223">
        <f>IF(N193="snížená",J193,0)</f>
        <v>0</v>
      </c>
      <c r="BG193" s="223">
        <f>IF(N193="zákl. přenesená",J193,0)</f>
        <v>0</v>
      </c>
      <c r="BH193" s="223">
        <f>IF(N193="sníž. přenesená",J193,0)</f>
        <v>0</v>
      </c>
      <c r="BI193" s="223">
        <f>IF(N193="nulová",J193,0)</f>
        <v>0</v>
      </c>
      <c r="BJ193" s="16" t="s">
        <v>81</v>
      </c>
      <c r="BK193" s="223">
        <f>ROUND(I193*H193,2)</f>
        <v>0</v>
      </c>
      <c r="BL193" s="16" t="s">
        <v>123</v>
      </c>
      <c r="BM193" s="222" t="s">
        <v>252</v>
      </c>
    </row>
    <row r="194" s="2" customFormat="1" ht="16.5" customHeight="1">
      <c r="A194" s="37"/>
      <c r="B194" s="38"/>
      <c r="C194" s="210" t="s">
        <v>225</v>
      </c>
      <c r="D194" s="210" t="s">
        <v>125</v>
      </c>
      <c r="E194" s="211" t="s">
        <v>506</v>
      </c>
      <c r="F194" s="212" t="s">
        <v>507</v>
      </c>
      <c r="G194" s="213" t="s">
        <v>184</v>
      </c>
      <c r="H194" s="214">
        <v>90.894999999999996</v>
      </c>
      <c r="I194" s="215"/>
      <c r="J194" s="216">
        <f>ROUND(I194*H194,2)</f>
        <v>0</v>
      </c>
      <c r="K194" s="217"/>
      <c r="L194" s="43"/>
      <c r="M194" s="218" t="s">
        <v>1</v>
      </c>
      <c r="N194" s="219" t="s">
        <v>38</v>
      </c>
      <c r="O194" s="90"/>
      <c r="P194" s="220">
        <f>O194*H194</f>
        <v>0</v>
      </c>
      <c r="Q194" s="220">
        <v>2.5020899999999999</v>
      </c>
      <c r="R194" s="220">
        <f>Q194*H194</f>
        <v>227.42747054999998</v>
      </c>
      <c r="S194" s="220">
        <v>0</v>
      </c>
      <c r="T194" s="22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2" t="s">
        <v>123</v>
      </c>
      <c r="AT194" s="222" t="s">
        <v>125</v>
      </c>
      <c r="AU194" s="222" t="s">
        <v>83</v>
      </c>
      <c r="AY194" s="16" t="s">
        <v>124</v>
      </c>
      <c r="BE194" s="223">
        <f>IF(N194="základní",J194,0)</f>
        <v>0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16" t="s">
        <v>81</v>
      </c>
      <c r="BK194" s="223">
        <f>ROUND(I194*H194,2)</f>
        <v>0</v>
      </c>
      <c r="BL194" s="16" t="s">
        <v>123</v>
      </c>
      <c r="BM194" s="222" t="s">
        <v>508</v>
      </c>
    </row>
    <row r="195" s="13" customFormat="1">
      <c r="A195" s="13"/>
      <c r="B195" s="237"/>
      <c r="C195" s="238"/>
      <c r="D195" s="239" t="s">
        <v>179</v>
      </c>
      <c r="E195" s="240" t="s">
        <v>1</v>
      </c>
      <c r="F195" s="241" t="s">
        <v>509</v>
      </c>
      <c r="G195" s="238"/>
      <c r="H195" s="242">
        <v>90.894999999999996</v>
      </c>
      <c r="I195" s="243"/>
      <c r="J195" s="238"/>
      <c r="K195" s="238"/>
      <c r="L195" s="244"/>
      <c r="M195" s="245"/>
      <c r="N195" s="246"/>
      <c r="O195" s="246"/>
      <c r="P195" s="246"/>
      <c r="Q195" s="246"/>
      <c r="R195" s="246"/>
      <c r="S195" s="246"/>
      <c r="T195" s="247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8" t="s">
        <v>179</v>
      </c>
      <c r="AU195" s="248" t="s">
        <v>83</v>
      </c>
      <c r="AV195" s="13" t="s">
        <v>83</v>
      </c>
      <c r="AW195" s="13" t="s">
        <v>30</v>
      </c>
      <c r="AX195" s="13" t="s">
        <v>73</v>
      </c>
      <c r="AY195" s="248" t="s">
        <v>124</v>
      </c>
    </row>
    <row r="196" s="14" customFormat="1">
      <c r="A196" s="14"/>
      <c r="B196" s="249"/>
      <c r="C196" s="250"/>
      <c r="D196" s="239" t="s">
        <v>179</v>
      </c>
      <c r="E196" s="251" t="s">
        <v>1</v>
      </c>
      <c r="F196" s="252" t="s">
        <v>181</v>
      </c>
      <c r="G196" s="250"/>
      <c r="H196" s="253">
        <v>90.894999999999996</v>
      </c>
      <c r="I196" s="254"/>
      <c r="J196" s="250"/>
      <c r="K196" s="250"/>
      <c r="L196" s="255"/>
      <c r="M196" s="256"/>
      <c r="N196" s="257"/>
      <c r="O196" s="257"/>
      <c r="P196" s="257"/>
      <c r="Q196" s="257"/>
      <c r="R196" s="257"/>
      <c r="S196" s="257"/>
      <c r="T196" s="258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9" t="s">
        <v>179</v>
      </c>
      <c r="AU196" s="259" t="s">
        <v>83</v>
      </c>
      <c r="AV196" s="14" t="s">
        <v>123</v>
      </c>
      <c r="AW196" s="14" t="s">
        <v>30</v>
      </c>
      <c r="AX196" s="14" t="s">
        <v>81</v>
      </c>
      <c r="AY196" s="259" t="s">
        <v>124</v>
      </c>
    </row>
    <row r="197" s="2" customFormat="1" ht="24.15" customHeight="1">
      <c r="A197" s="37"/>
      <c r="B197" s="38"/>
      <c r="C197" s="210" t="s">
        <v>289</v>
      </c>
      <c r="D197" s="210" t="s">
        <v>125</v>
      </c>
      <c r="E197" s="211" t="s">
        <v>510</v>
      </c>
      <c r="F197" s="212" t="s">
        <v>511</v>
      </c>
      <c r="G197" s="213" t="s">
        <v>177</v>
      </c>
      <c r="H197" s="214">
        <v>148.59999999999999</v>
      </c>
      <c r="I197" s="215"/>
      <c r="J197" s="216">
        <f>ROUND(I197*H197,2)</f>
        <v>0</v>
      </c>
      <c r="K197" s="217"/>
      <c r="L197" s="43"/>
      <c r="M197" s="218" t="s">
        <v>1</v>
      </c>
      <c r="N197" s="219" t="s">
        <v>38</v>
      </c>
      <c r="O197" s="90"/>
      <c r="P197" s="220">
        <f>O197*H197</f>
        <v>0</v>
      </c>
      <c r="Q197" s="220">
        <v>0.00166</v>
      </c>
      <c r="R197" s="220">
        <f>Q197*H197</f>
        <v>0.24667600000000001</v>
      </c>
      <c r="S197" s="220">
        <v>0</v>
      </c>
      <c r="T197" s="22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2" t="s">
        <v>123</v>
      </c>
      <c r="AT197" s="222" t="s">
        <v>125</v>
      </c>
      <c r="AU197" s="222" t="s">
        <v>83</v>
      </c>
      <c r="AY197" s="16" t="s">
        <v>124</v>
      </c>
      <c r="BE197" s="223">
        <f>IF(N197="základní",J197,0)</f>
        <v>0</v>
      </c>
      <c r="BF197" s="223">
        <f>IF(N197="snížená",J197,0)</f>
        <v>0</v>
      </c>
      <c r="BG197" s="223">
        <f>IF(N197="zákl. přenesená",J197,0)</f>
        <v>0</v>
      </c>
      <c r="BH197" s="223">
        <f>IF(N197="sníž. přenesená",J197,0)</f>
        <v>0</v>
      </c>
      <c r="BI197" s="223">
        <f>IF(N197="nulová",J197,0)</f>
        <v>0</v>
      </c>
      <c r="BJ197" s="16" t="s">
        <v>81</v>
      </c>
      <c r="BK197" s="223">
        <f>ROUND(I197*H197,2)</f>
        <v>0</v>
      </c>
      <c r="BL197" s="16" t="s">
        <v>123</v>
      </c>
      <c r="BM197" s="222" t="s">
        <v>512</v>
      </c>
    </row>
    <row r="198" s="13" customFormat="1">
      <c r="A198" s="13"/>
      <c r="B198" s="237"/>
      <c r="C198" s="238"/>
      <c r="D198" s="239" t="s">
        <v>179</v>
      </c>
      <c r="E198" s="240" t="s">
        <v>1</v>
      </c>
      <c r="F198" s="241" t="s">
        <v>513</v>
      </c>
      <c r="G198" s="238"/>
      <c r="H198" s="242">
        <v>148.59999999999999</v>
      </c>
      <c r="I198" s="243"/>
      <c r="J198" s="238"/>
      <c r="K198" s="238"/>
      <c r="L198" s="244"/>
      <c r="M198" s="245"/>
      <c r="N198" s="246"/>
      <c r="O198" s="246"/>
      <c r="P198" s="246"/>
      <c r="Q198" s="246"/>
      <c r="R198" s="246"/>
      <c r="S198" s="246"/>
      <c r="T198" s="24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8" t="s">
        <v>179</v>
      </c>
      <c r="AU198" s="248" t="s">
        <v>83</v>
      </c>
      <c r="AV198" s="13" t="s">
        <v>83</v>
      </c>
      <c r="AW198" s="13" t="s">
        <v>30</v>
      </c>
      <c r="AX198" s="13" t="s">
        <v>73</v>
      </c>
      <c r="AY198" s="248" t="s">
        <v>124</v>
      </c>
    </row>
    <row r="199" s="14" customFormat="1">
      <c r="A199" s="14"/>
      <c r="B199" s="249"/>
      <c r="C199" s="250"/>
      <c r="D199" s="239" t="s">
        <v>179</v>
      </c>
      <c r="E199" s="251" t="s">
        <v>1</v>
      </c>
      <c r="F199" s="252" t="s">
        <v>181</v>
      </c>
      <c r="G199" s="250"/>
      <c r="H199" s="253">
        <v>148.59999999999999</v>
      </c>
      <c r="I199" s="254"/>
      <c r="J199" s="250"/>
      <c r="K199" s="250"/>
      <c r="L199" s="255"/>
      <c r="M199" s="256"/>
      <c r="N199" s="257"/>
      <c r="O199" s="257"/>
      <c r="P199" s="257"/>
      <c r="Q199" s="257"/>
      <c r="R199" s="257"/>
      <c r="S199" s="257"/>
      <c r="T199" s="258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9" t="s">
        <v>179</v>
      </c>
      <c r="AU199" s="259" t="s">
        <v>83</v>
      </c>
      <c r="AV199" s="14" t="s">
        <v>123</v>
      </c>
      <c r="AW199" s="14" t="s">
        <v>30</v>
      </c>
      <c r="AX199" s="14" t="s">
        <v>81</v>
      </c>
      <c r="AY199" s="259" t="s">
        <v>124</v>
      </c>
    </row>
    <row r="200" s="2" customFormat="1" ht="24.15" customHeight="1">
      <c r="A200" s="37"/>
      <c r="B200" s="38"/>
      <c r="C200" s="210" t="s">
        <v>229</v>
      </c>
      <c r="D200" s="210" t="s">
        <v>125</v>
      </c>
      <c r="E200" s="211" t="s">
        <v>514</v>
      </c>
      <c r="F200" s="212" t="s">
        <v>515</v>
      </c>
      <c r="G200" s="213" t="s">
        <v>177</v>
      </c>
      <c r="H200" s="214">
        <v>148.59999999999999</v>
      </c>
      <c r="I200" s="215"/>
      <c r="J200" s="216">
        <f>ROUND(I200*H200,2)</f>
        <v>0</v>
      </c>
      <c r="K200" s="217"/>
      <c r="L200" s="43"/>
      <c r="M200" s="218" t="s">
        <v>1</v>
      </c>
      <c r="N200" s="219" t="s">
        <v>38</v>
      </c>
      <c r="O200" s="90"/>
      <c r="P200" s="220">
        <f>O200*H200</f>
        <v>0</v>
      </c>
      <c r="Q200" s="220">
        <v>4.0000000000000003E-05</v>
      </c>
      <c r="R200" s="220">
        <f>Q200*H200</f>
        <v>0.0059440000000000005</v>
      </c>
      <c r="S200" s="220">
        <v>0</v>
      </c>
      <c r="T200" s="221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2" t="s">
        <v>123</v>
      </c>
      <c r="AT200" s="222" t="s">
        <v>125</v>
      </c>
      <c r="AU200" s="222" t="s">
        <v>83</v>
      </c>
      <c r="AY200" s="16" t="s">
        <v>124</v>
      </c>
      <c r="BE200" s="223">
        <f>IF(N200="základní",J200,0)</f>
        <v>0</v>
      </c>
      <c r="BF200" s="223">
        <f>IF(N200="snížená",J200,0)</f>
        <v>0</v>
      </c>
      <c r="BG200" s="223">
        <f>IF(N200="zákl. přenesená",J200,0)</f>
        <v>0</v>
      </c>
      <c r="BH200" s="223">
        <f>IF(N200="sníž. přenesená",J200,0)</f>
        <v>0</v>
      </c>
      <c r="BI200" s="223">
        <f>IF(N200="nulová",J200,0)</f>
        <v>0</v>
      </c>
      <c r="BJ200" s="16" t="s">
        <v>81</v>
      </c>
      <c r="BK200" s="223">
        <f>ROUND(I200*H200,2)</f>
        <v>0</v>
      </c>
      <c r="BL200" s="16" t="s">
        <v>123</v>
      </c>
      <c r="BM200" s="222" t="s">
        <v>516</v>
      </c>
    </row>
    <row r="201" s="2" customFormat="1" ht="16.5" customHeight="1">
      <c r="A201" s="37"/>
      <c r="B201" s="38"/>
      <c r="C201" s="210" t="s">
        <v>298</v>
      </c>
      <c r="D201" s="210" t="s">
        <v>125</v>
      </c>
      <c r="E201" s="211" t="s">
        <v>517</v>
      </c>
      <c r="F201" s="212" t="s">
        <v>518</v>
      </c>
      <c r="G201" s="213" t="s">
        <v>193</v>
      </c>
      <c r="H201" s="214">
        <v>10.907</v>
      </c>
      <c r="I201" s="215"/>
      <c r="J201" s="216">
        <f>ROUND(I201*H201,2)</f>
        <v>0</v>
      </c>
      <c r="K201" s="217"/>
      <c r="L201" s="43"/>
      <c r="M201" s="218" t="s">
        <v>1</v>
      </c>
      <c r="N201" s="219" t="s">
        <v>38</v>
      </c>
      <c r="O201" s="90"/>
      <c r="P201" s="220">
        <f>O201*H201</f>
        <v>0</v>
      </c>
      <c r="Q201" s="220">
        <v>1.0384500000000001</v>
      </c>
      <c r="R201" s="220">
        <f>Q201*H201</f>
        <v>11.326374150000001</v>
      </c>
      <c r="S201" s="220">
        <v>0</v>
      </c>
      <c r="T201" s="221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2" t="s">
        <v>123</v>
      </c>
      <c r="AT201" s="222" t="s">
        <v>125</v>
      </c>
      <c r="AU201" s="222" t="s">
        <v>83</v>
      </c>
      <c r="AY201" s="16" t="s">
        <v>124</v>
      </c>
      <c r="BE201" s="223">
        <f>IF(N201="základní",J201,0)</f>
        <v>0</v>
      </c>
      <c r="BF201" s="223">
        <f>IF(N201="snížená",J201,0)</f>
        <v>0</v>
      </c>
      <c r="BG201" s="223">
        <f>IF(N201="zákl. přenesená",J201,0)</f>
        <v>0</v>
      </c>
      <c r="BH201" s="223">
        <f>IF(N201="sníž. přenesená",J201,0)</f>
        <v>0</v>
      </c>
      <c r="BI201" s="223">
        <f>IF(N201="nulová",J201,0)</f>
        <v>0</v>
      </c>
      <c r="BJ201" s="16" t="s">
        <v>81</v>
      </c>
      <c r="BK201" s="223">
        <f>ROUND(I201*H201,2)</f>
        <v>0</v>
      </c>
      <c r="BL201" s="16" t="s">
        <v>123</v>
      </c>
      <c r="BM201" s="222" t="s">
        <v>519</v>
      </c>
    </row>
    <row r="202" s="13" customFormat="1">
      <c r="A202" s="13"/>
      <c r="B202" s="237"/>
      <c r="C202" s="238"/>
      <c r="D202" s="239" t="s">
        <v>179</v>
      </c>
      <c r="E202" s="240" t="s">
        <v>1</v>
      </c>
      <c r="F202" s="241" t="s">
        <v>520</v>
      </c>
      <c r="G202" s="238"/>
      <c r="H202" s="242">
        <v>10.907</v>
      </c>
      <c r="I202" s="243"/>
      <c r="J202" s="238"/>
      <c r="K202" s="238"/>
      <c r="L202" s="244"/>
      <c r="M202" s="245"/>
      <c r="N202" s="246"/>
      <c r="O202" s="246"/>
      <c r="P202" s="246"/>
      <c r="Q202" s="246"/>
      <c r="R202" s="246"/>
      <c r="S202" s="246"/>
      <c r="T202" s="24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8" t="s">
        <v>179</v>
      </c>
      <c r="AU202" s="248" t="s">
        <v>83</v>
      </c>
      <c r="AV202" s="13" t="s">
        <v>83</v>
      </c>
      <c r="AW202" s="13" t="s">
        <v>30</v>
      </c>
      <c r="AX202" s="13" t="s">
        <v>73</v>
      </c>
      <c r="AY202" s="248" t="s">
        <v>124</v>
      </c>
    </row>
    <row r="203" s="14" customFormat="1">
      <c r="A203" s="14"/>
      <c r="B203" s="249"/>
      <c r="C203" s="250"/>
      <c r="D203" s="239" t="s">
        <v>179</v>
      </c>
      <c r="E203" s="251" t="s">
        <v>1</v>
      </c>
      <c r="F203" s="252" t="s">
        <v>181</v>
      </c>
      <c r="G203" s="250"/>
      <c r="H203" s="253">
        <v>10.907</v>
      </c>
      <c r="I203" s="254"/>
      <c r="J203" s="250"/>
      <c r="K203" s="250"/>
      <c r="L203" s="255"/>
      <c r="M203" s="256"/>
      <c r="N203" s="257"/>
      <c r="O203" s="257"/>
      <c r="P203" s="257"/>
      <c r="Q203" s="257"/>
      <c r="R203" s="257"/>
      <c r="S203" s="257"/>
      <c r="T203" s="258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9" t="s">
        <v>179</v>
      </c>
      <c r="AU203" s="259" t="s">
        <v>83</v>
      </c>
      <c r="AV203" s="14" t="s">
        <v>123</v>
      </c>
      <c r="AW203" s="14" t="s">
        <v>30</v>
      </c>
      <c r="AX203" s="14" t="s">
        <v>81</v>
      </c>
      <c r="AY203" s="259" t="s">
        <v>124</v>
      </c>
    </row>
    <row r="204" s="2" customFormat="1" ht="16.5" customHeight="1">
      <c r="A204" s="37"/>
      <c r="B204" s="38"/>
      <c r="C204" s="210" t="s">
        <v>235</v>
      </c>
      <c r="D204" s="210" t="s">
        <v>125</v>
      </c>
      <c r="E204" s="211" t="s">
        <v>521</v>
      </c>
      <c r="F204" s="212" t="s">
        <v>522</v>
      </c>
      <c r="G204" s="213" t="s">
        <v>234</v>
      </c>
      <c r="H204" s="214">
        <v>46.799999999999997</v>
      </c>
      <c r="I204" s="215"/>
      <c r="J204" s="216">
        <f>ROUND(I204*H204,2)</f>
        <v>0</v>
      </c>
      <c r="K204" s="217"/>
      <c r="L204" s="43"/>
      <c r="M204" s="218" t="s">
        <v>1</v>
      </c>
      <c r="N204" s="219" t="s">
        <v>38</v>
      </c>
      <c r="O204" s="90"/>
      <c r="P204" s="220">
        <f>O204*H204</f>
        <v>0</v>
      </c>
      <c r="Q204" s="220">
        <v>0.00080999999999999996</v>
      </c>
      <c r="R204" s="220">
        <f>Q204*H204</f>
        <v>0.037907999999999997</v>
      </c>
      <c r="S204" s="220">
        <v>0</v>
      </c>
      <c r="T204" s="22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2" t="s">
        <v>123</v>
      </c>
      <c r="AT204" s="222" t="s">
        <v>125</v>
      </c>
      <c r="AU204" s="222" t="s">
        <v>83</v>
      </c>
      <c r="AY204" s="16" t="s">
        <v>124</v>
      </c>
      <c r="BE204" s="223">
        <f>IF(N204="základní",J204,0)</f>
        <v>0</v>
      </c>
      <c r="BF204" s="223">
        <f>IF(N204="snížená",J204,0)</f>
        <v>0</v>
      </c>
      <c r="BG204" s="223">
        <f>IF(N204="zákl. přenesená",J204,0)</f>
        <v>0</v>
      </c>
      <c r="BH204" s="223">
        <f>IF(N204="sníž. přenesená",J204,0)</f>
        <v>0</v>
      </c>
      <c r="BI204" s="223">
        <f>IF(N204="nulová",J204,0)</f>
        <v>0</v>
      </c>
      <c r="BJ204" s="16" t="s">
        <v>81</v>
      </c>
      <c r="BK204" s="223">
        <f>ROUND(I204*H204,2)</f>
        <v>0</v>
      </c>
      <c r="BL204" s="16" t="s">
        <v>123</v>
      </c>
      <c r="BM204" s="222" t="s">
        <v>523</v>
      </c>
    </row>
    <row r="205" s="13" customFormat="1">
      <c r="A205" s="13"/>
      <c r="B205" s="237"/>
      <c r="C205" s="238"/>
      <c r="D205" s="239" t="s">
        <v>179</v>
      </c>
      <c r="E205" s="240" t="s">
        <v>1</v>
      </c>
      <c r="F205" s="241" t="s">
        <v>524</v>
      </c>
      <c r="G205" s="238"/>
      <c r="H205" s="242">
        <v>46.799999999999997</v>
      </c>
      <c r="I205" s="243"/>
      <c r="J205" s="238"/>
      <c r="K205" s="238"/>
      <c r="L205" s="244"/>
      <c r="M205" s="245"/>
      <c r="N205" s="246"/>
      <c r="O205" s="246"/>
      <c r="P205" s="246"/>
      <c r="Q205" s="246"/>
      <c r="R205" s="246"/>
      <c r="S205" s="246"/>
      <c r="T205" s="24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8" t="s">
        <v>179</v>
      </c>
      <c r="AU205" s="248" t="s">
        <v>83</v>
      </c>
      <c r="AV205" s="13" t="s">
        <v>83</v>
      </c>
      <c r="AW205" s="13" t="s">
        <v>30</v>
      </c>
      <c r="AX205" s="13" t="s">
        <v>81</v>
      </c>
      <c r="AY205" s="248" t="s">
        <v>124</v>
      </c>
    </row>
    <row r="206" s="11" customFormat="1" ht="22.8" customHeight="1">
      <c r="A206" s="11"/>
      <c r="B206" s="196"/>
      <c r="C206" s="197"/>
      <c r="D206" s="198" t="s">
        <v>72</v>
      </c>
      <c r="E206" s="235" t="s">
        <v>123</v>
      </c>
      <c r="F206" s="235" t="s">
        <v>350</v>
      </c>
      <c r="G206" s="197"/>
      <c r="H206" s="197"/>
      <c r="I206" s="200"/>
      <c r="J206" s="236">
        <f>BK206</f>
        <v>0</v>
      </c>
      <c r="K206" s="197"/>
      <c r="L206" s="202"/>
      <c r="M206" s="203"/>
      <c r="N206" s="204"/>
      <c r="O206" s="204"/>
      <c r="P206" s="205">
        <f>SUM(P207:P232)</f>
        <v>0</v>
      </c>
      <c r="Q206" s="204"/>
      <c r="R206" s="205">
        <f>SUM(R207:R232)</f>
        <v>677.29346821000001</v>
      </c>
      <c r="S206" s="204"/>
      <c r="T206" s="206">
        <f>SUM(T207:T232)</f>
        <v>0</v>
      </c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R206" s="207" t="s">
        <v>81</v>
      </c>
      <c r="AT206" s="208" t="s">
        <v>72</v>
      </c>
      <c r="AU206" s="208" t="s">
        <v>81</v>
      </c>
      <c r="AY206" s="207" t="s">
        <v>124</v>
      </c>
      <c r="BK206" s="209">
        <f>SUM(BK207:BK232)</f>
        <v>0</v>
      </c>
    </row>
    <row r="207" s="2" customFormat="1" ht="21.75" customHeight="1">
      <c r="A207" s="37"/>
      <c r="B207" s="38"/>
      <c r="C207" s="210" t="s">
        <v>305</v>
      </c>
      <c r="D207" s="210" t="s">
        <v>125</v>
      </c>
      <c r="E207" s="211" t="s">
        <v>525</v>
      </c>
      <c r="F207" s="212" t="s">
        <v>526</v>
      </c>
      <c r="G207" s="213" t="s">
        <v>184</v>
      </c>
      <c r="H207" s="214">
        <v>146.02000000000001</v>
      </c>
      <c r="I207" s="215"/>
      <c r="J207" s="216">
        <f>ROUND(I207*H207,2)</f>
        <v>0</v>
      </c>
      <c r="K207" s="217"/>
      <c r="L207" s="43"/>
      <c r="M207" s="218" t="s">
        <v>1</v>
      </c>
      <c r="N207" s="219" t="s">
        <v>38</v>
      </c>
      <c r="O207" s="90"/>
      <c r="P207" s="220">
        <f>O207*H207</f>
        <v>0</v>
      </c>
      <c r="Q207" s="220">
        <v>2.5022000000000002</v>
      </c>
      <c r="R207" s="220">
        <f>Q207*H207</f>
        <v>365.37124400000005</v>
      </c>
      <c r="S207" s="220">
        <v>0</v>
      </c>
      <c r="T207" s="221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2" t="s">
        <v>123</v>
      </c>
      <c r="AT207" s="222" t="s">
        <v>125</v>
      </c>
      <c r="AU207" s="222" t="s">
        <v>83</v>
      </c>
      <c r="AY207" s="16" t="s">
        <v>124</v>
      </c>
      <c r="BE207" s="223">
        <f>IF(N207="základní",J207,0)</f>
        <v>0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16" t="s">
        <v>81</v>
      </c>
      <c r="BK207" s="223">
        <f>ROUND(I207*H207,2)</f>
        <v>0</v>
      </c>
      <c r="BL207" s="16" t="s">
        <v>123</v>
      </c>
      <c r="BM207" s="222" t="s">
        <v>273</v>
      </c>
    </row>
    <row r="208" s="13" customFormat="1">
      <c r="A208" s="13"/>
      <c r="B208" s="237"/>
      <c r="C208" s="238"/>
      <c r="D208" s="239" t="s">
        <v>179</v>
      </c>
      <c r="E208" s="240" t="s">
        <v>1</v>
      </c>
      <c r="F208" s="241" t="s">
        <v>527</v>
      </c>
      <c r="G208" s="238"/>
      <c r="H208" s="242">
        <v>146.02000000000001</v>
      </c>
      <c r="I208" s="243"/>
      <c r="J208" s="238"/>
      <c r="K208" s="238"/>
      <c r="L208" s="244"/>
      <c r="M208" s="245"/>
      <c r="N208" s="246"/>
      <c r="O208" s="246"/>
      <c r="P208" s="246"/>
      <c r="Q208" s="246"/>
      <c r="R208" s="246"/>
      <c r="S208" s="246"/>
      <c r="T208" s="247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8" t="s">
        <v>179</v>
      </c>
      <c r="AU208" s="248" t="s">
        <v>83</v>
      </c>
      <c r="AV208" s="13" t="s">
        <v>83</v>
      </c>
      <c r="AW208" s="13" t="s">
        <v>30</v>
      </c>
      <c r="AX208" s="13" t="s">
        <v>73</v>
      </c>
      <c r="AY208" s="248" t="s">
        <v>124</v>
      </c>
    </row>
    <row r="209" s="14" customFormat="1">
      <c r="A209" s="14"/>
      <c r="B209" s="249"/>
      <c r="C209" s="250"/>
      <c r="D209" s="239" t="s">
        <v>179</v>
      </c>
      <c r="E209" s="251" t="s">
        <v>1</v>
      </c>
      <c r="F209" s="252" t="s">
        <v>181</v>
      </c>
      <c r="G209" s="250"/>
      <c r="H209" s="253">
        <v>146.02000000000001</v>
      </c>
      <c r="I209" s="254"/>
      <c r="J209" s="250"/>
      <c r="K209" s="250"/>
      <c r="L209" s="255"/>
      <c r="M209" s="256"/>
      <c r="N209" s="257"/>
      <c r="O209" s="257"/>
      <c r="P209" s="257"/>
      <c r="Q209" s="257"/>
      <c r="R209" s="257"/>
      <c r="S209" s="257"/>
      <c r="T209" s="258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9" t="s">
        <v>179</v>
      </c>
      <c r="AU209" s="259" t="s">
        <v>83</v>
      </c>
      <c r="AV209" s="14" t="s">
        <v>123</v>
      </c>
      <c r="AW209" s="14" t="s">
        <v>30</v>
      </c>
      <c r="AX209" s="14" t="s">
        <v>81</v>
      </c>
      <c r="AY209" s="259" t="s">
        <v>124</v>
      </c>
    </row>
    <row r="210" s="2" customFormat="1" ht="16.5" customHeight="1">
      <c r="A210" s="37"/>
      <c r="B210" s="38"/>
      <c r="C210" s="210" t="s">
        <v>240</v>
      </c>
      <c r="D210" s="210" t="s">
        <v>125</v>
      </c>
      <c r="E210" s="211" t="s">
        <v>528</v>
      </c>
      <c r="F210" s="212" t="s">
        <v>529</v>
      </c>
      <c r="G210" s="213" t="s">
        <v>177</v>
      </c>
      <c r="H210" s="214">
        <v>172.40000000000001</v>
      </c>
      <c r="I210" s="215"/>
      <c r="J210" s="216">
        <f>ROUND(I210*H210,2)</f>
        <v>0</v>
      </c>
      <c r="K210" s="217"/>
      <c r="L210" s="43"/>
      <c r="M210" s="218" t="s">
        <v>1</v>
      </c>
      <c r="N210" s="219" t="s">
        <v>38</v>
      </c>
      <c r="O210" s="90"/>
      <c r="P210" s="220">
        <f>O210*H210</f>
        <v>0</v>
      </c>
      <c r="Q210" s="220">
        <v>0.017639999999999999</v>
      </c>
      <c r="R210" s="220">
        <f>Q210*H210</f>
        <v>3.0411359999999998</v>
      </c>
      <c r="S210" s="220">
        <v>0</v>
      </c>
      <c r="T210" s="221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2" t="s">
        <v>123</v>
      </c>
      <c r="AT210" s="222" t="s">
        <v>125</v>
      </c>
      <c r="AU210" s="222" t="s">
        <v>83</v>
      </c>
      <c r="AY210" s="16" t="s">
        <v>124</v>
      </c>
      <c r="BE210" s="223">
        <f>IF(N210="základní",J210,0)</f>
        <v>0</v>
      </c>
      <c r="BF210" s="223">
        <f>IF(N210="snížená",J210,0)</f>
        <v>0</v>
      </c>
      <c r="BG210" s="223">
        <f>IF(N210="zákl. přenesená",J210,0)</f>
        <v>0</v>
      </c>
      <c r="BH210" s="223">
        <f>IF(N210="sníž. přenesená",J210,0)</f>
        <v>0</v>
      </c>
      <c r="BI210" s="223">
        <f>IF(N210="nulová",J210,0)</f>
        <v>0</v>
      </c>
      <c r="BJ210" s="16" t="s">
        <v>81</v>
      </c>
      <c r="BK210" s="223">
        <f>ROUND(I210*H210,2)</f>
        <v>0</v>
      </c>
      <c r="BL210" s="16" t="s">
        <v>123</v>
      </c>
      <c r="BM210" s="222" t="s">
        <v>277</v>
      </c>
    </row>
    <row r="211" s="13" customFormat="1">
      <c r="A211" s="13"/>
      <c r="B211" s="237"/>
      <c r="C211" s="238"/>
      <c r="D211" s="239" t="s">
        <v>179</v>
      </c>
      <c r="E211" s="240" t="s">
        <v>1</v>
      </c>
      <c r="F211" s="241" t="s">
        <v>530</v>
      </c>
      <c r="G211" s="238"/>
      <c r="H211" s="242">
        <v>172.40000000000001</v>
      </c>
      <c r="I211" s="243"/>
      <c r="J211" s="238"/>
      <c r="K211" s="238"/>
      <c r="L211" s="244"/>
      <c r="M211" s="245"/>
      <c r="N211" s="246"/>
      <c r="O211" s="246"/>
      <c r="P211" s="246"/>
      <c r="Q211" s="246"/>
      <c r="R211" s="246"/>
      <c r="S211" s="246"/>
      <c r="T211" s="247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8" t="s">
        <v>179</v>
      </c>
      <c r="AU211" s="248" t="s">
        <v>83</v>
      </c>
      <c r="AV211" s="13" t="s">
        <v>83</v>
      </c>
      <c r="AW211" s="13" t="s">
        <v>30</v>
      </c>
      <c r="AX211" s="13" t="s">
        <v>73</v>
      </c>
      <c r="AY211" s="248" t="s">
        <v>124</v>
      </c>
    </row>
    <row r="212" s="14" customFormat="1">
      <c r="A212" s="14"/>
      <c r="B212" s="249"/>
      <c r="C212" s="250"/>
      <c r="D212" s="239" t="s">
        <v>179</v>
      </c>
      <c r="E212" s="251" t="s">
        <v>1</v>
      </c>
      <c r="F212" s="252" t="s">
        <v>181</v>
      </c>
      <c r="G212" s="250"/>
      <c r="H212" s="253">
        <v>172.40000000000001</v>
      </c>
      <c r="I212" s="254"/>
      <c r="J212" s="250"/>
      <c r="K212" s="250"/>
      <c r="L212" s="255"/>
      <c r="M212" s="256"/>
      <c r="N212" s="257"/>
      <c r="O212" s="257"/>
      <c r="P212" s="257"/>
      <c r="Q212" s="257"/>
      <c r="R212" s="257"/>
      <c r="S212" s="257"/>
      <c r="T212" s="258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9" t="s">
        <v>179</v>
      </c>
      <c r="AU212" s="259" t="s">
        <v>83</v>
      </c>
      <c r="AV212" s="14" t="s">
        <v>123</v>
      </c>
      <c r="AW212" s="14" t="s">
        <v>30</v>
      </c>
      <c r="AX212" s="14" t="s">
        <v>81</v>
      </c>
      <c r="AY212" s="259" t="s">
        <v>124</v>
      </c>
    </row>
    <row r="213" s="2" customFormat="1" ht="16.5" customHeight="1">
      <c r="A213" s="37"/>
      <c r="B213" s="38"/>
      <c r="C213" s="210" t="s">
        <v>408</v>
      </c>
      <c r="D213" s="210" t="s">
        <v>125</v>
      </c>
      <c r="E213" s="211" t="s">
        <v>531</v>
      </c>
      <c r="F213" s="212" t="s">
        <v>532</v>
      </c>
      <c r="G213" s="213" t="s">
        <v>177</v>
      </c>
      <c r="H213" s="214">
        <v>172.40000000000001</v>
      </c>
      <c r="I213" s="215"/>
      <c r="J213" s="216">
        <f>ROUND(I213*H213,2)</f>
        <v>0</v>
      </c>
      <c r="K213" s="217"/>
      <c r="L213" s="43"/>
      <c r="M213" s="218" t="s">
        <v>1</v>
      </c>
      <c r="N213" s="219" t="s">
        <v>38</v>
      </c>
      <c r="O213" s="90"/>
      <c r="P213" s="220">
        <f>O213*H213</f>
        <v>0</v>
      </c>
      <c r="Q213" s="220">
        <v>0</v>
      </c>
      <c r="R213" s="220">
        <f>Q213*H213</f>
        <v>0</v>
      </c>
      <c r="S213" s="220">
        <v>0</v>
      </c>
      <c r="T213" s="221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2" t="s">
        <v>123</v>
      </c>
      <c r="AT213" s="222" t="s">
        <v>125</v>
      </c>
      <c r="AU213" s="222" t="s">
        <v>83</v>
      </c>
      <c r="AY213" s="16" t="s">
        <v>124</v>
      </c>
      <c r="BE213" s="223">
        <f>IF(N213="základní",J213,0)</f>
        <v>0</v>
      </c>
      <c r="BF213" s="223">
        <f>IF(N213="snížená",J213,0)</f>
        <v>0</v>
      </c>
      <c r="BG213" s="223">
        <f>IF(N213="zákl. přenesená",J213,0)</f>
        <v>0</v>
      </c>
      <c r="BH213" s="223">
        <f>IF(N213="sníž. přenesená",J213,0)</f>
        <v>0</v>
      </c>
      <c r="BI213" s="223">
        <f>IF(N213="nulová",J213,0)</f>
        <v>0</v>
      </c>
      <c r="BJ213" s="16" t="s">
        <v>81</v>
      </c>
      <c r="BK213" s="223">
        <f>ROUND(I213*H213,2)</f>
        <v>0</v>
      </c>
      <c r="BL213" s="16" t="s">
        <v>123</v>
      </c>
      <c r="BM213" s="222" t="s">
        <v>280</v>
      </c>
    </row>
    <row r="214" s="2" customFormat="1" ht="21.75" customHeight="1">
      <c r="A214" s="37"/>
      <c r="B214" s="38"/>
      <c r="C214" s="210" t="s">
        <v>245</v>
      </c>
      <c r="D214" s="210" t="s">
        <v>125</v>
      </c>
      <c r="E214" s="211" t="s">
        <v>533</v>
      </c>
      <c r="F214" s="212" t="s">
        <v>534</v>
      </c>
      <c r="G214" s="213" t="s">
        <v>193</v>
      </c>
      <c r="H214" s="214">
        <v>17.523</v>
      </c>
      <c r="I214" s="215"/>
      <c r="J214" s="216">
        <f>ROUND(I214*H214,2)</f>
        <v>0</v>
      </c>
      <c r="K214" s="217"/>
      <c r="L214" s="43"/>
      <c r="M214" s="218" t="s">
        <v>1</v>
      </c>
      <c r="N214" s="219" t="s">
        <v>38</v>
      </c>
      <c r="O214" s="90"/>
      <c r="P214" s="220">
        <f>O214*H214</f>
        <v>0</v>
      </c>
      <c r="Q214" s="220">
        <v>1.0492699999999999</v>
      </c>
      <c r="R214" s="220">
        <f>Q214*H214</f>
        <v>18.386358209999997</v>
      </c>
      <c r="S214" s="220">
        <v>0</v>
      </c>
      <c r="T214" s="221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2" t="s">
        <v>123</v>
      </c>
      <c r="AT214" s="222" t="s">
        <v>125</v>
      </c>
      <c r="AU214" s="222" t="s">
        <v>83</v>
      </c>
      <c r="AY214" s="16" t="s">
        <v>124</v>
      </c>
      <c r="BE214" s="223">
        <f>IF(N214="základní",J214,0)</f>
        <v>0</v>
      </c>
      <c r="BF214" s="223">
        <f>IF(N214="snížená",J214,0)</f>
        <v>0</v>
      </c>
      <c r="BG214" s="223">
        <f>IF(N214="zákl. přenesená",J214,0)</f>
        <v>0</v>
      </c>
      <c r="BH214" s="223">
        <f>IF(N214="sníž. přenesená",J214,0)</f>
        <v>0</v>
      </c>
      <c r="BI214" s="223">
        <f>IF(N214="nulová",J214,0)</f>
        <v>0</v>
      </c>
      <c r="BJ214" s="16" t="s">
        <v>81</v>
      </c>
      <c r="BK214" s="223">
        <f>ROUND(I214*H214,2)</f>
        <v>0</v>
      </c>
      <c r="BL214" s="16" t="s">
        <v>123</v>
      </c>
      <c r="BM214" s="222" t="s">
        <v>285</v>
      </c>
    </row>
    <row r="215" s="13" customFormat="1">
      <c r="A215" s="13"/>
      <c r="B215" s="237"/>
      <c r="C215" s="238"/>
      <c r="D215" s="239" t="s">
        <v>179</v>
      </c>
      <c r="E215" s="240" t="s">
        <v>1</v>
      </c>
      <c r="F215" s="241" t="s">
        <v>535</v>
      </c>
      <c r="G215" s="238"/>
      <c r="H215" s="242">
        <v>17.523</v>
      </c>
      <c r="I215" s="243"/>
      <c r="J215" s="238"/>
      <c r="K215" s="238"/>
      <c r="L215" s="244"/>
      <c r="M215" s="245"/>
      <c r="N215" s="246"/>
      <c r="O215" s="246"/>
      <c r="P215" s="246"/>
      <c r="Q215" s="246"/>
      <c r="R215" s="246"/>
      <c r="S215" s="246"/>
      <c r="T215" s="24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8" t="s">
        <v>179</v>
      </c>
      <c r="AU215" s="248" t="s">
        <v>83</v>
      </c>
      <c r="AV215" s="13" t="s">
        <v>83</v>
      </c>
      <c r="AW215" s="13" t="s">
        <v>30</v>
      </c>
      <c r="AX215" s="13" t="s">
        <v>73</v>
      </c>
      <c r="AY215" s="248" t="s">
        <v>124</v>
      </c>
    </row>
    <row r="216" s="14" customFormat="1">
      <c r="A216" s="14"/>
      <c r="B216" s="249"/>
      <c r="C216" s="250"/>
      <c r="D216" s="239" t="s">
        <v>179</v>
      </c>
      <c r="E216" s="251" t="s">
        <v>1</v>
      </c>
      <c r="F216" s="252" t="s">
        <v>181</v>
      </c>
      <c r="G216" s="250"/>
      <c r="H216" s="253">
        <v>17.523</v>
      </c>
      <c r="I216" s="254"/>
      <c r="J216" s="250"/>
      <c r="K216" s="250"/>
      <c r="L216" s="255"/>
      <c r="M216" s="256"/>
      <c r="N216" s="257"/>
      <c r="O216" s="257"/>
      <c r="P216" s="257"/>
      <c r="Q216" s="257"/>
      <c r="R216" s="257"/>
      <c r="S216" s="257"/>
      <c r="T216" s="258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9" t="s">
        <v>179</v>
      </c>
      <c r="AU216" s="259" t="s">
        <v>83</v>
      </c>
      <c r="AV216" s="14" t="s">
        <v>123</v>
      </c>
      <c r="AW216" s="14" t="s">
        <v>30</v>
      </c>
      <c r="AX216" s="14" t="s">
        <v>81</v>
      </c>
      <c r="AY216" s="259" t="s">
        <v>124</v>
      </c>
    </row>
    <row r="217" s="2" customFormat="1" ht="21.75" customHeight="1">
      <c r="A217" s="37"/>
      <c r="B217" s="38"/>
      <c r="C217" s="210" t="s">
        <v>417</v>
      </c>
      <c r="D217" s="210" t="s">
        <v>125</v>
      </c>
      <c r="E217" s="211" t="s">
        <v>536</v>
      </c>
      <c r="F217" s="212" t="s">
        <v>537</v>
      </c>
      <c r="G217" s="213" t="s">
        <v>184</v>
      </c>
      <c r="H217" s="214">
        <v>3.2000000000000002</v>
      </c>
      <c r="I217" s="215"/>
      <c r="J217" s="216">
        <f>ROUND(I217*H217,2)</f>
        <v>0</v>
      </c>
      <c r="K217" s="217"/>
      <c r="L217" s="43"/>
      <c r="M217" s="218" t="s">
        <v>1</v>
      </c>
      <c r="N217" s="219" t="s">
        <v>38</v>
      </c>
      <c r="O217" s="90"/>
      <c r="P217" s="220">
        <f>O217*H217</f>
        <v>0</v>
      </c>
      <c r="Q217" s="220">
        <v>2.5019499999999999</v>
      </c>
      <c r="R217" s="220">
        <f>Q217*H217</f>
        <v>8.00624</v>
      </c>
      <c r="S217" s="220">
        <v>0</v>
      </c>
      <c r="T217" s="22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2" t="s">
        <v>123</v>
      </c>
      <c r="AT217" s="222" t="s">
        <v>125</v>
      </c>
      <c r="AU217" s="222" t="s">
        <v>83</v>
      </c>
      <c r="AY217" s="16" t="s">
        <v>124</v>
      </c>
      <c r="BE217" s="223">
        <f>IF(N217="základní",J217,0)</f>
        <v>0</v>
      </c>
      <c r="BF217" s="223">
        <f>IF(N217="snížená",J217,0)</f>
        <v>0</v>
      </c>
      <c r="BG217" s="223">
        <f>IF(N217="zákl. přenesená",J217,0)</f>
        <v>0</v>
      </c>
      <c r="BH217" s="223">
        <f>IF(N217="sníž. přenesená",J217,0)</f>
        <v>0</v>
      </c>
      <c r="BI217" s="223">
        <f>IF(N217="nulová",J217,0)</f>
        <v>0</v>
      </c>
      <c r="BJ217" s="16" t="s">
        <v>81</v>
      </c>
      <c r="BK217" s="223">
        <f>ROUND(I217*H217,2)</f>
        <v>0</v>
      </c>
      <c r="BL217" s="16" t="s">
        <v>123</v>
      </c>
      <c r="BM217" s="222" t="s">
        <v>288</v>
      </c>
    </row>
    <row r="218" s="13" customFormat="1">
      <c r="A218" s="13"/>
      <c r="B218" s="237"/>
      <c r="C218" s="238"/>
      <c r="D218" s="239" t="s">
        <v>179</v>
      </c>
      <c r="E218" s="240" t="s">
        <v>1</v>
      </c>
      <c r="F218" s="241" t="s">
        <v>538</v>
      </c>
      <c r="G218" s="238"/>
      <c r="H218" s="242">
        <v>3.2000000000000002</v>
      </c>
      <c r="I218" s="243"/>
      <c r="J218" s="238"/>
      <c r="K218" s="238"/>
      <c r="L218" s="244"/>
      <c r="M218" s="245"/>
      <c r="N218" s="246"/>
      <c r="O218" s="246"/>
      <c r="P218" s="246"/>
      <c r="Q218" s="246"/>
      <c r="R218" s="246"/>
      <c r="S218" s="246"/>
      <c r="T218" s="24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8" t="s">
        <v>179</v>
      </c>
      <c r="AU218" s="248" t="s">
        <v>83</v>
      </c>
      <c r="AV218" s="13" t="s">
        <v>83</v>
      </c>
      <c r="AW218" s="13" t="s">
        <v>30</v>
      </c>
      <c r="AX218" s="13" t="s">
        <v>73</v>
      </c>
      <c r="AY218" s="248" t="s">
        <v>124</v>
      </c>
    </row>
    <row r="219" s="14" customFormat="1">
      <c r="A219" s="14"/>
      <c r="B219" s="249"/>
      <c r="C219" s="250"/>
      <c r="D219" s="239" t="s">
        <v>179</v>
      </c>
      <c r="E219" s="251" t="s">
        <v>1</v>
      </c>
      <c r="F219" s="252" t="s">
        <v>181</v>
      </c>
      <c r="G219" s="250"/>
      <c r="H219" s="253">
        <v>3.2000000000000002</v>
      </c>
      <c r="I219" s="254"/>
      <c r="J219" s="250"/>
      <c r="K219" s="250"/>
      <c r="L219" s="255"/>
      <c r="M219" s="256"/>
      <c r="N219" s="257"/>
      <c r="O219" s="257"/>
      <c r="P219" s="257"/>
      <c r="Q219" s="257"/>
      <c r="R219" s="257"/>
      <c r="S219" s="257"/>
      <c r="T219" s="258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9" t="s">
        <v>179</v>
      </c>
      <c r="AU219" s="259" t="s">
        <v>83</v>
      </c>
      <c r="AV219" s="14" t="s">
        <v>123</v>
      </c>
      <c r="AW219" s="14" t="s">
        <v>30</v>
      </c>
      <c r="AX219" s="14" t="s">
        <v>81</v>
      </c>
      <c r="AY219" s="259" t="s">
        <v>124</v>
      </c>
    </row>
    <row r="220" s="2" customFormat="1" ht="24.15" customHeight="1">
      <c r="A220" s="37"/>
      <c r="B220" s="38"/>
      <c r="C220" s="210" t="s">
        <v>249</v>
      </c>
      <c r="D220" s="210" t="s">
        <v>125</v>
      </c>
      <c r="E220" s="211" t="s">
        <v>539</v>
      </c>
      <c r="F220" s="212" t="s">
        <v>540</v>
      </c>
      <c r="G220" s="213" t="s">
        <v>177</v>
      </c>
      <c r="H220" s="214">
        <v>8</v>
      </c>
      <c r="I220" s="215"/>
      <c r="J220" s="216">
        <f>ROUND(I220*H220,2)</f>
        <v>0</v>
      </c>
      <c r="K220" s="217"/>
      <c r="L220" s="43"/>
      <c r="M220" s="218" t="s">
        <v>1</v>
      </c>
      <c r="N220" s="219" t="s">
        <v>38</v>
      </c>
      <c r="O220" s="90"/>
      <c r="P220" s="220">
        <f>O220*H220</f>
        <v>0</v>
      </c>
      <c r="Q220" s="220">
        <v>0.012959999999999999</v>
      </c>
      <c r="R220" s="220">
        <f>Q220*H220</f>
        <v>0.10367999999999999</v>
      </c>
      <c r="S220" s="220">
        <v>0</v>
      </c>
      <c r="T220" s="221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2" t="s">
        <v>123</v>
      </c>
      <c r="AT220" s="222" t="s">
        <v>125</v>
      </c>
      <c r="AU220" s="222" t="s">
        <v>83</v>
      </c>
      <c r="AY220" s="16" t="s">
        <v>124</v>
      </c>
      <c r="BE220" s="223">
        <f>IF(N220="základní",J220,0)</f>
        <v>0</v>
      </c>
      <c r="BF220" s="223">
        <f>IF(N220="snížená",J220,0)</f>
        <v>0</v>
      </c>
      <c r="BG220" s="223">
        <f>IF(N220="zákl. přenesená",J220,0)</f>
        <v>0</v>
      </c>
      <c r="BH220" s="223">
        <f>IF(N220="sníž. přenesená",J220,0)</f>
        <v>0</v>
      </c>
      <c r="BI220" s="223">
        <f>IF(N220="nulová",J220,0)</f>
        <v>0</v>
      </c>
      <c r="BJ220" s="16" t="s">
        <v>81</v>
      </c>
      <c r="BK220" s="223">
        <f>ROUND(I220*H220,2)</f>
        <v>0</v>
      </c>
      <c r="BL220" s="16" t="s">
        <v>123</v>
      </c>
      <c r="BM220" s="222" t="s">
        <v>292</v>
      </c>
    </row>
    <row r="221" s="13" customFormat="1">
      <c r="A221" s="13"/>
      <c r="B221" s="237"/>
      <c r="C221" s="238"/>
      <c r="D221" s="239" t="s">
        <v>179</v>
      </c>
      <c r="E221" s="240" t="s">
        <v>1</v>
      </c>
      <c r="F221" s="241" t="s">
        <v>541</v>
      </c>
      <c r="G221" s="238"/>
      <c r="H221" s="242">
        <v>8</v>
      </c>
      <c r="I221" s="243"/>
      <c r="J221" s="238"/>
      <c r="K221" s="238"/>
      <c r="L221" s="244"/>
      <c r="M221" s="245"/>
      <c r="N221" s="246"/>
      <c r="O221" s="246"/>
      <c r="P221" s="246"/>
      <c r="Q221" s="246"/>
      <c r="R221" s="246"/>
      <c r="S221" s="246"/>
      <c r="T221" s="24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8" t="s">
        <v>179</v>
      </c>
      <c r="AU221" s="248" t="s">
        <v>83</v>
      </c>
      <c r="AV221" s="13" t="s">
        <v>83</v>
      </c>
      <c r="AW221" s="13" t="s">
        <v>30</v>
      </c>
      <c r="AX221" s="13" t="s">
        <v>73</v>
      </c>
      <c r="AY221" s="248" t="s">
        <v>124</v>
      </c>
    </row>
    <row r="222" s="14" customFormat="1">
      <c r="A222" s="14"/>
      <c r="B222" s="249"/>
      <c r="C222" s="250"/>
      <c r="D222" s="239" t="s">
        <v>179</v>
      </c>
      <c r="E222" s="251" t="s">
        <v>1</v>
      </c>
      <c r="F222" s="252" t="s">
        <v>181</v>
      </c>
      <c r="G222" s="250"/>
      <c r="H222" s="253">
        <v>8</v>
      </c>
      <c r="I222" s="254"/>
      <c r="J222" s="250"/>
      <c r="K222" s="250"/>
      <c r="L222" s="255"/>
      <c r="M222" s="256"/>
      <c r="N222" s="257"/>
      <c r="O222" s="257"/>
      <c r="P222" s="257"/>
      <c r="Q222" s="257"/>
      <c r="R222" s="257"/>
      <c r="S222" s="257"/>
      <c r="T222" s="258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9" t="s">
        <v>179</v>
      </c>
      <c r="AU222" s="259" t="s">
        <v>83</v>
      </c>
      <c r="AV222" s="14" t="s">
        <v>123</v>
      </c>
      <c r="AW222" s="14" t="s">
        <v>30</v>
      </c>
      <c r="AX222" s="14" t="s">
        <v>81</v>
      </c>
      <c r="AY222" s="259" t="s">
        <v>124</v>
      </c>
    </row>
    <row r="223" s="2" customFormat="1" ht="24.15" customHeight="1">
      <c r="A223" s="37"/>
      <c r="B223" s="38"/>
      <c r="C223" s="210" t="s">
        <v>423</v>
      </c>
      <c r="D223" s="210" t="s">
        <v>125</v>
      </c>
      <c r="E223" s="211" t="s">
        <v>542</v>
      </c>
      <c r="F223" s="212" t="s">
        <v>543</v>
      </c>
      <c r="G223" s="213" t="s">
        <v>177</v>
      </c>
      <c r="H223" s="214">
        <v>8</v>
      </c>
      <c r="I223" s="215"/>
      <c r="J223" s="216">
        <f>ROUND(I223*H223,2)</f>
        <v>0</v>
      </c>
      <c r="K223" s="217"/>
      <c r="L223" s="43"/>
      <c r="M223" s="218" t="s">
        <v>1</v>
      </c>
      <c r="N223" s="219" t="s">
        <v>38</v>
      </c>
      <c r="O223" s="90"/>
      <c r="P223" s="220">
        <f>O223*H223</f>
        <v>0</v>
      </c>
      <c r="Q223" s="220">
        <v>0</v>
      </c>
      <c r="R223" s="220">
        <f>Q223*H223</f>
        <v>0</v>
      </c>
      <c r="S223" s="220">
        <v>0</v>
      </c>
      <c r="T223" s="221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2" t="s">
        <v>123</v>
      </c>
      <c r="AT223" s="222" t="s">
        <v>125</v>
      </c>
      <c r="AU223" s="222" t="s">
        <v>83</v>
      </c>
      <c r="AY223" s="16" t="s">
        <v>124</v>
      </c>
      <c r="BE223" s="223">
        <f>IF(N223="základní",J223,0)</f>
        <v>0</v>
      </c>
      <c r="BF223" s="223">
        <f>IF(N223="snížená",J223,0)</f>
        <v>0</v>
      </c>
      <c r="BG223" s="223">
        <f>IF(N223="zákl. přenesená",J223,0)</f>
        <v>0</v>
      </c>
      <c r="BH223" s="223">
        <f>IF(N223="sníž. přenesená",J223,0)</f>
        <v>0</v>
      </c>
      <c r="BI223" s="223">
        <f>IF(N223="nulová",J223,0)</f>
        <v>0</v>
      </c>
      <c r="BJ223" s="16" t="s">
        <v>81</v>
      </c>
      <c r="BK223" s="223">
        <f>ROUND(I223*H223,2)</f>
        <v>0</v>
      </c>
      <c r="BL223" s="16" t="s">
        <v>123</v>
      </c>
      <c r="BM223" s="222" t="s">
        <v>295</v>
      </c>
    </row>
    <row r="224" s="2" customFormat="1" ht="24.15" customHeight="1">
      <c r="A224" s="37"/>
      <c r="B224" s="38"/>
      <c r="C224" s="210" t="s">
        <v>252</v>
      </c>
      <c r="D224" s="210" t="s">
        <v>125</v>
      </c>
      <c r="E224" s="211" t="s">
        <v>544</v>
      </c>
      <c r="F224" s="212" t="s">
        <v>545</v>
      </c>
      <c r="G224" s="213" t="s">
        <v>184</v>
      </c>
      <c r="H224" s="214">
        <v>24</v>
      </c>
      <c r="I224" s="215"/>
      <c r="J224" s="216">
        <f>ROUND(I224*H224,2)</f>
        <v>0</v>
      </c>
      <c r="K224" s="217"/>
      <c r="L224" s="43"/>
      <c r="M224" s="218" t="s">
        <v>1</v>
      </c>
      <c r="N224" s="219" t="s">
        <v>38</v>
      </c>
      <c r="O224" s="90"/>
      <c r="P224" s="220">
        <f>O224*H224</f>
        <v>0</v>
      </c>
      <c r="Q224" s="220">
        <v>2.4127200000000002</v>
      </c>
      <c r="R224" s="220">
        <f>Q224*H224</f>
        <v>57.905280000000005</v>
      </c>
      <c r="S224" s="220">
        <v>0</v>
      </c>
      <c r="T224" s="221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2" t="s">
        <v>123</v>
      </c>
      <c r="AT224" s="222" t="s">
        <v>125</v>
      </c>
      <c r="AU224" s="222" t="s">
        <v>83</v>
      </c>
      <c r="AY224" s="16" t="s">
        <v>124</v>
      </c>
      <c r="BE224" s="223">
        <f>IF(N224="základní",J224,0)</f>
        <v>0</v>
      </c>
      <c r="BF224" s="223">
        <f>IF(N224="snížená",J224,0)</f>
        <v>0</v>
      </c>
      <c r="BG224" s="223">
        <f>IF(N224="zákl. přenesená",J224,0)</f>
        <v>0</v>
      </c>
      <c r="BH224" s="223">
        <f>IF(N224="sníž. přenesená",J224,0)</f>
        <v>0</v>
      </c>
      <c r="BI224" s="223">
        <f>IF(N224="nulová",J224,0)</f>
        <v>0</v>
      </c>
      <c r="BJ224" s="16" t="s">
        <v>81</v>
      </c>
      <c r="BK224" s="223">
        <f>ROUND(I224*H224,2)</f>
        <v>0</v>
      </c>
      <c r="BL224" s="16" t="s">
        <v>123</v>
      </c>
      <c r="BM224" s="222" t="s">
        <v>301</v>
      </c>
    </row>
    <row r="225" s="13" customFormat="1">
      <c r="A225" s="13"/>
      <c r="B225" s="237"/>
      <c r="C225" s="238"/>
      <c r="D225" s="239" t="s">
        <v>179</v>
      </c>
      <c r="E225" s="240" t="s">
        <v>1</v>
      </c>
      <c r="F225" s="241" t="s">
        <v>546</v>
      </c>
      <c r="G225" s="238"/>
      <c r="H225" s="242">
        <v>24</v>
      </c>
      <c r="I225" s="243"/>
      <c r="J225" s="238"/>
      <c r="K225" s="238"/>
      <c r="L225" s="244"/>
      <c r="M225" s="245"/>
      <c r="N225" s="246"/>
      <c r="O225" s="246"/>
      <c r="P225" s="246"/>
      <c r="Q225" s="246"/>
      <c r="R225" s="246"/>
      <c r="S225" s="246"/>
      <c r="T225" s="247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8" t="s">
        <v>179</v>
      </c>
      <c r="AU225" s="248" t="s">
        <v>83</v>
      </c>
      <c r="AV225" s="13" t="s">
        <v>83</v>
      </c>
      <c r="AW225" s="13" t="s">
        <v>30</v>
      </c>
      <c r="AX225" s="13" t="s">
        <v>73</v>
      </c>
      <c r="AY225" s="248" t="s">
        <v>124</v>
      </c>
    </row>
    <row r="226" s="14" customFormat="1">
      <c r="A226" s="14"/>
      <c r="B226" s="249"/>
      <c r="C226" s="250"/>
      <c r="D226" s="239" t="s">
        <v>179</v>
      </c>
      <c r="E226" s="251" t="s">
        <v>1</v>
      </c>
      <c r="F226" s="252" t="s">
        <v>181</v>
      </c>
      <c r="G226" s="250"/>
      <c r="H226" s="253">
        <v>24</v>
      </c>
      <c r="I226" s="254"/>
      <c r="J226" s="250"/>
      <c r="K226" s="250"/>
      <c r="L226" s="255"/>
      <c r="M226" s="256"/>
      <c r="N226" s="257"/>
      <c r="O226" s="257"/>
      <c r="P226" s="257"/>
      <c r="Q226" s="257"/>
      <c r="R226" s="257"/>
      <c r="S226" s="257"/>
      <c r="T226" s="258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9" t="s">
        <v>179</v>
      </c>
      <c r="AU226" s="259" t="s">
        <v>83</v>
      </c>
      <c r="AV226" s="14" t="s">
        <v>123</v>
      </c>
      <c r="AW226" s="14" t="s">
        <v>30</v>
      </c>
      <c r="AX226" s="14" t="s">
        <v>81</v>
      </c>
      <c r="AY226" s="259" t="s">
        <v>124</v>
      </c>
    </row>
    <row r="227" s="2" customFormat="1" ht="24.15" customHeight="1">
      <c r="A227" s="37"/>
      <c r="B227" s="38"/>
      <c r="C227" s="210" t="s">
        <v>547</v>
      </c>
      <c r="D227" s="210" t="s">
        <v>125</v>
      </c>
      <c r="E227" s="211" t="s">
        <v>363</v>
      </c>
      <c r="F227" s="212" t="s">
        <v>364</v>
      </c>
      <c r="G227" s="213" t="s">
        <v>184</v>
      </c>
      <c r="H227" s="214">
        <v>51</v>
      </c>
      <c r="I227" s="215"/>
      <c r="J227" s="216">
        <f>ROUND(I227*H227,2)</f>
        <v>0</v>
      </c>
      <c r="K227" s="217"/>
      <c r="L227" s="43"/>
      <c r="M227" s="218" t="s">
        <v>1</v>
      </c>
      <c r="N227" s="219" t="s">
        <v>38</v>
      </c>
      <c r="O227" s="90"/>
      <c r="P227" s="220">
        <f>O227*H227</f>
        <v>0</v>
      </c>
      <c r="Q227" s="220">
        <v>2.4340799999999998</v>
      </c>
      <c r="R227" s="220">
        <f>Q227*H227</f>
        <v>124.13807999999999</v>
      </c>
      <c r="S227" s="220">
        <v>0</v>
      </c>
      <c r="T227" s="221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2" t="s">
        <v>123</v>
      </c>
      <c r="AT227" s="222" t="s">
        <v>125</v>
      </c>
      <c r="AU227" s="222" t="s">
        <v>83</v>
      </c>
      <c r="AY227" s="16" t="s">
        <v>124</v>
      </c>
      <c r="BE227" s="223">
        <f>IF(N227="základní",J227,0)</f>
        <v>0</v>
      </c>
      <c r="BF227" s="223">
        <f>IF(N227="snížená",J227,0)</f>
        <v>0</v>
      </c>
      <c r="BG227" s="223">
        <f>IF(N227="zákl. přenesená",J227,0)</f>
        <v>0</v>
      </c>
      <c r="BH227" s="223">
        <f>IF(N227="sníž. přenesená",J227,0)</f>
        <v>0</v>
      </c>
      <c r="BI227" s="223">
        <f>IF(N227="nulová",J227,0)</f>
        <v>0</v>
      </c>
      <c r="BJ227" s="16" t="s">
        <v>81</v>
      </c>
      <c r="BK227" s="223">
        <f>ROUND(I227*H227,2)</f>
        <v>0</v>
      </c>
      <c r="BL227" s="16" t="s">
        <v>123</v>
      </c>
      <c r="BM227" s="222" t="s">
        <v>303</v>
      </c>
    </row>
    <row r="228" s="13" customFormat="1">
      <c r="A228" s="13"/>
      <c r="B228" s="237"/>
      <c r="C228" s="238"/>
      <c r="D228" s="239" t="s">
        <v>179</v>
      </c>
      <c r="E228" s="240" t="s">
        <v>1</v>
      </c>
      <c r="F228" s="241" t="s">
        <v>548</v>
      </c>
      <c r="G228" s="238"/>
      <c r="H228" s="242">
        <v>51</v>
      </c>
      <c r="I228" s="243"/>
      <c r="J228" s="238"/>
      <c r="K228" s="238"/>
      <c r="L228" s="244"/>
      <c r="M228" s="245"/>
      <c r="N228" s="246"/>
      <c r="O228" s="246"/>
      <c r="P228" s="246"/>
      <c r="Q228" s="246"/>
      <c r="R228" s="246"/>
      <c r="S228" s="246"/>
      <c r="T228" s="24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8" t="s">
        <v>179</v>
      </c>
      <c r="AU228" s="248" t="s">
        <v>83</v>
      </c>
      <c r="AV228" s="13" t="s">
        <v>83</v>
      </c>
      <c r="AW228" s="13" t="s">
        <v>30</v>
      </c>
      <c r="AX228" s="13" t="s">
        <v>73</v>
      </c>
      <c r="AY228" s="248" t="s">
        <v>124</v>
      </c>
    </row>
    <row r="229" s="14" customFormat="1">
      <c r="A229" s="14"/>
      <c r="B229" s="249"/>
      <c r="C229" s="250"/>
      <c r="D229" s="239" t="s">
        <v>179</v>
      </c>
      <c r="E229" s="251" t="s">
        <v>1</v>
      </c>
      <c r="F229" s="252" t="s">
        <v>181</v>
      </c>
      <c r="G229" s="250"/>
      <c r="H229" s="253">
        <v>51</v>
      </c>
      <c r="I229" s="254"/>
      <c r="J229" s="250"/>
      <c r="K229" s="250"/>
      <c r="L229" s="255"/>
      <c r="M229" s="256"/>
      <c r="N229" s="257"/>
      <c r="O229" s="257"/>
      <c r="P229" s="257"/>
      <c r="Q229" s="257"/>
      <c r="R229" s="257"/>
      <c r="S229" s="257"/>
      <c r="T229" s="258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9" t="s">
        <v>179</v>
      </c>
      <c r="AU229" s="259" t="s">
        <v>83</v>
      </c>
      <c r="AV229" s="14" t="s">
        <v>123</v>
      </c>
      <c r="AW229" s="14" t="s">
        <v>30</v>
      </c>
      <c r="AX229" s="14" t="s">
        <v>81</v>
      </c>
      <c r="AY229" s="259" t="s">
        <v>124</v>
      </c>
    </row>
    <row r="230" s="2" customFormat="1" ht="24.15" customHeight="1">
      <c r="A230" s="37"/>
      <c r="B230" s="38"/>
      <c r="C230" s="210" t="s">
        <v>255</v>
      </c>
      <c r="D230" s="210" t="s">
        <v>125</v>
      </c>
      <c r="E230" s="211" t="s">
        <v>369</v>
      </c>
      <c r="F230" s="212" t="s">
        <v>370</v>
      </c>
      <c r="G230" s="213" t="s">
        <v>177</v>
      </c>
      <c r="H230" s="214">
        <v>135</v>
      </c>
      <c r="I230" s="215"/>
      <c r="J230" s="216">
        <f>ROUND(I230*H230,2)</f>
        <v>0</v>
      </c>
      <c r="K230" s="217"/>
      <c r="L230" s="43"/>
      <c r="M230" s="218" t="s">
        <v>1</v>
      </c>
      <c r="N230" s="219" t="s">
        <v>38</v>
      </c>
      <c r="O230" s="90"/>
      <c r="P230" s="220">
        <f>O230*H230</f>
        <v>0</v>
      </c>
      <c r="Q230" s="220">
        <v>0.74326999999999999</v>
      </c>
      <c r="R230" s="220">
        <f>Q230*H230</f>
        <v>100.34145</v>
      </c>
      <c r="S230" s="220">
        <v>0</v>
      </c>
      <c r="T230" s="221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2" t="s">
        <v>123</v>
      </c>
      <c r="AT230" s="222" t="s">
        <v>125</v>
      </c>
      <c r="AU230" s="222" t="s">
        <v>83</v>
      </c>
      <c r="AY230" s="16" t="s">
        <v>124</v>
      </c>
      <c r="BE230" s="223">
        <f>IF(N230="základní",J230,0)</f>
        <v>0</v>
      </c>
      <c r="BF230" s="223">
        <f>IF(N230="snížená",J230,0)</f>
        <v>0</v>
      </c>
      <c r="BG230" s="223">
        <f>IF(N230="zákl. přenesená",J230,0)</f>
        <v>0</v>
      </c>
      <c r="BH230" s="223">
        <f>IF(N230="sníž. přenesená",J230,0)</f>
        <v>0</v>
      </c>
      <c r="BI230" s="223">
        <f>IF(N230="nulová",J230,0)</f>
        <v>0</v>
      </c>
      <c r="BJ230" s="16" t="s">
        <v>81</v>
      </c>
      <c r="BK230" s="223">
        <f>ROUND(I230*H230,2)</f>
        <v>0</v>
      </c>
      <c r="BL230" s="16" t="s">
        <v>123</v>
      </c>
      <c r="BM230" s="222" t="s">
        <v>307</v>
      </c>
    </row>
    <row r="231" s="13" customFormat="1">
      <c r="A231" s="13"/>
      <c r="B231" s="237"/>
      <c r="C231" s="238"/>
      <c r="D231" s="239" t="s">
        <v>179</v>
      </c>
      <c r="E231" s="240" t="s">
        <v>1</v>
      </c>
      <c r="F231" s="241" t="s">
        <v>549</v>
      </c>
      <c r="G231" s="238"/>
      <c r="H231" s="242">
        <v>135</v>
      </c>
      <c r="I231" s="243"/>
      <c r="J231" s="238"/>
      <c r="K231" s="238"/>
      <c r="L231" s="244"/>
      <c r="M231" s="245"/>
      <c r="N231" s="246"/>
      <c r="O231" s="246"/>
      <c r="P231" s="246"/>
      <c r="Q231" s="246"/>
      <c r="R231" s="246"/>
      <c r="S231" s="246"/>
      <c r="T231" s="247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8" t="s">
        <v>179</v>
      </c>
      <c r="AU231" s="248" t="s">
        <v>83</v>
      </c>
      <c r="AV231" s="13" t="s">
        <v>83</v>
      </c>
      <c r="AW231" s="13" t="s">
        <v>30</v>
      </c>
      <c r="AX231" s="13" t="s">
        <v>73</v>
      </c>
      <c r="AY231" s="248" t="s">
        <v>124</v>
      </c>
    </row>
    <row r="232" s="14" customFormat="1">
      <c r="A232" s="14"/>
      <c r="B232" s="249"/>
      <c r="C232" s="250"/>
      <c r="D232" s="239" t="s">
        <v>179</v>
      </c>
      <c r="E232" s="251" t="s">
        <v>1</v>
      </c>
      <c r="F232" s="252" t="s">
        <v>181</v>
      </c>
      <c r="G232" s="250"/>
      <c r="H232" s="253">
        <v>135</v>
      </c>
      <c r="I232" s="254"/>
      <c r="J232" s="250"/>
      <c r="K232" s="250"/>
      <c r="L232" s="255"/>
      <c r="M232" s="256"/>
      <c r="N232" s="257"/>
      <c r="O232" s="257"/>
      <c r="P232" s="257"/>
      <c r="Q232" s="257"/>
      <c r="R232" s="257"/>
      <c r="S232" s="257"/>
      <c r="T232" s="258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9" t="s">
        <v>179</v>
      </c>
      <c r="AU232" s="259" t="s">
        <v>83</v>
      </c>
      <c r="AV232" s="14" t="s">
        <v>123</v>
      </c>
      <c r="AW232" s="14" t="s">
        <v>30</v>
      </c>
      <c r="AX232" s="14" t="s">
        <v>81</v>
      </c>
      <c r="AY232" s="259" t="s">
        <v>124</v>
      </c>
    </row>
    <row r="233" s="11" customFormat="1" ht="22.8" customHeight="1">
      <c r="A233" s="11"/>
      <c r="B233" s="196"/>
      <c r="C233" s="197"/>
      <c r="D233" s="198" t="s">
        <v>72</v>
      </c>
      <c r="E233" s="235" t="s">
        <v>139</v>
      </c>
      <c r="F233" s="235" t="s">
        <v>198</v>
      </c>
      <c r="G233" s="197"/>
      <c r="H233" s="197"/>
      <c r="I233" s="200"/>
      <c r="J233" s="236">
        <f>BK233</f>
        <v>0</v>
      </c>
      <c r="K233" s="197"/>
      <c r="L233" s="202"/>
      <c r="M233" s="203"/>
      <c r="N233" s="204"/>
      <c r="O233" s="204"/>
      <c r="P233" s="205">
        <f>SUM(P234:P241)</f>
        <v>0</v>
      </c>
      <c r="Q233" s="204"/>
      <c r="R233" s="205">
        <f>SUM(R234:R241)</f>
        <v>45.974778800000003</v>
      </c>
      <c r="S233" s="204"/>
      <c r="T233" s="206">
        <f>SUM(T234:T241)</f>
        <v>0</v>
      </c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R233" s="207" t="s">
        <v>81</v>
      </c>
      <c r="AT233" s="208" t="s">
        <v>72</v>
      </c>
      <c r="AU233" s="208" t="s">
        <v>81</v>
      </c>
      <c r="AY233" s="207" t="s">
        <v>124</v>
      </c>
      <c r="BK233" s="209">
        <f>SUM(BK234:BK241)</f>
        <v>0</v>
      </c>
    </row>
    <row r="234" s="2" customFormat="1" ht="24.15" customHeight="1">
      <c r="A234" s="37"/>
      <c r="B234" s="38"/>
      <c r="C234" s="210" t="s">
        <v>550</v>
      </c>
      <c r="D234" s="210" t="s">
        <v>125</v>
      </c>
      <c r="E234" s="211" t="s">
        <v>218</v>
      </c>
      <c r="F234" s="212" t="s">
        <v>219</v>
      </c>
      <c r="G234" s="213" t="s">
        <v>177</v>
      </c>
      <c r="H234" s="214">
        <v>143.86000000000001</v>
      </c>
      <c r="I234" s="215"/>
      <c r="J234" s="216">
        <f>ROUND(I234*H234,2)</f>
        <v>0</v>
      </c>
      <c r="K234" s="217"/>
      <c r="L234" s="43"/>
      <c r="M234" s="218" t="s">
        <v>1</v>
      </c>
      <c r="N234" s="219" t="s">
        <v>38</v>
      </c>
      <c r="O234" s="90"/>
      <c r="P234" s="220">
        <f>O234*H234</f>
        <v>0</v>
      </c>
      <c r="Q234" s="220">
        <v>0.00051000000000000004</v>
      </c>
      <c r="R234" s="220">
        <f>Q234*H234</f>
        <v>0.073368600000000006</v>
      </c>
      <c r="S234" s="220">
        <v>0</v>
      </c>
      <c r="T234" s="221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2" t="s">
        <v>123</v>
      </c>
      <c r="AT234" s="222" t="s">
        <v>125</v>
      </c>
      <c r="AU234" s="222" t="s">
        <v>83</v>
      </c>
      <c r="AY234" s="16" t="s">
        <v>124</v>
      </c>
      <c r="BE234" s="223">
        <f>IF(N234="základní",J234,0)</f>
        <v>0</v>
      </c>
      <c r="BF234" s="223">
        <f>IF(N234="snížená",J234,0)</f>
        <v>0</v>
      </c>
      <c r="BG234" s="223">
        <f>IF(N234="zákl. přenesená",J234,0)</f>
        <v>0</v>
      </c>
      <c r="BH234" s="223">
        <f>IF(N234="sníž. přenesená",J234,0)</f>
        <v>0</v>
      </c>
      <c r="BI234" s="223">
        <f>IF(N234="nulová",J234,0)</f>
        <v>0</v>
      </c>
      <c r="BJ234" s="16" t="s">
        <v>81</v>
      </c>
      <c r="BK234" s="223">
        <f>ROUND(I234*H234,2)</f>
        <v>0</v>
      </c>
      <c r="BL234" s="16" t="s">
        <v>123</v>
      </c>
      <c r="BM234" s="222" t="s">
        <v>403</v>
      </c>
    </row>
    <row r="235" s="13" customFormat="1">
      <c r="A235" s="13"/>
      <c r="B235" s="237"/>
      <c r="C235" s="238"/>
      <c r="D235" s="239" t="s">
        <v>179</v>
      </c>
      <c r="E235" s="240" t="s">
        <v>1</v>
      </c>
      <c r="F235" s="241" t="s">
        <v>551</v>
      </c>
      <c r="G235" s="238"/>
      <c r="H235" s="242">
        <v>143.86000000000001</v>
      </c>
      <c r="I235" s="243"/>
      <c r="J235" s="238"/>
      <c r="K235" s="238"/>
      <c r="L235" s="244"/>
      <c r="M235" s="245"/>
      <c r="N235" s="246"/>
      <c r="O235" s="246"/>
      <c r="P235" s="246"/>
      <c r="Q235" s="246"/>
      <c r="R235" s="246"/>
      <c r="S235" s="246"/>
      <c r="T235" s="24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8" t="s">
        <v>179</v>
      </c>
      <c r="AU235" s="248" t="s">
        <v>83</v>
      </c>
      <c r="AV235" s="13" t="s">
        <v>83</v>
      </c>
      <c r="AW235" s="13" t="s">
        <v>30</v>
      </c>
      <c r="AX235" s="13" t="s">
        <v>73</v>
      </c>
      <c r="AY235" s="248" t="s">
        <v>124</v>
      </c>
    </row>
    <row r="236" s="14" customFormat="1">
      <c r="A236" s="14"/>
      <c r="B236" s="249"/>
      <c r="C236" s="250"/>
      <c r="D236" s="239" t="s">
        <v>179</v>
      </c>
      <c r="E236" s="251" t="s">
        <v>1</v>
      </c>
      <c r="F236" s="252" t="s">
        <v>181</v>
      </c>
      <c r="G236" s="250"/>
      <c r="H236" s="253">
        <v>143.86000000000001</v>
      </c>
      <c r="I236" s="254"/>
      <c r="J236" s="250"/>
      <c r="K236" s="250"/>
      <c r="L236" s="255"/>
      <c r="M236" s="256"/>
      <c r="N236" s="257"/>
      <c r="O236" s="257"/>
      <c r="P236" s="257"/>
      <c r="Q236" s="257"/>
      <c r="R236" s="257"/>
      <c r="S236" s="257"/>
      <c r="T236" s="258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9" t="s">
        <v>179</v>
      </c>
      <c r="AU236" s="259" t="s">
        <v>83</v>
      </c>
      <c r="AV236" s="14" t="s">
        <v>123</v>
      </c>
      <c r="AW236" s="14" t="s">
        <v>30</v>
      </c>
      <c r="AX236" s="14" t="s">
        <v>81</v>
      </c>
      <c r="AY236" s="259" t="s">
        <v>124</v>
      </c>
    </row>
    <row r="237" s="2" customFormat="1" ht="33" customHeight="1">
      <c r="A237" s="37"/>
      <c r="B237" s="38"/>
      <c r="C237" s="210" t="s">
        <v>260</v>
      </c>
      <c r="D237" s="210" t="s">
        <v>125</v>
      </c>
      <c r="E237" s="211" t="s">
        <v>223</v>
      </c>
      <c r="F237" s="212" t="s">
        <v>224</v>
      </c>
      <c r="G237" s="213" t="s">
        <v>177</v>
      </c>
      <c r="H237" s="214">
        <v>143.86000000000001</v>
      </c>
      <c r="I237" s="215"/>
      <c r="J237" s="216">
        <f>ROUND(I237*H237,2)</f>
        <v>0</v>
      </c>
      <c r="K237" s="217"/>
      <c r="L237" s="43"/>
      <c r="M237" s="218" t="s">
        <v>1</v>
      </c>
      <c r="N237" s="219" t="s">
        <v>38</v>
      </c>
      <c r="O237" s="90"/>
      <c r="P237" s="220">
        <f>O237*H237</f>
        <v>0</v>
      </c>
      <c r="Q237" s="220">
        <v>0.10373</v>
      </c>
      <c r="R237" s="220">
        <f>Q237*H237</f>
        <v>14.922597800000002</v>
      </c>
      <c r="S237" s="220">
        <v>0</v>
      </c>
      <c r="T237" s="221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2" t="s">
        <v>123</v>
      </c>
      <c r="AT237" s="222" t="s">
        <v>125</v>
      </c>
      <c r="AU237" s="222" t="s">
        <v>83</v>
      </c>
      <c r="AY237" s="16" t="s">
        <v>124</v>
      </c>
      <c r="BE237" s="223">
        <f>IF(N237="základní",J237,0)</f>
        <v>0</v>
      </c>
      <c r="BF237" s="223">
        <f>IF(N237="snížená",J237,0)</f>
        <v>0</v>
      </c>
      <c r="BG237" s="223">
        <f>IF(N237="zákl. přenesená",J237,0)</f>
        <v>0</v>
      </c>
      <c r="BH237" s="223">
        <f>IF(N237="sníž. přenesená",J237,0)</f>
        <v>0</v>
      </c>
      <c r="BI237" s="223">
        <f>IF(N237="nulová",J237,0)</f>
        <v>0</v>
      </c>
      <c r="BJ237" s="16" t="s">
        <v>81</v>
      </c>
      <c r="BK237" s="223">
        <f>ROUND(I237*H237,2)</f>
        <v>0</v>
      </c>
      <c r="BL237" s="16" t="s">
        <v>123</v>
      </c>
      <c r="BM237" s="222" t="s">
        <v>411</v>
      </c>
    </row>
    <row r="238" s="2" customFormat="1" ht="33" customHeight="1">
      <c r="A238" s="37"/>
      <c r="B238" s="38"/>
      <c r="C238" s="210" t="s">
        <v>552</v>
      </c>
      <c r="D238" s="210" t="s">
        <v>125</v>
      </c>
      <c r="E238" s="211" t="s">
        <v>375</v>
      </c>
      <c r="F238" s="212" t="s">
        <v>376</v>
      </c>
      <c r="G238" s="213" t="s">
        <v>177</v>
      </c>
      <c r="H238" s="214">
        <v>143.86000000000001</v>
      </c>
      <c r="I238" s="215"/>
      <c r="J238" s="216">
        <f>ROUND(I238*H238,2)</f>
        <v>0</v>
      </c>
      <c r="K238" s="217"/>
      <c r="L238" s="43"/>
      <c r="M238" s="218" t="s">
        <v>1</v>
      </c>
      <c r="N238" s="219" t="s">
        <v>38</v>
      </c>
      <c r="O238" s="90"/>
      <c r="P238" s="220">
        <f>O238*H238</f>
        <v>0</v>
      </c>
      <c r="Q238" s="220">
        <v>0.12966</v>
      </c>
      <c r="R238" s="220">
        <f>Q238*H238</f>
        <v>18.6528876</v>
      </c>
      <c r="S238" s="220">
        <v>0</v>
      </c>
      <c r="T238" s="221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2" t="s">
        <v>123</v>
      </c>
      <c r="AT238" s="222" t="s">
        <v>125</v>
      </c>
      <c r="AU238" s="222" t="s">
        <v>83</v>
      </c>
      <c r="AY238" s="16" t="s">
        <v>124</v>
      </c>
      <c r="BE238" s="223">
        <f>IF(N238="základní",J238,0)</f>
        <v>0</v>
      </c>
      <c r="BF238" s="223">
        <f>IF(N238="snížená",J238,0)</f>
        <v>0</v>
      </c>
      <c r="BG238" s="223">
        <f>IF(N238="zákl. přenesená",J238,0)</f>
        <v>0</v>
      </c>
      <c r="BH238" s="223">
        <f>IF(N238="sníž. přenesená",J238,0)</f>
        <v>0</v>
      </c>
      <c r="BI238" s="223">
        <f>IF(N238="nulová",J238,0)</f>
        <v>0</v>
      </c>
      <c r="BJ238" s="16" t="s">
        <v>81</v>
      </c>
      <c r="BK238" s="223">
        <f>ROUND(I238*H238,2)</f>
        <v>0</v>
      </c>
      <c r="BL238" s="16" t="s">
        <v>123</v>
      </c>
      <c r="BM238" s="222" t="s">
        <v>415</v>
      </c>
    </row>
    <row r="239" s="13" customFormat="1">
      <c r="A239" s="13"/>
      <c r="B239" s="237"/>
      <c r="C239" s="238"/>
      <c r="D239" s="239" t="s">
        <v>179</v>
      </c>
      <c r="E239" s="240" t="s">
        <v>1</v>
      </c>
      <c r="F239" s="241" t="s">
        <v>551</v>
      </c>
      <c r="G239" s="238"/>
      <c r="H239" s="242">
        <v>143.86000000000001</v>
      </c>
      <c r="I239" s="243"/>
      <c r="J239" s="238"/>
      <c r="K239" s="238"/>
      <c r="L239" s="244"/>
      <c r="M239" s="245"/>
      <c r="N239" s="246"/>
      <c r="O239" s="246"/>
      <c r="P239" s="246"/>
      <c r="Q239" s="246"/>
      <c r="R239" s="246"/>
      <c r="S239" s="246"/>
      <c r="T239" s="247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8" t="s">
        <v>179</v>
      </c>
      <c r="AU239" s="248" t="s">
        <v>83</v>
      </c>
      <c r="AV239" s="13" t="s">
        <v>83</v>
      </c>
      <c r="AW239" s="13" t="s">
        <v>30</v>
      </c>
      <c r="AX239" s="13" t="s">
        <v>73</v>
      </c>
      <c r="AY239" s="248" t="s">
        <v>124</v>
      </c>
    </row>
    <row r="240" s="14" customFormat="1">
      <c r="A240" s="14"/>
      <c r="B240" s="249"/>
      <c r="C240" s="250"/>
      <c r="D240" s="239" t="s">
        <v>179</v>
      </c>
      <c r="E240" s="251" t="s">
        <v>1</v>
      </c>
      <c r="F240" s="252" t="s">
        <v>181</v>
      </c>
      <c r="G240" s="250"/>
      <c r="H240" s="253">
        <v>143.86000000000001</v>
      </c>
      <c r="I240" s="254"/>
      <c r="J240" s="250"/>
      <c r="K240" s="250"/>
      <c r="L240" s="255"/>
      <c r="M240" s="256"/>
      <c r="N240" s="257"/>
      <c r="O240" s="257"/>
      <c r="P240" s="257"/>
      <c r="Q240" s="257"/>
      <c r="R240" s="257"/>
      <c r="S240" s="257"/>
      <c r="T240" s="258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9" t="s">
        <v>179</v>
      </c>
      <c r="AU240" s="259" t="s">
        <v>83</v>
      </c>
      <c r="AV240" s="14" t="s">
        <v>123</v>
      </c>
      <c r="AW240" s="14" t="s">
        <v>30</v>
      </c>
      <c r="AX240" s="14" t="s">
        <v>81</v>
      </c>
      <c r="AY240" s="259" t="s">
        <v>124</v>
      </c>
    </row>
    <row r="241" s="2" customFormat="1" ht="24.15" customHeight="1">
      <c r="A241" s="37"/>
      <c r="B241" s="38"/>
      <c r="C241" s="210" t="s">
        <v>264</v>
      </c>
      <c r="D241" s="210" t="s">
        <v>125</v>
      </c>
      <c r="E241" s="211" t="s">
        <v>553</v>
      </c>
      <c r="F241" s="212" t="s">
        <v>554</v>
      </c>
      <c r="G241" s="213" t="s">
        <v>177</v>
      </c>
      <c r="H241" s="214">
        <v>143.86000000000001</v>
      </c>
      <c r="I241" s="215"/>
      <c r="J241" s="216">
        <f>ROUND(I241*H241,2)</f>
        <v>0</v>
      </c>
      <c r="K241" s="217"/>
      <c r="L241" s="43"/>
      <c r="M241" s="218" t="s">
        <v>1</v>
      </c>
      <c r="N241" s="219" t="s">
        <v>38</v>
      </c>
      <c r="O241" s="90"/>
      <c r="P241" s="220">
        <f>O241*H241</f>
        <v>0</v>
      </c>
      <c r="Q241" s="220">
        <v>0.085680000000000006</v>
      </c>
      <c r="R241" s="220">
        <f>Q241*H241</f>
        <v>12.325924800000003</v>
      </c>
      <c r="S241" s="220">
        <v>0</v>
      </c>
      <c r="T241" s="221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22" t="s">
        <v>123</v>
      </c>
      <c r="AT241" s="222" t="s">
        <v>125</v>
      </c>
      <c r="AU241" s="222" t="s">
        <v>83</v>
      </c>
      <c r="AY241" s="16" t="s">
        <v>124</v>
      </c>
      <c r="BE241" s="223">
        <f>IF(N241="základní",J241,0)</f>
        <v>0</v>
      </c>
      <c r="BF241" s="223">
        <f>IF(N241="snížená",J241,0)</f>
        <v>0</v>
      </c>
      <c r="BG241" s="223">
        <f>IF(N241="zákl. přenesená",J241,0)</f>
        <v>0</v>
      </c>
      <c r="BH241" s="223">
        <f>IF(N241="sníž. přenesená",J241,0)</f>
        <v>0</v>
      </c>
      <c r="BI241" s="223">
        <f>IF(N241="nulová",J241,0)</f>
        <v>0</v>
      </c>
      <c r="BJ241" s="16" t="s">
        <v>81</v>
      </c>
      <c r="BK241" s="223">
        <f>ROUND(I241*H241,2)</f>
        <v>0</v>
      </c>
      <c r="BL241" s="16" t="s">
        <v>123</v>
      </c>
      <c r="BM241" s="222" t="s">
        <v>420</v>
      </c>
    </row>
    <row r="242" s="11" customFormat="1" ht="22.8" customHeight="1">
      <c r="A242" s="11"/>
      <c r="B242" s="196"/>
      <c r="C242" s="197"/>
      <c r="D242" s="198" t="s">
        <v>72</v>
      </c>
      <c r="E242" s="235" t="s">
        <v>135</v>
      </c>
      <c r="F242" s="235" t="s">
        <v>555</v>
      </c>
      <c r="G242" s="197"/>
      <c r="H242" s="197"/>
      <c r="I242" s="200"/>
      <c r="J242" s="236">
        <f>BK242</f>
        <v>0</v>
      </c>
      <c r="K242" s="197"/>
      <c r="L242" s="202"/>
      <c r="M242" s="203"/>
      <c r="N242" s="204"/>
      <c r="O242" s="204"/>
      <c r="P242" s="205">
        <f>P243</f>
        <v>0</v>
      </c>
      <c r="Q242" s="204"/>
      <c r="R242" s="205">
        <f>R243</f>
        <v>0.023607999999999997</v>
      </c>
      <c r="S242" s="204"/>
      <c r="T242" s="206">
        <f>T243</f>
        <v>0</v>
      </c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R242" s="207" t="s">
        <v>81</v>
      </c>
      <c r="AT242" s="208" t="s">
        <v>72</v>
      </c>
      <c r="AU242" s="208" t="s">
        <v>81</v>
      </c>
      <c r="AY242" s="207" t="s">
        <v>124</v>
      </c>
      <c r="BK242" s="209">
        <f>BK243</f>
        <v>0</v>
      </c>
    </row>
    <row r="243" s="2" customFormat="1" ht="24.15" customHeight="1">
      <c r="A243" s="37"/>
      <c r="B243" s="38"/>
      <c r="C243" s="210" t="s">
        <v>556</v>
      </c>
      <c r="D243" s="210" t="s">
        <v>125</v>
      </c>
      <c r="E243" s="211" t="s">
        <v>557</v>
      </c>
      <c r="F243" s="212" t="s">
        <v>558</v>
      </c>
      <c r="G243" s="213" t="s">
        <v>177</v>
      </c>
      <c r="H243" s="214">
        <v>45.399999999999999</v>
      </c>
      <c r="I243" s="215"/>
      <c r="J243" s="216">
        <f>ROUND(I243*H243,2)</f>
        <v>0</v>
      </c>
      <c r="K243" s="217"/>
      <c r="L243" s="43"/>
      <c r="M243" s="218" t="s">
        <v>1</v>
      </c>
      <c r="N243" s="219" t="s">
        <v>38</v>
      </c>
      <c r="O243" s="90"/>
      <c r="P243" s="220">
        <f>O243*H243</f>
        <v>0</v>
      </c>
      <c r="Q243" s="220">
        <v>0.00051999999999999995</v>
      </c>
      <c r="R243" s="220">
        <f>Q243*H243</f>
        <v>0.023607999999999997</v>
      </c>
      <c r="S243" s="220">
        <v>0</v>
      </c>
      <c r="T243" s="221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22" t="s">
        <v>123</v>
      </c>
      <c r="AT243" s="222" t="s">
        <v>125</v>
      </c>
      <c r="AU243" s="222" t="s">
        <v>83</v>
      </c>
      <c r="AY243" s="16" t="s">
        <v>124</v>
      </c>
      <c r="BE243" s="223">
        <f>IF(N243="základní",J243,0)</f>
        <v>0</v>
      </c>
      <c r="BF243" s="223">
        <f>IF(N243="snížená",J243,0)</f>
        <v>0</v>
      </c>
      <c r="BG243" s="223">
        <f>IF(N243="zákl. přenesená",J243,0)</f>
        <v>0</v>
      </c>
      <c r="BH243" s="223">
        <f>IF(N243="sníž. přenesená",J243,0)</f>
        <v>0</v>
      </c>
      <c r="BI243" s="223">
        <f>IF(N243="nulová",J243,0)</f>
        <v>0</v>
      </c>
      <c r="BJ243" s="16" t="s">
        <v>81</v>
      </c>
      <c r="BK243" s="223">
        <f>ROUND(I243*H243,2)</f>
        <v>0</v>
      </c>
      <c r="BL243" s="16" t="s">
        <v>123</v>
      </c>
      <c r="BM243" s="222" t="s">
        <v>421</v>
      </c>
    </row>
    <row r="244" s="11" customFormat="1" ht="22.8" customHeight="1">
      <c r="A244" s="11"/>
      <c r="B244" s="196"/>
      <c r="C244" s="197"/>
      <c r="D244" s="198" t="s">
        <v>72</v>
      </c>
      <c r="E244" s="235" t="s">
        <v>152</v>
      </c>
      <c r="F244" s="235" t="s">
        <v>237</v>
      </c>
      <c r="G244" s="197"/>
      <c r="H244" s="197"/>
      <c r="I244" s="200"/>
      <c r="J244" s="236">
        <f>BK244</f>
        <v>0</v>
      </c>
      <c r="K244" s="197"/>
      <c r="L244" s="202"/>
      <c r="M244" s="203"/>
      <c r="N244" s="204"/>
      <c r="O244" s="204"/>
      <c r="P244" s="205">
        <f>SUM(P245:P263)</f>
        <v>0</v>
      </c>
      <c r="Q244" s="204"/>
      <c r="R244" s="205">
        <f>SUM(R245:R263)</f>
        <v>3.4604871999999998</v>
      </c>
      <c r="S244" s="204"/>
      <c r="T244" s="206">
        <f>SUM(T245:T263)</f>
        <v>0</v>
      </c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R244" s="207" t="s">
        <v>81</v>
      </c>
      <c r="AT244" s="208" t="s">
        <v>72</v>
      </c>
      <c r="AU244" s="208" t="s">
        <v>81</v>
      </c>
      <c r="AY244" s="207" t="s">
        <v>124</v>
      </c>
      <c r="BK244" s="209">
        <f>SUM(BK245:BK263)</f>
        <v>0</v>
      </c>
    </row>
    <row r="245" s="2" customFormat="1" ht="16.5" customHeight="1">
      <c r="A245" s="37"/>
      <c r="B245" s="38"/>
      <c r="C245" s="210" t="s">
        <v>269</v>
      </c>
      <c r="D245" s="210" t="s">
        <v>125</v>
      </c>
      <c r="E245" s="211" t="s">
        <v>559</v>
      </c>
      <c r="F245" s="212" t="s">
        <v>560</v>
      </c>
      <c r="G245" s="213" t="s">
        <v>234</v>
      </c>
      <c r="H245" s="214">
        <v>48</v>
      </c>
      <c r="I245" s="215"/>
      <c r="J245" s="216">
        <f>ROUND(I245*H245,2)</f>
        <v>0</v>
      </c>
      <c r="K245" s="217"/>
      <c r="L245" s="43"/>
      <c r="M245" s="218" t="s">
        <v>1</v>
      </c>
      <c r="N245" s="219" t="s">
        <v>38</v>
      </c>
      <c r="O245" s="90"/>
      <c r="P245" s="220">
        <f>O245*H245</f>
        <v>0</v>
      </c>
      <c r="Q245" s="220">
        <v>0.061109999999999998</v>
      </c>
      <c r="R245" s="220">
        <f>Q245*H245</f>
        <v>2.9332799999999999</v>
      </c>
      <c r="S245" s="220">
        <v>0</v>
      </c>
      <c r="T245" s="221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22" t="s">
        <v>123</v>
      </c>
      <c r="AT245" s="222" t="s">
        <v>125</v>
      </c>
      <c r="AU245" s="222" t="s">
        <v>83</v>
      </c>
      <c r="AY245" s="16" t="s">
        <v>124</v>
      </c>
      <c r="BE245" s="223">
        <f>IF(N245="základní",J245,0)</f>
        <v>0</v>
      </c>
      <c r="BF245" s="223">
        <f>IF(N245="snížená",J245,0)</f>
        <v>0</v>
      </c>
      <c r="BG245" s="223">
        <f>IF(N245="zákl. přenesená",J245,0)</f>
        <v>0</v>
      </c>
      <c r="BH245" s="223">
        <f>IF(N245="sníž. přenesená",J245,0)</f>
        <v>0</v>
      </c>
      <c r="BI245" s="223">
        <f>IF(N245="nulová",J245,0)</f>
        <v>0</v>
      </c>
      <c r="BJ245" s="16" t="s">
        <v>81</v>
      </c>
      <c r="BK245" s="223">
        <f>ROUND(I245*H245,2)</f>
        <v>0</v>
      </c>
      <c r="BL245" s="16" t="s">
        <v>123</v>
      </c>
      <c r="BM245" s="222" t="s">
        <v>424</v>
      </c>
    </row>
    <row r="246" s="13" customFormat="1">
      <c r="A246" s="13"/>
      <c r="B246" s="237"/>
      <c r="C246" s="238"/>
      <c r="D246" s="239" t="s">
        <v>179</v>
      </c>
      <c r="E246" s="240" t="s">
        <v>1</v>
      </c>
      <c r="F246" s="241" t="s">
        <v>561</v>
      </c>
      <c r="G246" s="238"/>
      <c r="H246" s="242">
        <v>48</v>
      </c>
      <c r="I246" s="243"/>
      <c r="J246" s="238"/>
      <c r="K246" s="238"/>
      <c r="L246" s="244"/>
      <c r="M246" s="245"/>
      <c r="N246" s="246"/>
      <c r="O246" s="246"/>
      <c r="P246" s="246"/>
      <c r="Q246" s="246"/>
      <c r="R246" s="246"/>
      <c r="S246" s="246"/>
      <c r="T246" s="24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8" t="s">
        <v>179</v>
      </c>
      <c r="AU246" s="248" t="s">
        <v>83</v>
      </c>
      <c r="AV246" s="13" t="s">
        <v>83</v>
      </c>
      <c r="AW246" s="13" t="s">
        <v>30</v>
      </c>
      <c r="AX246" s="13" t="s">
        <v>73</v>
      </c>
      <c r="AY246" s="248" t="s">
        <v>124</v>
      </c>
    </row>
    <row r="247" s="14" customFormat="1">
      <c r="A247" s="14"/>
      <c r="B247" s="249"/>
      <c r="C247" s="250"/>
      <c r="D247" s="239" t="s">
        <v>179</v>
      </c>
      <c r="E247" s="251" t="s">
        <v>1</v>
      </c>
      <c r="F247" s="252" t="s">
        <v>181</v>
      </c>
      <c r="G247" s="250"/>
      <c r="H247" s="253">
        <v>48</v>
      </c>
      <c r="I247" s="254"/>
      <c r="J247" s="250"/>
      <c r="K247" s="250"/>
      <c r="L247" s="255"/>
      <c r="M247" s="256"/>
      <c r="N247" s="257"/>
      <c r="O247" s="257"/>
      <c r="P247" s="257"/>
      <c r="Q247" s="257"/>
      <c r="R247" s="257"/>
      <c r="S247" s="257"/>
      <c r="T247" s="258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9" t="s">
        <v>179</v>
      </c>
      <c r="AU247" s="259" t="s">
        <v>83</v>
      </c>
      <c r="AV247" s="14" t="s">
        <v>123</v>
      </c>
      <c r="AW247" s="14" t="s">
        <v>30</v>
      </c>
      <c r="AX247" s="14" t="s">
        <v>81</v>
      </c>
      <c r="AY247" s="259" t="s">
        <v>124</v>
      </c>
    </row>
    <row r="248" s="2" customFormat="1" ht="24.15" customHeight="1">
      <c r="A248" s="37"/>
      <c r="B248" s="38"/>
      <c r="C248" s="210" t="s">
        <v>562</v>
      </c>
      <c r="D248" s="210" t="s">
        <v>125</v>
      </c>
      <c r="E248" s="211" t="s">
        <v>563</v>
      </c>
      <c r="F248" s="212" t="s">
        <v>564</v>
      </c>
      <c r="G248" s="213" t="s">
        <v>234</v>
      </c>
      <c r="H248" s="214">
        <v>15.68</v>
      </c>
      <c r="I248" s="215"/>
      <c r="J248" s="216">
        <f>ROUND(I248*H248,2)</f>
        <v>0</v>
      </c>
      <c r="K248" s="217"/>
      <c r="L248" s="43"/>
      <c r="M248" s="218" t="s">
        <v>1</v>
      </c>
      <c r="N248" s="219" t="s">
        <v>38</v>
      </c>
      <c r="O248" s="90"/>
      <c r="P248" s="220">
        <f>O248*H248</f>
        <v>0</v>
      </c>
      <c r="Q248" s="220">
        <v>1.0000000000000001E-05</v>
      </c>
      <c r="R248" s="220">
        <f>Q248*H248</f>
        <v>0.00015680000000000002</v>
      </c>
      <c r="S248" s="220">
        <v>0</v>
      </c>
      <c r="T248" s="221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22" t="s">
        <v>123</v>
      </c>
      <c r="AT248" s="222" t="s">
        <v>125</v>
      </c>
      <c r="AU248" s="222" t="s">
        <v>83</v>
      </c>
      <c r="AY248" s="16" t="s">
        <v>124</v>
      </c>
      <c r="BE248" s="223">
        <f>IF(N248="základní",J248,0)</f>
        <v>0</v>
      </c>
      <c r="BF248" s="223">
        <f>IF(N248="snížená",J248,0)</f>
        <v>0</v>
      </c>
      <c r="BG248" s="223">
        <f>IF(N248="zákl. přenesená",J248,0)</f>
        <v>0</v>
      </c>
      <c r="BH248" s="223">
        <f>IF(N248="sníž. přenesená",J248,0)</f>
        <v>0</v>
      </c>
      <c r="BI248" s="223">
        <f>IF(N248="nulová",J248,0)</f>
        <v>0</v>
      </c>
      <c r="BJ248" s="16" t="s">
        <v>81</v>
      </c>
      <c r="BK248" s="223">
        <f>ROUND(I248*H248,2)</f>
        <v>0</v>
      </c>
      <c r="BL248" s="16" t="s">
        <v>123</v>
      </c>
      <c r="BM248" s="222" t="s">
        <v>565</v>
      </c>
    </row>
    <row r="249" s="13" customFormat="1">
      <c r="A249" s="13"/>
      <c r="B249" s="237"/>
      <c r="C249" s="238"/>
      <c r="D249" s="239" t="s">
        <v>179</v>
      </c>
      <c r="E249" s="240" t="s">
        <v>1</v>
      </c>
      <c r="F249" s="241" t="s">
        <v>566</v>
      </c>
      <c r="G249" s="238"/>
      <c r="H249" s="242">
        <v>15.68</v>
      </c>
      <c r="I249" s="243"/>
      <c r="J249" s="238"/>
      <c r="K249" s="238"/>
      <c r="L249" s="244"/>
      <c r="M249" s="245"/>
      <c r="N249" s="246"/>
      <c r="O249" s="246"/>
      <c r="P249" s="246"/>
      <c r="Q249" s="246"/>
      <c r="R249" s="246"/>
      <c r="S249" s="246"/>
      <c r="T249" s="247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8" t="s">
        <v>179</v>
      </c>
      <c r="AU249" s="248" t="s">
        <v>83</v>
      </c>
      <c r="AV249" s="13" t="s">
        <v>83</v>
      </c>
      <c r="AW249" s="13" t="s">
        <v>30</v>
      </c>
      <c r="AX249" s="13" t="s">
        <v>73</v>
      </c>
      <c r="AY249" s="248" t="s">
        <v>124</v>
      </c>
    </row>
    <row r="250" s="14" customFormat="1">
      <c r="A250" s="14"/>
      <c r="B250" s="249"/>
      <c r="C250" s="250"/>
      <c r="D250" s="239" t="s">
        <v>179</v>
      </c>
      <c r="E250" s="251" t="s">
        <v>1</v>
      </c>
      <c r="F250" s="252" t="s">
        <v>181</v>
      </c>
      <c r="G250" s="250"/>
      <c r="H250" s="253">
        <v>15.68</v>
      </c>
      <c r="I250" s="254"/>
      <c r="J250" s="250"/>
      <c r="K250" s="250"/>
      <c r="L250" s="255"/>
      <c r="M250" s="256"/>
      <c r="N250" s="257"/>
      <c r="O250" s="257"/>
      <c r="P250" s="257"/>
      <c r="Q250" s="257"/>
      <c r="R250" s="257"/>
      <c r="S250" s="257"/>
      <c r="T250" s="258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9" t="s">
        <v>179</v>
      </c>
      <c r="AU250" s="259" t="s">
        <v>83</v>
      </c>
      <c r="AV250" s="14" t="s">
        <v>123</v>
      </c>
      <c r="AW250" s="14" t="s">
        <v>30</v>
      </c>
      <c r="AX250" s="14" t="s">
        <v>81</v>
      </c>
      <c r="AY250" s="259" t="s">
        <v>124</v>
      </c>
    </row>
    <row r="251" s="2" customFormat="1" ht="24.15" customHeight="1">
      <c r="A251" s="37"/>
      <c r="B251" s="38"/>
      <c r="C251" s="210" t="s">
        <v>273</v>
      </c>
      <c r="D251" s="210" t="s">
        <v>125</v>
      </c>
      <c r="E251" s="211" t="s">
        <v>567</v>
      </c>
      <c r="F251" s="212" t="s">
        <v>568</v>
      </c>
      <c r="G251" s="213" t="s">
        <v>234</v>
      </c>
      <c r="H251" s="214">
        <v>46.799999999999997</v>
      </c>
      <c r="I251" s="215"/>
      <c r="J251" s="216">
        <f>ROUND(I251*H251,2)</f>
        <v>0</v>
      </c>
      <c r="K251" s="217"/>
      <c r="L251" s="43"/>
      <c r="M251" s="218" t="s">
        <v>1</v>
      </c>
      <c r="N251" s="219" t="s">
        <v>38</v>
      </c>
      <c r="O251" s="90"/>
      <c r="P251" s="220">
        <f>O251*H251</f>
        <v>0</v>
      </c>
      <c r="Q251" s="220">
        <v>0.00055000000000000003</v>
      </c>
      <c r="R251" s="220">
        <f>Q251*H251</f>
        <v>0.025739999999999999</v>
      </c>
      <c r="S251" s="220">
        <v>0</v>
      </c>
      <c r="T251" s="221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22" t="s">
        <v>123</v>
      </c>
      <c r="AT251" s="222" t="s">
        <v>125</v>
      </c>
      <c r="AU251" s="222" t="s">
        <v>83</v>
      </c>
      <c r="AY251" s="16" t="s">
        <v>124</v>
      </c>
      <c r="BE251" s="223">
        <f>IF(N251="základní",J251,0)</f>
        <v>0</v>
      </c>
      <c r="BF251" s="223">
        <f>IF(N251="snížená",J251,0)</f>
        <v>0</v>
      </c>
      <c r="BG251" s="223">
        <f>IF(N251="zákl. přenesená",J251,0)</f>
        <v>0</v>
      </c>
      <c r="BH251" s="223">
        <f>IF(N251="sníž. přenesená",J251,0)</f>
        <v>0</v>
      </c>
      <c r="BI251" s="223">
        <f>IF(N251="nulová",J251,0)</f>
        <v>0</v>
      </c>
      <c r="BJ251" s="16" t="s">
        <v>81</v>
      </c>
      <c r="BK251" s="223">
        <f>ROUND(I251*H251,2)</f>
        <v>0</v>
      </c>
      <c r="BL251" s="16" t="s">
        <v>123</v>
      </c>
      <c r="BM251" s="222" t="s">
        <v>569</v>
      </c>
    </row>
    <row r="252" s="13" customFormat="1">
      <c r="A252" s="13"/>
      <c r="B252" s="237"/>
      <c r="C252" s="238"/>
      <c r="D252" s="239" t="s">
        <v>179</v>
      </c>
      <c r="E252" s="240" t="s">
        <v>1</v>
      </c>
      <c r="F252" s="241" t="s">
        <v>570</v>
      </c>
      <c r="G252" s="238"/>
      <c r="H252" s="242">
        <v>46.799999999999997</v>
      </c>
      <c r="I252" s="243"/>
      <c r="J252" s="238"/>
      <c r="K252" s="238"/>
      <c r="L252" s="244"/>
      <c r="M252" s="245"/>
      <c r="N252" s="246"/>
      <c r="O252" s="246"/>
      <c r="P252" s="246"/>
      <c r="Q252" s="246"/>
      <c r="R252" s="246"/>
      <c r="S252" s="246"/>
      <c r="T252" s="247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8" t="s">
        <v>179</v>
      </c>
      <c r="AU252" s="248" t="s">
        <v>83</v>
      </c>
      <c r="AV252" s="13" t="s">
        <v>83</v>
      </c>
      <c r="AW252" s="13" t="s">
        <v>30</v>
      </c>
      <c r="AX252" s="13" t="s">
        <v>73</v>
      </c>
      <c r="AY252" s="248" t="s">
        <v>124</v>
      </c>
    </row>
    <row r="253" s="14" customFormat="1">
      <c r="A253" s="14"/>
      <c r="B253" s="249"/>
      <c r="C253" s="250"/>
      <c r="D253" s="239" t="s">
        <v>179</v>
      </c>
      <c r="E253" s="251" t="s">
        <v>1</v>
      </c>
      <c r="F253" s="252" t="s">
        <v>181</v>
      </c>
      <c r="G253" s="250"/>
      <c r="H253" s="253">
        <v>46.799999999999997</v>
      </c>
      <c r="I253" s="254"/>
      <c r="J253" s="250"/>
      <c r="K253" s="250"/>
      <c r="L253" s="255"/>
      <c r="M253" s="256"/>
      <c r="N253" s="257"/>
      <c r="O253" s="257"/>
      <c r="P253" s="257"/>
      <c r="Q253" s="257"/>
      <c r="R253" s="257"/>
      <c r="S253" s="257"/>
      <c r="T253" s="258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9" t="s">
        <v>179</v>
      </c>
      <c r="AU253" s="259" t="s">
        <v>83</v>
      </c>
      <c r="AV253" s="14" t="s">
        <v>123</v>
      </c>
      <c r="AW253" s="14" t="s">
        <v>30</v>
      </c>
      <c r="AX253" s="14" t="s">
        <v>81</v>
      </c>
      <c r="AY253" s="259" t="s">
        <v>124</v>
      </c>
    </row>
    <row r="254" s="2" customFormat="1" ht="24.15" customHeight="1">
      <c r="A254" s="37"/>
      <c r="B254" s="38"/>
      <c r="C254" s="210" t="s">
        <v>571</v>
      </c>
      <c r="D254" s="210" t="s">
        <v>125</v>
      </c>
      <c r="E254" s="211" t="s">
        <v>572</v>
      </c>
      <c r="F254" s="212" t="s">
        <v>573</v>
      </c>
      <c r="G254" s="213" t="s">
        <v>234</v>
      </c>
      <c r="H254" s="214">
        <v>15.68</v>
      </c>
      <c r="I254" s="215"/>
      <c r="J254" s="216">
        <f>ROUND(I254*H254,2)</f>
        <v>0</v>
      </c>
      <c r="K254" s="217"/>
      <c r="L254" s="43"/>
      <c r="M254" s="218" t="s">
        <v>1</v>
      </c>
      <c r="N254" s="219" t="s">
        <v>38</v>
      </c>
      <c r="O254" s="90"/>
      <c r="P254" s="220">
        <f>O254*H254</f>
        <v>0</v>
      </c>
      <c r="Q254" s="220">
        <v>0.00088000000000000003</v>
      </c>
      <c r="R254" s="220">
        <f>Q254*H254</f>
        <v>0.013798400000000001</v>
      </c>
      <c r="S254" s="220">
        <v>0</v>
      </c>
      <c r="T254" s="221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22" t="s">
        <v>123</v>
      </c>
      <c r="AT254" s="222" t="s">
        <v>125</v>
      </c>
      <c r="AU254" s="222" t="s">
        <v>83</v>
      </c>
      <c r="AY254" s="16" t="s">
        <v>124</v>
      </c>
      <c r="BE254" s="223">
        <f>IF(N254="základní",J254,0)</f>
        <v>0</v>
      </c>
      <c r="BF254" s="223">
        <f>IF(N254="snížená",J254,0)</f>
        <v>0</v>
      </c>
      <c r="BG254" s="223">
        <f>IF(N254="zákl. přenesená",J254,0)</f>
        <v>0</v>
      </c>
      <c r="BH254" s="223">
        <f>IF(N254="sníž. přenesená",J254,0)</f>
        <v>0</v>
      </c>
      <c r="BI254" s="223">
        <f>IF(N254="nulová",J254,0)</f>
        <v>0</v>
      </c>
      <c r="BJ254" s="16" t="s">
        <v>81</v>
      </c>
      <c r="BK254" s="223">
        <f>ROUND(I254*H254,2)</f>
        <v>0</v>
      </c>
      <c r="BL254" s="16" t="s">
        <v>123</v>
      </c>
      <c r="BM254" s="222" t="s">
        <v>574</v>
      </c>
    </row>
    <row r="255" s="13" customFormat="1">
      <c r="A255" s="13"/>
      <c r="B255" s="237"/>
      <c r="C255" s="238"/>
      <c r="D255" s="239" t="s">
        <v>179</v>
      </c>
      <c r="E255" s="240" t="s">
        <v>1</v>
      </c>
      <c r="F255" s="241" t="s">
        <v>575</v>
      </c>
      <c r="G255" s="238"/>
      <c r="H255" s="242">
        <v>15.68</v>
      </c>
      <c r="I255" s="243"/>
      <c r="J255" s="238"/>
      <c r="K255" s="238"/>
      <c r="L255" s="244"/>
      <c r="M255" s="245"/>
      <c r="N255" s="246"/>
      <c r="O255" s="246"/>
      <c r="P255" s="246"/>
      <c r="Q255" s="246"/>
      <c r="R255" s="246"/>
      <c r="S255" s="246"/>
      <c r="T255" s="247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8" t="s">
        <v>179</v>
      </c>
      <c r="AU255" s="248" t="s">
        <v>83</v>
      </c>
      <c r="AV255" s="13" t="s">
        <v>83</v>
      </c>
      <c r="AW255" s="13" t="s">
        <v>30</v>
      </c>
      <c r="AX255" s="13" t="s">
        <v>73</v>
      </c>
      <c r="AY255" s="248" t="s">
        <v>124</v>
      </c>
    </row>
    <row r="256" s="14" customFormat="1">
      <c r="A256" s="14"/>
      <c r="B256" s="249"/>
      <c r="C256" s="250"/>
      <c r="D256" s="239" t="s">
        <v>179</v>
      </c>
      <c r="E256" s="251" t="s">
        <v>1</v>
      </c>
      <c r="F256" s="252" t="s">
        <v>181</v>
      </c>
      <c r="G256" s="250"/>
      <c r="H256" s="253">
        <v>15.68</v>
      </c>
      <c r="I256" s="254"/>
      <c r="J256" s="250"/>
      <c r="K256" s="250"/>
      <c r="L256" s="255"/>
      <c r="M256" s="256"/>
      <c r="N256" s="257"/>
      <c r="O256" s="257"/>
      <c r="P256" s="257"/>
      <c r="Q256" s="257"/>
      <c r="R256" s="257"/>
      <c r="S256" s="257"/>
      <c r="T256" s="258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9" t="s">
        <v>179</v>
      </c>
      <c r="AU256" s="259" t="s">
        <v>83</v>
      </c>
      <c r="AV256" s="14" t="s">
        <v>123</v>
      </c>
      <c r="AW256" s="14" t="s">
        <v>30</v>
      </c>
      <c r="AX256" s="14" t="s">
        <v>81</v>
      </c>
      <c r="AY256" s="259" t="s">
        <v>124</v>
      </c>
    </row>
    <row r="257" s="2" customFormat="1" ht="16.5" customHeight="1">
      <c r="A257" s="37"/>
      <c r="B257" s="38"/>
      <c r="C257" s="210" t="s">
        <v>277</v>
      </c>
      <c r="D257" s="210" t="s">
        <v>125</v>
      </c>
      <c r="E257" s="211" t="s">
        <v>576</v>
      </c>
      <c r="F257" s="212" t="s">
        <v>577</v>
      </c>
      <c r="G257" s="213" t="s">
        <v>177</v>
      </c>
      <c r="H257" s="214">
        <v>15.68</v>
      </c>
      <c r="I257" s="215"/>
      <c r="J257" s="216">
        <f>ROUND(I257*H257,2)</f>
        <v>0</v>
      </c>
      <c r="K257" s="217"/>
      <c r="L257" s="43"/>
      <c r="M257" s="218" t="s">
        <v>1</v>
      </c>
      <c r="N257" s="219" t="s">
        <v>38</v>
      </c>
      <c r="O257" s="90"/>
      <c r="P257" s="220">
        <f>O257*H257</f>
        <v>0</v>
      </c>
      <c r="Q257" s="220">
        <v>0.0035699999999999998</v>
      </c>
      <c r="R257" s="220">
        <f>Q257*H257</f>
        <v>0.055977599999999995</v>
      </c>
      <c r="S257" s="220">
        <v>0</v>
      </c>
      <c r="T257" s="221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22" t="s">
        <v>123</v>
      </c>
      <c r="AT257" s="222" t="s">
        <v>125</v>
      </c>
      <c r="AU257" s="222" t="s">
        <v>83</v>
      </c>
      <c r="AY257" s="16" t="s">
        <v>124</v>
      </c>
      <c r="BE257" s="223">
        <f>IF(N257="základní",J257,0)</f>
        <v>0</v>
      </c>
      <c r="BF257" s="223">
        <f>IF(N257="snížená",J257,0)</f>
        <v>0</v>
      </c>
      <c r="BG257" s="223">
        <f>IF(N257="zákl. přenesená",J257,0)</f>
        <v>0</v>
      </c>
      <c r="BH257" s="223">
        <f>IF(N257="sníž. přenesená",J257,0)</f>
        <v>0</v>
      </c>
      <c r="BI257" s="223">
        <f>IF(N257="nulová",J257,0)</f>
        <v>0</v>
      </c>
      <c r="BJ257" s="16" t="s">
        <v>81</v>
      </c>
      <c r="BK257" s="223">
        <f>ROUND(I257*H257,2)</f>
        <v>0</v>
      </c>
      <c r="BL257" s="16" t="s">
        <v>123</v>
      </c>
      <c r="BM257" s="222" t="s">
        <v>578</v>
      </c>
    </row>
    <row r="258" s="13" customFormat="1">
      <c r="A258" s="13"/>
      <c r="B258" s="237"/>
      <c r="C258" s="238"/>
      <c r="D258" s="239" t="s">
        <v>179</v>
      </c>
      <c r="E258" s="240" t="s">
        <v>1</v>
      </c>
      <c r="F258" s="241" t="s">
        <v>579</v>
      </c>
      <c r="G258" s="238"/>
      <c r="H258" s="242">
        <v>15.68</v>
      </c>
      <c r="I258" s="243"/>
      <c r="J258" s="238"/>
      <c r="K258" s="238"/>
      <c r="L258" s="244"/>
      <c r="M258" s="245"/>
      <c r="N258" s="246"/>
      <c r="O258" s="246"/>
      <c r="P258" s="246"/>
      <c r="Q258" s="246"/>
      <c r="R258" s="246"/>
      <c r="S258" s="246"/>
      <c r="T258" s="24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8" t="s">
        <v>179</v>
      </c>
      <c r="AU258" s="248" t="s">
        <v>83</v>
      </c>
      <c r="AV258" s="13" t="s">
        <v>83</v>
      </c>
      <c r="AW258" s="13" t="s">
        <v>30</v>
      </c>
      <c r="AX258" s="13" t="s">
        <v>73</v>
      </c>
      <c r="AY258" s="248" t="s">
        <v>124</v>
      </c>
    </row>
    <row r="259" s="14" customFormat="1">
      <c r="A259" s="14"/>
      <c r="B259" s="249"/>
      <c r="C259" s="250"/>
      <c r="D259" s="239" t="s">
        <v>179</v>
      </c>
      <c r="E259" s="251" t="s">
        <v>1</v>
      </c>
      <c r="F259" s="252" t="s">
        <v>181</v>
      </c>
      <c r="G259" s="250"/>
      <c r="H259" s="253">
        <v>15.68</v>
      </c>
      <c r="I259" s="254"/>
      <c r="J259" s="250"/>
      <c r="K259" s="250"/>
      <c r="L259" s="255"/>
      <c r="M259" s="256"/>
      <c r="N259" s="257"/>
      <c r="O259" s="257"/>
      <c r="P259" s="257"/>
      <c r="Q259" s="257"/>
      <c r="R259" s="257"/>
      <c r="S259" s="257"/>
      <c r="T259" s="258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9" t="s">
        <v>179</v>
      </c>
      <c r="AU259" s="259" t="s">
        <v>83</v>
      </c>
      <c r="AV259" s="14" t="s">
        <v>123</v>
      </c>
      <c r="AW259" s="14" t="s">
        <v>30</v>
      </c>
      <c r="AX259" s="14" t="s">
        <v>81</v>
      </c>
      <c r="AY259" s="259" t="s">
        <v>124</v>
      </c>
    </row>
    <row r="260" s="2" customFormat="1" ht="24.15" customHeight="1">
      <c r="A260" s="37"/>
      <c r="B260" s="38"/>
      <c r="C260" s="210" t="s">
        <v>580</v>
      </c>
      <c r="D260" s="210" t="s">
        <v>125</v>
      </c>
      <c r="E260" s="211" t="s">
        <v>581</v>
      </c>
      <c r="F260" s="212" t="s">
        <v>582</v>
      </c>
      <c r="G260" s="213" t="s">
        <v>184</v>
      </c>
      <c r="H260" s="214">
        <v>490.38</v>
      </c>
      <c r="I260" s="215"/>
      <c r="J260" s="216">
        <f>ROUND(I260*H260,2)</f>
        <v>0</v>
      </c>
      <c r="K260" s="217"/>
      <c r="L260" s="43"/>
      <c r="M260" s="218" t="s">
        <v>1</v>
      </c>
      <c r="N260" s="219" t="s">
        <v>38</v>
      </c>
      <c r="O260" s="90"/>
      <c r="P260" s="220">
        <f>O260*H260</f>
        <v>0</v>
      </c>
      <c r="Q260" s="220">
        <v>0.00088000000000000003</v>
      </c>
      <c r="R260" s="220">
        <f>Q260*H260</f>
        <v>0.43153439999999998</v>
      </c>
      <c r="S260" s="220">
        <v>0</v>
      </c>
      <c r="T260" s="221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2" t="s">
        <v>123</v>
      </c>
      <c r="AT260" s="222" t="s">
        <v>125</v>
      </c>
      <c r="AU260" s="222" t="s">
        <v>83</v>
      </c>
      <c r="AY260" s="16" t="s">
        <v>124</v>
      </c>
      <c r="BE260" s="223">
        <f>IF(N260="základní",J260,0)</f>
        <v>0</v>
      </c>
      <c r="BF260" s="223">
        <f>IF(N260="snížená",J260,0)</f>
        <v>0</v>
      </c>
      <c r="BG260" s="223">
        <f>IF(N260="zákl. přenesená",J260,0)</f>
        <v>0</v>
      </c>
      <c r="BH260" s="223">
        <f>IF(N260="sníž. přenesená",J260,0)</f>
        <v>0</v>
      </c>
      <c r="BI260" s="223">
        <f>IF(N260="nulová",J260,0)</f>
        <v>0</v>
      </c>
      <c r="BJ260" s="16" t="s">
        <v>81</v>
      </c>
      <c r="BK260" s="223">
        <f>ROUND(I260*H260,2)</f>
        <v>0</v>
      </c>
      <c r="BL260" s="16" t="s">
        <v>123</v>
      </c>
      <c r="BM260" s="222" t="s">
        <v>583</v>
      </c>
    </row>
    <row r="261" s="2" customFormat="1" ht="24.15" customHeight="1">
      <c r="A261" s="37"/>
      <c r="B261" s="38"/>
      <c r="C261" s="210" t="s">
        <v>280</v>
      </c>
      <c r="D261" s="210" t="s">
        <v>125</v>
      </c>
      <c r="E261" s="211" t="s">
        <v>584</v>
      </c>
      <c r="F261" s="212" t="s">
        <v>585</v>
      </c>
      <c r="G261" s="213" t="s">
        <v>184</v>
      </c>
      <c r="H261" s="214">
        <v>490.38</v>
      </c>
      <c r="I261" s="215"/>
      <c r="J261" s="216">
        <f>ROUND(I261*H261,2)</f>
        <v>0</v>
      </c>
      <c r="K261" s="217"/>
      <c r="L261" s="43"/>
      <c r="M261" s="218" t="s">
        <v>1</v>
      </c>
      <c r="N261" s="219" t="s">
        <v>38</v>
      </c>
      <c r="O261" s="90"/>
      <c r="P261" s="220">
        <f>O261*H261</f>
        <v>0</v>
      </c>
      <c r="Q261" s="220">
        <v>0</v>
      </c>
      <c r="R261" s="220">
        <f>Q261*H261</f>
        <v>0</v>
      </c>
      <c r="S261" s="220">
        <v>0</v>
      </c>
      <c r="T261" s="221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22" t="s">
        <v>123</v>
      </c>
      <c r="AT261" s="222" t="s">
        <v>125</v>
      </c>
      <c r="AU261" s="222" t="s">
        <v>83</v>
      </c>
      <c r="AY261" s="16" t="s">
        <v>124</v>
      </c>
      <c r="BE261" s="223">
        <f>IF(N261="základní",J261,0)</f>
        <v>0</v>
      </c>
      <c r="BF261" s="223">
        <f>IF(N261="snížená",J261,0)</f>
        <v>0</v>
      </c>
      <c r="BG261" s="223">
        <f>IF(N261="zákl. přenesená",J261,0)</f>
        <v>0</v>
      </c>
      <c r="BH261" s="223">
        <f>IF(N261="sníž. přenesená",J261,0)</f>
        <v>0</v>
      </c>
      <c r="BI261" s="223">
        <f>IF(N261="nulová",J261,0)</f>
        <v>0</v>
      </c>
      <c r="BJ261" s="16" t="s">
        <v>81</v>
      </c>
      <c r="BK261" s="223">
        <f>ROUND(I261*H261,2)</f>
        <v>0</v>
      </c>
      <c r="BL261" s="16" t="s">
        <v>123</v>
      </c>
      <c r="BM261" s="222" t="s">
        <v>586</v>
      </c>
    </row>
    <row r="262" s="2" customFormat="1" ht="24.15" customHeight="1">
      <c r="A262" s="37"/>
      <c r="B262" s="38"/>
      <c r="C262" s="210" t="s">
        <v>587</v>
      </c>
      <c r="D262" s="210" t="s">
        <v>125</v>
      </c>
      <c r="E262" s="211" t="s">
        <v>588</v>
      </c>
      <c r="F262" s="212" t="s">
        <v>589</v>
      </c>
      <c r="G262" s="213" t="s">
        <v>184</v>
      </c>
      <c r="H262" s="214">
        <v>490.38</v>
      </c>
      <c r="I262" s="215"/>
      <c r="J262" s="216">
        <f>ROUND(I262*H262,2)</f>
        <v>0</v>
      </c>
      <c r="K262" s="217"/>
      <c r="L262" s="43"/>
      <c r="M262" s="218" t="s">
        <v>1</v>
      </c>
      <c r="N262" s="219" t="s">
        <v>38</v>
      </c>
      <c r="O262" s="90"/>
      <c r="P262" s="220">
        <f>O262*H262</f>
        <v>0</v>
      </c>
      <c r="Q262" s="220">
        <v>0</v>
      </c>
      <c r="R262" s="220">
        <f>Q262*H262</f>
        <v>0</v>
      </c>
      <c r="S262" s="220">
        <v>0</v>
      </c>
      <c r="T262" s="221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22" t="s">
        <v>123</v>
      </c>
      <c r="AT262" s="222" t="s">
        <v>125</v>
      </c>
      <c r="AU262" s="222" t="s">
        <v>83</v>
      </c>
      <c r="AY262" s="16" t="s">
        <v>124</v>
      </c>
      <c r="BE262" s="223">
        <f>IF(N262="základní",J262,0)</f>
        <v>0</v>
      </c>
      <c r="BF262" s="223">
        <f>IF(N262="snížená",J262,0)</f>
        <v>0</v>
      </c>
      <c r="BG262" s="223">
        <f>IF(N262="zákl. přenesená",J262,0)</f>
        <v>0</v>
      </c>
      <c r="BH262" s="223">
        <f>IF(N262="sníž. přenesená",J262,0)</f>
        <v>0</v>
      </c>
      <c r="BI262" s="223">
        <f>IF(N262="nulová",J262,0)</f>
        <v>0</v>
      </c>
      <c r="BJ262" s="16" t="s">
        <v>81</v>
      </c>
      <c r="BK262" s="223">
        <f>ROUND(I262*H262,2)</f>
        <v>0</v>
      </c>
      <c r="BL262" s="16" t="s">
        <v>123</v>
      </c>
      <c r="BM262" s="222" t="s">
        <v>590</v>
      </c>
    </row>
    <row r="263" s="2" customFormat="1" ht="21.75" customHeight="1">
      <c r="A263" s="37"/>
      <c r="B263" s="38"/>
      <c r="C263" s="210" t="s">
        <v>285</v>
      </c>
      <c r="D263" s="210" t="s">
        <v>125</v>
      </c>
      <c r="E263" s="211" t="s">
        <v>591</v>
      </c>
      <c r="F263" s="212" t="s">
        <v>592</v>
      </c>
      <c r="G263" s="213" t="s">
        <v>244</v>
      </c>
      <c r="H263" s="214">
        <v>4</v>
      </c>
      <c r="I263" s="215"/>
      <c r="J263" s="216">
        <f>ROUND(I263*H263,2)</f>
        <v>0</v>
      </c>
      <c r="K263" s="217"/>
      <c r="L263" s="43"/>
      <c r="M263" s="218" t="s">
        <v>1</v>
      </c>
      <c r="N263" s="219" t="s">
        <v>38</v>
      </c>
      <c r="O263" s="90"/>
      <c r="P263" s="220">
        <f>O263*H263</f>
        <v>0</v>
      </c>
      <c r="Q263" s="220">
        <v>0</v>
      </c>
      <c r="R263" s="220">
        <f>Q263*H263</f>
        <v>0</v>
      </c>
      <c r="S263" s="220">
        <v>0</v>
      </c>
      <c r="T263" s="221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22" t="s">
        <v>123</v>
      </c>
      <c r="AT263" s="222" t="s">
        <v>125</v>
      </c>
      <c r="AU263" s="222" t="s">
        <v>83</v>
      </c>
      <c r="AY263" s="16" t="s">
        <v>124</v>
      </c>
      <c r="BE263" s="223">
        <f>IF(N263="základní",J263,0)</f>
        <v>0</v>
      </c>
      <c r="BF263" s="223">
        <f>IF(N263="snížená",J263,0)</f>
        <v>0</v>
      </c>
      <c r="BG263" s="223">
        <f>IF(N263="zákl. přenesená",J263,0)</f>
        <v>0</v>
      </c>
      <c r="BH263" s="223">
        <f>IF(N263="sníž. přenesená",J263,0)</f>
        <v>0</v>
      </c>
      <c r="BI263" s="223">
        <f>IF(N263="nulová",J263,0)</f>
        <v>0</v>
      </c>
      <c r="BJ263" s="16" t="s">
        <v>81</v>
      </c>
      <c r="BK263" s="223">
        <f>ROUND(I263*H263,2)</f>
        <v>0</v>
      </c>
      <c r="BL263" s="16" t="s">
        <v>123</v>
      </c>
      <c r="BM263" s="222" t="s">
        <v>593</v>
      </c>
    </row>
    <row r="264" s="11" customFormat="1" ht="22.8" customHeight="1">
      <c r="A264" s="11"/>
      <c r="B264" s="196"/>
      <c r="C264" s="197"/>
      <c r="D264" s="198" t="s">
        <v>72</v>
      </c>
      <c r="E264" s="235" t="s">
        <v>296</v>
      </c>
      <c r="F264" s="235" t="s">
        <v>297</v>
      </c>
      <c r="G264" s="197"/>
      <c r="H264" s="197"/>
      <c r="I264" s="200"/>
      <c r="J264" s="236">
        <f>BK264</f>
        <v>0</v>
      </c>
      <c r="K264" s="197"/>
      <c r="L264" s="202"/>
      <c r="M264" s="203"/>
      <c r="N264" s="204"/>
      <c r="O264" s="204"/>
      <c r="P264" s="205">
        <f>P265</f>
        <v>0</v>
      </c>
      <c r="Q264" s="204"/>
      <c r="R264" s="205">
        <f>R265</f>
        <v>0</v>
      </c>
      <c r="S264" s="204"/>
      <c r="T264" s="206">
        <f>T265</f>
        <v>0</v>
      </c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R264" s="207" t="s">
        <v>81</v>
      </c>
      <c r="AT264" s="208" t="s">
        <v>72</v>
      </c>
      <c r="AU264" s="208" t="s">
        <v>81</v>
      </c>
      <c r="AY264" s="207" t="s">
        <v>124</v>
      </c>
      <c r="BK264" s="209">
        <f>BK265</f>
        <v>0</v>
      </c>
    </row>
    <row r="265" s="2" customFormat="1" ht="24.15" customHeight="1">
      <c r="A265" s="37"/>
      <c r="B265" s="38"/>
      <c r="C265" s="210" t="s">
        <v>594</v>
      </c>
      <c r="D265" s="210" t="s">
        <v>125</v>
      </c>
      <c r="E265" s="211" t="s">
        <v>595</v>
      </c>
      <c r="F265" s="212" t="s">
        <v>596</v>
      </c>
      <c r="G265" s="213" t="s">
        <v>193</v>
      </c>
      <c r="H265" s="214">
        <v>1200.5650000000001</v>
      </c>
      <c r="I265" s="215"/>
      <c r="J265" s="216">
        <f>ROUND(I265*H265,2)</f>
        <v>0</v>
      </c>
      <c r="K265" s="217"/>
      <c r="L265" s="43"/>
      <c r="M265" s="218" t="s">
        <v>1</v>
      </c>
      <c r="N265" s="219" t="s">
        <v>38</v>
      </c>
      <c r="O265" s="90"/>
      <c r="P265" s="220">
        <f>O265*H265</f>
        <v>0</v>
      </c>
      <c r="Q265" s="220">
        <v>0</v>
      </c>
      <c r="R265" s="220">
        <f>Q265*H265</f>
        <v>0</v>
      </c>
      <c r="S265" s="220">
        <v>0</v>
      </c>
      <c r="T265" s="221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22" t="s">
        <v>123</v>
      </c>
      <c r="AT265" s="222" t="s">
        <v>125</v>
      </c>
      <c r="AU265" s="222" t="s">
        <v>83</v>
      </c>
      <c r="AY265" s="16" t="s">
        <v>124</v>
      </c>
      <c r="BE265" s="223">
        <f>IF(N265="základní",J265,0)</f>
        <v>0</v>
      </c>
      <c r="BF265" s="223">
        <f>IF(N265="snížená",J265,0)</f>
        <v>0</v>
      </c>
      <c r="BG265" s="223">
        <f>IF(N265="zákl. přenesená",J265,0)</f>
        <v>0</v>
      </c>
      <c r="BH265" s="223">
        <f>IF(N265="sníž. přenesená",J265,0)</f>
        <v>0</v>
      </c>
      <c r="BI265" s="223">
        <f>IF(N265="nulová",J265,0)</f>
        <v>0</v>
      </c>
      <c r="BJ265" s="16" t="s">
        <v>81</v>
      </c>
      <c r="BK265" s="223">
        <f>ROUND(I265*H265,2)</f>
        <v>0</v>
      </c>
      <c r="BL265" s="16" t="s">
        <v>123</v>
      </c>
      <c r="BM265" s="222" t="s">
        <v>597</v>
      </c>
    </row>
    <row r="266" s="11" customFormat="1" ht="25.92" customHeight="1">
      <c r="A266" s="11"/>
      <c r="B266" s="196"/>
      <c r="C266" s="197"/>
      <c r="D266" s="198" t="s">
        <v>72</v>
      </c>
      <c r="E266" s="199" t="s">
        <v>404</v>
      </c>
      <c r="F266" s="199" t="s">
        <v>405</v>
      </c>
      <c r="G266" s="197"/>
      <c r="H266" s="197"/>
      <c r="I266" s="200"/>
      <c r="J266" s="201">
        <f>BK266</f>
        <v>0</v>
      </c>
      <c r="K266" s="197"/>
      <c r="L266" s="202"/>
      <c r="M266" s="203"/>
      <c r="N266" s="204"/>
      <c r="O266" s="204"/>
      <c r="P266" s="205">
        <f>P267</f>
        <v>0</v>
      </c>
      <c r="Q266" s="204"/>
      <c r="R266" s="205">
        <f>R267</f>
        <v>1.1803067999999999</v>
      </c>
      <c r="S266" s="204"/>
      <c r="T266" s="206">
        <f>T267</f>
        <v>0</v>
      </c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R266" s="207" t="s">
        <v>83</v>
      </c>
      <c r="AT266" s="208" t="s">
        <v>72</v>
      </c>
      <c r="AU266" s="208" t="s">
        <v>73</v>
      </c>
      <c r="AY266" s="207" t="s">
        <v>124</v>
      </c>
      <c r="BK266" s="209">
        <f>BK267</f>
        <v>0</v>
      </c>
    </row>
    <row r="267" s="11" customFormat="1" ht="22.8" customHeight="1">
      <c r="A267" s="11"/>
      <c r="B267" s="196"/>
      <c r="C267" s="197"/>
      <c r="D267" s="198" t="s">
        <v>72</v>
      </c>
      <c r="E267" s="235" t="s">
        <v>406</v>
      </c>
      <c r="F267" s="235" t="s">
        <v>407</v>
      </c>
      <c r="G267" s="197"/>
      <c r="H267" s="197"/>
      <c r="I267" s="200"/>
      <c r="J267" s="236">
        <f>BK267</f>
        <v>0</v>
      </c>
      <c r="K267" s="197"/>
      <c r="L267" s="202"/>
      <c r="M267" s="203"/>
      <c r="N267" s="204"/>
      <c r="O267" s="204"/>
      <c r="P267" s="205">
        <f>SUM(P268:P288)</f>
        <v>0</v>
      </c>
      <c r="Q267" s="204"/>
      <c r="R267" s="205">
        <f>SUM(R268:R288)</f>
        <v>1.1803067999999999</v>
      </c>
      <c r="S267" s="204"/>
      <c r="T267" s="206">
        <f>SUM(T268:T288)</f>
        <v>0</v>
      </c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R267" s="207" t="s">
        <v>83</v>
      </c>
      <c r="AT267" s="208" t="s">
        <v>72</v>
      </c>
      <c r="AU267" s="208" t="s">
        <v>81</v>
      </c>
      <c r="AY267" s="207" t="s">
        <v>124</v>
      </c>
      <c r="BK267" s="209">
        <f>SUM(BK268:BK288)</f>
        <v>0</v>
      </c>
    </row>
    <row r="268" s="2" customFormat="1" ht="24.15" customHeight="1">
      <c r="A268" s="37"/>
      <c r="B268" s="38"/>
      <c r="C268" s="210" t="s">
        <v>288</v>
      </c>
      <c r="D268" s="210" t="s">
        <v>125</v>
      </c>
      <c r="E268" s="211" t="s">
        <v>598</v>
      </c>
      <c r="F268" s="212" t="s">
        <v>599</v>
      </c>
      <c r="G268" s="213" t="s">
        <v>177</v>
      </c>
      <c r="H268" s="214">
        <v>40.899999999999999</v>
      </c>
      <c r="I268" s="215"/>
      <c r="J268" s="216">
        <f>ROUND(I268*H268,2)</f>
        <v>0</v>
      </c>
      <c r="K268" s="217"/>
      <c r="L268" s="43"/>
      <c r="M268" s="218" t="s">
        <v>1</v>
      </c>
      <c r="N268" s="219" t="s">
        <v>38</v>
      </c>
      <c r="O268" s="90"/>
      <c r="P268" s="220">
        <f>O268*H268</f>
        <v>0</v>
      </c>
      <c r="Q268" s="220">
        <v>0</v>
      </c>
      <c r="R268" s="220">
        <f>Q268*H268</f>
        <v>0</v>
      </c>
      <c r="S268" s="220">
        <v>0</v>
      </c>
      <c r="T268" s="221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22" t="s">
        <v>151</v>
      </c>
      <c r="AT268" s="222" t="s">
        <v>125</v>
      </c>
      <c r="AU268" s="222" t="s">
        <v>83</v>
      </c>
      <c r="AY268" s="16" t="s">
        <v>124</v>
      </c>
      <c r="BE268" s="223">
        <f>IF(N268="základní",J268,0)</f>
        <v>0</v>
      </c>
      <c r="BF268" s="223">
        <f>IF(N268="snížená",J268,0)</f>
        <v>0</v>
      </c>
      <c r="BG268" s="223">
        <f>IF(N268="zákl. přenesená",J268,0)</f>
        <v>0</v>
      </c>
      <c r="BH268" s="223">
        <f>IF(N268="sníž. přenesená",J268,0)</f>
        <v>0</v>
      </c>
      <c r="BI268" s="223">
        <f>IF(N268="nulová",J268,0)</f>
        <v>0</v>
      </c>
      <c r="BJ268" s="16" t="s">
        <v>81</v>
      </c>
      <c r="BK268" s="223">
        <f>ROUND(I268*H268,2)</f>
        <v>0</v>
      </c>
      <c r="BL268" s="16" t="s">
        <v>151</v>
      </c>
      <c r="BM268" s="222" t="s">
        <v>600</v>
      </c>
    </row>
    <row r="269" s="13" customFormat="1">
      <c r="A269" s="13"/>
      <c r="B269" s="237"/>
      <c r="C269" s="238"/>
      <c r="D269" s="239" t="s">
        <v>179</v>
      </c>
      <c r="E269" s="240" t="s">
        <v>1</v>
      </c>
      <c r="F269" s="241" t="s">
        <v>601</v>
      </c>
      <c r="G269" s="238"/>
      <c r="H269" s="242">
        <v>40.899999999999999</v>
      </c>
      <c r="I269" s="243"/>
      <c r="J269" s="238"/>
      <c r="K269" s="238"/>
      <c r="L269" s="244"/>
      <c r="M269" s="245"/>
      <c r="N269" s="246"/>
      <c r="O269" s="246"/>
      <c r="P269" s="246"/>
      <c r="Q269" s="246"/>
      <c r="R269" s="246"/>
      <c r="S269" s="246"/>
      <c r="T269" s="247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8" t="s">
        <v>179</v>
      </c>
      <c r="AU269" s="248" t="s">
        <v>83</v>
      </c>
      <c r="AV269" s="13" t="s">
        <v>83</v>
      </c>
      <c r="AW269" s="13" t="s">
        <v>30</v>
      </c>
      <c r="AX269" s="13" t="s">
        <v>73</v>
      </c>
      <c r="AY269" s="248" t="s">
        <v>124</v>
      </c>
    </row>
    <row r="270" s="14" customFormat="1">
      <c r="A270" s="14"/>
      <c r="B270" s="249"/>
      <c r="C270" s="250"/>
      <c r="D270" s="239" t="s">
        <v>179</v>
      </c>
      <c r="E270" s="251" t="s">
        <v>1</v>
      </c>
      <c r="F270" s="252" t="s">
        <v>181</v>
      </c>
      <c r="G270" s="250"/>
      <c r="H270" s="253">
        <v>40.899999999999999</v>
      </c>
      <c r="I270" s="254"/>
      <c r="J270" s="250"/>
      <c r="K270" s="250"/>
      <c r="L270" s="255"/>
      <c r="M270" s="256"/>
      <c r="N270" s="257"/>
      <c r="O270" s="257"/>
      <c r="P270" s="257"/>
      <c r="Q270" s="257"/>
      <c r="R270" s="257"/>
      <c r="S270" s="257"/>
      <c r="T270" s="258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9" t="s">
        <v>179</v>
      </c>
      <c r="AU270" s="259" t="s">
        <v>83</v>
      </c>
      <c r="AV270" s="14" t="s">
        <v>123</v>
      </c>
      <c r="AW270" s="14" t="s">
        <v>30</v>
      </c>
      <c r="AX270" s="14" t="s">
        <v>81</v>
      </c>
      <c r="AY270" s="259" t="s">
        <v>124</v>
      </c>
    </row>
    <row r="271" s="2" customFormat="1" ht="16.5" customHeight="1">
      <c r="A271" s="37"/>
      <c r="B271" s="38"/>
      <c r="C271" s="260" t="s">
        <v>602</v>
      </c>
      <c r="D271" s="260" t="s">
        <v>246</v>
      </c>
      <c r="E271" s="261" t="s">
        <v>603</v>
      </c>
      <c r="F271" s="262" t="s">
        <v>604</v>
      </c>
      <c r="G271" s="263" t="s">
        <v>193</v>
      </c>
      <c r="H271" s="264">
        <v>0.014</v>
      </c>
      <c r="I271" s="265"/>
      <c r="J271" s="266">
        <f>ROUND(I271*H271,2)</f>
        <v>0</v>
      </c>
      <c r="K271" s="267"/>
      <c r="L271" s="268"/>
      <c r="M271" s="269" t="s">
        <v>1</v>
      </c>
      <c r="N271" s="270" t="s">
        <v>38</v>
      </c>
      <c r="O271" s="90"/>
      <c r="P271" s="220">
        <f>O271*H271</f>
        <v>0</v>
      </c>
      <c r="Q271" s="220">
        <v>1</v>
      </c>
      <c r="R271" s="220">
        <f>Q271*H271</f>
        <v>0.014</v>
      </c>
      <c r="S271" s="220">
        <v>0</v>
      </c>
      <c r="T271" s="221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22" t="s">
        <v>229</v>
      </c>
      <c r="AT271" s="222" t="s">
        <v>246</v>
      </c>
      <c r="AU271" s="222" t="s">
        <v>83</v>
      </c>
      <c r="AY271" s="16" t="s">
        <v>124</v>
      </c>
      <c r="BE271" s="223">
        <f>IF(N271="základní",J271,0)</f>
        <v>0</v>
      </c>
      <c r="BF271" s="223">
        <f>IF(N271="snížená",J271,0)</f>
        <v>0</v>
      </c>
      <c r="BG271" s="223">
        <f>IF(N271="zákl. přenesená",J271,0)</f>
        <v>0</v>
      </c>
      <c r="BH271" s="223">
        <f>IF(N271="sníž. přenesená",J271,0)</f>
        <v>0</v>
      </c>
      <c r="BI271" s="223">
        <f>IF(N271="nulová",J271,0)</f>
        <v>0</v>
      </c>
      <c r="BJ271" s="16" t="s">
        <v>81</v>
      </c>
      <c r="BK271" s="223">
        <f>ROUND(I271*H271,2)</f>
        <v>0</v>
      </c>
      <c r="BL271" s="16" t="s">
        <v>151</v>
      </c>
      <c r="BM271" s="222" t="s">
        <v>605</v>
      </c>
    </row>
    <row r="272" s="13" customFormat="1">
      <c r="A272" s="13"/>
      <c r="B272" s="237"/>
      <c r="C272" s="238"/>
      <c r="D272" s="239" t="s">
        <v>179</v>
      </c>
      <c r="E272" s="240" t="s">
        <v>1</v>
      </c>
      <c r="F272" s="241" t="s">
        <v>606</v>
      </c>
      <c r="G272" s="238"/>
      <c r="H272" s="242">
        <v>0.014</v>
      </c>
      <c r="I272" s="243"/>
      <c r="J272" s="238"/>
      <c r="K272" s="238"/>
      <c r="L272" s="244"/>
      <c r="M272" s="245"/>
      <c r="N272" s="246"/>
      <c r="O272" s="246"/>
      <c r="P272" s="246"/>
      <c r="Q272" s="246"/>
      <c r="R272" s="246"/>
      <c r="S272" s="246"/>
      <c r="T272" s="24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8" t="s">
        <v>179</v>
      </c>
      <c r="AU272" s="248" t="s">
        <v>83</v>
      </c>
      <c r="AV272" s="13" t="s">
        <v>83</v>
      </c>
      <c r="AW272" s="13" t="s">
        <v>30</v>
      </c>
      <c r="AX272" s="13" t="s">
        <v>73</v>
      </c>
      <c r="AY272" s="248" t="s">
        <v>124</v>
      </c>
    </row>
    <row r="273" s="14" customFormat="1">
      <c r="A273" s="14"/>
      <c r="B273" s="249"/>
      <c r="C273" s="250"/>
      <c r="D273" s="239" t="s">
        <v>179</v>
      </c>
      <c r="E273" s="251" t="s">
        <v>1</v>
      </c>
      <c r="F273" s="252" t="s">
        <v>181</v>
      </c>
      <c r="G273" s="250"/>
      <c r="H273" s="253">
        <v>0.014</v>
      </c>
      <c r="I273" s="254"/>
      <c r="J273" s="250"/>
      <c r="K273" s="250"/>
      <c r="L273" s="255"/>
      <c r="M273" s="256"/>
      <c r="N273" s="257"/>
      <c r="O273" s="257"/>
      <c r="P273" s="257"/>
      <c r="Q273" s="257"/>
      <c r="R273" s="257"/>
      <c r="S273" s="257"/>
      <c r="T273" s="258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9" t="s">
        <v>179</v>
      </c>
      <c r="AU273" s="259" t="s">
        <v>83</v>
      </c>
      <c r="AV273" s="14" t="s">
        <v>123</v>
      </c>
      <c r="AW273" s="14" t="s">
        <v>30</v>
      </c>
      <c r="AX273" s="14" t="s">
        <v>81</v>
      </c>
      <c r="AY273" s="259" t="s">
        <v>124</v>
      </c>
    </row>
    <row r="274" s="2" customFormat="1" ht="24.15" customHeight="1">
      <c r="A274" s="37"/>
      <c r="B274" s="38"/>
      <c r="C274" s="210" t="s">
        <v>292</v>
      </c>
      <c r="D274" s="210" t="s">
        <v>125</v>
      </c>
      <c r="E274" s="211" t="s">
        <v>607</v>
      </c>
      <c r="F274" s="212" t="s">
        <v>608</v>
      </c>
      <c r="G274" s="213" t="s">
        <v>177</v>
      </c>
      <c r="H274" s="214">
        <v>91.840000000000003</v>
      </c>
      <c r="I274" s="215"/>
      <c r="J274" s="216">
        <f>ROUND(I274*H274,2)</f>
        <v>0</v>
      </c>
      <c r="K274" s="217"/>
      <c r="L274" s="43"/>
      <c r="M274" s="218" t="s">
        <v>1</v>
      </c>
      <c r="N274" s="219" t="s">
        <v>38</v>
      </c>
      <c r="O274" s="90"/>
      <c r="P274" s="220">
        <f>O274*H274</f>
        <v>0</v>
      </c>
      <c r="Q274" s="220">
        <v>0</v>
      </c>
      <c r="R274" s="220">
        <f>Q274*H274</f>
        <v>0</v>
      </c>
      <c r="S274" s="220">
        <v>0</v>
      </c>
      <c r="T274" s="221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22" t="s">
        <v>151</v>
      </c>
      <c r="AT274" s="222" t="s">
        <v>125</v>
      </c>
      <c r="AU274" s="222" t="s">
        <v>83</v>
      </c>
      <c r="AY274" s="16" t="s">
        <v>124</v>
      </c>
      <c r="BE274" s="223">
        <f>IF(N274="základní",J274,0)</f>
        <v>0</v>
      </c>
      <c r="BF274" s="223">
        <f>IF(N274="snížená",J274,0)</f>
        <v>0</v>
      </c>
      <c r="BG274" s="223">
        <f>IF(N274="zákl. přenesená",J274,0)</f>
        <v>0</v>
      </c>
      <c r="BH274" s="223">
        <f>IF(N274="sníž. přenesená",J274,0)</f>
        <v>0</v>
      </c>
      <c r="BI274" s="223">
        <f>IF(N274="nulová",J274,0)</f>
        <v>0</v>
      </c>
      <c r="BJ274" s="16" t="s">
        <v>81</v>
      </c>
      <c r="BK274" s="223">
        <f>ROUND(I274*H274,2)</f>
        <v>0</v>
      </c>
      <c r="BL274" s="16" t="s">
        <v>151</v>
      </c>
      <c r="BM274" s="222" t="s">
        <v>609</v>
      </c>
    </row>
    <row r="275" s="13" customFormat="1">
      <c r="A275" s="13"/>
      <c r="B275" s="237"/>
      <c r="C275" s="238"/>
      <c r="D275" s="239" t="s">
        <v>179</v>
      </c>
      <c r="E275" s="240" t="s">
        <v>1</v>
      </c>
      <c r="F275" s="241" t="s">
        <v>610</v>
      </c>
      <c r="G275" s="238"/>
      <c r="H275" s="242">
        <v>91.840000000000003</v>
      </c>
      <c r="I275" s="243"/>
      <c r="J275" s="238"/>
      <c r="K275" s="238"/>
      <c r="L275" s="244"/>
      <c r="M275" s="245"/>
      <c r="N275" s="246"/>
      <c r="O275" s="246"/>
      <c r="P275" s="246"/>
      <c r="Q275" s="246"/>
      <c r="R275" s="246"/>
      <c r="S275" s="246"/>
      <c r="T275" s="247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8" t="s">
        <v>179</v>
      </c>
      <c r="AU275" s="248" t="s">
        <v>83</v>
      </c>
      <c r="AV275" s="13" t="s">
        <v>83</v>
      </c>
      <c r="AW275" s="13" t="s">
        <v>30</v>
      </c>
      <c r="AX275" s="13" t="s">
        <v>73</v>
      </c>
      <c r="AY275" s="248" t="s">
        <v>124</v>
      </c>
    </row>
    <row r="276" s="14" customFormat="1">
      <c r="A276" s="14"/>
      <c r="B276" s="249"/>
      <c r="C276" s="250"/>
      <c r="D276" s="239" t="s">
        <v>179</v>
      </c>
      <c r="E276" s="251" t="s">
        <v>1</v>
      </c>
      <c r="F276" s="252" t="s">
        <v>181</v>
      </c>
      <c r="G276" s="250"/>
      <c r="H276" s="253">
        <v>91.840000000000003</v>
      </c>
      <c r="I276" s="254"/>
      <c r="J276" s="250"/>
      <c r="K276" s="250"/>
      <c r="L276" s="255"/>
      <c r="M276" s="256"/>
      <c r="N276" s="257"/>
      <c r="O276" s="257"/>
      <c r="P276" s="257"/>
      <c r="Q276" s="257"/>
      <c r="R276" s="257"/>
      <c r="S276" s="257"/>
      <c r="T276" s="258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9" t="s">
        <v>179</v>
      </c>
      <c r="AU276" s="259" t="s">
        <v>83</v>
      </c>
      <c r="AV276" s="14" t="s">
        <v>123</v>
      </c>
      <c r="AW276" s="14" t="s">
        <v>30</v>
      </c>
      <c r="AX276" s="14" t="s">
        <v>81</v>
      </c>
      <c r="AY276" s="259" t="s">
        <v>124</v>
      </c>
    </row>
    <row r="277" s="2" customFormat="1" ht="24.15" customHeight="1">
      <c r="A277" s="37"/>
      <c r="B277" s="38"/>
      <c r="C277" s="260" t="s">
        <v>611</v>
      </c>
      <c r="D277" s="260" t="s">
        <v>246</v>
      </c>
      <c r="E277" s="261" t="s">
        <v>612</v>
      </c>
      <c r="F277" s="262" t="s">
        <v>613</v>
      </c>
      <c r="G277" s="263" t="s">
        <v>177</v>
      </c>
      <c r="H277" s="264">
        <v>105.616</v>
      </c>
      <c r="I277" s="265"/>
      <c r="J277" s="266">
        <f>ROUND(I277*H277,2)</f>
        <v>0</v>
      </c>
      <c r="K277" s="267"/>
      <c r="L277" s="268"/>
      <c r="M277" s="269" t="s">
        <v>1</v>
      </c>
      <c r="N277" s="270" t="s">
        <v>38</v>
      </c>
      <c r="O277" s="90"/>
      <c r="P277" s="220">
        <f>O277*H277</f>
        <v>0</v>
      </c>
      <c r="Q277" s="220">
        <v>0.00029999999999999997</v>
      </c>
      <c r="R277" s="220">
        <f>Q277*H277</f>
        <v>0.031684799999999999</v>
      </c>
      <c r="S277" s="220">
        <v>0</v>
      </c>
      <c r="T277" s="221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22" t="s">
        <v>229</v>
      </c>
      <c r="AT277" s="222" t="s">
        <v>246</v>
      </c>
      <c r="AU277" s="222" t="s">
        <v>83</v>
      </c>
      <c r="AY277" s="16" t="s">
        <v>124</v>
      </c>
      <c r="BE277" s="223">
        <f>IF(N277="základní",J277,0)</f>
        <v>0</v>
      </c>
      <c r="BF277" s="223">
        <f>IF(N277="snížená",J277,0)</f>
        <v>0</v>
      </c>
      <c r="BG277" s="223">
        <f>IF(N277="zákl. přenesená",J277,0)</f>
        <v>0</v>
      </c>
      <c r="BH277" s="223">
        <f>IF(N277="sníž. přenesená",J277,0)</f>
        <v>0</v>
      </c>
      <c r="BI277" s="223">
        <f>IF(N277="nulová",J277,0)</f>
        <v>0</v>
      </c>
      <c r="BJ277" s="16" t="s">
        <v>81</v>
      </c>
      <c r="BK277" s="223">
        <f>ROUND(I277*H277,2)</f>
        <v>0</v>
      </c>
      <c r="BL277" s="16" t="s">
        <v>151</v>
      </c>
      <c r="BM277" s="222" t="s">
        <v>614</v>
      </c>
    </row>
    <row r="278" s="13" customFormat="1">
      <c r="A278" s="13"/>
      <c r="B278" s="237"/>
      <c r="C278" s="238"/>
      <c r="D278" s="239" t="s">
        <v>179</v>
      </c>
      <c r="E278" s="240" t="s">
        <v>1</v>
      </c>
      <c r="F278" s="241" t="s">
        <v>615</v>
      </c>
      <c r="G278" s="238"/>
      <c r="H278" s="242">
        <v>105.616</v>
      </c>
      <c r="I278" s="243"/>
      <c r="J278" s="238"/>
      <c r="K278" s="238"/>
      <c r="L278" s="244"/>
      <c r="M278" s="245"/>
      <c r="N278" s="246"/>
      <c r="O278" s="246"/>
      <c r="P278" s="246"/>
      <c r="Q278" s="246"/>
      <c r="R278" s="246"/>
      <c r="S278" s="246"/>
      <c r="T278" s="247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8" t="s">
        <v>179</v>
      </c>
      <c r="AU278" s="248" t="s">
        <v>83</v>
      </c>
      <c r="AV278" s="13" t="s">
        <v>83</v>
      </c>
      <c r="AW278" s="13" t="s">
        <v>30</v>
      </c>
      <c r="AX278" s="13" t="s">
        <v>73</v>
      </c>
      <c r="AY278" s="248" t="s">
        <v>124</v>
      </c>
    </row>
    <row r="279" s="14" customFormat="1">
      <c r="A279" s="14"/>
      <c r="B279" s="249"/>
      <c r="C279" s="250"/>
      <c r="D279" s="239" t="s">
        <v>179</v>
      </c>
      <c r="E279" s="251" t="s">
        <v>1</v>
      </c>
      <c r="F279" s="252" t="s">
        <v>181</v>
      </c>
      <c r="G279" s="250"/>
      <c r="H279" s="253">
        <v>105.616</v>
      </c>
      <c r="I279" s="254"/>
      <c r="J279" s="250"/>
      <c r="K279" s="250"/>
      <c r="L279" s="255"/>
      <c r="M279" s="256"/>
      <c r="N279" s="257"/>
      <c r="O279" s="257"/>
      <c r="P279" s="257"/>
      <c r="Q279" s="257"/>
      <c r="R279" s="257"/>
      <c r="S279" s="257"/>
      <c r="T279" s="258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9" t="s">
        <v>179</v>
      </c>
      <c r="AU279" s="259" t="s">
        <v>83</v>
      </c>
      <c r="AV279" s="14" t="s">
        <v>123</v>
      </c>
      <c r="AW279" s="14" t="s">
        <v>30</v>
      </c>
      <c r="AX279" s="14" t="s">
        <v>81</v>
      </c>
      <c r="AY279" s="259" t="s">
        <v>124</v>
      </c>
    </row>
    <row r="280" s="2" customFormat="1" ht="24.15" customHeight="1">
      <c r="A280" s="37"/>
      <c r="B280" s="38"/>
      <c r="C280" s="210" t="s">
        <v>295</v>
      </c>
      <c r="D280" s="210" t="s">
        <v>125</v>
      </c>
      <c r="E280" s="211" t="s">
        <v>616</v>
      </c>
      <c r="F280" s="212" t="s">
        <v>617</v>
      </c>
      <c r="G280" s="213" t="s">
        <v>177</v>
      </c>
      <c r="H280" s="214">
        <v>36.960000000000001</v>
      </c>
      <c r="I280" s="215"/>
      <c r="J280" s="216">
        <f>ROUND(I280*H280,2)</f>
        <v>0</v>
      </c>
      <c r="K280" s="217"/>
      <c r="L280" s="43"/>
      <c r="M280" s="218" t="s">
        <v>1</v>
      </c>
      <c r="N280" s="219" t="s">
        <v>38</v>
      </c>
      <c r="O280" s="90"/>
      <c r="P280" s="220">
        <f>O280*H280</f>
        <v>0</v>
      </c>
      <c r="Q280" s="220">
        <v>0</v>
      </c>
      <c r="R280" s="220">
        <f>Q280*H280</f>
        <v>0</v>
      </c>
      <c r="S280" s="220">
        <v>0</v>
      </c>
      <c r="T280" s="221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22" t="s">
        <v>151</v>
      </c>
      <c r="AT280" s="222" t="s">
        <v>125</v>
      </c>
      <c r="AU280" s="222" t="s">
        <v>83</v>
      </c>
      <c r="AY280" s="16" t="s">
        <v>124</v>
      </c>
      <c r="BE280" s="223">
        <f>IF(N280="základní",J280,0)</f>
        <v>0</v>
      </c>
      <c r="BF280" s="223">
        <f>IF(N280="snížená",J280,0)</f>
        <v>0</v>
      </c>
      <c r="BG280" s="223">
        <f>IF(N280="zákl. přenesená",J280,0)</f>
        <v>0</v>
      </c>
      <c r="BH280" s="223">
        <f>IF(N280="sníž. přenesená",J280,0)</f>
        <v>0</v>
      </c>
      <c r="BI280" s="223">
        <f>IF(N280="nulová",J280,0)</f>
        <v>0</v>
      </c>
      <c r="BJ280" s="16" t="s">
        <v>81</v>
      </c>
      <c r="BK280" s="223">
        <f>ROUND(I280*H280,2)</f>
        <v>0</v>
      </c>
      <c r="BL280" s="16" t="s">
        <v>151</v>
      </c>
      <c r="BM280" s="222" t="s">
        <v>618</v>
      </c>
    </row>
    <row r="281" s="2" customFormat="1" ht="16.5" customHeight="1">
      <c r="A281" s="37"/>
      <c r="B281" s="38"/>
      <c r="C281" s="260" t="s">
        <v>619</v>
      </c>
      <c r="D281" s="260" t="s">
        <v>246</v>
      </c>
      <c r="E281" s="261" t="s">
        <v>620</v>
      </c>
      <c r="F281" s="262" t="s">
        <v>621</v>
      </c>
      <c r="G281" s="263" t="s">
        <v>177</v>
      </c>
      <c r="H281" s="264">
        <v>45.128</v>
      </c>
      <c r="I281" s="265"/>
      <c r="J281" s="266">
        <f>ROUND(I281*H281,2)</f>
        <v>0</v>
      </c>
      <c r="K281" s="267"/>
      <c r="L281" s="268"/>
      <c r="M281" s="269" t="s">
        <v>1</v>
      </c>
      <c r="N281" s="270" t="s">
        <v>38</v>
      </c>
      <c r="O281" s="90"/>
      <c r="P281" s="220">
        <f>O281*H281</f>
        <v>0</v>
      </c>
      <c r="Q281" s="220">
        <v>0.0040000000000000001</v>
      </c>
      <c r="R281" s="220">
        <f>Q281*H281</f>
        <v>0.18051200000000001</v>
      </c>
      <c r="S281" s="220">
        <v>0</v>
      </c>
      <c r="T281" s="221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22" t="s">
        <v>229</v>
      </c>
      <c r="AT281" s="222" t="s">
        <v>246</v>
      </c>
      <c r="AU281" s="222" t="s">
        <v>83</v>
      </c>
      <c r="AY281" s="16" t="s">
        <v>124</v>
      </c>
      <c r="BE281" s="223">
        <f>IF(N281="základní",J281,0)</f>
        <v>0</v>
      </c>
      <c r="BF281" s="223">
        <f>IF(N281="snížená",J281,0)</f>
        <v>0</v>
      </c>
      <c r="BG281" s="223">
        <f>IF(N281="zákl. přenesená",J281,0)</f>
        <v>0</v>
      </c>
      <c r="BH281" s="223">
        <f>IF(N281="sníž. přenesená",J281,0)</f>
        <v>0</v>
      </c>
      <c r="BI281" s="223">
        <f>IF(N281="nulová",J281,0)</f>
        <v>0</v>
      </c>
      <c r="BJ281" s="16" t="s">
        <v>81</v>
      </c>
      <c r="BK281" s="223">
        <f>ROUND(I281*H281,2)</f>
        <v>0</v>
      </c>
      <c r="BL281" s="16" t="s">
        <v>151</v>
      </c>
      <c r="BM281" s="222" t="s">
        <v>622</v>
      </c>
    </row>
    <row r="282" s="13" customFormat="1">
      <c r="A282" s="13"/>
      <c r="B282" s="237"/>
      <c r="C282" s="238"/>
      <c r="D282" s="239" t="s">
        <v>179</v>
      </c>
      <c r="E282" s="240" t="s">
        <v>1</v>
      </c>
      <c r="F282" s="241" t="s">
        <v>623</v>
      </c>
      <c r="G282" s="238"/>
      <c r="H282" s="242">
        <v>45.128</v>
      </c>
      <c r="I282" s="243"/>
      <c r="J282" s="238"/>
      <c r="K282" s="238"/>
      <c r="L282" s="244"/>
      <c r="M282" s="245"/>
      <c r="N282" s="246"/>
      <c r="O282" s="246"/>
      <c r="P282" s="246"/>
      <c r="Q282" s="246"/>
      <c r="R282" s="246"/>
      <c r="S282" s="246"/>
      <c r="T282" s="247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8" t="s">
        <v>179</v>
      </c>
      <c r="AU282" s="248" t="s">
        <v>83</v>
      </c>
      <c r="AV282" s="13" t="s">
        <v>83</v>
      </c>
      <c r="AW282" s="13" t="s">
        <v>30</v>
      </c>
      <c r="AX282" s="13" t="s">
        <v>73</v>
      </c>
      <c r="AY282" s="248" t="s">
        <v>124</v>
      </c>
    </row>
    <row r="283" s="14" customFormat="1">
      <c r="A283" s="14"/>
      <c r="B283" s="249"/>
      <c r="C283" s="250"/>
      <c r="D283" s="239" t="s">
        <v>179</v>
      </c>
      <c r="E283" s="251" t="s">
        <v>1</v>
      </c>
      <c r="F283" s="252" t="s">
        <v>181</v>
      </c>
      <c r="G283" s="250"/>
      <c r="H283" s="253">
        <v>45.128</v>
      </c>
      <c r="I283" s="254"/>
      <c r="J283" s="250"/>
      <c r="K283" s="250"/>
      <c r="L283" s="255"/>
      <c r="M283" s="256"/>
      <c r="N283" s="257"/>
      <c r="O283" s="257"/>
      <c r="P283" s="257"/>
      <c r="Q283" s="257"/>
      <c r="R283" s="257"/>
      <c r="S283" s="257"/>
      <c r="T283" s="258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9" t="s">
        <v>179</v>
      </c>
      <c r="AU283" s="259" t="s">
        <v>83</v>
      </c>
      <c r="AV283" s="14" t="s">
        <v>123</v>
      </c>
      <c r="AW283" s="14" t="s">
        <v>30</v>
      </c>
      <c r="AX283" s="14" t="s">
        <v>81</v>
      </c>
      <c r="AY283" s="259" t="s">
        <v>124</v>
      </c>
    </row>
    <row r="284" s="2" customFormat="1" ht="24.15" customHeight="1">
      <c r="A284" s="37"/>
      <c r="B284" s="38"/>
      <c r="C284" s="210" t="s">
        <v>301</v>
      </c>
      <c r="D284" s="210" t="s">
        <v>125</v>
      </c>
      <c r="E284" s="211" t="s">
        <v>624</v>
      </c>
      <c r="F284" s="212" t="s">
        <v>625</v>
      </c>
      <c r="G284" s="213" t="s">
        <v>177</v>
      </c>
      <c r="H284" s="214">
        <v>159.69999999999999</v>
      </c>
      <c r="I284" s="215"/>
      <c r="J284" s="216">
        <f>ROUND(I284*H284,2)</f>
        <v>0</v>
      </c>
      <c r="K284" s="217"/>
      <c r="L284" s="43"/>
      <c r="M284" s="218" t="s">
        <v>1</v>
      </c>
      <c r="N284" s="219" t="s">
        <v>38</v>
      </c>
      <c r="O284" s="90"/>
      <c r="P284" s="220">
        <f>O284*H284</f>
        <v>0</v>
      </c>
      <c r="Q284" s="220">
        <v>0.00038000000000000002</v>
      </c>
      <c r="R284" s="220">
        <f>Q284*H284</f>
        <v>0.060685999999999997</v>
      </c>
      <c r="S284" s="220">
        <v>0</v>
      </c>
      <c r="T284" s="221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22" t="s">
        <v>151</v>
      </c>
      <c r="AT284" s="222" t="s">
        <v>125</v>
      </c>
      <c r="AU284" s="222" t="s">
        <v>83</v>
      </c>
      <c r="AY284" s="16" t="s">
        <v>124</v>
      </c>
      <c r="BE284" s="223">
        <f>IF(N284="základní",J284,0)</f>
        <v>0</v>
      </c>
      <c r="BF284" s="223">
        <f>IF(N284="snížená",J284,0)</f>
        <v>0</v>
      </c>
      <c r="BG284" s="223">
        <f>IF(N284="zákl. přenesená",J284,0)</f>
        <v>0</v>
      </c>
      <c r="BH284" s="223">
        <f>IF(N284="sníž. přenesená",J284,0)</f>
        <v>0</v>
      </c>
      <c r="BI284" s="223">
        <f>IF(N284="nulová",J284,0)</f>
        <v>0</v>
      </c>
      <c r="BJ284" s="16" t="s">
        <v>81</v>
      </c>
      <c r="BK284" s="223">
        <f>ROUND(I284*H284,2)</f>
        <v>0</v>
      </c>
      <c r="BL284" s="16" t="s">
        <v>151</v>
      </c>
      <c r="BM284" s="222" t="s">
        <v>626</v>
      </c>
    </row>
    <row r="285" s="2" customFormat="1" ht="16.5" customHeight="1">
      <c r="A285" s="37"/>
      <c r="B285" s="38"/>
      <c r="C285" s="260" t="s">
        <v>627</v>
      </c>
      <c r="D285" s="260" t="s">
        <v>246</v>
      </c>
      <c r="E285" s="261" t="s">
        <v>628</v>
      </c>
      <c r="F285" s="262" t="s">
        <v>629</v>
      </c>
      <c r="G285" s="263" t="s">
        <v>177</v>
      </c>
      <c r="H285" s="264">
        <v>186.13</v>
      </c>
      <c r="I285" s="265"/>
      <c r="J285" s="266">
        <f>ROUND(I285*H285,2)</f>
        <v>0</v>
      </c>
      <c r="K285" s="267"/>
      <c r="L285" s="268"/>
      <c r="M285" s="269" t="s">
        <v>1</v>
      </c>
      <c r="N285" s="270" t="s">
        <v>38</v>
      </c>
      <c r="O285" s="90"/>
      <c r="P285" s="220">
        <f>O285*H285</f>
        <v>0</v>
      </c>
      <c r="Q285" s="220">
        <v>0.0047999999999999996</v>
      </c>
      <c r="R285" s="220">
        <f>Q285*H285</f>
        <v>0.89342399999999988</v>
      </c>
      <c r="S285" s="220">
        <v>0</v>
      </c>
      <c r="T285" s="221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22" t="s">
        <v>229</v>
      </c>
      <c r="AT285" s="222" t="s">
        <v>246</v>
      </c>
      <c r="AU285" s="222" t="s">
        <v>83</v>
      </c>
      <c r="AY285" s="16" t="s">
        <v>124</v>
      </c>
      <c r="BE285" s="223">
        <f>IF(N285="základní",J285,0)</f>
        <v>0</v>
      </c>
      <c r="BF285" s="223">
        <f>IF(N285="snížená",J285,0)</f>
        <v>0</v>
      </c>
      <c r="BG285" s="223">
        <f>IF(N285="zákl. přenesená",J285,0)</f>
        <v>0</v>
      </c>
      <c r="BH285" s="223">
        <f>IF(N285="sníž. přenesená",J285,0)</f>
        <v>0</v>
      </c>
      <c r="BI285" s="223">
        <f>IF(N285="nulová",J285,0)</f>
        <v>0</v>
      </c>
      <c r="BJ285" s="16" t="s">
        <v>81</v>
      </c>
      <c r="BK285" s="223">
        <f>ROUND(I285*H285,2)</f>
        <v>0</v>
      </c>
      <c r="BL285" s="16" t="s">
        <v>151</v>
      </c>
      <c r="BM285" s="222" t="s">
        <v>630</v>
      </c>
    </row>
    <row r="286" s="13" customFormat="1">
      <c r="A286" s="13"/>
      <c r="B286" s="237"/>
      <c r="C286" s="238"/>
      <c r="D286" s="239" t="s">
        <v>179</v>
      </c>
      <c r="E286" s="240" t="s">
        <v>1</v>
      </c>
      <c r="F286" s="241" t="s">
        <v>631</v>
      </c>
      <c r="G286" s="238"/>
      <c r="H286" s="242">
        <v>186.13</v>
      </c>
      <c r="I286" s="243"/>
      <c r="J286" s="238"/>
      <c r="K286" s="238"/>
      <c r="L286" s="244"/>
      <c r="M286" s="245"/>
      <c r="N286" s="246"/>
      <c r="O286" s="246"/>
      <c r="P286" s="246"/>
      <c r="Q286" s="246"/>
      <c r="R286" s="246"/>
      <c r="S286" s="246"/>
      <c r="T286" s="247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8" t="s">
        <v>179</v>
      </c>
      <c r="AU286" s="248" t="s">
        <v>83</v>
      </c>
      <c r="AV286" s="13" t="s">
        <v>83</v>
      </c>
      <c r="AW286" s="13" t="s">
        <v>30</v>
      </c>
      <c r="AX286" s="13" t="s">
        <v>73</v>
      </c>
      <c r="AY286" s="248" t="s">
        <v>124</v>
      </c>
    </row>
    <row r="287" s="14" customFormat="1">
      <c r="A287" s="14"/>
      <c r="B287" s="249"/>
      <c r="C287" s="250"/>
      <c r="D287" s="239" t="s">
        <v>179</v>
      </c>
      <c r="E287" s="251" t="s">
        <v>1</v>
      </c>
      <c r="F287" s="252" t="s">
        <v>181</v>
      </c>
      <c r="G287" s="250"/>
      <c r="H287" s="253">
        <v>186.13</v>
      </c>
      <c r="I287" s="254"/>
      <c r="J287" s="250"/>
      <c r="K287" s="250"/>
      <c r="L287" s="255"/>
      <c r="M287" s="256"/>
      <c r="N287" s="257"/>
      <c r="O287" s="257"/>
      <c r="P287" s="257"/>
      <c r="Q287" s="257"/>
      <c r="R287" s="257"/>
      <c r="S287" s="257"/>
      <c r="T287" s="258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9" t="s">
        <v>179</v>
      </c>
      <c r="AU287" s="259" t="s">
        <v>83</v>
      </c>
      <c r="AV287" s="14" t="s">
        <v>123</v>
      </c>
      <c r="AW287" s="14" t="s">
        <v>30</v>
      </c>
      <c r="AX287" s="14" t="s">
        <v>81</v>
      </c>
      <c r="AY287" s="259" t="s">
        <v>124</v>
      </c>
    </row>
    <row r="288" s="2" customFormat="1" ht="24.15" customHeight="1">
      <c r="A288" s="37"/>
      <c r="B288" s="38"/>
      <c r="C288" s="210" t="s">
        <v>303</v>
      </c>
      <c r="D288" s="210" t="s">
        <v>125</v>
      </c>
      <c r="E288" s="211" t="s">
        <v>418</v>
      </c>
      <c r="F288" s="212" t="s">
        <v>419</v>
      </c>
      <c r="G288" s="213" t="s">
        <v>193</v>
      </c>
      <c r="H288" s="214">
        <v>1.1839999999999999</v>
      </c>
      <c r="I288" s="215"/>
      <c r="J288" s="216">
        <f>ROUND(I288*H288,2)</f>
        <v>0</v>
      </c>
      <c r="K288" s="217"/>
      <c r="L288" s="43"/>
      <c r="M288" s="224" t="s">
        <v>1</v>
      </c>
      <c r="N288" s="225" t="s">
        <v>38</v>
      </c>
      <c r="O288" s="226"/>
      <c r="P288" s="227">
        <f>O288*H288</f>
        <v>0</v>
      </c>
      <c r="Q288" s="227">
        <v>0</v>
      </c>
      <c r="R288" s="227">
        <f>Q288*H288</f>
        <v>0</v>
      </c>
      <c r="S288" s="227">
        <v>0</v>
      </c>
      <c r="T288" s="228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22" t="s">
        <v>151</v>
      </c>
      <c r="AT288" s="222" t="s">
        <v>125</v>
      </c>
      <c r="AU288" s="222" t="s">
        <v>83</v>
      </c>
      <c r="AY288" s="16" t="s">
        <v>124</v>
      </c>
      <c r="BE288" s="223">
        <f>IF(N288="základní",J288,0)</f>
        <v>0</v>
      </c>
      <c r="BF288" s="223">
        <f>IF(N288="snížená",J288,0)</f>
        <v>0</v>
      </c>
      <c r="BG288" s="223">
        <f>IF(N288="zákl. přenesená",J288,0)</f>
        <v>0</v>
      </c>
      <c r="BH288" s="223">
        <f>IF(N288="sníž. přenesená",J288,0)</f>
        <v>0</v>
      </c>
      <c r="BI288" s="223">
        <f>IF(N288="nulová",J288,0)</f>
        <v>0</v>
      </c>
      <c r="BJ288" s="16" t="s">
        <v>81</v>
      </c>
      <c r="BK288" s="223">
        <f>ROUND(I288*H288,2)</f>
        <v>0</v>
      </c>
      <c r="BL288" s="16" t="s">
        <v>151</v>
      </c>
      <c r="BM288" s="222" t="s">
        <v>632</v>
      </c>
    </row>
    <row r="289" s="2" customFormat="1" ht="6.96" customHeight="1">
      <c r="A289" s="37"/>
      <c r="B289" s="65"/>
      <c r="C289" s="66"/>
      <c r="D289" s="66"/>
      <c r="E289" s="66"/>
      <c r="F289" s="66"/>
      <c r="G289" s="66"/>
      <c r="H289" s="66"/>
      <c r="I289" s="66"/>
      <c r="J289" s="66"/>
      <c r="K289" s="66"/>
      <c r="L289" s="43"/>
      <c r="M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</row>
  </sheetData>
  <sheetProtection sheet="1" autoFilter="0" formatColumns="0" formatRows="0" objects="1" scenarios="1" spinCount="100000" saltValue="xP/W2y5/+Sb9oyaUG5SsDsek6w77Mnm7lE0R/QUcYTHuVFLEdwIfUbYtJkebfV2GfcAtenneGo0b9Tf4drsF6g==" hashValue="PaieeCkGvvlCEm9jfpetWHqeltqJzCcueHiZj9JEljqlU1EOEsyqMMs1Ac2rcdJfpvI7OzXy3dC8QsfjPRcVEQ==" algorithmName="SHA-512" password="CC35"/>
  <autoFilter ref="C126:K288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95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83</v>
      </c>
    </row>
    <row r="4" s="1" customFormat="1" ht="24.96" customHeight="1">
      <c r="B4" s="19"/>
      <c r="D4" s="137" t="s">
        <v>99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Most-201-049-Potín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100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633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13. 1. 2025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31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33</v>
      </c>
      <c r="E30" s="37"/>
      <c r="F30" s="37"/>
      <c r="G30" s="37"/>
      <c r="H30" s="37"/>
      <c r="I30" s="37"/>
      <c r="J30" s="150">
        <f>ROUND(J124,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35</v>
      </c>
      <c r="G32" s="37"/>
      <c r="H32" s="37"/>
      <c r="I32" s="151" t="s">
        <v>34</v>
      </c>
      <c r="J32" s="151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37</v>
      </c>
      <c r="E33" s="139" t="s">
        <v>38</v>
      </c>
      <c r="F33" s="153">
        <f>ROUND((SUM(BE124:BE227)),  2)</f>
        <v>0</v>
      </c>
      <c r="G33" s="37"/>
      <c r="H33" s="37"/>
      <c r="I33" s="154">
        <v>0.20999999999999999</v>
      </c>
      <c r="J33" s="153">
        <f>ROUND(((SUM(BE124:BE227))*I33),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39</v>
      </c>
      <c r="F34" s="153">
        <f>ROUND((SUM(BF124:BF227)),  2)</f>
        <v>0</v>
      </c>
      <c r="G34" s="37"/>
      <c r="H34" s="37"/>
      <c r="I34" s="154">
        <v>0.12</v>
      </c>
      <c r="J34" s="153">
        <f>ROUND(((SUM(BF124:BF227))*I34),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40</v>
      </c>
      <c r="F35" s="153">
        <f>ROUND((SUM(BG124:BG227)),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41</v>
      </c>
      <c r="F36" s="153">
        <f>ROUND((SUM(BH124:BH227)),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42</v>
      </c>
      <c r="F37" s="153">
        <f>ROUND((SUM(BI124:BI227)),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43</v>
      </c>
      <c r="E39" s="157"/>
      <c r="F39" s="157"/>
      <c r="G39" s="158" t="s">
        <v>44</v>
      </c>
      <c r="H39" s="159" t="s">
        <v>45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46</v>
      </c>
      <c r="E50" s="163"/>
      <c r="F50" s="163"/>
      <c r="G50" s="162" t="s">
        <v>47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48</v>
      </c>
      <c r="E61" s="165"/>
      <c r="F61" s="166" t="s">
        <v>49</v>
      </c>
      <c r="G61" s="164" t="s">
        <v>48</v>
      </c>
      <c r="H61" s="165"/>
      <c r="I61" s="165"/>
      <c r="J61" s="167" t="s">
        <v>49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50</v>
      </c>
      <c r="E65" s="168"/>
      <c r="F65" s="168"/>
      <c r="G65" s="162" t="s">
        <v>51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48</v>
      </c>
      <c r="E76" s="165"/>
      <c r="F76" s="166" t="s">
        <v>49</v>
      </c>
      <c r="G76" s="164" t="s">
        <v>48</v>
      </c>
      <c r="H76" s="165"/>
      <c r="I76" s="165"/>
      <c r="J76" s="167" t="s">
        <v>49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102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Most-201-049-Potín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100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901 - Provizorní chodník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13. 1. 2025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103</v>
      </c>
      <c r="D94" s="175"/>
      <c r="E94" s="175"/>
      <c r="F94" s="175"/>
      <c r="G94" s="175"/>
      <c r="H94" s="175"/>
      <c r="I94" s="175"/>
      <c r="J94" s="176" t="s">
        <v>104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105</v>
      </c>
      <c r="D96" s="39"/>
      <c r="E96" s="39"/>
      <c r="F96" s="39"/>
      <c r="G96" s="39"/>
      <c r="H96" s="39"/>
      <c r="I96" s="39"/>
      <c r="J96" s="109">
        <f>J124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106</v>
      </c>
    </row>
    <row r="97" s="9" customFormat="1" ht="24.96" customHeight="1">
      <c r="A97" s="9"/>
      <c r="B97" s="178"/>
      <c r="C97" s="179"/>
      <c r="D97" s="180" t="s">
        <v>167</v>
      </c>
      <c r="E97" s="181"/>
      <c r="F97" s="181"/>
      <c r="G97" s="181"/>
      <c r="H97" s="181"/>
      <c r="I97" s="181"/>
      <c r="J97" s="182">
        <f>J125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2" customFormat="1" ht="19.92" customHeight="1">
      <c r="A98" s="12"/>
      <c r="B98" s="229"/>
      <c r="C98" s="230"/>
      <c r="D98" s="231" t="s">
        <v>168</v>
      </c>
      <c r="E98" s="232"/>
      <c r="F98" s="232"/>
      <c r="G98" s="232"/>
      <c r="H98" s="232"/>
      <c r="I98" s="232"/>
      <c r="J98" s="233">
        <f>J126</f>
        <v>0</v>
      </c>
      <c r="K98" s="230"/>
      <c r="L98" s="234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="12" customFormat="1" ht="19.92" customHeight="1">
      <c r="A99" s="12"/>
      <c r="B99" s="229"/>
      <c r="C99" s="230"/>
      <c r="D99" s="231" t="s">
        <v>427</v>
      </c>
      <c r="E99" s="232"/>
      <c r="F99" s="232"/>
      <c r="G99" s="232"/>
      <c r="H99" s="232"/>
      <c r="I99" s="232"/>
      <c r="J99" s="233">
        <f>J181</f>
        <v>0</v>
      </c>
      <c r="K99" s="230"/>
      <c r="L99" s="234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="12" customFormat="1" ht="19.92" customHeight="1">
      <c r="A100" s="12"/>
      <c r="B100" s="229"/>
      <c r="C100" s="230"/>
      <c r="D100" s="231" t="s">
        <v>309</v>
      </c>
      <c r="E100" s="232"/>
      <c r="F100" s="232"/>
      <c r="G100" s="232"/>
      <c r="H100" s="232"/>
      <c r="I100" s="232"/>
      <c r="J100" s="233">
        <f>J185</f>
        <v>0</v>
      </c>
      <c r="K100" s="230"/>
      <c r="L100" s="234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="12" customFormat="1" ht="19.92" customHeight="1">
      <c r="A101" s="12"/>
      <c r="B101" s="229"/>
      <c r="C101" s="230"/>
      <c r="D101" s="231" t="s">
        <v>169</v>
      </c>
      <c r="E101" s="232"/>
      <c r="F101" s="232"/>
      <c r="G101" s="232"/>
      <c r="H101" s="232"/>
      <c r="I101" s="232"/>
      <c r="J101" s="233">
        <f>J196</f>
        <v>0</v>
      </c>
      <c r="K101" s="230"/>
      <c r="L101" s="234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s="12" customFormat="1" ht="19.92" customHeight="1">
      <c r="A102" s="12"/>
      <c r="B102" s="229"/>
      <c r="C102" s="230"/>
      <c r="D102" s="231" t="s">
        <v>170</v>
      </c>
      <c r="E102" s="232"/>
      <c r="F102" s="232"/>
      <c r="G102" s="232"/>
      <c r="H102" s="232"/>
      <c r="I102" s="232"/>
      <c r="J102" s="233">
        <f>J212</f>
        <v>0</v>
      </c>
      <c r="K102" s="230"/>
      <c r="L102" s="234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</row>
    <row r="103" s="12" customFormat="1" ht="19.92" customHeight="1">
      <c r="A103" s="12"/>
      <c r="B103" s="229"/>
      <c r="C103" s="230"/>
      <c r="D103" s="231" t="s">
        <v>634</v>
      </c>
      <c r="E103" s="232"/>
      <c r="F103" s="232"/>
      <c r="G103" s="232"/>
      <c r="H103" s="232"/>
      <c r="I103" s="232"/>
      <c r="J103" s="233">
        <f>J220</f>
        <v>0</v>
      </c>
      <c r="K103" s="230"/>
      <c r="L103" s="234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</row>
    <row r="104" s="12" customFormat="1" ht="19.92" customHeight="1">
      <c r="A104" s="12"/>
      <c r="B104" s="229"/>
      <c r="C104" s="230"/>
      <c r="D104" s="231" t="s">
        <v>171</v>
      </c>
      <c r="E104" s="232"/>
      <c r="F104" s="232"/>
      <c r="G104" s="232"/>
      <c r="H104" s="232"/>
      <c r="I104" s="232"/>
      <c r="J104" s="233">
        <f>J226</f>
        <v>0</v>
      </c>
      <c r="K104" s="230"/>
      <c r="L104" s="234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</row>
    <row r="105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108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173" t="str">
        <f>E7</f>
        <v>Most-201-049-Potín</v>
      </c>
      <c r="F114" s="31"/>
      <c r="G114" s="31"/>
      <c r="H114" s="31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100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E9</f>
        <v>SO 901 - Provizorní chodník</v>
      </c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9"/>
      <c r="E118" s="39"/>
      <c r="F118" s="26" t="str">
        <f>F12</f>
        <v xml:space="preserve"> </v>
      </c>
      <c r="G118" s="39"/>
      <c r="H118" s="39"/>
      <c r="I118" s="31" t="s">
        <v>22</v>
      </c>
      <c r="J118" s="78" t="str">
        <f>IF(J12="","",J12)</f>
        <v>13. 1. 2025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24</v>
      </c>
      <c r="D120" s="39"/>
      <c r="E120" s="39"/>
      <c r="F120" s="26" t="str">
        <f>E15</f>
        <v xml:space="preserve"> </v>
      </c>
      <c r="G120" s="39"/>
      <c r="H120" s="39"/>
      <c r="I120" s="31" t="s">
        <v>29</v>
      </c>
      <c r="J120" s="35" t="str">
        <f>E21</f>
        <v xml:space="preserve"> 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27</v>
      </c>
      <c r="D121" s="39"/>
      <c r="E121" s="39"/>
      <c r="F121" s="26" t="str">
        <f>IF(E18="","",E18)</f>
        <v>Vyplň údaj</v>
      </c>
      <c r="G121" s="39"/>
      <c r="H121" s="39"/>
      <c r="I121" s="31" t="s">
        <v>31</v>
      </c>
      <c r="J121" s="35" t="str">
        <f>E24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0" customFormat="1" ht="29.28" customHeight="1">
      <c r="A123" s="184"/>
      <c r="B123" s="185"/>
      <c r="C123" s="186" t="s">
        <v>109</v>
      </c>
      <c r="D123" s="187" t="s">
        <v>58</v>
      </c>
      <c r="E123" s="187" t="s">
        <v>54</v>
      </c>
      <c r="F123" s="187" t="s">
        <v>55</v>
      </c>
      <c r="G123" s="187" t="s">
        <v>110</v>
      </c>
      <c r="H123" s="187" t="s">
        <v>111</v>
      </c>
      <c r="I123" s="187" t="s">
        <v>112</v>
      </c>
      <c r="J123" s="188" t="s">
        <v>104</v>
      </c>
      <c r="K123" s="189" t="s">
        <v>113</v>
      </c>
      <c r="L123" s="190"/>
      <c r="M123" s="99" t="s">
        <v>1</v>
      </c>
      <c r="N123" s="100" t="s">
        <v>37</v>
      </c>
      <c r="O123" s="100" t="s">
        <v>114</v>
      </c>
      <c r="P123" s="100" t="s">
        <v>115</v>
      </c>
      <c r="Q123" s="100" t="s">
        <v>116</v>
      </c>
      <c r="R123" s="100" t="s">
        <v>117</v>
      </c>
      <c r="S123" s="100" t="s">
        <v>118</v>
      </c>
      <c r="T123" s="101" t="s">
        <v>119</v>
      </c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</row>
    <row r="124" s="2" customFormat="1" ht="22.8" customHeight="1">
      <c r="A124" s="37"/>
      <c r="B124" s="38"/>
      <c r="C124" s="106" t="s">
        <v>120</v>
      </c>
      <c r="D124" s="39"/>
      <c r="E124" s="39"/>
      <c r="F124" s="39"/>
      <c r="G124" s="39"/>
      <c r="H124" s="39"/>
      <c r="I124" s="39"/>
      <c r="J124" s="191">
        <f>BK124</f>
        <v>0</v>
      </c>
      <c r="K124" s="39"/>
      <c r="L124" s="43"/>
      <c r="M124" s="102"/>
      <c r="N124" s="192"/>
      <c r="O124" s="103"/>
      <c r="P124" s="193">
        <f>P125</f>
        <v>0</v>
      </c>
      <c r="Q124" s="103"/>
      <c r="R124" s="193">
        <f>R125</f>
        <v>161.77313288000002</v>
      </c>
      <c r="S124" s="103"/>
      <c r="T124" s="194">
        <f>T125</f>
        <v>58.633499999999998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72</v>
      </c>
      <c r="AU124" s="16" t="s">
        <v>106</v>
      </c>
      <c r="BK124" s="195">
        <f>BK125</f>
        <v>0</v>
      </c>
    </row>
    <row r="125" s="11" customFormat="1" ht="25.92" customHeight="1">
      <c r="A125" s="11"/>
      <c r="B125" s="196"/>
      <c r="C125" s="197"/>
      <c r="D125" s="198" t="s">
        <v>72</v>
      </c>
      <c r="E125" s="199" t="s">
        <v>172</v>
      </c>
      <c r="F125" s="199" t="s">
        <v>173</v>
      </c>
      <c r="G125" s="197"/>
      <c r="H125" s="197"/>
      <c r="I125" s="200"/>
      <c r="J125" s="201">
        <f>BK125</f>
        <v>0</v>
      </c>
      <c r="K125" s="197"/>
      <c r="L125" s="202"/>
      <c r="M125" s="203"/>
      <c r="N125" s="204"/>
      <c r="O125" s="204"/>
      <c r="P125" s="205">
        <f>P126+P181+P185+P196+P212+P220+P226</f>
        <v>0</v>
      </c>
      <c r="Q125" s="204"/>
      <c r="R125" s="205">
        <f>R126+R181+R185+R196+R212+R220+R226</f>
        <v>161.77313288000002</v>
      </c>
      <c r="S125" s="204"/>
      <c r="T125" s="206">
        <f>T126+T181+T185+T196+T212+T220+T226</f>
        <v>58.633499999999998</v>
      </c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R125" s="207" t="s">
        <v>81</v>
      </c>
      <c r="AT125" s="208" t="s">
        <v>72</v>
      </c>
      <c r="AU125" s="208" t="s">
        <v>73</v>
      </c>
      <c r="AY125" s="207" t="s">
        <v>124</v>
      </c>
      <c r="BK125" s="209">
        <f>BK126+BK181+BK185+BK196+BK212+BK220+BK226</f>
        <v>0</v>
      </c>
    </row>
    <row r="126" s="11" customFormat="1" ht="22.8" customHeight="1">
      <c r="A126" s="11"/>
      <c r="B126" s="196"/>
      <c r="C126" s="197"/>
      <c r="D126" s="198" t="s">
        <v>72</v>
      </c>
      <c r="E126" s="235" t="s">
        <v>81</v>
      </c>
      <c r="F126" s="235" t="s">
        <v>174</v>
      </c>
      <c r="G126" s="197"/>
      <c r="H126" s="197"/>
      <c r="I126" s="200"/>
      <c r="J126" s="236">
        <f>BK126</f>
        <v>0</v>
      </c>
      <c r="K126" s="197"/>
      <c r="L126" s="202"/>
      <c r="M126" s="203"/>
      <c r="N126" s="204"/>
      <c r="O126" s="204"/>
      <c r="P126" s="205">
        <f>SUM(P127:P180)</f>
        <v>0</v>
      </c>
      <c r="Q126" s="204"/>
      <c r="R126" s="205">
        <f>SUM(R127:R180)</f>
        <v>24.634602999999998</v>
      </c>
      <c r="S126" s="204"/>
      <c r="T126" s="206">
        <f>SUM(T127:T180)</f>
        <v>53.475999999999999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R126" s="207" t="s">
        <v>81</v>
      </c>
      <c r="AT126" s="208" t="s">
        <v>72</v>
      </c>
      <c r="AU126" s="208" t="s">
        <v>81</v>
      </c>
      <c r="AY126" s="207" t="s">
        <v>124</v>
      </c>
      <c r="BK126" s="209">
        <f>SUM(BK127:BK180)</f>
        <v>0</v>
      </c>
    </row>
    <row r="127" s="2" customFormat="1" ht="24.15" customHeight="1">
      <c r="A127" s="37"/>
      <c r="B127" s="38"/>
      <c r="C127" s="210" t="s">
        <v>81</v>
      </c>
      <c r="D127" s="210" t="s">
        <v>125</v>
      </c>
      <c r="E127" s="211" t="s">
        <v>635</v>
      </c>
      <c r="F127" s="212" t="s">
        <v>636</v>
      </c>
      <c r="G127" s="213" t="s">
        <v>244</v>
      </c>
      <c r="H127" s="214">
        <v>4</v>
      </c>
      <c r="I127" s="215"/>
      <c r="J127" s="216">
        <f>ROUND(I127*H127,2)</f>
        <v>0</v>
      </c>
      <c r="K127" s="217"/>
      <c r="L127" s="43"/>
      <c r="M127" s="218" t="s">
        <v>1</v>
      </c>
      <c r="N127" s="219" t="s">
        <v>38</v>
      </c>
      <c r="O127" s="90"/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2" t="s">
        <v>123</v>
      </c>
      <c r="AT127" s="222" t="s">
        <v>125</v>
      </c>
      <c r="AU127" s="222" t="s">
        <v>83</v>
      </c>
      <c r="AY127" s="16" t="s">
        <v>124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6" t="s">
        <v>81</v>
      </c>
      <c r="BK127" s="223">
        <f>ROUND(I127*H127,2)</f>
        <v>0</v>
      </c>
      <c r="BL127" s="16" t="s">
        <v>123</v>
      </c>
      <c r="BM127" s="222" t="s">
        <v>83</v>
      </c>
    </row>
    <row r="128" s="2" customFormat="1" ht="24.15" customHeight="1">
      <c r="A128" s="37"/>
      <c r="B128" s="38"/>
      <c r="C128" s="210" t="s">
        <v>83</v>
      </c>
      <c r="D128" s="210" t="s">
        <v>125</v>
      </c>
      <c r="E128" s="211" t="s">
        <v>637</v>
      </c>
      <c r="F128" s="212" t="s">
        <v>638</v>
      </c>
      <c r="G128" s="213" t="s">
        <v>244</v>
      </c>
      <c r="H128" s="214">
        <v>3</v>
      </c>
      <c r="I128" s="215"/>
      <c r="J128" s="216">
        <f>ROUND(I128*H128,2)</f>
        <v>0</v>
      </c>
      <c r="K128" s="217"/>
      <c r="L128" s="43"/>
      <c r="M128" s="218" t="s">
        <v>1</v>
      </c>
      <c r="N128" s="219" t="s">
        <v>38</v>
      </c>
      <c r="O128" s="90"/>
      <c r="P128" s="220">
        <f>O128*H128</f>
        <v>0</v>
      </c>
      <c r="Q128" s="220">
        <v>0</v>
      </c>
      <c r="R128" s="220">
        <f>Q128*H128</f>
        <v>0</v>
      </c>
      <c r="S128" s="220">
        <v>0</v>
      </c>
      <c r="T128" s="22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2" t="s">
        <v>123</v>
      </c>
      <c r="AT128" s="222" t="s">
        <v>125</v>
      </c>
      <c r="AU128" s="222" t="s">
        <v>83</v>
      </c>
      <c r="AY128" s="16" t="s">
        <v>124</v>
      </c>
      <c r="BE128" s="223">
        <f>IF(N128="základní",J128,0)</f>
        <v>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16" t="s">
        <v>81</v>
      </c>
      <c r="BK128" s="223">
        <f>ROUND(I128*H128,2)</f>
        <v>0</v>
      </c>
      <c r="BL128" s="16" t="s">
        <v>123</v>
      </c>
      <c r="BM128" s="222" t="s">
        <v>123</v>
      </c>
    </row>
    <row r="129" s="2" customFormat="1" ht="33" customHeight="1">
      <c r="A129" s="37"/>
      <c r="B129" s="38"/>
      <c r="C129" s="210" t="s">
        <v>132</v>
      </c>
      <c r="D129" s="210" t="s">
        <v>125</v>
      </c>
      <c r="E129" s="211" t="s">
        <v>639</v>
      </c>
      <c r="F129" s="212" t="s">
        <v>640</v>
      </c>
      <c r="G129" s="213" t="s">
        <v>244</v>
      </c>
      <c r="H129" s="214">
        <v>4</v>
      </c>
      <c r="I129" s="215"/>
      <c r="J129" s="216">
        <f>ROUND(I129*H129,2)</f>
        <v>0</v>
      </c>
      <c r="K129" s="217"/>
      <c r="L129" s="43"/>
      <c r="M129" s="218" t="s">
        <v>1</v>
      </c>
      <c r="N129" s="219" t="s">
        <v>38</v>
      </c>
      <c r="O129" s="90"/>
      <c r="P129" s="220">
        <f>O129*H129</f>
        <v>0</v>
      </c>
      <c r="Q129" s="220">
        <v>0</v>
      </c>
      <c r="R129" s="220">
        <f>Q129*H129</f>
        <v>0</v>
      </c>
      <c r="S129" s="220">
        <v>0</v>
      </c>
      <c r="T129" s="22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2" t="s">
        <v>123</v>
      </c>
      <c r="AT129" s="222" t="s">
        <v>125</v>
      </c>
      <c r="AU129" s="222" t="s">
        <v>83</v>
      </c>
      <c r="AY129" s="16" t="s">
        <v>124</v>
      </c>
      <c r="BE129" s="223">
        <f>IF(N129="základní",J129,0)</f>
        <v>0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16" t="s">
        <v>81</v>
      </c>
      <c r="BK129" s="223">
        <f>ROUND(I129*H129,2)</f>
        <v>0</v>
      </c>
      <c r="BL129" s="16" t="s">
        <v>123</v>
      </c>
      <c r="BM129" s="222" t="s">
        <v>135</v>
      </c>
    </row>
    <row r="130" s="2" customFormat="1" ht="33" customHeight="1">
      <c r="A130" s="37"/>
      <c r="B130" s="38"/>
      <c r="C130" s="210" t="s">
        <v>123</v>
      </c>
      <c r="D130" s="210" t="s">
        <v>125</v>
      </c>
      <c r="E130" s="211" t="s">
        <v>641</v>
      </c>
      <c r="F130" s="212" t="s">
        <v>642</v>
      </c>
      <c r="G130" s="213" t="s">
        <v>244</v>
      </c>
      <c r="H130" s="214">
        <v>3</v>
      </c>
      <c r="I130" s="215"/>
      <c r="J130" s="216">
        <f>ROUND(I130*H130,2)</f>
        <v>0</v>
      </c>
      <c r="K130" s="217"/>
      <c r="L130" s="43"/>
      <c r="M130" s="218" t="s">
        <v>1</v>
      </c>
      <c r="N130" s="219" t="s">
        <v>38</v>
      </c>
      <c r="O130" s="90"/>
      <c r="P130" s="220">
        <f>O130*H130</f>
        <v>0</v>
      </c>
      <c r="Q130" s="220">
        <v>0</v>
      </c>
      <c r="R130" s="220">
        <f>Q130*H130</f>
        <v>0</v>
      </c>
      <c r="S130" s="220">
        <v>0</v>
      </c>
      <c r="T130" s="22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2" t="s">
        <v>123</v>
      </c>
      <c r="AT130" s="222" t="s">
        <v>125</v>
      </c>
      <c r="AU130" s="222" t="s">
        <v>83</v>
      </c>
      <c r="AY130" s="16" t="s">
        <v>124</v>
      </c>
      <c r="BE130" s="223">
        <f>IF(N130="základní",J130,0)</f>
        <v>0</v>
      </c>
      <c r="BF130" s="223">
        <f>IF(N130="snížená",J130,0)</f>
        <v>0</v>
      </c>
      <c r="BG130" s="223">
        <f>IF(N130="zákl. přenesená",J130,0)</f>
        <v>0</v>
      </c>
      <c r="BH130" s="223">
        <f>IF(N130="sníž. přenesená",J130,0)</f>
        <v>0</v>
      </c>
      <c r="BI130" s="223">
        <f>IF(N130="nulová",J130,0)</f>
        <v>0</v>
      </c>
      <c r="BJ130" s="16" t="s">
        <v>81</v>
      </c>
      <c r="BK130" s="223">
        <f>ROUND(I130*H130,2)</f>
        <v>0</v>
      </c>
      <c r="BL130" s="16" t="s">
        <v>123</v>
      </c>
      <c r="BM130" s="222" t="s">
        <v>138</v>
      </c>
    </row>
    <row r="131" s="2" customFormat="1" ht="33" customHeight="1">
      <c r="A131" s="37"/>
      <c r="B131" s="38"/>
      <c r="C131" s="210" t="s">
        <v>139</v>
      </c>
      <c r="D131" s="210" t="s">
        <v>125</v>
      </c>
      <c r="E131" s="211" t="s">
        <v>643</v>
      </c>
      <c r="F131" s="212" t="s">
        <v>644</v>
      </c>
      <c r="G131" s="213" t="s">
        <v>177</v>
      </c>
      <c r="H131" s="214">
        <v>54</v>
      </c>
      <c r="I131" s="215"/>
      <c r="J131" s="216">
        <f>ROUND(I131*H131,2)</f>
        <v>0</v>
      </c>
      <c r="K131" s="217"/>
      <c r="L131" s="43"/>
      <c r="M131" s="218" t="s">
        <v>1</v>
      </c>
      <c r="N131" s="219" t="s">
        <v>38</v>
      </c>
      <c r="O131" s="90"/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2" t="s">
        <v>123</v>
      </c>
      <c r="AT131" s="222" t="s">
        <v>125</v>
      </c>
      <c r="AU131" s="222" t="s">
        <v>83</v>
      </c>
      <c r="AY131" s="16" t="s">
        <v>124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6" t="s">
        <v>81</v>
      </c>
      <c r="BK131" s="223">
        <f>ROUND(I131*H131,2)</f>
        <v>0</v>
      </c>
      <c r="BL131" s="16" t="s">
        <v>123</v>
      </c>
      <c r="BM131" s="222" t="s">
        <v>142</v>
      </c>
    </row>
    <row r="132" s="2" customFormat="1" ht="33" customHeight="1">
      <c r="A132" s="37"/>
      <c r="B132" s="38"/>
      <c r="C132" s="210" t="s">
        <v>135</v>
      </c>
      <c r="D132" s="210" t="s">
        <v>125</v>
      </c>
      <c r="E132" s="211" t="s">
        <v>645</v>
      </c>
      <c r="F132" s="212" t="s">
        <v>646</v>
      </c>
      <c r="G132" s="213" t="s">
        <v>177</v>
      </c>
      <c r="H132" s="214">
        <v>184.40000000000001</v>
      </c>
      <c r="I132" s="215"/>
      <c r="J132" s="216">
        <f>ROUND(I132*H132,2)</f>
        <v>0</v>
      </c>
      <c r="K132" s="217"/>
      <c r="L132" s="43"/>
      <c r="M132" s="218" t="s">
        <v>1</v>
      </c>
      <c r="N132" s="219" t="s">
        <v>38</v>
      </c>
      <c r="O132" s="90"/>
      <c r="P132" s="220">
        <f>O132*H132</f>
        <v>0</v>
      </c>
      <c r="Q132" s="220">
        <v>0</v>
      </c>
      <c r="R132" s="220">
        <f>Q132*H132</f>
        <v>0</v>
      </c>
      <c r="S132" s="220">
        <v>0.28999999999999998</v>
      </c>
      <c r="T132" s="221">
        <f>S132*H132</f>
        <v>53.475999999999999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2" t="s">
        <v>123</v>
      </c>
      <c r="AT132" s="222" t="s">
        <v>125</v>
      </c>
      <c r="AU132" s="222" t="s">
        <v>83</v>
      </c>
      <c r="AY132" s="16" t="s">
        <v>124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6" t="s">
        <v>81</v>
      </c>
      <c r="BK132" s="223">
        <f>ROUND(I132*H132,2)</f>
        <v>0</v>
      </c>
      <c r="BL132" s="16" t="s">
        <v>123</v>
      </c>
      <c r="BM132" s="222" t="s">
        <v>8</v>
      </c>
    </row>
    <row r="133" s="13" customFormat="1">
      <c r="A133" s="13"/>
      <c r="B133" s="237"/>
      <c r="C133" s="238"/>
      <c r="D133" s="239" t="s">
        <v>179</v>
      </c>
      <c r="E133" s="240" t="s">
        <v>1</v>
      </c>
      <c r="F133" s="241" t="s">
        <v>647</v>
      </c>
      <c r="G133" s="238"/>
      <c r="H133" s="242">
        <v>184.40000000000001</v>
      </c>
      <c r="I133" s="243"/>
      <c r="J133" s="238"/>
      <c r="K133" s="238"/>
      <c r="L133" s="244"/>
      <c r="M133" s="245"/>
      <c r="N133" s="246"/>
      <c r="O133" s="246"/>
      <c r="P133" s="246"/>
      <c r="Q133" s="246"/>
      <c r="R133" s="246"/>
      <c r="S133" s="246"/>
      <c r="T133" s="24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8" t="s">
        <v>179</v>
      </c>
      <c r="AU133" s="248" t="s">
        <v>83</v>
      </c>
      <c r="AV133" s="13" t="s">
        <v>83</v>
      </c>
      <c r="AW133" s="13" t="s">
        <v>30</v>
      </c>
      <c r="AX133" s="13" t="s">
        <v>73</v>
      </c>
      <c r="AY133" s="248" t="s">
        <v>124</v>
      </c>
    </row>
    <row r="134" s="14" customFormat="1">
      <c r="A134" s="14"/>
      <c r="B134" s="249"/>
      <c r="C134" s="250"/>
      <c r="D134" s="239" t="s">
        <v>179</v>
      </c>
      <c r="E134" s="251" t="s">
        <v>1</v>
      </c>
      <c r="F134" s="252" t="s">
        <v>181</v>
      </c>
      <c r="G134" s="250"/>
      <c r="H134" s="253">
        <v>184.40000000000001</v>
      </c>
      <c r="I134" s="254"/>
      <c r="J134" s="250"/>
      <c r="K134" s="250"/>
      <c r="L134" s="255"/>
      <c r="M134" s="256"/>
      <c r="N134" s="257"/>
      <c r="O134" s="257"/>
      <c r="P134" s="257"/>
      <c r="Q134" s="257"/>
      <c r="R134" s="257"/>
      <c r="S134" s="257"/>
      <c r="T134" s="25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9" t="s">
        <v>179</v>
      </c>
      <c r="AU134" s="259" t="s">
        <v>83</v>
      </c>
      <c r="AV134" s="14" t="s">
        <v>123</v>
      </c>
      <c r="AW134" s="14" t="s">
        <v>30</v>
      </c>
      <c r="AX134" s="14" t="s">
        <v>81</v>
      </c>
      <c r="AY134" s="259" t="s">
        <v>124</v>
      </c>
    </row>
    <row r="135" s="2" customFormat="1" ht="24.15" customHeight="1">
      <c r="A135" s="37"/>
      <c r="B135" s="38"/>
      <c r="C135" s="210" t="s">
        <v>145</v>
      </c>
      <c r="D135" s="210" t="s">
        <v>125</v>
      </c>
      <c r="E135" s="211" t="s">
        <v>648</v>
      </c>
      <c r="F135" s="212" t="s">
        <v>649</v>
      </c>
      <c r="G135" s="213" t="s">
        <v>177</v>
      </c>
      <c r="H135" s="214">
        <v>138.30000000000001</v>
      </c>
      <c r="I135" s="215"/>
      <c r="J135" s="216">
        <f>ROUND(I135*H135,2)</f>
        <v>0</v>
      </c>
      <c r="K135" s="217"/>
      <c r="L135" s="43"/>
      <c r="M135" s="218" t="s">
        <v>1</v>
      </c>
      <c r="N135" s="219" t="s">
        <v>38</v>
      </c>
      <c r="O135" s="90"/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2" t="s">
        <v>123</v>
      </c>
      <c r="AT135" s="222" t="s">
        <v>125</v>
      </c>
      <c r="AU135" s="222" t="s">
        <v>83</v>
      </c>
      <c r="AY135" s="16" t="s">
        <v>124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6" t="s">
        <v>81</v>
      </c>
      <c r="BK135" s="223">
        <f>ROUND(I135*H135,2)</f>
        <v>0</v>
      </c>
      <c r="BL135" s="16" t="s">
        <v>123</v>
      </c>
      <c r="BM135" s="222" t="s">
        <v>148</v>
      </c>
    </row>
    <row r="136" s="13" customFormat="1">
      <c r="A136" s="13"/>
      <c r="B136" s="237"/>
      <c r="C136" s="238"/>
      <c r="D136" s="239" t="s">
        <v>179</v>
      </c>
      <c r="E136" s="240" t="s">
        <v>1</v>
      </c>
      <c r="F136" s="241" t="s">
        <v>650</v>
      </c>
      <c r="G136" s="238"/>
      <c r="H136" s="242">
        <v>138.30000000000001</v>
      </c>
      <c r="I136" s="243"/>
      <c r="J136" s="238"/>
      <c r="K136" s="238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179</v>
      </c>
      <c r="AU136" s="248" t="s">
        <v>83</v>
      </c>
      <c r="AV136" s="13" t="s">
        <v>83</v>
      </c>
      <c r="AW136" s="13" t="s">
        <v>30</v>
      </c>
      <c r="AX136" s="13" t="s">
        <v>73</v>
      </c>
      <c r="AY136" s="248" t="s">
        <v>124</v>
      </c>
    </row>
    <row r="137" s="14" customFormat="1">
      <c r="A137" s="14"/>
      <c r="B137" s="249"/>
      <c r="C137" s="250"/>
      <c r="D137" s="239" t="s">
        <v>179</v>
      </c>
      <c r="E137" s="251" t="s">
        <v>1</v>
      </c>
      <c r="F137" s="252" t="s">
        <v>181</v>
      </c>
      <c r="G137" s="250"/>
      <c r="H137" s="253">
        <v>138.30000000000001</v>
      </c>
      <c r="I137" s="254"/>
      <c r="J137" s="250"/>
      <c r="K137" s="250"/>
      <c r="L137" s="255"/>
      <c r="M137" s="256"/>
      <c r="N137" s="257"/>
      <c r="O137" s="257"/>
      <c r="P137" s="257"/>
      <c r="Q137" s="257"/>
      <c r="R137" s="257"/>
      <c r="S137" s="257"/>
      <c r="T137" s="25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9" t="s">
        <v>179</v>
      </c>
      <c r="AU137" s="259" t="s">
        <v>83</v>
      </c>
      <c r="AV137" s="14" t="s">
        <v>123</v>
      </c>
      <c r="AW137" s="14" t="s">
        <v>30</v>
      </c>
      <c r="AX137" s="14" t="s">
        <v>81</v>
      </c>
      <c r="AY137" s="259" t="s">
        <v>124</v>
      </c>
    </row>
    <row r="138" s="2" customFormat="1" ht="33" customHeight="1">
      <c r="A138" s="37"/>
      <c r="B138" s="38"/>
      <c r="C138" s="210" t="s">
        <v>138</v>
      </c>
      <c r="D138" s="210" t="s">
        <v>125</v>
      </c>
      <c r="E138" s="211" t="s">
        <v>651</v>
      </c>
      <c r="F138" s="212" t="s">
        <v>652</v>
      </c>
      <c r="G138" s="213" t="s">
        <v>184</v>
      </c>
      <c r="H138" s="214">
        <v>27.66</v>
      </c>
      <c r="I138" s="215"/>
      <c r="J138" s="216">
        <f>ROUND(I138*H138,2)</f>
        <v>0</v>
      </c>
      <c r="K138" s="217"/>
      <c r="L138" s="43"/>
      <c r="M138" s="218" t="s">
        <v>1</v>
      </c>
      <c r="N138" s="219" t="s">
        <v>38</v>
      </c>
      <c r="O138" s="90"/>
      <c r="P138" s="220">
        <f>O138*H138</f>
        <v>0</v>
      </c>
      <c r="Q138" s="220">
        <v>0</v>
      </c>
      <c r="R138" s="220">
        <f>Q138*H138</f>
        <v>0</v>
      </c>
      <c r="S138" s="220">
        <v>0</v>
      </c>
      <c r="T138" s="22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2" t="s">
        <v>123</v>
      </c>
      <c r="AT138" s="222" t="s">
        <v>125</v>
      </c>
      <c r="AU138" s="222" t="s">
        <v>83</v>
      </c>
      <c r="AY138" s="16" t="s">
        <v>124</v>
      </c>
      <c r="BE138" s="223">
        <f>IF(N138="základní",J138,0)</f>
        <v>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16" t="s">
        <v>81</v>
      </c>
      <c r="BK138" s="223">
        <f>ROUND(I138*H138,2)</f>
        <v>0</v>
      </c>
      <c r="BL138" s="16" t="s">
        <v>123</v>
      </c>
      <c r="BM138" s="222" t="s">
        <v>151</v>
      </c>
    </row>
    <row r="139" s="13" customFormat="1">
      <c r="A139" s="13"/>
      <c r="B139" s="237"/>
      <c r="C139" s="238"/>
      <c r="D139" s="239" t="s">
        <v>179</v>
      </c>
      <c r="E139" s="240" t="s">
        <v>1</v>
      </c>
      <c r="F139" s="241" t="s">
        <v>653</v>
      </c>
      <c r="G139" s="238"/>
      <c r="H139" s="242">
        <v>27.66</v>
      </c>
      <c r="I139" s="243"/>
      <c r="J139" s="238"/>
      <c r="K139" s="238"/>
      <c r="L139" s="244"/>
      <c r="M139" s="245"/>
      <c r="N139" s="246"/>
      <c r="O139" s="246"/>
      <c r="P139" s="246"/>
      <c r="Q139" s="246"/>
      <c r="R139" s="246"/>
      <c r="S139" s="246"/>
      <c r="T139" s="24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8" t="s">
        <v>179</v>
      </c>
      <c r="AU139" s="248" t="s">
        <v>83</v>
      </c>
      <c r="AV139" s="13" t="s">
        <v>83</v>
      </c>
      <c r="AW139" s="13" t="s">
        <v>30</v>
      </c>
      <c r="AX139" s="13" t="s">
        <v>73</v>
      </c>
      <c r="AY139" s="248" t="s">
        <v>124</v>
      </c>
    </row>
    <row r="140" s="14" customFormat="1">
      <c r="A140" s="14"/>
      <c r="B140" s="249"/>
      <c r="C140" s="250"/>
      <c r="D140" s="239" t="s">
        <v>179</v>
      </c>
      <c r="E140" s="251" t="s">
        <v>1</v>
      </c>
      <c r="F140" s="252" t="s">
        <v>181</v>
      </c>
      <c r="G140" s="250"/>
      <c r="H140" s="253">
        <v>27.66</v>
      </c>
      <c r="I140" s="254"/>
      <c r="J140" s="250"/>
      <c r="K140" s="250"/>
      <c r="L140" s="255"/>
      <c r="M140" s="256"/>
      <c r="N140" s="257"/>
      <c r="O140" s="257"/>
      <c r="P140" s="257"/>
      <c r="Q140" s="257"/>
      <c r="R140" s="257"/>
      <c r="S140" s="257"/>
      <c r="T140" s="25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9" t="s">
        <v>179</v>
      </c>
      <c r="AU140" s="259" t="s">
        <v>83</v>
      </c>
      <c r="AV140" s="14" t="s">
        <v>123</v>
      </c>
      <c r="AW140" s="14" t="s">
        <v>30</v>
      </c>
      <c r="AX140" s="14" t="s">
        <v>81</v>
      </c>
      <c r="AY140" s="259" t="s">
        <v>124</v>
      </c>
    </row>
    <row r="141" s="2" customFormat="1" ht="24.15" customHeight="1">
      <c r="A141" s="37"/>
      <c r="B141" s="38"/>
      <c r="C141" s="210" t="s">
        <v>152</v>
      </c>
      <c r="D141" s="210" t="s">
        <v>125</v>
      </c>
      <c r="E141" s="211" t="s">
        <v>320</v>
      </c>
      <c r="F141" s="212" t="s">
        <v>321</v>
      </c>
      <c r="G141" s="213" t="s">
        <v>184</v>
      </c>
      <c r="H141" s="214">
        <v>24.879999999999999</v>
      </c>
      <c r="I141" s="215"/>
      <c r="J141" s="216">
        <f>ROUND(I141*H141,2)</f>
        <v>0</v>
      </c>
      <c r="K141" s="217"/>
      <c r="L141" s="43"/>
      <c r="M141" s="218" t="s">
        <v>1</v>
      </c>
      <c r="N141" s="219" t="s">
        <v>38</v>
      </c>
      <c r="O141" s="90"/>
      <c r="P141" s="220">
        <f>O141*H141</f>
        <v>0</v>
      </c>
      <c r="Q141" s="220">
        <v>0</v>
      </c>
      <c r="R141" s="220">
        <f>Q141*H141</f>
        <v>0</v>
      </c>
      <c r="S141" s="220">
        <v>0</v>
      </c>
      <c r="T141" s="22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2" t="s">
        <v>123</v>
      </c>
      <c r="AT141" s="222" t="s">
        <v>125</v>
      </c>
      <c r="AU141" s="222" t="s">
        <v>83</v>
      </c>
      <c r="AY141" s="16" t="s">
        <v>124</v>
      </c>
      <c r="BE141" s="223">
        <f>IF(N141="základní",J141,0)</f>
        <v>0</v>
      </c>
      <c r="BF141" s="223">
        <f>IF(N141="snížená",J141,0)</f>
        <v>0</v>
      </c>
      <c r="BG141" s="223">
        <f>IF(N141="zákl. přenesená",J141,0)</f>
        <v>0</v>
      </c>
      <c r="BH141" s="223">
        <f>IF(N141="sníž. přenesená",J141,0)</f>
        <v>0</v>
      </c>
      <c r="BI141" s="223">
        <f>IF(N141="nulová",J141,0)</f>
        <v>0</v>
      </c>
      <c r="BJ141" s="16" t="s">
        <v>81</v>
      </c>
      <c r="BK141" s="223">
        <f>ROUND(I141*H141,2)</f>
        <v>0</v>
      </c>
      <c r="BL141" s="16" t="s">
        <v>123</v>
      </c>
      <c r="BM141" s="222" t="s">
        <v>155</v>
      </c>
    </row>
    <row r="142" s="13" customFormat="1">
      <c r="A142" s="13"/>
      <c r="B142" s="237"/>
      <c r="C142" s="238"/>
      <c r="D142" s="239" t="s">
        <v>179</v>
      </c>
      <c r="E142" s="240" t="s">
        <v>1</v>
      </c>
      <c r="F142" s="241" t="s">
        <v>654</v>
      </c>
      <c r="G142" s="238"/>
      <c r="H142" s="242">
        <v>13.68</v>
      </c>
      <c r="I142" s="243"/>
      <c r="J142" s="238"/>
      <c r="K142" s="238"/>
      <c r="L142" s="244"/>
      <c r="M142" s="245"/>
      <c r="N142" s="246"/>
      <c r="O142" s="246"/>
      <c r="P142" s="246"/>
      <c r="Q142" s="246"/>
      <c r="R142" s="246"/>
      <c r="S142" s="246"/>
      <c r="T142" s="24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8" t="s">
        <v>179</v>
      </c>
      <c r="AU142" s="248" t="s">
        <v>83</v>
      </c>
      <c r="AV142" s="13" t="s">
        <v>83</v>
      </c>
      <c r="AW142" s="13" t="s">
        <v>30</v>
      </c>
      <c r="AX142" s="13" t="s">
        <v>73</v>
      </c>
      <c r="AY142" s="248" t="s">
        <v>124</v>
      </c>
    </row>
    <row r="143" s="13" customFormat="1">
      <c r="A143" s="13"/>
      <c r="B143" s="237"/>
      <c r="C143" s="238"/>
      <c r="D143" s="239" t="s">
        <v>179</v>
      </c>
      <c r="E143" s="240" t="s">
        <v>1</v>
      </c>
      <c r="F143" s="241" t="s">
        <v>655</v>
      </c>
      <c r="G143" s="238"/>
      <c r="H143" s="242">
        <v>11.199999999999999</v>
      </c>
      <c r="I143" s="243"/>
      <c r="J143" s="238"/>
      <c r="K143" s="238"/>
      <c r="L143" s="244"/>
      <c r="M143" s="245"/>
      <c r="N143" s="246"/>
      <c r="O143" s="246"/>
      <c r="P143" s="246"/>
      <c r="Q143" s="246"/>
      <c r="R143" s="246"/>
      <c r="S143" s="246"/>
      <c r="T143" s="24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8" t="s">
        <v>179</v>
      </c>
      <c r="AU143" s="248" t="s">
        <v>83</v>
      </c>
      <c r="AV143" s="13" t="s">
        <v>83</v>
      </c>
      <c r="AW143" s="13" t="s">
        <v>30</v>
      </c>
      <c r="AX143" s="13" t="s">
        <v>73</v>
      </c>
      <c r="AY143" s="248" t="s">
        <v>124</v>
      </c>
    </row>
    <row r="144" s="14" customFormat="1">
      <c r="A144" s="14"/>
      <c r="B144" s="249"/>
      <c r="C144" s="250"/>
      <c r="D144" s="239" t="s">
        <v>179</v>
      </c>
      <c r="E144" s="251" t="s">
        <v>1</v>
      </c>
      <c r="F144" s="252" t="s">
        <v>181</v>
      </c>
      <c r="G144" s="250"/>
      <c r="H144" s="253">
        <v>24.879999999999999</v>
      </c>
      <c r="I144" s="254"/>
      <c r="J144" s="250"/>
      <c r="K144" s="250"/>
      <c r="L144" s="255"/>
      <c r="M144" s="256"/>
      <c r="N144" s="257"/>
      <c r="O144" s="257"/>
      <c r="P144" s="257"/>
      <c r="Q144" s="257"/>
      <c r="R144" s="257"/>
      <c r="S144" s="257"/>
      <c r="T144" s="25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9" t="s">
        <v>179</v>
      </c>
      <c r="AU144" s="259" t="s">
        <v>83</v>
      </c>
      <c r="AV144" s="14" t="s">
        <v>123</v>
      </c>
      <c r="AW144" s="14" t="s">
        <v>30</v>
      </c>
      <c r="AX144" s="14" t="s">
        <v>81</v>
      </c>
      <c r="AY144" s="259" t="s">
        <v>124</v>
      </c>
    </row>
    <row r="145" s="2" customFormat="1" ht="37.8" customHeight="1">
      <c r="A145" s="37"/>
      <c r="B145" s="38"/>
      <c r="C145" s="210" t="s">
        <v>142</v>
      </c>
      <c r="D145" s="210" t="s">
        <v>125</v>
      </c>
      <c r="E145" s="211" t="s">
        <v>333</v>
      </c>
      <c r="F145" s="212" t="s">
        <v>334</v>
      </c>
      <c r="G145" s="213" t="s">
        <v>184</v>
      </c>
      <c r="H145" s="214">
        <v>77.719999999999999</v>
      </c>
      <c r="I145" s="215"/>
      <c r="J145" s="216">
        <f>ROUND(I145*H145,2)</f>
        <v>0</v>
      </c>
      <c r="K145" s="217"/>
      <c r="L145" s="43"/>
      <c r="M145" s="218" t="s">
        <v>1</v>
      </c>
      <c r="N145" s="219" t="s">
        <v>38</v>
      </c>
      <c r="O145" s="90"/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2" t="s">
        <v>123</v>
      </c>
      <c r="AT145" s="222" t="s">
        <v>125</v>
      </c>
      <c r="AU145" s="222" t="s">
        <v>83</v>
      </c>
      <c r="AY145" s="16" t="s">
        <v>124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6" t="s">
        <v>81</v>
      </c>
      <c r="BK145" s="223">
        <f>ROUND(I145*H145,2)</f>
        <v>0</v>
      </c>
      <c r="BL145" s="16" t="s">
        <v>123</v>
      </c>
      <c r="BM145" s="222" t="s">
        <v>157</v>
      </c>
    </row>
    <row r="146" s="13" customFormat="1">
      <c r="A146" s="13"/>
      <c r="B146" s="237"/>
      <c r="C146" s="238"/>
      <c r="D146" s="239" t="s">
        <v>179</v>
      </c>
      <c r="E146" s="240" t="s">
        <v>1</v>
      </c>
      <c r="F146" s="241" t="s">
        <v>656</v>
      </c>
      <c r="G146" s="238"/>
      <c r="H146" s="242">
        <v>77.719999999999999</v>
      </c>
      <c r="I146" s="243"/>
      <c r="J146" s="238"/>
      <c r="K146" s="238"/>
      <c r="L146" s="244"/>
      <c r="M146" s="245"/>
      <c r="N146" s="246"/>
      <c r="O146" s="246"/>
      <c r="P146" s="246"/>
      <c r="Q146" s="246"/>
      <c r="R146" s="246"/>
      <c r="S146" s="246"/>
      <c r="T146" s="24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8" t="s">
        <v>179</v>
      </c>
      <c r="AU146" s="248" t="s">
        <v>83</v>
      </c>
      <c r="AV146" s="13" t="s">
        <v>83</v>
      </c>
      <c r="AW146" s="13" t="s">
        <v>30</v>
      </c>
      <c r="AX146" s="13" t="s">
        <v>73</v>
      </c>
      <c r="AY146" s="248" t="s">
        <v>124</v>
      </c>
    </row>
    <row r="147" s="14" customFormat="1">
      <c r="A147" s="14"/>
      <c r="B147" s="249"/>
      <c r="C147" s="250"/>
      <c r="D147" s="239" t="s">
        <v>179</v>
      </c>
      <c r="E147" s="251" t="s">
        <v>1</v>
      </c>
      <c r="F147" s="252" t="s">
        <v>181</v>
      </c>
      <c r="G147" s="250"/>
      <c r="H147" s="253">
        <v>77.719999999999999</v>
      </c>
      <c r="I147" s="254"/>
      <c r="J147" s="250"/>
      <c r="K147" s="250"/>
      <c r="L147" s="255"/>
      <c r="M147" s="256"/>
      <c r="N147" s="257"/>
      <c r="O147" s="257"/>
      <c r="P147" s="257"/>
      <c r="Q147" s="257"/>
      <c r="R147" s="257"/>
      <c r="S147" s="257"/>
      <c r="T147" s="258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9" t="s">
        <v>179</v>
      </c>
      <c r="AU147" s="259" t="s">
        <v>83</v>
      </c>
      <c r="AV147" s="14" t="s">
        <v>123</v>
      </c>
      <c r="AW147" s="14" t="s">
        <v>30</v>
      </c>
      <c r="AX147" s="14" t="s">
        <v>81</v>
      </c>
      <c r="AY147" s="259" t="s">
        <v>124</v>
      </c>
    </row>
    <row r="148" s="2" customFormat="1" ht="37.8" customHeight="1">
      <c r="A148" s="37"/>
      <c r="B148" s="38"/>
      <c r="C148" s="210" t="s">
        <v>158</v>
      </c>
      <c r="D148" s="210" t="s">
        <v>125</v>
      </c>
      <c r="E148" s="211" t="s">
        <v>336</v>
      </c>
      <c r="F148" s="212" t="s">
        <v>337</v>
      </c>
      <c r="G148" s="213" t="s">
        <v>184</v>
      </c>
      <c r="H148" s="214">
        <v>13.68</v>
      </c>
      <c r="I148" s="215"/>
      <c r="J148" s="216">
        <f>ROUND(I148*H148,2)</f>
        <v>0</v>
      </c>
      <c r="K148" s="217"/>
      <c r="L148" s="43"/>
      <c r="M148" s="218" t="s">
        <v>1</v>
      </c>
      <c r="N148" s="219" t="s">
        <v>38</v>
      </c>
      <c r="O148" s="90"/>
      <c r="P148" s="220">
        <f>O148*H148</f>
        <v>0</v>
      </c>
      <c r="Q148" s="220">
        <v>0</v>
      </c>
      <c r="R148" s="220">
        <f>Q148*H148</f>
        <v>0</v>
      </c>
      <c r="S148" s="220">
        <v>0</v>
      </c>
      <c r="T148" s="22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2" t="s">
        <v>123</v>
      </c>
      <c r="AT148" s="222" t="s">
        <v>125</v>
      </c>
      <c r="AU148" s="222" t="s">
        <v>83</v>
      </c>
      <c r="AY148" s="16" t="s">
        <v>124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6" t="s">
        <v>81</v>
      </c>
      <c r="BK148" s="223">
        <f>ROUND(I148*H148,2)</f>
        <v>0</v>
      </c>
      <c r="BL148" s="16" t="s">
        <v>123</v>
      </c>
      <c r="BM148" s="222" t="s">
        <v>160</v>
      </c>
    </row>
    <row r="149" s="2" customFormat="1" ht="37.8" customHeight="1">
      <c r="A149" s="37"/>
      <c r="B149" s="38"/>
      <c r="C149" s="210" t="s">
        <v>8</v>
      </c>
      <c r="D149" s="210" t="s">
        <v>125</v>
      </c>
      <c r="E149" s="211" t="s">
        <v>339</v>
      </c>
      <c r="F149" s="212" t="s">
        <v>340</v>
      </c>
      <c r="G149" s="213" t="s">
        <v>184</v>
      </c>
      <c r="H149" s="214">
        <v>136.80000000000001</v>
      </c>
      <c r="I149" s="215"/>
      <c r="J149" s="216">
        <f>ROUND(I149*H149,2)</f>
        <v>0</v>
      </c>
      <c r="K149" s="217"/>
      <c r="L149" s="43"/>
      <c r="M149" s="218" t="s">
        <v>1</v>
      </c>
      <c r="N149" s="219" t="s">
        <v>38</v>
      </c>
      <c r="O149" s="90"/>
      <c r="P149" s="220">
        <f>O149*H149</f>
        <v>0</v>
      </c>
      <c r="Q149" s="220">
        <v>0</v>
      </c>
      <c r="R149" s="220">
        <f>Q149*H149</f>
        <v>0</v>
      </c>
      <c r="S149" s="220">
        <v>0</v>
      </c>
      <c r="T149" s="22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2" t="s">
        <v>123</v>
      </c>
      <c r="AT149" s="222" t="s">
        <v>125</v>
      </c>
      <c r="AU149" s="222" t="s">
        <v>83</v>
      </c>
      <c r="AY149" s="16" t="s">
        <v>124</v>
      </c>
      <c r="BE149" s="223">
        <f>IF(N149="základní",J149,0)</f>
        <v>0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16" t="s">
        <v>81</v>
      </c>
      <c r="BK149" s="223">
        <f>ROUND(I149*H149,2)</f>
        <v>0</v>
      </c>
      <c r="BL149" s="16" t="s">
        <v>123</v>
      </c>
      <c r="BM149" s="222" t="s">
        <v>162</v>
      </c>
    </row>
    <row r="150" s="13" customFormat="1">
      <c r="A150" s="13"/>
      <c r="B150" s="237"/>
      <c r="C150" s="238"/>
      <c r="D150" s="239" t="s">
        <v>179</v>
      </c>
      <c r="E150" s="240" t="s">
        <v>1</v>
      </c>
      <c r="F150" s="241" t="s">
        <v>657</v>
      </c>
      <c r="G150" s="238"/>
      <c r="H150" s="242">
        <v>136.80000000000001</v>
      </c>
      <c r="I150" s="243"/>
      <c r="J150" s="238"/>
      <c r="K150" s="238"/>
      <c r="L150" s="244"/>
      <c r="M150" s="245"/>
      <c r="N150" s="246"/>
      <c r="O150" s="246"/>
      <c r="P150" s="246"/>
      <c r="Q150" s="246"/>
      <c r="R150" s="246"/>
      <c r="S150" s="246"/>
      <c r="T150" s="24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8" t="s">
        <v>179</v>
      </c>
      <c r="AU150" s="248" t="s">
        <v>83</v>
      </c>
      <c r="AV150" s="13" t="s">
        <v>83</v>
      </c>
      <c r="AW150" s="13" t="s">
        <v>30</v>
      </c>
      <c r="AX150" s="13" t="s">
        <v>73</v>
      </c>
      <c r="AY150" s="248" t="s">
        <v>124</v>
      </c>
    </row>
    <row r="151" s="14" customFormat="1">
      <c r="A151" s="14"/>
      <c r="B151" s="249"/>
      <c r="C151" s="250"/>
      <c r="D151" s="239" t="s">
        <v>179</v>
      </c>
      <c r="E151" s="251" t="s">
        <v>1</v>
      </c>
      <c r="F151" s="252" t="s">
        <v>181</v>
      </c>
      <c r="G151" s="250"/>
      <c r="H151" s="253">
        <v>136.80000000000001</v>
      </c>
      <c r="I151" s="254"/>
      <c r="J151" s="250"/>
      <c r="K151" s="250"/>
      <c r="L151" s="255"/>
      <c r="M151" s="256"/>
      <c r="N151" s="257"/>
      <c r="O151" s="257"/>
      <c r="P151" s="257"/>
      <c r="Q151" s="257"/>
      <c r="R151" s="257"/>
      <c r="S151" s="257"/>
      <c r="T151" s="258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9" t="s">
        <v>179</v>
      </c>
      <c r="AU151" s="259" t="s">
        <v>83</v>
      </c>
      <c r="AV151" s="14" t="s">
        <v>123</v>
      </c>
      <c r="AW151" s="14" t="s">
        <v>30</v>
      </c>
      <c r="AX151" s="14" t="s">
        <v>81</v>
      </c>
      <c r="AY151" s="259" t="s">
        <v>124</v>
      </c>
    </row>
    <row r="152" s="2" customFormat="1" ht="24.15" customHeight="1">
      <c r="A152" s="37"/>
      <c r="B152" s="38"/>
      <c r="C152" s="210" t="s">
        <v>163</v>
      </c>
      <c r="D152" s="210" t="s">
        <v>125</v>
      </c>
      <c r="E152" s="211" t="s">
        <v>342</v>
      </c>
      <c r="F152" s="212" t="s">
        <v>343</v>
      </c>
      <c r="G152" s="213" t="s">
        <v>184</v>
      </c>
      <c r="H152" s="214">
        <v>38.859999999999999</v>
      </c>
      <c r="I152" s="215"/>
      <c r="J152" s="216">
        <f>ROUND(I152*H152,2)</f>
        <v>0</v>
      </c>
      <c r="K152" s="217"/>
      <c r="L152" s="43"/>
      <c r="M152" s="218" t="s">
        <v>1</v>
      </c>
      <c r="N152" s="219" t="s">
        <v>38</v>
      </c>
      <c r="O152" s="90"/>
      <c r="P152" s="220">
        <f>O152*H152</f>
        <v>0</v>
      </c>
      <c r="Q152" s="220">
        <v>0</v>
      </c>
      <c r="R152" s="220">
        <f>Q152*H152</f>
        <v>0</v>
      </c>
      <c r="S152" s="220">
        <v>0</v>
      </c>
      <c r="T152" s="22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2" t="s">
        <v>123</v>
      </c>
      <c r="AT152" s="222" t="s">
        <v>125</v>
      </c>
      <c r="AU152" s="222" t="s">
        <v>83</v>
      </c>
      <c r="AY152" s="16" t="s">
        <v>124</v>
      </c>
      <c r="BE152" s="223">
        <f>IF(N152="základní",J152,0)</f>
        <v>0</v>
      </c>
      <c r="BF152" s="223">
        <f>IF(N152="snížená",J152,0)</f>
        <v>0</v>
      </c>
      <c r="BG152" s="223">
        <f>IF(N152="zákl. přenesená",J152,0)</f>
        <v>0</v>
      </c>
      <c r="BH152" s="223">
        <f>IF(N152="sníž. přenesená",J152,0)</f>
        <v>0</v>
      </c>
      <c r="BI152" s="223">
        <f>IF(N152="nulová",J152,0)</f>
        <v>0</v>
      </c>
      <c r="BJ152" s="16" t="s">
        <v>81</v>
      </c>
      <c r="BK152" s="223">
        <f>ROUND(I152*H152,2)</f>
        <v>0</v>
      </c>
      <c r="BL152" s="16" t="s">
        <v>123</v>
      </c>
      <c r="BM152" s="222" t="s">
        <v>217</v>
      </c>
    </row>
    <row r="153" s="13" customFormat="1">
      <c r="A153" s="13"/>
      <c r="B153" s="237"/>
      <c r="C153" s="238"/>
      <c r="D153" s="239" t="s">
        <v>179</v>
      </c>
      <c r="E153" s="240" t="s">
        <v>1</v>
      </c>
      <c r="F153" s="241" t="s">
        <v>658</v>
      </c>
      <c r="G153" s="238"/>
      <c r="H153" s="242">
        <v>38.859999999999999</v>
      </c>
      <c r="I153" s="243"/>
      <c r="J153" s="238"/>
      <c r="K153" s="238"/>
      <c r="L153" s="244"/>
      <c r="M153" s="245"/>
      <c r="N153" s="246"/>
      <c r="O153" s="246"/>
      <c r="P153" s="246"/>
      <c r="Q153" s="246"/>
      <c r="R153" s="246"/>
      <c r="S153" s="246"/>
      <c r="T153" s="24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8" t="s">
        <v>179</v>
      </c>
      <c r="AU153" s="248" t="s">
        <v>83</v>
      </c>
      <c r="AV153" s="13" t="s">
        <v>83</v>
      </c>
      <c r="AW153" s="13" t="s">
        <v>30</v>
      </c>
      <c r="AX153" s="13" t="s">
        <v>73</v>
      </c>
      <c r="AY153" s="248" t="s">
        <v>124</v>
      </c>
    </row>
    <row r="154" s="14" customFormat="1">
      <c r="A154" s="14"/>
      <c r="B154" s="249"/>
      <c r="C154" s="250"/>
      <c r="D154" s="239" t="s">
        <v>179</v>
      </c>
      <c r="E154" s="251" t="s">
        <v>1</v>
      </c>
      <c r="F154" s="252" t="s">
        <v>181</v>
      </c>
      <c r="G154" s="250"/>
      <c r="H154" s="253">
        <v>38.859999999999999</v>
      </c>
      <c r="I154" s="254"/>
      <c r="J154" s="250"/>
      <c r="K154" s="250"/>
      <c r="L154" s="255"/>
      <c r="M154" s="256"/>
      <c r="N154" s="257"/>
      <c r="O154" s="257"/>
      <c r="P154" s="257"/>
      <c r="Q154" s="257"/>
      <c r="R154" s="257"/>
      <c r="S154" s="257"/>
      <c r="T154" s="25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9" t="s">
        <v>179</v>
      </c>
      <c r="AU154" s="259" t="s">
        <v>83</v>
      </c>
      <c r="AV154" s="14" t="s">
        <v>123</v>
      </c>
      <c r="AW154" s="14" t="s">
        <v>30</v>
      </c>
      <c r="AX154" s="14" t="s">
        <v>81</v>
      </c>
      <c r="AY154" s="259" t="s">
        <v>124</v>
      </c>
    </row>
    <row r="155" s="2" customFormat="1" ht="33" customHeight="1">
      <c r="A155" s="37"/>
      <c r="B155" s="38"/>
      <c r="C155" s="210" t="s">
        <v>148</v>
      </c>
      <c r="D155" s="210" t="s">
        <v>125</v>
      </c>
      <c r="E155" s="211" t="s">
        <v>659</v>
      </c>
      <c r="F155" s="212" t="s">
        <v>660</v>
      </c>
      <c r="G155" s="213" t="s">
        <v>184</v>
      </c>
      <c r="H155" s="214">
        <v>27.66</v>
      </c>
      <c r="I155" s="215"/>
      <c r="J155" s="216">
        <f>ROUND(I155*H155,2)</f>
        <v>0</v>
      </c>
      <c r="K155" s="217"/>
      <c r="L155" s="43"/>
      <c r="M155" s="218" t="s">
        <v>1</v>
      </c>
      <c r="N155" s="219" t="s">
        <v>38</v>
      </c>
      <c r="O155" s="90"/>
      <c r="P155" s="220">
        <f>O155*H155</f>
        <v>0</v>
      </c>
      <c r="Q155" s="220">
        <v>0</v>
      </c>
      <c r="R155" s="220">
        <f>Q155*H155</f>
        <v>0</v>
      </c>
      <c r="S155" s="220">
        <v>0</v>
      </c>
      <c r="T155" s="22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2" t="s">
        <v>123</v>
      </c>
      <c r="AT155" s="222" t="s">
        <v>125</v>
      </c>
      <c r="AU155" s="222" t="s">
        <v>83</v>
      </c>
      <c r="AY155" s="16" t="s">
        <v>124</v>
      </c>
      <c r="BE155" s="223">
        <f>IF(N155="základní",J155,0)</f>
        <v>0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16" t="s">
        <v>81</v>
      </c>
      <c r="BK155" s="223">
        <f>ROUND(I155*H155,2)</f>
        <v>0</v>
      </c>
      <c r="BL155" s="16" t="s">
        <v>123</v>
      </c>
      <c r="BM155" s="222" t="s">
        <v>220</v>
      </c>
    </row>
    <row r="156" s="2" customFormat="1" ht="33" customHeight="1">
      <c r="A156" s="37"/>
      <c r="B156" s="38"/>
      <c r="C156" s="210" t="s">
        <v>222</v>
      </c>
      <c r="D156" s="210" t="s">
        <v>125</v>
      </c>
      <c r="E156" s="211" t="s">
        <v>191</v>
      </c>
      <c r="F156" s="212" t="s">
        <v>192</v>
      </c>
      <c r="G156" s="213" t="s">
        <v>193</v>
      </c>
      <c r="H156" s="214">
        <v>24.623999999999999</v>
      </c>
      <c r="I156" s="215"/>
      <c r="J156" s="216">
        <f>ROUND(I156*H156,2)</f>
        <v>0</v>
      </c>
      <c r="K156" s="217"/>
      <c r="L156" s="43"/>
      <c r="M156" s="218" t="s">
        <v>1</v>
      </c>
      <c r="N156" s="219" t="s">
        <v>38</v>
      </c>
      <c r="O156" s="90"/>
      <c r="P156" s="220">
        <f>O156*H156</f>
        <v>0</v>
      </c>
      <c r="Q156" s="220">
        <v>0</v>
      </c>
      <c r="R156" s="220">
        <f>Q156*H156</f>
        <v>0</v>
      </c>
      <c r="S156" s="220">
        <v>0</v>
      </c>
      <c r="T156" s="22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2" t="s">
        <v>123</v>
      </c>
      <c r="AT156" s="222" t="s">
        <v>125</v>
      </c>
      <c r="AU156" s="222" t="s">
        <v>83</v>
      </c>
      <c r="AY156" s="16" t="s">
        <v>124</v>
      </c>
      <c r="BE156" s="223">
        <f>IF(N156="základní",J156,0)</f>
        <v>0</v>
      </c>
      <c r="BF156" s="223">
        <f>IF(N156="snížená",J156,0)</f>
        <v>0</v>
      </c>
      <c r="BG156" s="223">
        <f>IF(N156="zákl. přenesená",J156,0)</f>
        <v>0</v>
      </c>
      <c r="BH156" s="223">
        <f>IF(N156="sníž. přenesená",J156,0)</f>
        <v>0</v>
      </c>
      <c r="BI156" s="223">
        <f>IF(N156="nulová",J156,0)</f>
        <v>0</v>
      </c>
      <c r="BJ156" s="16" t="s">
        <v>81</v>
      </c>
      <c r="BK156" s="223">
        <f>ROUND(I156*H156,2)</f>
        <v>0</v>
      </c>
      <c r="BL156" s="16" t="s">
        <v>123</v>
      </c>
      <c r="BM156" s="222" t="s">
        <v>225</v>
      </c>
    </row>
    <row r="157" s="13" customFormat="1">
      <c r="A157" s="13"/>
      <c r="B157" s="237"/>
      <c r="C157" s="238"/>
      <c r="D157" s="239" t="s">
        <v>179</v>
      </c>
      <c r="E157" s="240" t="s">
        <v>1</v>
      </c>
      <c r="F157" s="241" t="s">
        <v>661</v>
      </c>
      <c r="G157" s="238"/>
      <c r="H157" s="242">
        <v>24.623999999999999</v>
      </c>
      <c r="I157" s="243"/>
      <c r="J157" s="238"/>
      <c r="K157" s="238"/>
      <c r="L157" s="244"/>
      <c r="M157" s="245"/>
      <c r="N157" s="246"/>
      <c r="O157" s="246"/>
      <c r="P157" s="246"/>
      <c r="Q157" s="246"/>
      <c r="R157" s="246"/>
      <c r="S157" s="246"/>
      <c r="T157" s="24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8" t="s">
        <v>179</v>
      </c>
      <c r="AU157" s="248" t="s">
        <v>83</v>
      </c>
      <c r="AV157" s="13" t="s">
        <v>83</v>
      </c>
      <c r="AW157" s="13" t="s">
        <v>30</v>
      </c>
      <c r="AX157" s="13" t="s">
        <v>73</v>
      </c>
      <c r="AY157" s="248" t="s">
        <v>124</v>
      </c>
    </row>
    <row r="158" s="14" customFormat="1">
      <c r="A158" s="14"/>
      <c r="B158" s="249"/>
      <c r="C158" s="250"/>
      <c r="D158" s="239" t="s">
        <v>179</v>
      </c>
      <c r="E158" s="251" t="s">
        <v>1</v>
      </c>
      <c r="F158" s="252" t="s">
        <v>181</v>
      </c>
      <c r="G158" s="250"/>
      <c r="H158" s="253">
        <v>24.623999999999999</v>
      </c>
      <c r="I158" s="254"/>
      <c r="J158" s="250"/>
      <c r="K158" s="250"/>
      <c r="L158" s="255"/>
      <c r="M158" s="256"/>
      <c r="N158" s="257"/>
      <c r="O158" s="257"/>
      <c r="P158" s="257"/>
      <c r="Q158" s="257"/>
      <c r="R158" s="257"/>
      <c r="S158" s="257"/>
      <c r="T158" s="25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9" t="s">
        <v>179</v>
      </c>
      <c r="AU158" s="259" t="s">
        <v>83</v>
      </c>
      <c r="AV158" s="14" t="s">
        <v>123</v>
      </c>
      <c r="AW158" s="14" t="s">
        <v>30</v>
      </c>
      <c r="AX158" s="14" t="s">
        <v>81</v>
      </c>
      <c r="AY158" s="259" t="s">
        <v>124</v>
      </c>
    </row>
    <row r="159" s="2" customFormat="1" ht="16.5" customHeight="1">
      <c r="A159" s="37"/>
      <c r="B159" s="38"/>
      <c r="C159" s="210" t="s">
        <v>151</v>
      </c>
      <c r="D159" s="210" t="s">
        <v>125</v>
      </c>
      <c r="E159" s="211" t="s">
        <v>345</v>
      </c>
      <c r="F159" s="212" t="s">
        <v>346</v>
      </c>
      <c r="G159" s="213" t="s">
        <v>184</v>
      </c>
      <c r="H159" s="214">
        <v>38.859999999999999</v>
      </c>
      <c r="I159" s="215"/>
      <c r="J159" s="216">
        <f>ROUND(I159*H159,2)</f>
        <v>0</v>
      </c>
      <c r="K159" s="217"/>
      <c r="L159" s="43"/>
      <c r="M159" s="218" t="s">
        <v>1</v>
      </c>
      <c r="N159" s="219" t="s">
        <v>38</v>
      </c>
      <c r="O159" s="90"/>
      <c r="P159" s="220">
        <f>O159*H159</f>
        <v>0</v>
      </c>
      <c r="Q159" s="220">
        <v>0</v>
      </c>
      <c r="R159" s="220">
        <f>Q159*H159</f>
        <v>0</v>
      </c>
      <c r="S159" s="220">
        <v>0</v>
      </c>
      <c r="T159" s="22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2" t="s">
        <v>123</v>
      </c>
      <c r="AT159" s="222" t="s">
        <v>125</v>
      </c>
      <c r="AU159" s="222" t="s">
        <v>83</v>
      </c>
      <c r="AY159" s="16" t="s">
        <v>124</v>
      </c>
      <c r="BE159" s="223">
        <f>IF(N159="základní",J159,0)</f>
        <v>0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16" t="s">
        <v>81</v>
      </c>
      <c r="BK159" s="223">
        <f>ROUND(I159*H159,2)</f>
        <v>0</v>
      </c>
      <c r="BL159" s="16" t="s">
        <v>123</v>
      </c>
      <c r="BM159" s="222" t="s">
        <v>229</v>
      </c>
    </row>
    <row r="160" s="13" customFormat="1">
      <c r="A160" s="13"/>
      <c r="B160" s="237"/>
      <c r="C160" s="238"/>
      <c r="D160" s="239" t="s">
        <v>179</v>
      </c>
      <c r="E160" s="240" t="s">
        <v>1</v>
      </c>
      <c r="F160" s="241" t="s">
        <v>658</v>
      </c>
      <c r="G160" s="238"/>
      <c r="H160" s="242">
        <v>38.859999999999999</v>
      </c>
      <c r="I160" s="243"/>
      <c r="J160" s="238"/>
      <c r="K160" s="238"/>
      <c r="L160" s="244"/>
      <c r="M160" s="245"/>
      <c r="N160" s="246"/>
      <c r="O160" s="246"/>
      <c r="P160" s="246"/>
      <c r="Q160" s="246"/>
      <c r="R160" s="246"/>
      <c r="S160" s="246"/>
      <c r="T160" s="24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8" t="s">
        <v>179</v>
      </c>
      <c r="AU160" s="248" t="s">
        <v>83</v>
      </c>
      <c r="AV160" s="13" t="s">
        <v>83</v>
      </c>
      <c r="AW160" s="13" t="s">
        <v>30</v>
      </c>
      <c r="AX160" s="13" t="s">
        <v>73</v>
      </c>
      <c r="AY160" s="248" t="s">
        <v>124</v>
      </c>
    </row>
    <row r="161" s="14" customFormat="1">
      <c r="A161" s="14"/>
      <c r="B161" s="249"/>
      <c r="C161" s="250"/>
      <c r="D161" s="239" t="s">
        <v>179</v>
      </c>
      <c r="E161" s="251" t="s">
        <v>1</v>
      </c>
      <c r="F161" s="252" t="s">
        <v>181</v>
      </c>
      <c r="G161" s="250"/>
      <c r="H161" s="253">
        <v>38.859999999999999</v>
      </c>
      <c r="I161" s="254"/>
      <c r="J161" s="250"/>
      <c r="K161" s="250"/>
      <c r="L161" s="255"/>
      <c r="M161" s="256"/>
      <c r="N161" s="257"/>
      <c r="O161" s="257"/>
      <c r="P161" s="257"/>
      <c r="Q161" s="257"/>
      <c r="R161" s="257"/>
      <c r="S161" s="257"/>
      <c r="T161" s="258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9" t="s">
        <v>179</v>
      </c>
      <c r="AU161" s="259" t="s">
        <v>83</v>
      </c>
      <c r="AV161" s="14" t="s">
        <v>123</v>
      </c>
      <c r="AW161" s="14" t="s">
        <v>30</v>
      </c>
      <c r="AX161" s="14" t="s">
        <v>81</v>
      </c>
      <c r="AY161" s="259" t="s">
        <v>124</v>
      </c>
    </row>
    <row r="162" s="2" customFormat="1" ht="24.15" customHeight="1">
      <c r="A162" s="37"/>
      <c r="B162" s="38"/>
      <c r="C162" s="210" t="s">
        <v>231</v>
      </c>
      <c r="D162" s="210" t="s">
        <v>125</v>
      </c>
      <c r="E162" s="211" t="s">
        <v>347</v>
      </c>
      <c r="F162" s="212" t="s">
        <v>348</v>
      </c>
      <c r="G162" s="213" t="s">
        <v>184</v>
      </c>
      <c r="H162" s="214">
        <v>24.879999999999999</v>
      </c>
      <c r="I162" s="215"/>
      <c r="J162" s="216">
        <f>ROUND(I162*H162,2)</f>
        <v>0</v>
      </c>
      <c r="K162" s="217"/>
      <c r="L162" s="43"/>
      <c r="M162" s="218" t="s">
        <v>1</v>
      </c>
      <c r="N162" s="219" t="s">
        <v>38</v>
      </c>
      <c r="O162" s="90"/>
      <c r="P162" s="220">
        <f>O162*H162</f>
        <v>0</v>
      </c>
      <c r="Q162" s="220">
        <v>0</v>
      </c>
      <c r="R162" s="220">
        <f>Q162*H162</f>
        <v>0</v>
      </c>
      <c r="S162" s="220">
        <v>0</v>
      </c>
      <c r="T162" s="22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2" t="s">
        <v>123</v>
      </c>
      <c r="AT162" s="222" t="s">
        <v>125</v>
      </c>
      <c r="AU162" s="222" t="s">
        <v>83</v>
      </c>
      <c r="AY162" s="16" t="s">
        <v>124</v>
      </c>
      <c r="BE162" s="223">
        <f>IF(N162="základní",J162,0)</f>
        <v>0</v>
      </c>
      <c r="BF162" s="223">
        <f>IF(N162="snížená",J162,0)</f>
        <v>0</v>
      </c>
      <c r="BG162" s="223">
        <f>IF(N162="zákl. přenesená",J162,0)</f>
        <v>0</v>
      </c>
      <c r="BH162" s="223">
        <f>IF(N162="sníž. přenesená",J162,0)</f>
        <v>0</v>
      </c>
      <c r="BI162" s="223">
        <f>IF(N162="nulová",J162,0)</f>
        <v>0</v>
      </c>
      <c r="BJ162" s="16" t="s">
        <v>81</v>
      </c>
      <c r="BK162" s="223">
        <f>ROUND(I162*H162,2)</f>
        <v>0</v>
      </c>
      <c r="BL162" s="16" t="s">
        <v>123</v>
      </c>
      <c r="BM162" s="222" t="s">
        <v>235</v>
      </c>
    </row>
    <row r="163" s="13" customFormat="1">
      <c r="A163" s="13"/>
      <c r="B163" s="237"/>
      <c r="C163" s="238"/>
      <c r="D163" s="239" t="s">
        <v>179</v>
      </c>
      <c r="E163" s="240" t="s">
        <v>1</v>
      </c>
      <c r="F163" s="241" t="s">
        <v>662</v>
      </c>
      <c r="G163" s="238"/>
      <c r="H163" s="242">
        <v>13.68</v>
      </c>
      <c r="I163" s="243"/>
      <c r="J163" s="238"/>
      <c r="K163" s="238"/>
      <c r="L163" s="244"/>
      <c r="M163" s="245"/>
      <c r="N163" s="246"/>
      <c r="O163" s="246"/>
      <c r="P163" s="246"/>
      <c r="Q163" s="246"/>
      <c r="R163" s="246"/>
      <c r="S163" s="246"/>
      <c r="T163" s="24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8" t="s">
        <v>179</v>
      </c>
      <c r="AU163" s="248" t="s">
        <v>83</v>
      </c>
      <c r="AV163" s="13" t="s">
        <v>83</v>
      </c>
      <c r="AW163" s="13" t="s">
        <v>30</v>
      </c>
      <c r="AX163" s="13" t="s">
        <v>73</v>
      </c>
      <c r="AY163" s="248" t="s">
        <v>124</v>
      </c>
    </row>
    <row r="164" s="13" customFormat="1">
      <c r="A164" s="13"/>
      <c r="B164" s="237"/>
      <c r="C164" s="238"/>
      <c r="D164" s="239" t="s">
        <v>179</v>
      </c>
      <c r="E164" s="240" t="s">
        <v>1</v>
      </c>
      <c r="F164" s="241" t="s">
        <v>663</v>
      </c>
      <c r="G164" s="238"/>
      <c r="H164" s="242">
        <v>11.199999999999999</v>
      </c>
      <c r="I164" s="243"/>
      <c r="J164" s="238"/>
      <c r="K164" s="238"/>
      <c r="L164" s="244"/>
      <c r="M164" s="245"/>
      <c r="N164" s="246"/>
      <c r="O164" s="246"/>
      <c r="P164" s="246"/>
      <c r="Q164" s="246"/>
      <c r="R164" s="246"/>
      <c r="S164" s="246"/>
      <c r="T164" s="24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8" t="s">
        <v>179</v>
      </c>
      <c r="AU164" s="248" t="s">
        <v>83</v>
      </c>
      <c r="AV164" s="13" t="s">
        <v>83</v>
      </c>
      <c r="AW164" s="13" t="s">
        <v>30</v>
      </c>
      <c r="AX164" s="13" t="s">
        <v>73</v>
      </c>
      <c r="AY164" s="248" t="s">
        <v>124</v>
      </c>
    </row>
    <row r="165" s="14" customFormat="1">
      <c r="A165" s="14"/>
      <c r="B165" s="249"/>
      <c r="C165" s="250"/>
      <c r="D165" s="239" t="s">
        <v>179</v>
      </c>
      <c r="E165" s="251" t="s">
        <v>1</v>
      </c>
      <c r="F165" s="252" t="s">
        <v>181</v>
      </c>
      <c r="G165" s="250"/>
      <c r="H165" s="253">
        <v>24.879999999999999</v>
      </c>
      <c r="I165" s="254"/>
      <c r="J165" s="250"/>
      <c r="K165" s="250"/>
      <c r="L165" s="255"/>
      <c r="M165" s="256"/>
      <c r="N165" s="257"/>
      <c r="O165" s="257"/>
      <c r="P165" s="257"/>
      <c r="Q165" s="257"/>
      <c r="R165" s="257"/>
      <c r="S165" s="257"/>
      <c r="T165" s="25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9" t="s">
        <v>179</v>
      </c>
      <c r="AU165" s="259" t="s">
        <v>83</v>
      </c>
      <c r="AV165" s="14" t="s">
        <v>123</v>
      </c>
      <c r="AW165" s="14" t="s">
        <v>30</v>
      </c>
      <c r="AX165" s="14" t="s">
        <v>81</v>
      </c>
      <c r="AY165" s="259" t="s">
        <v>124</v>
      </c>
    </row>
    <row r="166" s="2" customFormat="1" ht="16.5" customHeight="1">
      <c r="A166" s="37"/>
      <c r="B166" s="38"/>
      <c r="C166" s="260" t="s">
        <v>155</v>
      </c>
      <c r="D166" s="260" t="s">
        <v>246</v>
      </c>
      <c r="E166" s="261" t="s">
        <v>447</v>
      </c>
      <c r="F166" s="262" t="s">
        <v>448</v>
      </c>
      <c r="G166" s="263" t="s">
        <v>193</v>
      </c>
      <c r="H166" s="264">
        <v>24.623999999999999</v>
      </c>
      <c r="I166" s="265"/>
      <c r="J166" s="266">
        <f>ROUND(I166*H166,2)</f>
        <v>0</v>
      </c>
      <c r="K166" s="267"/>
      <c r="L166" s="268"/>
      <c r="M166" s="269" t="s">
        <v>1</v>
      </c>
      <c r="N166" s="270" t="s">
        <v>38</v>
      </c>
      <c r="O166" s="90"/>
      <c r="P166" s="220">
        <f>O166*H166</f>
        <v>0</v>
      </c>
      <c r="Q166" s="220">
        <v>1</v>
      </c>
      <c r="R166" s="220">
        <f>Q166*H166</f>
        <v>24.623999999999999</v>
      </c>
      <c r="S166" s="220">
        <v>0</v>
      </c>
      <c r="T166" s="22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2" t="s">
        <v>138</v>
      </c>
      <c r="AT166" s="222" t="s">
        <v>246</v>
      </c>
      <c r="AU166" s="222" t="s">
        <v>83</v>
      </c>
      <c r="AY166" s="16" t="s">
        <v>124</v>
      </c>
      <c r="BE166" s="223">
        <f>IF(N166="základní",J166,0)</f>
        <v>0</v>
      </c>
      <c r="BF166" s="223">
        <f>IF(N166="snížená",J166,0)</f>
        <v>0</v>
      </c>
      <c r="BG166" s="223">
        <f>IF(N166="zákl. přenesená",J166,0)</f>
        <v>0</v>
      </c>
      <c r="BH166" s="223">
        <f>IF(N166="sníž. přenesená",J166,0)</f>
        <v>0</v>
      </c>
      <c r="BI166" s="223">
        <f>IF(N166="nulová",J166,0)</f>
        <v>0</v>
      </c>
      <c r="BJ166" s="16" t="s">
        <v>81</v>
      </c>
      <c r="BK166" s="223">
        <f>ROUND(I166*H166,2)</f>
        <v>0</v>
      </c>
      <c r="BL166" s="16" t="s">
        <v>123</v>
      </c>
      <c r="BM166" s="222" t="s">
        <v>240</v>
      </c>
    </row>
    <row r="167" s="13" customFormat="1">
      <c r="A167" s="13"/>
      <c r="B167" s="237"/>
      <c r="C167" s="238"/>
      <c r="D167" s="239" t="s">
        <v>179</v>
      </c>
      <c r="E167" s="240" t="s">
        <v>1</v>
      </c>
      <c r="F167" s="241" t="s">
        <v>664</v>
      </c>
      <c r="G167" s="238"/>
      <c r="H167" s="242">
        <v>24.623999999999999</v>
      </c>
      <c r="I167" s="243"/>
      <c r="J167" s="238"/>
      <c r="K167" s="238"/>
      <c r="L167" s="244"/>
      <c r="M167" s="245"/>
      <c r="N167" s="246"/>
      <c r="O167" s="246"/>
      <c r="P167" s="246"/>
      <c r="Q167" s="246"/>
      <c r="R167" s="246"/>
      <c r="S167" s="246"/>
      <c r="T167" s="24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8" t="s">
        <v>179</v>
      </c>
      <c r="AU167" s="248" t="s">
        <v>83</v>
      </c>
      <c r="AV167" s="13" t="s">
        <v>83</v>
      </c>
      <c r="AW167" s="13" t="s">
        <v>30</v>
      </c>
      <c r="AX167" s="13" t="s">
        <v>73</v>
      </c>
      <c r="AY167" s="248" t="s">
        <v>124</v>
      </c>
    </row>
    <row r="168" s="14" customFormat="1">
      <c r="A168" s="14"/>
      <c r="B168" s="249"/>
      <c r="C168" s="250"/>
      <c r="D168" s="239" t="s">
        <v>179</v>
      </c>
      <c r="E168" s="251" t="s">
        <v>1</v>
      </c>
      <c r="F168" s="252" t="s">
        <v>181</v>
      </c>
      <c r="G168" s="250"/>
      <c r="H168" s="253">
        <v>24.623999999999999</v>
      </c>
      <c r="I168" s="254"/>
      <c r="J168" s="250"/>
      <c r="K168" s="250"/>
      <c r="L168" s="255"/>
      <c r="M168" s="256"/>
      <c r="N168" s="257"/>
      <c r="O168" s="257"/>
      <c r="P168" s="257"/>
      <c r="Q168" s="257"/>
      <c r="R168" s="257"/>
      <c r="S168" s="257"/>
      <c r="T168" s="258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9" t="s">
        <v>179</v>
      </c>
      <c r="AU168" s="259" t="s">
        <v>83</v>
      </c>
      <c r="AV168" s="14" t="s">
        <v>123</v>
      </c>
      <c r="AW168" s="14" t="s">
        <v>30</v>
      </c>
      <c r="AX168" s="14" t="s">
        <v>81</v>
      </c>
      <c r="AY168" s="259" t="s">
        <v>124</v>
      </c>
    </row>
    <row r="169" s="2" customFormat="1" ht="24.15" customHeight="1">
      <c r="A169" s="37"/>
      <c r="B169" s="38"/>
      <c r="C169" s="210" t="s">
        <v>241</v>
      </c>
      <c r="D169" s="210" t="s">
        <v>125</v>
      </c>
      <c r="E169" s="211" t="s">
        <v>665</v>
      </c>
      <c r="F169" s="212" t="s">
        <v>666</v>
      </c>
      <c r="G169" s="213" t="s">
        <v>177</v>
      </c>
      <c r="H169" s="214">
        <v>184.40000000000001</v>
      </c>
      <c r="I169" s="215"/>
      <c r="J169" s="216">
        <f>ROUND(I169*H169,2)</f>
        <v>0</v>
      </c>
      <c r="K169" s="217"/>
      <c r="L169" s="43"/>
      <c r="M169" s="218" t="s">
        <v>1</v>
      </c>
      <c r="N169" s="219" t="s">
        <v>38</v>
      </c>
      <c r="O169" s="90"/>
      <c r="P169" s="220">
        <f>O169*H169</f>
        <v>0</v>
      </c>
      <c r="Q169" s="220">
        <v>0</v>
      </c>
      <c r="R169" s="220">
        <f>Q169*H169</f>
        <v>0</v>
      </c>
      <c r="S169" s="220">
        <v>0</v>
      </c>
      <c r="T169" s="22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2" t="s">
        <v>123</v>
      </c>
      <c r="AT169" s="222" t="s">
        <v>125</v>
      </c>
      <c r="AU169" s="222" t="s">
        <v>83</v>
      </c>
      <c r="AY169" s="16" t="s">
        <v>124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6" t="s">
        <v>81</v>
      </c>
      <c r="BK169" s="223">
        <f>ROUND(I169*H169,2)</f>
        <v>0</v>
      </c>
      <c r="BL169" s="16" t="s">
        <v>123</v>
      </c>
      <c r="BM169" s="222" t="s">
        <v>245</v>
      </c>
    </row>
    <row r="170" s="13" customFormat="1">
      <c r="A170" s="13"/>
      <c r="B170" s="237"/>
      <c r="C170" s="238"/>
      <c r="D170" s="239" t="s">
        <v>179</v>
      </c>
      <c r="E170" s="240" t="s">
        <v>1</v>
      </c>
      <c r="F170" s="241" t="s">
        <v>647</v>
      </c>
      <c r="G170" s="238"/>
      <c r="H170" s="242">
        <v>184.40000000000001</v>
      </c>
      <c r="I170" s="243"/>
      <c r="J170" s="238"/>
      <c r="K170" s="238"/>
      <c r="L170" s="244"/>
      <c r="M170" s="245"/>
      <c r="N170" s="246"/>
      <c r="O170" s="246"/>
      <c r="P170" s="246"/>
      <c r="Q170" s="246"/>
      <c r="R170" s="246"/>
      <c r="S170" s="246"/>
      <c r="T170" s="24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8" t="s">
        <v>179</v>
      </c>
      <c r="AU170" s="248" t="s">
        <v>83</v>
      </c>
      <c r="AV170" s="13" t="s">
        <v>83</v>
      </c>
      <c r="AW170" s="13" t="s">
        <v>30</v>
      </c>
      <c r="AX170" s="13" t="s">
        <v>73</v>
      </c>
      <c r="AY170" s="248" t="s">
        <v>124</v>
      </c>
    </row>
    <row r="171" s="14" customFormat="1">
      <c r="A171" s="14"/>
      <c r="B171" s="249"/>
      <c r="C171" s="250"/>
      <c r="D171" s="239" t="s">
        <v>179</v>
      </c>
      <c r="E171" s="251" t="s">
        <v>1</v>
      </c>
      <c r="F171" s="252" t="s">
        <v>181</v>
      </c>
      <c r="G171" s="250"/>
      <c r="H171" s="253">
        <v>184.40000000000001</v>
      </c>
      <c r="I171" s="254"/>
      <c r="J171" s="250"/>
      <c r="K171" s="250"/>
      <c r="L171" s="255"/>
      <c r="M171" s="256"/>
      <c r="N171" s="257"/>
      <c r="O171" s="257"/>
      <c r="P171" s="257"/>
      <c r="Q171" s="257"/>
      <c r="R171" s="257"/>
      <c r="S171" s="257"/>
      <c r="T171" s="258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9" t="s">
        <v>179</v>
      </c>
      <c r="AU171" s="259" t="s">
        <v>83</v>
      </c>
      <c r="AV171" s="14" t="s">
        <v>123</v>
      </c>
      <c r="AW171" s="14" t="s">
        <v>30</v>
      </c>
      <c r="AX171" s="14" t="s">
        <v>81</v>
      </c>
      <c r="AY171" s="259" t="s">
        <v>124</v>
      </c>
    </row>
    <row r="172" s="2" customFormat="1" ht="16.5" customHeight="1">
      <c r="A172" s="37"/>
      <c r="B172" s="38"/>
      <c r="C172" s="260" t="s">
        <v>157</v>
      </c>
      <c r="D172" s="260" t="s">
        <v>246</v>
      </c>
      <c r="E172" s="261" t="s">
        <v>667</v>
      </c>
      <c r="F172" s="262" t="s">
        <v>668</v>
      </c>
      <c r="G172" s="263" t="s">
        <v>669</v>
      </c>
      <c r="H172" s="264">
        <v>10.603</v>
      </c>
      <c r="I172" s="265"/>
      <c r="J172" s="266">
        <f>ROUND(I172*H172,2)</f>
        <v>0</v>
      </c>
      <c r="K172" s="267"/>
      <c r="L172" s="268"/>
      <c r="M172" s="269" t="s">
        <v>1</v>
      </c>
      <c r="N172" s="270" t="s">
        <v>38</v>
      </c>
      <c r="O172" s="90"/>
      <c r="P172" s="220">
        <f>O172*H172</f>
        <v>0</v>
      </c>
      <c r="Q172" s="220">
        <v>0.001</v>
      </c>
      <c r="R172" s="220">
        <f>Q172*H172</f>
        <v>0.010603</v>
      </c>
      <c r="S172" s="220">
        <v>0</v>
      </c>
      <c r="T172" s="22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2" t="s">
        <v>138</v>
      </c>
      <c r="AT172" s="222" t="s">
        <v>246</v>
      </c>
      <c r="AU172" s="222" t="s">
        <v>83</v>
      </c>
      <c r="AY172" s="16" t="s">
        <v>124</v>
      </c>
      <c r="BE172" s="223">
        <f>IF(N172="základní",J172,0)</f>
        <v>0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16" t="s">
        <v>81</v>
      </c>
      <c r="BK172" s="223">
        <f>ROUND(I172*H172,2)</f>
        <v>0</v>
      </c>
      <c r="BL172" s="16" t="s">
        <v>123</v>
      </c>
      <c r="BM172" s="222" t="s">
        <v>249</v>
      </c>
    </row>
    <row r="173" s="13" customFormat="1">
      <c r="A173" s="13"/>
      <c r="B173" s="237"/>
      <c r="C173" s="238"/>
      <c r="D173" s="239" t="s">
        <v>179</v>
      </c>
      <c r="E173" s="240" t="s">
        <v>1</v>
      </c>
      <c r="F173" s="241" t="s">
        <v>670</v>
      </c>
      <c r="G173" s="238"/>
      <c r="H173" s="242">
        <v>10.603</v>
      </c>
      <c r="I173" s="243"/>
      <c r="J173" s="238"/>
      <c r="K173" s="238"/>
      <c r="L173" s="244"/>
      <c r="M173" s="245"/>
      <c r="N173" s="246"/>
      <c r="O173" s="246"/>
      <c r="P173" s="246"/>
      <c r="Q173" s="246"/>
      <c r="R173" s="246"/>
      <c r="S173" s="246"/>
      <c r="T173" s="24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8" t="s">
        <v>179</v>
      </c>
      <c r="AU173" s="248" t="s">
        <v>83</v>
      </c>
      <c r="AV173" s="13" t="s">
        <v>83</v>
      </c>
      <c r="AW173" s="13" t="s">
        <v>30</v>
      </c>
      <c r="AX173" s="13" t="s">
        <v>73</v>
      </c>
      <c r="AY173" s="248" t="s">
        <v>124</v>
      </c>
    </row>
    <row r="174" s="14" customFormat="1">
      <c r="A174" s="14"/>
      <c r="B174" s="249"/>
      <c r="C174" s="250"/>
      <c r="D174" s="239" t="s">
        <v>179</v>
      </c>
      <c r="E174" s="251" t="s">
        <v>1</v>
      </c>
      <c r="F174" s="252" t="s">
        <v>181</v>
      </c>
      <c r="G174" s="250"/>
      <c r="H174" s="253">
        <v>10.603</v>
      </c>
      <c r="I174" s="254"/>
      <c r="J174" s="250"/>
      <c r="K174" s="250"/>
      <c r="L174" s="255"/>
      <c r="M174" s="256"/>
      <c r="N174" s="257"/>
      <c r="O174" s="257"/>
      <c r="P174" s="257"/>
      <c r="Q174" s="257"/>
      <c r="R174" s="257"/>
      <c r="S174" s="257"/>
      <c r="T174" s="25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9" t="s">
        <v>179</v>
      </c>
      <c r="AU174" s="259" t="s">
        <v>83</v>
      </c>
      <c r="AV174" s="14" t="s">
        <v>123</v>
      </c>
      <c r="AW174" s="14" t="s">
        <v>30</v>
      </c>
      <c r="AX174" s="14" t="s">
        <v>81</v>
      </c>
      <c r="AY174" s="259" t="s">
        <v>124</v>
      </c>
    </row>
    <row r="175" s="2" customFormat="1" ht="24.15" customHeight="1">
      <c r="A175" s="37"/>
      <c r="B175" s="38"/>
      <c r="C175" s="210" t="s">
        <v>7</v>
      </c>
      <c r="D175" s="210" t="s">
        <v>125</v>
      </c>
      <c r="E175" s="211" t="s">
        <v>671</v>
      </c>
      <c r="F175" s="212" t="s">
        <v>672</v>
      </c>
      <c r="G175" s="213" t="s">
        <v>177</v>
      </c>
      <c r="H175" s="214">
        <v>184.40000000000001</v>
      </c>
      <c r="I175" s="215"/>
      <c r="J175" s="216">
        <f>ROUND(I175*H175,2)</f>
        <v>0</v>
      </c>
      <c r="K175" s="217"/>
      <c r="L175" s="43"/>
      <c r="M175" s="218" t="s">
        <v>1</v>
      </c>
      <c r="N175" s="219" t="s">
        <v>38</v>
      </c>
      <c r="O175" s="90"/>
      <c r="P175" s="220">
        <f>O175*H175</f>
        <v>0</v>
      </c>
      <c r="Q175" s="220">
        <v>0</v>
      </c>
      <c r="R175" s="220">
        <f>Q175*H175</f>
        <v>0</v>
      </c>
      <c r="S175" s="220">
        <v>0</v>
      </c>
      <c r="T175" s="22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2" t="s">
        <v>123</v>
      </c>
      <c r="AT175" s="222" t="s">
        <v>125</v>
      </c>
      <c r="AU175" s="222" t="s">
        <v>83</v>
      </c>
      <c r="AY175" s="16" t="s">
        <v>124</v>
      </c>
      <c r="BE175" s="223">
        <f>IF(N175="základní",J175,0)</f>
        <v>0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16" t="s">
        <v>81</v>
      </c>
      <c r="BK175" s="223">
        <f>ROUND(I175*H175,2)</f>
        <v>0</v>
      </c>
      <c r="BL175" s="16" t="s">
        <v>123</v>
      </c>
      <c r="BM175" s="222" t="s">
        <v>252</v>
      </c>
    </row>
    <row r="176" s="13" customFormat="1">
      <c r="A176" s="13"/>
      <c r="B176" s="237"/>
      <c r="C176" s="238"/>
      <c r="D176" s="239" t="s">
        <v>179</v>
      </c>
      <c r="E176" s="240" t="s">
        <v>1</v>
      </c>
      <c r="F176" s="241" t="s">
        <v>647</v>
      </c>
      <c r="G176" s="238"/>
      <c r="H176" s="242">
        <v>184.40000000000001</v>
      </c>
      <c r="I176" s="243"/>
      <c r="J176" s="238"/>
      <c r="K176" s="238"/>
      <c r="L176" s="244"/>
      <c r="M176" s="245"/>
      <c r="N176" s="246"/>
      <c r="O176" s="246"/>
      <c r="P176" s="246"/>
      <c r="Q176" s="246"/>
      <c r="R176" s="246"/>
      <c r="S176" s="246"/>
      <c r="T176" s="24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8" t="s">
        <v>179</v>
      </c>
      <c r="AU176" s="248" t="s">
        <v>83</v>
      </c>
      <c r="AV176" s="13" t="s">
        <v>83</v>
      </c>
      <c r="AW176" s="13" t="s">
        <v>30</v>
      </c>
      <c r="AX176" s="13" t="s">
        <v>73</v>
      </c>
      <c r="AY176" s="248" t="s">
        <v>124</v>
      </c>
    </row>
    <row r="177" s="14" customFormat="1">
      <c r="A177" s="14"/>
      <c r="B177" s="249"/>
      <c r="C177" s="250"/>
      <c r="D177" s="239" t="s">
        <v>179</v>
      </c>
      <c r="E177" s="251" t="s">
        <v>1</v>
      </c>
      <c r="F177" s="252" t="s">
        <v>181</v>
      </c>
      <c r="G177" s="250"/>
      <c r="H177" s="253">
        <v>184.40000000000001</v>
      </c>
      <c r="I177" s="254"/>
      <c r="J177" s="250"/>
      <c r="K177" s="250"/>
      <c r="L177" s="255"/>
      <c r="M177" s="256"/>
      <c r="N177" s="257"/>
      <c r="O177" s="257"/>
      <c r="P177" s="257"/>
      <c r="Q177" s="257"/>
      <c r="R177" s="257"/>
      <c r="S177" s="257"/>
      <c r="T177" s="258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9" t="s">
        <v>179</v>
      </c>
      <c r="AU177" s="259" t="s">
        <v>83</v>
      </c>
      <c r="AV177" s="14" t="s">
        <v>123</v>
      </c>
      <c r="AW177" s="14" t="s">
        <v>30</v>
      </c>
      <c r="AX177" s="14" t="s">
        <v>81</v>
      </c>
      <c r="AY177" s="259" t="s">
        <v>124</v>
      </c>
    </row>
    <row r="178" s="2" customFormat="1" ht="24.15" customHeight="1">
      <c r="A178" s="37"/>
      <c r="B178" s="38"/>
      <c r="C178" s="210" t="s">
        <v>160</v>
      </c>
      <c r="D178" s="210" t="s">
        <v>125</v>
      </c>
      <c r="E178" s="211" t="s">
        <v>195</v>
      </c>
      <c r="F178" s="212" t="s">
        <v>196</v>
      </c>
      <c r="G178" s="213" t="s">
        <v>177</v>
      </c>
      <c r="H178" s="214">
        <v>184.40000000000001</v>
      </c>
      <c r="I178" s="215"/>
      <c r="J178" s="216">
        <f>ROUND(I178*H178,2)</f>
        <v>0</v>
      </c>
      <c r="K178" s="217"/>
      <c r="L178" s="43"/>
      <c r="M178" s="218" t="s">
        <v>1</v>
      </c>
      <c r="N178" s="219" t="s">
        <v>38</v>
      </c>
      <c r="O178" s="90"/>
      <c r="P178" s="220">
        <f>O178*H178</f>
        <v>0</v>
      </c>
      <c r="Q178" s="220">
        <v>0</v>
      </c>
      <c r="R178" s="220">
        <f>Q178*H178</f>
        <v>0</v>
      </c>
      <c r="S178" s="220">
        <v>0</v>
      </c>
      <c r="T178" s="22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2" t="s">
        <v>123</v>
      </c>
      <c r="AT178" s="222" t="s">
        <v>125</v>
      </c>
      <c r="AU178" s="222" t="s">
        <v>83</v>
      </c>
      <c r="AY178" s="16" t="s">
        <v>124</v>
      </c>
      <c r="BE178" s="223">
        <f>IF(N178="základní",J178,0)</f>
        <v>0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16" t="s">
        <v>81</v>
      </c>
      <c r="BK178" s="223">
        <f>ROUND(I178*H178,2)</f>
        <v>0</v>
      </c>
      <c r="BL178" s="16" t="s">
        <v>123</v>
      </c>
      <c r="BM178" s="222" t="s">
        <v>255</v>
      </c>
    </row>
    <row r="179" s="13" customFormat="1">
      <c r="A179" s="13"/>
      <c r="B179" s="237"/>
      <c r="C179" s="238"/>
      <c r="D179" s="239" t="s">
        <v>179</v>
      </c>
      <c r="E179" s="240" t="s">
        <v>1</v>
      </c>
      <c r="F179" s="241" t="s">
        <v>647</v>
      </c>
      <c r="G179" s="238"/>
      <c r="H179" s="242">
        <v>184.40000000000001</v>
      </c>
      <c r="I179" s="243"/>
      <c r="J179" s="238"/>
      <c r="K179" s="238"/>
      <c r="L179" s="244"/>
      <c r="M179" s="245"/>
      <c r="N179" s="246"/>
      <c r="O179" s="246"/>
      <c r="P179" s="246"/>
      <c r="Q179" s="246"/>
      <c r="R179" s="246"/>
      <c r="S179" s="246"/>
      <c r="T179" s="24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8" t="s">
        <v>179</v>
      </c>
      <c r="AU179" s="248" t="s">
        <v>83</v>
      </c>
      <c r="AV179" s="13" t="s">
        <v>83</v>
      </c>
      <c r="AW179" s="13" t="s">
        <v>30</v>
      </c>
      <c r="AX179" s="13" t="s">
        <v>73</v>
      </c>
      <c r="AY179" s="248" t="s">
        <v>124</v>
      </c>
    </row>
    <row r="180" s="14" customFormat="1">
      <c r="A180" s="14"/>
      <c r="B180" s="249"/>
      <c r="C180" s="250"/>
      <c r="D180" s="239" t="s">
        <v>179</v>
      </c>
      <c r="E180" s="251" t="s">
        <v>1</v>
      </c>
      <c r="F180" s="252" t="s">
        <v>181</v>
      </c>
      <c r="G180" s="250"/>
      <c r="H180" s="253">
        <v>184.40000000000001</v>
      </c>
      <c r="I180" s="254"/>
      <c r="J180" s="250"/>
      <c r="K180" s="250"/>
      <c r="L180" s="255"/>
      <c r="M180" s="256"/>
      <c r="N180" s="257"/>
      <c r="O180" s="257"/>
      <c r="P180" s="257"/>
      <c r="Q180" s="257"/>
      <c r="R180" s="257"/>
      <c r="S180" s="257"/>
      <c r="T180" s="258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9" t="s">
        <v>179</v>
      </c>
      <c r="AU180" s="259" t="s">
        <v>83</v>
      </c>
      <c r="AV180" s="14" t="s">
        <v>123</v>
      </c>
      <c r="AW180" s="14" t="s">
        <v>30</v>
      </c>
      <c r="AX180" s="14" t="s">
        <v>81</v>
      </c>
      <c r="AY180" s="259" t="s">
        <v>124</v>
      </c>
    </row>
    <row r="181" s="11" customFormat="1" ht="22.8" customHeight="1">
      <c r="A181" s="11"/>
      <c r="B181" s="196"/>
      <c r="C181" s="197"/>
      <c r="D181" s="198" t="s">
        <v>72</v>
      </c>
      <c r="E181" s="235" t="s">
        <v>83</v>
      </c>
      <c r="F181" s="235" t="s">
        <v>450</v>
      </c>
      <c r="G181" s="197"/>
      <c r="H181" s="197"/>
      <c r="I181" s="200"/>
      <c r="J181" s="236">
        <f>BK181</f>
        <v>0</v>
      </c>
      <c r="K181" s="197"/>
      <c r="L181" s="202"/>
      <c r="M181" s="203"/>
      <c r="N181" s="204"/>
      <c r="O181" s="204"/>
      <c r="P181" s="205">
        <f>SUM(P182:P184)</f>
        <v>0</v>
      </c>
      <c r="Q181" s="204"/>
      <c r="R181" s="205">
        <f>SUM(R182:R184)</f>
        <v>1.725765</v>
      </c>
      <c r="S181" s="204"/>
      <c r="T181" s="206">
        <f>SUM(T182:T184)</f>
        <v>0</v>
      </c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R181" s="207" t="s">
        <v>81</v>
      </c>
      <c r="AT181" s="208" t="s">
        <v>72</v>
      </c>
      <c r="AU181" s="208" t="s">
        <v>81</v>
      </c>
      <c r="AY181" s="207" t="s">
        <v>124</v>
      </c>
      <c r="BK181" s="209">
        <f>SUM(BK182:BK184)</f>
        <v>0</v>
      </c>
    </row>
    <row r="182" s="2" customFormat="1" ht="16.5" customHeight="1">
      <c r="A182" s="37"/>
      <c r="B182" s="38"/>
      <c r="C182" s="210" t="s">
        <v>257</v>
      </c>
      <c r="D182" s="210" t="s">
        <v>125</v>
      </c>
      <c r="E182" s="211" t="s">
        <v>673</v>
      </c>
      <c r="F182" s="212" t="s">
        <v>674</v>
      </c>
      <c r="G182" s="213" t="s">
        <v>184</v>
      </c>
      <c r="H182" s="214">
        <v>0.75</v>
      </c>
      <c r="I182" s="215"/>
      <c r="J182" s="216">
        <f>ROUND(I182*H182,2)</f>
        <v>0</v>
      </c>
      <c r="K182" s="217"/>
      <c r="L182" s="43"/>
      <c r="M182" s="218" t="s">
        <v>1</v>
      </c>
      <c r="N182" s="219" t="s">
        <v>38</v>
      </c>
      <c r="O182" s="90"/>
      <c r="P182" s="220">
        <f>O182*H182</f>
        <v>0</v>
      </c>
      <c r="Q182" s="220">
        <v>2.3010199999999998</v>
      </c>
      <c r="R182" s="220">
        <f>Q182*H182</f>
        <v>1.725765</v>
      </c>
      <c r="S182" s="220">
        <v>0</v>
      </c>
      <c r="T182" s="221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2" t="s">
        <v>123</v>
      </c>
      <c r="AT182" s="222" t="s">
        <v>125</v>
      </c>
      <c r="AU182" s="222" t="s">
        <v>83</v>
      </c>
      <c r="AY182" s="16" t="s">
        <v>124</v>
      </c>
      <c r="BE182" s="223">
        <f>IF(N182="základní",J182,0)</f>
        <v>0</v>
      </c>
      <c r="BF182" s="223">
        <f>IF(N182="snížená",J182,0)</f>
        <v>0</v>
      </c>
      <c r="BG182" s="223">
        <f>IF(N182="zákl. přenesená",J182,0)</f>
        <v>0</v>
      </c>
      <c r="BH182" s="223">
        <f>IF(N182="sníž. přenesená",J182,0)</f>
        <v>0</v>
      </c>
      <c r="BI182" s="223">
        <f>IF(N182="nulová",J182,0)</f>
        <v>0</v>
      </c>
      <c r="BJ182" s="16" t="s">
        <v>81</v>
      </c>
      <c r="BK182" s="223">
        <f>ROUND(I182*H182,2)</f>
        <v>0</v>
      </c>
      <c r="BL182" s="16" t="s">
        <v>123</v>
      </c>
      <c r="BM182" s="222" t="s">
        <v>260</v>
      </c>
    </row>
    <row r="183" s="13" customFormat="1">
      <c r="A183" s="13"/>
      <c r="B183" s="237"/>
      <c r="C183" s="238"/>
      <c r="D183" s="239" t="s">
        <v>179</v>
      </c>
      <c r="E183" s="240" t="s">
        <v>1</v>
      </c>
      <c r="F183" s="241" t="s">
        <v>675</v>
      </c>
      <c r="G183" s="238"/>
      <c r="H183" s="242">
        <v>0.75</v>
      </c>
      <c r="I183" s="243"/>
      <c r="J183" s="238"/>
      <c r="K183" s="238"/>
      <c r="L183" s="244"/>
      <c r="M183" s="245"/>
      <c r="N183" s="246"/>
      <c r="O183" s="246"/>
      <c r="P183" s="246"/>
      <c r="Q183" s="246"/>
      <c r="R183" s="246"/>
      <c r="S183" s="246"/>
      <c r="T183" s="24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8" t="s">
        <v>179</v>
      </c>
      <c r="AU183" s="248" t="s">
        <v>83</v>
      </c>
      <c r="AV183" s="13" t="s">
        <v>83</v>
      </c>
      <c r="AW183" s="13" t="s">
        <v>30</v>
      </c>
      <c r="AX183" s="13" t="s">
        <v>73</v>
      </c>
      <c r="AY183" s="248" t="s">
        <v>124</v>
      </c>
    </row>
    <row r="184" s="14" customFormat="1">
      <c r="A184" s="14"/>
      <c r="B184" s="249"/>
      <c r="C184" s="250"/>
      <c r="D184" s="239" t="s">
        <v>179</v>
      </c>
      <c r="E184" s="251" t="s">
        <v>1</v>
      </c>
      <c r="F184" s="252" t="s">
        <v>181</v>
      </c>
      <c r="G184" s="250"/>
      <c r="H184" s="253">
        <v>0.75</v>
      </c>
      <c r="I184" s="254"/>
      <c r="J184" s="250"/>
      <c r="K184" s="250"/>
      <c r="L184" s="255"/>
      <c r="M184" s="256"/>
      <c r="N184" s="257"/>
      <c r="O184" s="257"/>
      <c r="P184" s="257"/>
      <c r="Q184" s="257"/>
      <c r="R184" s="257"/>
      <c r="S184" s="257"/>
      <c r="T184" s="258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9" t="s">
        <v>179</v>
      </c>
      <c r="AU184" s="259" t="s">
        <v>83</v>
      </c>
      <c r="AV184" s="14" t="s">
        <v>123</v>
      </c>
      <c r="AW184" s="14" t="s">
        <v>30</v>
      </c>
      <c r="AX184" s="14" t="s">
        <v>81</v>
      </c>
      <c r="AY184" s="259" t="s">
        <v>124</v>
      </c>
    </row>
    <row r="185" s="11" customFormat="1" ht="22.8" customHeight="1">
      <c r="A185" s="11"/>
      <c r="B185" s="196"/>
      <c r="C185" s="197"/>
      <c r="D185" s="198" t="s">
        <v>72</v>
      </c>
      <c r="E185" s="235" t="s">
        <v>123</v>
      </c>
      <c r="F185" s="235" t="s">
        <v>350</v>
      </c>
      <c r="G185" s="197"/>
      <c r="H185" s="197"/>
      <c r="I185" s="200"/>
      <c r="J185" s="236">
        <f>BK185</f>
        <v>0</v>
      </c>
      <c r="K185" s="197"/>
      <c r="L185" s="202"/>
      <c r="M185" s="203"/>
      <c r="N185" s="204"/>
      <c r="O185" s="204"/>
      <c r="P185" s="205">
        <f>SUM(P186:P195)</f>
        <v>0</v>
      </c>
      <c r="Q185" s="204"/>
      <c r="R185" s="205">
        <f>SUM(R186:R195)</f>
        <v>7.8528888800000001</v>
      </c>
      <c r="S185" s="204"/>
      <c r="T185" s="206">
        <f>SUM(T186:T195)</f>
        <v>0</v>
      </c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R185" s="207" t="s">
        <v>81</v>
      </c>
      <c r="AT185" s="208" t="s">
        <v>72</v>
      </c>
      <c r="AU185" s="208" t="s">
        <v>81</v>
      </c>
      <c r="AY185" s="207" t="s">
        <v>124</v>
      </c>
      <c r="BK185" s="209">
        <f>SUM(BK186:BK195)</f>
        <v>0</v>
      </c>
    </row>
    <row r="186" s="2" customFormat="1" ht="24.15" customHeight="1">
      <c r="A186" s="37"/>
      <c r="B186" s="38"/>
      <c r="C186" s="210" t="s">
        <v>162</v>
      </c>
      <c r="D186" s="210" t="s">
        <v>125</v>
      </c>
      <c r="E186" s="211" t="s">
        <v>676</v>
      </c>
      <c r="F186" s="212" t="s">
        <v>677</v>
      </c>
      <c r="G186" s="213" t="s">
        <v>184</v>
      </c>
      <c r="H186" s="214">
        <v>0.56299999999999994</v>
      </c>
      <c r="I186" s="215"/>
      <c r="J186" s="216">
        <f>ROUND(I186*H186,2)</f>
        <v>0</v>
      </c>
      <c r="K186" s="217"/>
      <c r="L186" s="43"/>
      <c r="M186" s="218" t="s">
        <v>1</v>
      </c>
      <c r="N186" s="219" t="s">
        <v>38</v>
      </c>
      <c r="O186" s="90"/>
      <c r="P186" s="220">
        <f>O186*H186</f>
        <v>0</v>
      </c>
      <c r="Q186" s="220">
        <v>2.5027599999999999</v>
      </c>
      <c r="R186" s="220">
        <f>Q186*H186</f>
        <v>1.4090538799999999</v>
      </c>
      <c r="S186" s="220">
        <v>0</v>
      </c>
      <c r="T186" s="22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2" t="s">
        <v>123</v>
      </c>
      <c r="AT186" s="222" t="s">
        <v>125</v>
      </c>
      <c r="AU186" s="222" t="s">
        <v>83</v>
      </c>
      <c r="AY186" s="16" t="s">
        <v>124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6" t="s">
        <v>81</v>
      </c>
      <c r="BK186" s="223">
        <f>ROUND(I186*H186,2)</f>
        <v>0</v>
      </c>
      <c r="BL186" s="16" t="s">
        <v>123</v>
      </c>
      <c r="BM186" s="222" t="s">
        <v>264</v>
      </c>
    </row>
    <row r="187" s="13" customFormat="1">
      <c r="A187" s="13"/>
      <c r="B187" s="237"/>
      <c r="C187" s="238"/>
      <c r="D187" s="239" t="s">
        <v>179</v>
      </c>
      <c r="E187" s="240" t="s">
        <v>1</v>
      </c>
      <c r="F187" s="241" t="s">
        <v>678</v>
      </c>
      <c r="G187" s="238"/>
      <c r="H187" s="242">
        <v>0.56299999999999994</v>
      </c>
      <c r="I187" s="243"/>
      <c r="J187" s="238"/>
      <c r="K187" s="238"/>
      <c r="L187" s="244"/>
      <c r="M187" s="245"/>
      <c r="N187" s="246"/>
      <c r="O187" s="246"/>
      <c r="P187" s="246"/>
      <c r="Q187" s="246"/>
      <c r="R187" s="246"/>
      <c r="S187" s="246"/>
      <c r="T187" s="24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8" t="s">
        <v>179</v>
      </c>
      <c r="AU187" s="248" t="s">
        <v>83</v>
      </c>
      <c r="AV187" s="13" t="s">
        <v>83</v>
      </c>
      <c r="AW187" s="13" t="s">
        <v>30</v>
      </c>
      <c r="AX187" s="13" t="s">
        <v>73</v>
      </c>
      <c r="AY187" s="248" t="s">
        <v>124</v>
      </c>
    </row>
    <row r="188" s="14" customFormat="1">
      <c r="A188" s="14"/>
      <c r="B188" s="249"/>
      <c r="C188" s="250"/>
      <c r="D188" s="239" t="s">
        <v>179</v>
      </c>
      <c r="E188" s="251" t="s">
        <v>1</v>
      </c>
      <c r="F188" s="252" t="s">
        <v>181</v>
      </c>
      <c r="G188" s="250"/>
      <c r="H188" s="253">
        <v>0.56299999999999994</v>
      </c>
      <c r="I188" s="254"/>
      <c r="J188" s="250"/>
      <c r="K188" s="250"/>
      <c r="L188" s="255"/>
      <c r="M188" s="256"/>
      <c r="N188" s="257"/>
      <c r="O188" s="257"/>
      <c r="P188" s="257"/>
      <c r="Q188" s="257"/>
      <c r="R188" s="257"/>
      <c r="S188" s="257"/>
      <c r="T188" s="258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9" t="s">
        <v>179</v>
      </c>
      <c r="AU188" s="259" t="s">
        <v>83</v>
      </c>
      <c r="AV188" s="14" t="s">
        <v>123</v>
      </c>
      <c r="AW188" s="14" t="s">
        <v>30</v>
      </c>
      <c r="AX188" s="14" t="s">
        <v>81</v>
      </c>
      <c r="AY188" s="259" t="s">
        <v>124</v>
      </c>
    </row>
    <row r="189" s="2" customFormat="1" ht="24.15" customHeight="1">
      <c r="A189" s="37"/>
      <c r="B189" s="38"/>
      <c r="C189" s="210" t="s">
        <v>266</v>
      </c>
      <c r="D189" s="210" t="s">
        <v>125</v>
      </c>
      <c r="E189" s="211" t="s">
        <v>679</v>
      </c>
      <c r="F189" s="212" t="s">
        <v>680</v>
      </c>
      <c r="G189" s="213" t="s">
        <v>234</v>
      </c>
      <c r="H189" s="214">
        <v>20</v>
      </c>
      <c r="I189" s="215"/>
      <c r="J189" s="216">
        <f>ROUND(I189*H189,2)</f>
        <v>0</v>
      </c>
      <c r="K189" s="217"/>
      <c r="L189" s="43"/>
      <c r="M189" s="218" t="s">
        <v>1</v>
      </c>
      <c r="N189" s="219" t="s">
        <v>38</v>
      </c>
      <c r="O189" s="90"/>
      <c r="P189" s="220">
        <f>O189*H189</f>
        <v>0</v>
      </c>
      <c r="Q189" s="220">
        <v>0.11046</v>
      </c>
      <c r="R189" s="220">
        <f>Q189*H189</f>
        <v>2.2092000000000001</v>
      </c>
      <c r="S189" s="220">
        <v>0</v>
      </c>
      <c r="T189" s="22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2" t="s">
        <v>123</v>
      </c>
      <c r="AT189" s="222" t="s">
        <v>125</v>
      </c>
      <c r="AU189" s="222" t="s">
        <v>83</v>
      </c>
      <c r="AY189" s="16" t="s">
        <v>124</v>
      </c>
      <c r="BE189" s="223">
        <f>IF(N189="základní",J189,0)</f>
        <v>0</v>
      </c>
      <c r="BF189" s="223">
        <f>IF(N189="snížená",J189,0)</f>
        <v>0</v>
      </c>
      <c r="BG189" s="223">
        <f>IF(N189="zákl. přenesená",J189,0)</f>
        <v>0</v>
      </c>
      <c r="BH189" s="223">
        <f>IF(N189="sníž. přenesená",J189,0)</f>
        <v>0</v>
      </c>
      <c r="BI189" s="223">
        <f>IF(N189="nulová",J189,0)</f>
        <v>0</v>
      </c>
      <c r="BJ189" s="16" t="s">
        <v>81</v>
      </c>
      <c r="BK189" s="223">
        <f>ROUND(I189*H189,2)</f>
        <v>0</v>
      </c>
      <c r="BL189" s="16" t="s">
        <v>123</v>
      </c>
      <c r="BM189" s="222" t="s">
        <v>269</v>
      </c>
    </row>
    <row r="190" s="2" customFormat="1" ht="16.5" customHeight="1">
      <c r="A190" s="37"/>
      <c r="B190" s="38"/>
      <c r="C190" s="260" t="s">
        <v>217</v>
      </c>
      <c r="D190" s="260" t="s">
        <v>246</v>
      </c>
      <c r="E190" s="261" t="s">
        <v>681</v>
      </c>
      <c r="F190" s="262" t="s">
        <v>682</v>
      </c>
      <c r="G190" s="263" t="s">
        <v>234</v>
      </c>
      <c r="H190" s="264">
        <v>20.399999999999999</v>
      </c>
      <c r="I190" s="265"/>
      <c r="J190" s="266">
        <f>ROUND(I190*H190,2)</f>
        <v>0</v>
      </c>
      <c r="K190" s="267"/>
      <c r="L190" s="268"/>
      <c r="M190" s="269" t="s">
        <v>1</v>
      </c>
      <c r="N190" s="270" t="s">
        <v>38</v>
      </c>
      <c r="O190" s="90"/>
      <c r="P190" s="220">
        <f>O190*H190</f>
        <v>0</v>
      </c>
      <c r="Q190" s="220">
        <v>0.080000000000000002</v>
      </c>
      <c r="R190" s="220">
        <f>Q190*H190</f>
        <v>1.6319999999999999</v>
      </c>
      <c r="S190" s="220">
        <v>0</v>
      </c>
      <c r="T190" s="22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2" t="s">
        <v>138</v>
      </c>
      <c r="AT190" s="222" t="s">
        <v>246</v>
      </c>
      <c r="AU190" s="222" t="s">
        <v>83</v>
      </c>
      <c r="AY190" s="16" t="s">
        <v>124</v>
      </c>
      <c r="BE190" s="223">
        <f>IF(N190="základní",J190,0)</f>
        <v>0</v>
      </c>
      <c r="BF190" s="223">
        <f>IF(N190="snížená",J190,0)</f>
        <v>0</v>
      </c>
      <c r="BG190" s="223">
        <f>IF(N190="zákl. přenesená",J190,0)</f>
        <v>0</v>
      </c>
      <c r="BH190" s="223">
        <f>IF(N190="sníž. přenesená",J190,0)</f>
        <v>0</v>
      </c>
      <c r="BI190" s="223">
        <f>IF(N190="nulová",J190,0)</f>
        <v>0</v>
      </c>
      <c r="BJ190" s="16" t="s">
        <v>81</v>
      </c>
      <c r="BK190" s="223">
        <f>ROUND(I190*H190,2)</f>
        <v>0</v>
      </c>
      <c r="BL190" s="16" t="s">
        <v>123</v>
      </c>
      <c r="BM190" s="222" t="s">
        <v>273</v>
      </c>
    </row>
    <row r="191" s="13" customFormat="1">
      <c r="A191" s="13"/>
      <c r="B191" s="237"/>
      <c r="C191" s="238"/>
      <c r="D191" s="239" t="s">
        <v>179</v>
      </c>
      <c r="E191" s="240" t="s">
        <v>1</v>
      </c>
      <c r="F191" s="241" t="s">
        <v>683</v>
      </c>
      <c r="G191" s="238"/>
      <c r="H191" s="242">
        <v>20.399999999999999</v>
      </c>
      <c r="I191" s="243"/>
      <c r="J191" s="238"/>
      <c r="K191" s="238"/>
      <c r="L191" s="244"/>
      <c r="M191" s="245"/>
      <c r="N191" s="246"/>
      <c r="O191" s="246"/>
      <c r="P191" s="246"/>
      <c r="Q191" s="246"/>
      <c r="R191" s="246"/>
      <c r="S191" s="246"/>
      <c r="T191" s="24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8" t="s">
        <v>179</v>
      </c>
      <c r="AU191" s="248" t="s">
        <v>83</v>
      </c>
      <c r="AV191" s="13" t="s">
        <v>83</v>
      </c>
      <c r="AW191" s="13" t="s">
        <v>30</v>
      </c>
      <c r="AX191" s="13" t="s">
        <v>73</v>
      </c>
      <c r="AY191" s="248" t="s">
        <v>124</v>
      </c>
    </row>
    <row r="192" s="14" customFormat="1">
      <c r="A192" s="14"/>
      <c r="B192" s="249"/>
      <c r="C192" s="250"/>
      <c r="D192" s="239" t="s">
        <v>179</v>
      </c>
      <c r="E192" s="251" t="s">
        <v>1</v>
      </c>
      <c r="F192" s="252" t="s">
        <v>181</v>
      </c>
      <c r="G192" s="250"/>
      <c r="H192" s="253">
        <v>20.399999999999999</v>
      </c>
      <c r="I192" s="254"/>
      <c r="J192" s="250"/>
      <c r="K192" s="250"/>
      <c r="L192" s="255"/>
      <c r="M192" s="256"/>
      <c r="N192" s="257"/>
      <c r="O192" s="257"/>
      <c r="P192" s="257"/>
      <c r="Q192" s="257"/>
      <c r="R192" s="257"/>
      <c r="S192" s="257"/>
      <c r="T192" s="258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9" t="s">
        <v>179</v>
      </c>
      <c r="AU192" s="259" t="s">
        <v>83</v>
      </c>
      <c r="AV192" s="14" t="s">
        <v>123</v>
      </c>
      <c r="AW192" s="14" t="s">
        <v>30</v>
      </c>
      <c r="AX192" s="14" t="s">
        <v>81</v>
      </c>
      <c r="AY192" s="259" t="s">
        <v>124</v>
      </c>
    </row>
    <row r="193" s="2" customFormat="1" ht="24.15" customHeight="1">
      <c r="A193" s="37"/>
      <c r="B193" s="38"/>
      <c r="C193" s="210" t="s">
        <v>274</v>
      </c>
      <c r="D193" s="210" t="s">
        <v>125</v>
      </c>
      <c r="E193" s="211" t="s">
        <v>684</v>
      </c>
      <c r="F193" s="212" t="s">
        <v>685</v>
      </c>
      <c r="G193" s="213" t="s">
        <v>177</v>
      </c>
      <c r="H193" s="214">
        <v>10.5</v>
      </c>
      <c r="I193" s="215"/>
      <c r="J193" s="216">
        <f>ROUND(I193*H193,2)</f>
        <v>0</v>
      </c>
      <c r="K193" s="217"/>
      <c r="L193" s="43"/>
      <c r="M193" s="218" t="s">
        <v>1</v>
      </c>
      <c r="N193" s="219" t="s">
        <v>38</v>
      </c>
      <c r="O193" s="90"/>
      <c r="P193" s="220">
        <f>O193*H193</f>
        <v>0</v>
      </c>
      <c r="Q193" s="220">
        <v>0.24787000000000001</v>
      </c>
      <c r="R193" s="220">
        <f>Q193*H193</f>
        <v>2.6026350000000003</v>
      </c>
      <c r="S193" s="220">
        <v>0</v>
      </c>
      <c r="T193" s="221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2" t="s">
        <v>123</v>
      </c>
      <c r="AT193" s="222" t="s">
        <v>125</v>
      </c>
      <c r="AU193" s="222" t="s">
        <v>83</v>
      </c>
      <c r="AY193" s="16" t="s">
        <v>124</v>
      </c>
      <c r="BE193" s="223">
        <f>IF(N193="základní",J193,0)</f>
        <v>0</v>
      </c>
      <c r="BF193" s="223">
        <f>IF(N193="snížená",J193,0)</f>
        <v>0</v>
      </c>
      <c r="BG193" s="223">
        <f>IF(N193="zákl. přenesená",J193,0)</f>
        <v>0</v>
      </c>
      <c r="BH193" s="223">
        <f>IF(N193="sníž. přenesená",J193,0)</f>
        <v>0</v>
      </c>
      <c r="BI193" s="223">
        <f>IF(N193="nulová",J193,0)</f>
        <v>0</v>
      </c>
      <c r="BJ193" s="16" t="s">
        <v>81</v>
      </c>
      <c r="BK193" s="223">
        <f>ROUND(I193*H193,2)</f>
        <v>0</v>
      </c>
      <c r="BL193" s="16" t="s">
        <v>123</v>
      </c>
      <c r="BM193" s="222" t="s">
        <v>277</v>
      </c>
    </row>
    <row r="194" s="13" customFormat="1">
      <c r="A194" s="13"/>
      <c r="B194" s="237"/>
      <c r="C194" s="238"/>
      <c r="D194" s="239" t="s">
        <v>179</v>
      </c>
      <c r="E194" s="240" t="s">
        <v>1</v>
      </c>
      <c r="F194" s="241" t="s">
        <v>686</v>
      </c>
      <c r="G194" s="238"/>
      <c r="H194" s="242">
        <v>10.5</v>
      </c>
      <c r="I194" s="243"/>
      <c r="J194" s="238"/>
      <c r="K194" s="238"/>
      <c r="L194" s="244"/>
      <c r="M194" s="245"/>
      <c r="N194" s="246"/>
      <c r="O194" s="246"/>
      <c r="P194" s="246"/>
      <c r="Q194" s="246"/>
      <c r="R194" s="246"/>
      <c r="S194" s="246"/>
      <c r="T194" s="24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8" t="s">
        <v>179</v>
      </c>
      <c r="AU194" s="248" t="s">
        <v>83</v>
      </c>
      <c r="AV194" s="13" t="s">
        <v>83</v>
      </c>
      <c r="AW194" s="13" t="s">
        <v>30</v>
      </c>
      <c r="AX194" s="13" t="s">
        <v>73</v>
      </c>
      <c r="AY194" s="248" t="s">
        <v>124</v>
      </c>
    </row>
    <row r="195" s="14" customFormat="1">
      <c r="A195" s="14"/>
      <c r="B195" s="249"/>
      <c r="C195" s="250"/>
      <c r="D195" s="239" t="s">
        <v>179</v>
      </c>
      <c r="E195" s="251" t="s">
        <v>1</v>
      </c>
      <c r="F195" s="252" t="s">
        <v>181</v>
      </c>
      <c r="G195" s="250"/>
      <c r="H195" s="253">
        <v>10.5</v>
      </c>
      <c r="I195" s="254"/>
      <c r="J195" s="250"/>
      <c r="K195" s="250"/>
      <c r="L195" s="255"/>
      <c r="M195" s="256"/>
      <c r="N195" s="257"/>
      <c r="O195" s="257"/>
      <c r="P195" s="257"/>
      <c r="Q195" s="257"/>
      <c r="R195" s="257"/>
      <c r="S195" s="257"/>
      <c r="T195" s="25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9" t="s">
        <v>179</v>
      </c>
      <c r="AU195" s="259" t="s">
        <v>83</v>
      </c>
      <c r="AV195" s="14" t="s">
        <v>123</v>
      </c>
      <c r="AW195" s="14" t="s">
        <v>30</v>
      </c>
      <c r="AX195" s="14" t="s">
        <v>81</v>
      </c>
      <c r="AY195" s="259" t="s">
        <v>124</v>
      </c>
    </row>
    <row r="196" s="11" customFormat="1" ht="22.8" customHeight="1">
      <c r="A196" s="11"/>
      <c r="B196" s="196"/>
      <c r="C196" s="197"/>
      <c r="D196" s="198" t="s">
        <v>72</v>
      </c>
      <c r="E196" s="235" t="s">
        <v>139</v>
      </c>
      <c r="F196" s="235" t="s">
        <v>198</v>
      </c>
      <c r="G196" s="197"/>
      <c r="H196" s="197"/>
      <c r="I196" s="200"/>
      <c r="J196" s="236">
        <f>BK196</f>
        <v>0</v>
      </c>
      <c r="K196" s="197"/>
      <c r="L196" s="202"/>
      <c r="M196" s="203"/>
      <c r="N196" s="204"/>
      <c r="O196" s="204"/>
      <c r="P196" s="205">
        <f>SUM(P197:P211)</f>
        <v>0</v>
      </c>
      <c r="Q196" s="204"/>
      <c r="R196" s="205">
        <f>SUM(R197:R211)</f>
        <v>127.55987600000003</v>
      </c>
      <c r="S196" s="204"/>
      <c r="T196" s="206">
        <f>SUM(T197:T211)</f>
        <v>0</v>
      </c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R196" s="207" t="s">
        <v>81</v>
      </c>
      <c r="AT196" s="208" t="s">
        <v>72</v>
      </c>
      <c r="AU196" s="208" t="s">
        <v>81</v>
      </c>
      <c r="AY196" s="207" t="s">
        <v>124</v>
      </c>
      <c r="BK196" s="209">
        <f>SUM(BK197:BK211)</f>
        <v>0</v>
      </c>
    </row>
    <row r="197" s="2" customFormat="1" ht="24.15" customHeight="1">
      <c r="A197" s="37"/>
      <c r="B197" s="38"/>
      <c r="C197" s="210" t="s">
        <v>220</v>
      </c>
      <c r="D197" s="210" t="s">
        <v>125</v>
      </c>
      <c r="E197" s="211" t="s">
        <v>199</v>
      </c>
      <c r="F197" s="212" t="s">
        <v>200</v>
      </c>
      <c r="G197" s="213" t="s">
        <v>177</v>
      </c>
      <c r="H197" s="214">
        <v>184.40000000000001</v>
      </c>
      <c r="I197" s="215"/>
      <c r="J197" s="216">
        <f>ROUND(I197*H197,2)</f>
        <v>0</v>
      </c>
      <c r="K197" s="217"/>
      <c r="L197" s="43"/>
      <c r="M197" s="218" t="s">
        <v>1</v>
      </c>
      <c r="N197" s="219" t="s">
        <v>38</v>
      </c>
      <c r="O197" s="90"/>
      <c r="P197" s="220">
        <f>O197*H197</f>
        <v>0</v>
      </c>
      <c r="Q197" s="220">
        <v>0.46000000000000002</v>
      </c>
      <c r="R197" s="220">
        <f>Q197*H197</f>
        <v>84.824000000000012</v>
      </c>
      <c r="S197" s="220">
        <v>0</v>
      </c>
      <c r="T197" s="22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2" t="s">
        <v>123</v>
      </c>
      <c r="AT197" s="222" t="s">
        <v>125</v>
      </c>
      <c r="AU197" s="222" t="s">
        <v>83</v>
      </c>
      <c r="AY197" s="16" t="s">
        <v>124</v>
      </c>
      <c r="BE197" s="223">
        <f>IF(N197="základní",J197,0)</f>
        <v>0</v>
      </c>
      <c r="BF197" s="223">
        <f>IF(N197="snížená",J197,0)</f>
        <v>0</v>
      </c>
      <c r="BG197" s="223">
        <f>IF(N197="zákl. přenesená",J197,0)</f>
        <v>0</v>
      </c>
      <c r="BH197" s="223">
        <f>IF(N197="sníž. přenesená",J197,0)</f>
        <v>0</v>
      </c>
      <c r="BI197" s="223">
        <f>IF(N197="nulová",J197,0)</f>
        <v>0</v>
      </c>
      <c r="BJ197" s="16" t="s">
        <v>81</v>
      </c>
      <c r="BK197" s="223">
        <f>ROUND(I197*H197,2)</f>
        <v>0</v>
      </c>
      <c r="BL197" s="16" t="s">
        <v>123</v>
      </c>
      <c r="BM197" s="222" t="s">
        <v>280</v>
      </c>
    </row>
    <row r="198" s="13" customFormat="1">
      <c r="A198" s="13"/>
      <c r="B198" s="237"/>
      <c r="C198" s="238"/>
      <c r="D198" s="239" t="s">
        <v>179</v>
      </c>
      <c r="E198" s="240" t="s">
        <v>1</v>
      </c>
      <c r="F198" s="241" t="s">
        <v>647</v>
      </c>
      <c r="G198" s="238"/>
      <c r="H198" s="242">
        <v>184.40000000000001</v>
      </c>
      <c r="I198" s="243"/>
      <c r="J198" s="238"/>
      <c r="K198" s="238"/>
      <c r="L198" s="244"/>
      <c r="M198" s="245"/>
      <c r="N198" s="246"/>
      <c r="O198" s="246"/>
      <c r="P198" s="246"/>
      <c r="Q198" s="246"/>
      <c r="R198" s="246"/>
      <c r="S198" s="246"/>
      <c r="T198" s="24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8" t="s">
        <v>179</v>
      </c>
      <c r="AU198" s="248" t="s">
        <v>83</v>
      </c>
      <c r="AV198" s="13" t="s">
        <v>83</v>
      </c>
      <c r="AW198" s="13" t="s">
        <v>30</v>
      </c>
      <c r="AX198" s="13" t="s">
        <v>73</v>
      </c>
      <c r="AY198" s="248" t="s">
        <v>124</v>
      </c>
    </row>
    <row r="199" s="14" customFormat="1">
      <c r="A199" s="14"/>
      <c r="B199" s="249"/>
      <c r="C199" s="250"/>
      <c r="D199" s="239" t="s">
        <v>179</v>
      </c>
      <c r="E199" s="251" t="s">
        <v>1</v>
      </c>
      <c r="F199" s="252" t="s">
        <v>181</v>
      </c>
      <c r="G199" s="250"/>
      <c r="H199" s="253">
        <v>184.40000000000001</v>
      </c>
      <c r="I199" s="254"/>
      <c r="J199" s="250"/>
      <c r="K199" s="250"/>
      <c r="L199" s="255"/>
      <c r="M199" s="256"/>
      <c r="N199" s="257"/>
      <c r="O199" s="257"/>
      <c r="P199" s="257"/>
      <c r="Q199" s="257"/>
      <c r="R199" s="257"/>
      <c r="S199" s="257"/>
      <c r="T199" s="258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9" t="s">
        <v>179</v>
      </c>
      <c r="AU199" s="259" t="s">
        <v>83</v>
      </c>
      <c r="AV199" s="14" t="s">
        <v>123</v>
      </c>
      <c r="AW199" s="14" t="s">
        <v>30</v>
      </c>
      <c r="AX199" s="14" t="s">
        <v>81</v>
      </c>
      <c r="AY199" s="259" t="s">
        <v>124</v>
      </c>
    </row>
    <row r="200" s="2" customFormat="1" ht="24.15" customHeight="1">
      <c r="A200" s="37"/>
      <c r="B200" s="38"/>
      <c r="C200" s="210" t="s">
        <v>282</v>
      </c>
      <c r="D200" s="210" t="s">
        <v>125</v>
      </c>
      <c r="E200" s="211" t="s">
        <v>687</v>
      </c>
      <c r="F200" s="212" t="s">
        <v>688</v>
      </c>
      <c r="G200" s="213" t="s">
        <v>177</v>
      </c>
      <c r="H200" s="214">
        <v>138.30000000000001</v>
      </c>
      <c r="I200" s="215"/>
      <c r="J200" s="216">
        <f>ROUND(I200*H200,2)</f>
        <v>0</v>
      </c>
      <c r="K200" s="217"/>
      <c r="L200" s="43"/>
      <c r="M200" s="218" t="s">
        <v>1</v>
      </c>
      <c r="N200" s="219" t="s">
        <v>38</v>
      </c>
      <c r="O200" s="90"/>
      <c r="P200" s="220">
        <f>O200*H200</f>
        <v>0</v>
      </c>
      <c r="Q200" s="220">
        <v>0.108</v>
      </c>
      <c r="R200" s="220">
        <f>Q200*H200</f>
        <v>14.936400000000001</v>
      </c>
      <c r="S200" s="220">
        <v>0</v>
      </c>
      <c r="T200" s="221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2" t="s">
        <v>123</v>
      </c>
      <c r="AT200" s="222" t="s">
        <v>125</v>
      </c>
      <c r="AU200" s="222" t="s">
        <v>83</v>
      </c>
      <c r="AY200" s="16" t="s">
        <v>124</v>
      </c>
      <c r="BE200" s="223">
        <f>IF(N200="základní",J200,0)</f>
        <v>0</v>
      </c>
      <c r="BF200" s="223">
        <f>IF(N200="snížená",J200,0)</f>
        <v>0</v>
      </c>
      <c r="BG200" s="223">
        <f>IF(N200="zákl. přenesená",J200,0)</f>
        <v>0</v>
      </c>
      <c r="BH200" s="223">
        <f>IF(N200="sníž. přenesená",J200,0)</f>
        <v>0</v>
      </c>
      <c r="BI200" s="223">
        <f>IF(N200="nulová",J200,0)</f>
        <v>0</v>
      </c>
      <c r="BJ200" s="16" t="s">
        <v>81</v>
      </c>
      <c r="BK200" s="223">
        <f>ROUND(I200*H200,2)</f>
        <v>0</v>
      </c>
      <c r="BL200" s="16" t="s">
        <v>123</v>
      </c>
      <c r="BM200" s="222" t="s">
        <v>285</v>
      </c>
    </row>
    <row r="201" s="13" customFormat="1">
      <c r="A201" s="13"/>
      <c r="B201" s="237"/>
      <c r="C201" s="238"/>
      <c r="D201" s="239" t="s">
        <v>179</v>
      </c>
      <c r="E201" s="240" t="s">
        <v>1</v>
      </c>
      <c r="F201" s="241" t="s">
        <v>689</v>
      </c>
      <c r="G201" s="238"/>
      <c r="H201" s="242">
        <v>138.30000000000001</v>
      </c>
      <c r="I201" s="243"/>
      <c r="J201" s="238"/>
      <c r="K201" s="238"/>
      <c r="L201" s="244"/>
      <c r="M201" s="245"/>
      <c r="N201" s="246"/>
      <c r="O201" s="246"/>
      <c r="P201" s="246"/>
      <c r="Q201" s="246"/>
      <c r="R201" s="246"/>
      <c r="S201" s="246"/>
      <c r="T201" s="24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8" t="s">
        <v>179</v>
      </c>
      <c r="AU201" s="248" t="s">
        <v>83</v>
      </c>
      <c r="AV201" s="13" t="s">
        <v>83</v>
      </c>
      <c r="AW201" s="13" t="s">
        <v>30</v>
      </c>
      <c r="AX201" s="13" t="s">
        <v>73</v>
      </c>
      <c r="AY201" s="248" t="s">
        <v>124</v>
      </c>
    </row>
    <row r="202" s="14" customFormat="1">
      <c r="A202" s="14"/>
      <c r="B202" s="249"/>
      <c r="C202" s="250"/>
      <c r="D202" s="239" t="s">
        <v>179</v>
      </c>
      <c r="E202" s="251" t="s">
        <v>1</v>
      </c>
      <c r="F202" s="252" t="s">
        <v>181</v>
      </c>
      <c r="G202" s="250"/>
      <c r="H202" s="253">
        <v>138.30000000000001</v>
      </c>
      <c r="I202" s="254"/>
      <c r="J202" s="250"/>
      <c r="K202" s="250"/>
      <c r="L202" s="255"/>
      <c r="M202" s="256"/>
      <c r="N202" s="257"/>
      <c r="O202" s="257"/>
      <c r="P202" s="257"/>
      <c r="Q202" s="257"/>
      <c r="R202" s="257"/>
      <c r="S202" s="257"/>
      <c r="T202" s="258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9" t="s">
        <v>179</v>
      </c>
      <c r="AU202" s="259" t="s">
        <v>83</v>
      </c>
      <c r="AV202" s="14" t="s">
        <v>123</v>
      </c>
      <c r="AW202" s="14" t="s">
        <v>30</v>
      </c>
      <c r="AX202" s="14" t="s">
        <v>81</v>
      </c>
      <c r="AY202" s="259" t="s">
        <v>124</v>
      </c>
    </row>
    <row r="203" s="2" customFormat="1" ht="24.15" customHeight="1">
      <c r="A203" s="37"/>
      <c r="B203" s="38"/>
      <c r="C203" s="210" t="s">
        <v>225</v>
      </c>
      <c r="D203" s="210" t="s">
        <v>125</v>
      </c>
      <c r="E203" s="211" t="s">
        <v>690</v>
      </c>
      <c r="F203" s="212" t="s">
        <v>691</v>
      </c>
      <c r="G203" s="213" t="s">
        <v>177</v>
      </c>
      <c r="H203" s="214">
        <v>138.30000000000001</v>
      </c>
      <c r="I203" s="215"/>
      <c r="J203" s="216">
        <f>ROUND(I203*H203,2)</f>
        <v>0</v>
      </c>
      <c r="K203" s="217"/>
      <c r="L203" s="43"/>
      <c r="M203" s="218" t="s">
        <v>1</v>
      </c>
      <c r="N203" s="219" t="s">
        <v>38</v>
      </c>
      <c r="O203" s="90"/>
      <c r="P203" s="220">
        <f>O203*H203</f>
        <v>0</v>
      </c>
      <c r="Q203" s="220">
        <v>0.019720000000000001</v>
      </c>
      <c r="R203" s="220">
        <f>Q203*H203</f>
        <v>2.7272760000000003</v>
      </c>
      <c r="S203" s="220">
        <v>0</v>
      </c>
      <c r="T203" s="221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2" t="s">
        <v>123</v>
      </c>
      <c r="AT203" s="222" t="s">
        <v>125</v>
      </c>
      <c r="AU203" s="222" t="s">
        <v>83</v>
      </c>
      <c r="AY203" s="16" t="s">
        <v>124</v>
      </c>
      <c r="BE203" s="223">
        <f>IF(N203="základní",J203,0)</f>
        <v>0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16" t="s">
        <v>81</v>
      </c>
      <c r="BK203" s="223">
        <f>ROUND(I203*H203,2)</f>
        <v>0</v>
      </c>
      <c r="BL203" s="16" t="s">
        <v>123</v>
      </c>
      <c r="BM203" s="222" t="s">
        <v>288</v>
      </c>
    </row>
    <row r="204" s="13" customFormat="1">
      <c r="A204" s="13"/>
      <c r="B204" s="237"/>
      <c r="C204" s="238"/>
      <c r="D204" s="239" t="s">
        <v>179</v>
      </c>
      <c r="E204" s="240" t="s">
        <v>1</v>
      </c>
      <c r="F204" s="241" t="s">
        <v>689</v>
      </c>
      <c r="G204" s="238"/>
      <c r="H204" s="242">
        <v>138.30000000000001</v>
      </c>
      <c r="I204" s="243"/>
      <c r="J204" s="238"/>
      <c r="K204" s="238"/>
      <c r="L204" s="244"/>
      <c r="M204" s="245"/>
      <c r="N204" s="246"/>
      <c r="O204" s="246"/>
      <c r="P204" s="246"/>
      <c r="Q204" s="246"/>
      <c r="R204" s="246"/>
      <c r="S204" s="246"/>
      <c r="T204" s="24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8" t="s">
        <v>179</v>
      </c>
      <c r="AU204" s="248" t="s">
        <v>83</v>
      </c>
      <c r="AV204" s="13" t="s">
        <v>83</v>
      </c>
      <c r="AW204" s="13" t="s">
        <v>30</v>
      </c>
      <c r="AX204" s="13" t="s">
        <v>73</v>
      </c>
      <c r="AY204" s="248" t="s">
        <v>124</v>
      </c>
    </row>
    <row r="205" s="14" customFormat="1">
      <c r="A205" s="14"/>
      <c r="B205" s="249"/>
      <c r="C205" s="250"/>
      <c r="D205" s="239" t="s">
        <v>179</v>
      </c>
      <c r="E205" s="251" t="s">
        <v>1</v>
      </c>
      <c r="F205" s="252" t="s">
        <v>181</v>
      </c>
      <c r="G205" s="250"/>
      <c r="H205" s="253">
        <v>138.30000000000001</v>
      </c>
      <c r="I205" s="254"/>
      <c r="J205" s="250"/>
      <c r="K205" s="250"/>
      <c r="L205" s="255"/>
      <c r="M205" s="256"/>
      <c r="N205" s="257"/>
      <c r="O205" s="257"/>
      <c r="P205" s="257"/>
      <c r="Q205" s="257"/>
      <c r="R205" s="257"/>
      <c r="S205" s="257"/>
      <c r="T205" s="25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9" t="s">
        <v>179</v>
      </c>
      <c r="AU205" s="259" t="s">
        <v>83</v>
      </c>
      <c r="AV205" s="14" t="s">
        <v>123</v>
      </c>
      <c r="AW205" s="14" t="s">
        <v>30</v>
      </c>
      <c r="AX205" s="14" t="s">
        <v>81</v>
      </c>
      <c r="AY205" s="259" t="s">
        <v>124</v>
      </c>
    </row>
    <row r="206" s="2" customFormat="1" ht="33" customHeight="1">
      <c r="A206" s="37"/>
      <c r="B206" s="38"/>
      <c r="C206" s="210" t="s">
        <v>289</v>
      </c>
      <c r="D206" s="210" t="s">
        <v>125</v>
      </c>
      <c r="E206" s="211" t="s">
        <v>692</v>
      </c>
      <c r="F206" s="212" t="s">
        <v>693</v>
      </c>
      <c r="G206" s="213" t="s">
        <v>177</v>
      </c>
      <c r="H206" s="214">
        <v>54</v>
      </c>
      <c r="I206" s="215"/>
      <c r="J206" s="216">
        <f>ROUND(I206*H206,2)</f>
        <v>0</v>
      </c>
      <c r="K206" s="217"/>
      <c r="L206" s="43"/>
      <c r="M206" s="218" t="s">
        <v>1</v>
      </c>
      <c r="N206" s="219" t="s">
        <v>38</v>
      </c>
      <c r="O206" s="90"/>
      <c r="P206" s="220">
        <f>O206*H206</f>
        <v>0</v>
      </c>
      <c r="Q206" s="220">
        <v>0.083500000000000005</v>
      </c>
      <c r="R206" s="220">
        <f>Q206*H206</f>
        <v>4.5090000000000003</v>
      </c>
      <c r="S206" s="220">
        <v>0</v>
      </c>
      <c r="T206" s="221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2" t="s">
        <v>123</v>
      </c>
      <c r="AT206" s="222" t="s">
        <v>125</v>
      </c>
      <c r="AU206" s="222" t="s">
        <v>83</v>
      </c>
      <c r="AY206" s="16" t="s">
        <v>124</v>
      </c>
      <c r="BE206" s="223">
        <f>IF(N206="základní",J206,0)</f>
        <v>0</v>
      </c>
      <c r="BF206" s="223">
        <f>IF(N206="snížená",J206,0)</f>
        <v>0</v>
      </c>
      <c r="BG206" s="223">
        <f>IF(N206="zákl. přenesená",J206,0)</f>
        <v>0</v>
      </c>
      <c r="BH206" s="223">
        <f>IF(N206="sníž. přenesená",J206,0)</f>
        <v>0</v>
      </c>
      <c r="BI206" s="223">
        <f>IF(N206="nulová",J206,0)</f>
        <v>0</v>
      </c>
      <c r="BJ206" s="16" t="s">
        <v>81</v>
      </c>
      <c r="BK206" s="223">
        <f>ROUND(I206*H206,2)</f>
        <v>0</v>
      </c>
      <c r="BL206" s="16" t="s">
        <v>123</v>
      </c>
      <c r="BM206" s="222" t="s">
        <v>292</v>
      </c>
    </row>
    <row r="207" s="13" customFormat="1">
      <c r="A207" s="13"/>
      <c r="B207" s="237"/>
      <c r="C207" s="238"/>
      <c r="D207" s="239" t="s">
        <v>179</v>
      </c>
      <c r="E207" s="240" t="s">
        <v>1</v>
      </c>
      <c r="F207" s="241" t="s">
        <v>694</v>
      </c>
      <c r="G207" s="238"/>
      <c r="H207" s="242">
        <v>54</v>
      </c>
      <c r="I207" s="243"/>
      <c r="J207" s="238"/>
      <c r="K207" s="238"/>
      <c r="L207" s="244"/>
      <c r="M207" s="245"/>
      <c r="N207" s="246"/>
      <c r="O207" s="246"/>
      <c r="P207" s="246"/>
      <c r="Q207" s="246"/>
      <c r="R207" s="246"/>
      <c r="S207" s="246"/>
      <c r="T207" s="24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8" t="s">
        <v>179</v>
      </c>
      <c r="AU207" s="248" t="s">
        <v>83</v>
      </c>
      <c r="AV207" s="13" t="s">
        <v>83</v>
      </c>
      <c r="AW207" s="13" t="s">
        <v>30</v>
      </c>
      <c r="AX207" s="13" t="s">
        <v>73</v>
      </c>
      <c r="AY207" s="248" t="s">
        <v>124</v>
      </c>
    </row>
    <row r="208" s="14" customFormat="1">
      <c r="A208" s="14"/>
      <c r="B208" s="249"/>
      <c r="C208" s="250"/>
      <c r="D208" s="239" t="s">
        <v>179</v>
      </c>
      <c r="E208" s="251" t="s">
        <v>1</v>
      </c>
      <c r="F208" s="252" t="s">
        <v>181</v>
      </c>
      <c r="G208" s="250"/>
      <c r="H208" s="253">
        <v>54</v>
      </c>
      <c r="I208" s="254"/>
      <c r="J208" s="250"/>
      <c r="K208" s="250"/>
      <c r="L208" s="255"/>
      <c r="M208" s="256"/>
      <c r="N208" s="257"/>
      <c r="O208" s="257"/>
      <c r="P208" s="257"/>
      <c r="Q208" s="257"/>
      <c r="R208" s="257"/>
      <c r="S208" s="257"/>
      <c r="T208" s="258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9" t="s">
        <v>179</v>
      </c>
      <c r="AU208" s="259" t="s">
        <v>83</v>
      </c>
      <c r="AV208" s="14" t="s">
        <v>123</v>
      </c>
      <c r="AW208" s="14" t="s">
        <v>30</v>
      </c>
      <c r="AX208" s="14" t="s">
        <v>81</v>
      </c>
      <c r="AY208" s="259" t="s">
        <v>124</v>
      </c>
    </row>
    <row r="209" s="2" customFormat="1" ht="16.5" customHeight="1">
      <c r="A209" s="37"/>
      <c r="B209" s="38"/>
      <c r="C209" s="260" t="s">
        <v>229</v>
      </c>
      <c r="D209" s="260" t="s">
        <v>246</v>
      </c>
      <c r="E209" s="261" t="s">
        <v>695</v>
      </c>
      <c r="F209" s="262" t="s">
        <v>696</v>
      </c>
      <c r="G209" s="263" t="s">
        <v>244</v>
      </c>
      <c r="H209" s="264">
        <v>18.359999999999999</v>
      </c>
      <c r="I209" s="265"/>
      <c r="J209" s="266">
        <f>ROUND(I209*H209,2)</f>
        <v>0</v>
      </c>
      <c r="K209" s="267"/>
      <c r="L209" s="268"/>
      <c r="M209" s="269" t="s">
        <v>1</v>
      </c>
      <c r="N209" s="270" t="s">
        <v>38</v>
      </c>
      <c r="O209" s="90"/>
      <c r="P209" s="220">
        <f>O209*H209</f>
        <v>0</v>
      </c>
      <c r="Q209" s="220">
        <v>1.1200000000000001</v>
      </c>
      <c r="R209" s="220">
        <f>Q209*H209</f>
        <v>20.563200000000002</v>
      </c>
      <c r="S209" s="220">
        <v>0</v>
      </c>
      <c r="T209" s="221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2" t="s">
        <v>138</v>
      </c>
      <c r="AT209" s="222" t="s">
        <v>246</v>
      </c>
      <c r="AU209" s="222" t="s">
        <v>83</v>
      </c>
      <c r="AY209" s="16" t="s">
        <v>124</v>
      </c>
      <c r="BE209" s="223">
        <f>IF(N209="základní",J209,0)</f>
        <v>0</v>
      </c>
      <c r="BF209" s="223">
        <f>IF(N209="snížená",J209,0)</f>
        <v>0</v>
      </c>
      <c r="BG209" s="223">
        <f>IF(N209="zákl. přenesená",J209,0)</f>
        <v>0</v>
      </c>
      <c r="BH209" s="223">
        <f>IF(N209="sníž. přenesená",J209,0)</f>
        <v>0</v>
      </c>
      <c r="BI209" s="223">
        <f>IF(N209="nulová",J209,0)</f>
        <v>0</v>
      </c>
      <c r="BJ209" s="16" t="s">
        <v>81</v>
      </c>
      <c r="BK209" s="223">
        <f>ROUND(I209*H209,2)</f>
        <v>0</v>
      </c>
      <c r="BL209" s="16" t="s">
        <v>123</v>
      </c>
      <c r="BM209" s="222" t="s">
        <v>295</v>
      </c>
    </row>
    <row r="210" s="13" customFormat="1">
      <c r="A210" s="13"/>
      <c r="B210" s="237"/>
      <c r="C210" s="238"/>
      <c r="D210" s="239" t="s">
        <v>179</v>
      </c>
      <c r="E210" s="240" t="s">
        <v>1</v>
      </c>
      <c r="F210" s="241" t="s">
        <v>697</v>
      </c>
      <c r="G210" s="238"/>
      <c r="H210" s="242">
        <v>18.359999999999999</v>
      </c>
      <c r="I210" s="243"/>
      <c r="J210" s="238"/>
      <c r="K210" s="238"/>
      <c r="L210" s="244"/>
      <c r="M210" s="245"/>
      <c r="N210" s="246"/>
      <c r="O210" s="246"/>
      <c r="P210" s="246"/>
      <c r="Q210" s="246"/>
      <c r="R210" s="246"/>
      <c r="S210" s="246"/>
      <c r="T210" s="247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8" t="s">
        <v>179</v>
      </c>
      <c r="AU210" s="248" t="s">
        <v>83</v>
      </c>
      <c r="AV210" s="13" t="s">
        <v>83</v>
      </c>
      <c r="AW210" s="13" t="s">
        <v>30</v>
      </c>
      <c r="AX210" s="13" t="s">
        <v>73</v>
      </c>
      <c r="AY210" s="248" t="s">
        <v>124</v>
      </c>
    </row>
    <row r="211" s="14" customFormat="1">
      <c r="A211" s="14"/>
      <c r="B211" s="249"/>
      <c r="C211" s="250"/>
      <c r="D211" s="239" t="s">
        <v>179</v>
      </c>
      <c r="E211" s="251" t="s">
        <v>1</v>
      </c>
      <c r="F211" s="252" t="s">
        <v>181</v>
      </c>
      <c r="G211" s="250"/>
      <c r="H211" s="253">
        <v>18.359999999999999</v>
      </c>
      <c r="I211" s="254"/>
      <c r="J211" s="250"/>
      <c r="K211" s="250"/>
      <c r="L211" s="255"/>
      <c r="M211" s="256"/>
      <c r="N211" s="257"/>
      <c r="O211" s="257"/>
      <c r="P211" s="257"/>
      <c r="Q211" s="257"/>
      <c r="R211" s="257"/>
      <c r="S211" s="257"/>
      <c r="T211" s="258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9" t="s">
        <v>179</v>
      </c>
      <c r="AU211" s="259" t="s">
        <v>83</v>
      </c>
      <c r="AV211" s="14" t="s">
        <v>123</v>
      </c>
      <c r="AW211" s="14" t="s">
        <v>30</v>
      </c>
      <c r="AX211" s="14" t="s">
        <v>81</v>
      </c>
      <c r="AY211" s="259" t="s">
        <v>124</v>
      </c>
    </row>
    <row r="212" s="11" customFormat="1" ht="22.8" customHeight="1">
      <c r="A212" s="11"/>
      <c r="B212" s="196"/>
      <c r="C212" s="197"/>
      <c r="D212" s="198" t="s">
        <v>72</v>
      </c>
      <c r="E212" s="235" t="s">
        <v>152</v>
      </c>
      <c r="F212" s="235" t="s">
        <v>237</v>
      </c>
      <c r="G212" s="197"/>
      <c r="H212" s="197"/>
      <c r="I212" s="200"/>
      <c r="J212" s="236">
        <f>BK212</f>
        <v>0</v>
      </c>
      <c r="K212" s="197"/>
      <c r="L212" s="202"/>
      <c r="M212" s="203"/>
      <c r="N212" s="204"/>
      <c r="O212" s="204"/>
      <c r="P212" s="205">
        <f>SUM(P213:P219)</f>
        <v>0</v>
      </c>
      <c r="Q212" s="204"/>
      <c r="R212" s="205">
        <f>SUM(R213:R219)</f>
        <v>0</v>
      </c>
      <c r="S212" s="204"/>
      <c r="T212" s="206">
        <f>SUM(T213:T219)</f>
        <v>5.1575000000000006</v>
      </c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R212" s="207" t="s">
        <v>81</v>
      </c>
      <c r="AT212" s="208" t="s">
        <v>72</v>
      </c>
      <c r="AU212" s="208" t="s">
        <v>81</v>
      </c>
      <c r="AY212" s="207" t="s">
        <v>124</v>
      </c>
      <c r="BK212" s="209">
        <f>SUM(BK213:BK219)</f>
        <v>0</v>
      </c>
    </row>
    <row r="213" s="2" customFormat="1" ht="24.15" customHeight="1">
      <c r="A213" s="37"/>
      <c r="B213" s="38"/>
      <c r="C213" s="210" t="s">
        <v>298</v>
      </c>
      <c r="D213" s="210" t="s">
        <v>125</v>
      </c>
      <c r="E213" s="211" t="s">
        <v>698</v>
      </c>
      <c r="F213" s="212" t="s">
        <v>699</v>
      </c>
      <c r="G213" s="213" t="s">
        <v>131</v>
      </c>
      <c r="H213" s="214">
        <v>1</v>
      </c>
      <c r="I213" s="215"/>
      <c r="J213" s="216">
        <f>ROUND(I213*H213,2)</f>
        <v>0</v>
      </c>
      <c r="K213" s="217"/>
      <c r="L213" s="43"/>
      <c r="M213" s="218" t="s">
        <v>1</v>
      </c>
      <c r="N213" s="219" t="s">
        <v>38</v>
      </c>
      <c r="O213" s="90"/>
      <c r="P213" s="220">
        <f>O213*H213</f>
        <v>0</v>
      </c>
      <c r="Q213" s="220">
        <v>0</v>
      </c>
      <c r="R213" s="220">
        <f>Q213*H213</f>
        <v>0</v>
      </c>
      <c r="S213" s="220">
        <v>0</v>
      </c>
      <c r="T213" s="221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2" t="s">
        <v>123</v>
      </c>
      <c r="AT213" s="222" t="s">
        <v>125</v>
      </c>
      <c r="AU213" s="222" t="s">
        <v>83</v>
      </c>
      <c r="AY213" s="16" t="s">
        <v>124</v>
      </c>
      <c r="BE213" s="223">
        <f>IF(N213="základní",J213,0)</f>
        <v>0</v>
      </c>
      <c r="BF213" s="223">
        <f>IF(N213="snížená",J213,0)</f>
        <v>0</v>
      </c>
      <c r="BG213" s="223">
        <f>IF(N213="zákl. přenesená",J213,0)</f>
        <v>0</v>
      </c>
      <c r="BH213" s="223">
        <f>IF(N213="sníž. přenesená",J213,0)</f>
        <v>0</v>
      </c>
      <c r="BI213" s="223">
        <f>IF(N213="nulová",J213,0)</f>
        <v>0</v>
      </c>
      <c r="BJ213" s="16" t="s">
        <v>81</v>
      </c>
      <c r="BK213" s="223">
        <f>ROUND(I213*H213,2)</f>
        <v>0</v>
      </c>
      <c r="BL213" s="16" t="s">
        <v>123</v>
      </c>
      <c r="BM213" s="222" t="s">
        <v>301</v>
      </c>
    </row>
    <row r="214" s="13" customFormat="1">
      <c r="A214" s="13"/>
      <c r="B214" s="237"/>
      <c r="C214" s="238"/>
      <c r="D214" s="239" t="s">
        <v>179</v>
      </c>
      <c r="E214" s="240" t="s">
        <v>1</v>
      </c>
      <c r="F214" s="241" t="s">
        <v>700</v>
      </c>
      <c r="G214" s="238"/>
      <c r="H214" s="242">
        <v>1</v>
      </c>
      <c r="I214" s="243"/>
      <c r="J214" s="238"/>
      <c r="K214" s="238"/>
      <c r="L214" s="244"/>
      <c r="M214" s="245"/>
      <c r="N214" s="246"/>
      <c r="O214" s="246"/>
      <c r="P214" s="246"/>
      <c r="Q214" s="246"/>
      <c r="R214" s="246"/>
      <c r="S214" s="246"/>
      <c r="T214" s="24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8" t="s">
        <v>179</v>
      </c>
      <c r="AU214" s="248" t="s">
        <v>83</v>
      </c>
      <c r="AV214" s="13" t="s">
        <v>83</v>
      </c>
      <c r="AW214" s="13" t="s">
        <v>30</v>
      </c>
      <c r="AX214" s="13" t="s">
        <v>73</v>
      </c>
      <c r="AY214" s="248" t="s">
        <v>124</v>
      </c>
    </row>
    <row r="215" s="14" customFormat="1">
      <c r="A215" s="14"/>
      <c r="B215" s="249"/>
      <c r="C215" s="250"/>
      <c r="D215" s="239" t="s">
        <v>179</v>
      </c>
      <c r="E215" s="251" t="s">
        <v>1</v>
      </c>
      <c r="F215" s="252" t="s">
        <v>181</v>
      </c>
      <c r="G215" s="250"/>
      <c r="H215" s="253">
        <v>1</v>
      </c>
      <c r="I215" s="254"/>
      <c r="J215" s="250"/>
      <c r="K215" s="250"/>
      <c r="L215" s="255"/>
      <c r="M215" s="256"/>
      <c r="N215" s="257"/>
      <c r="O215" s="257"/>
      <c r="P215" s="257"/>
      <c r="Q215" s="257"/>
      <c r="R215" s="257"/>
      <c r="S215" s="257"/>
      <c r="T215" s="258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9" t="s">
        <v>179</v>
      </c>
      <c r="AU215" s="259" t="s">
        <v>83</v>
      </c>
      <c r="AV215" s="14" t="s">
        <v>123</v>
      </c>
      <c r="AW215" s="14" t="s">
        <v>30</v>
      </c>
      <c r="AX215" s="14" t="s">
        <v>81</v>
      </c>
      <c r="AY215" s="259" t="s">
        <v>124</v>
      </c>
    </row>
    <row r="216" s="2" customFormat="1" ht="16.5" customHeight="1">
      <c r="A216" s="37"/>
      <c r="B216" s="38"/>
      <c r="C216" s="210" t="s">
        <v>235</v>
      </c>
      <c r="D216" s="210" t="s">
        <v>125</v>
      </c>
      <c r="E216" s="211" t="s">
        <v>701</v>
      </c>
      <c r="F216" s="212" t="s">
        <v>702</v>
      </c>
      <c r="G216" s="213" t="s">
        <v>184</v>
      </c>
      <c r="H216" s="214">
        <v>2.0630000000000002</v>
      </c>
      <c r="I216" s="215"/>
      <c r="J216" s="216">
        <f>ROUND(I216*H216,2)</f>
        <v>0</v>
      </c>
      <c r="K216" s="217"/>
      <c r="L216" s="43"/>
      <c r="M216" s="218" t="s">
        <v>1</v>
      </c>
      <c r="N216" s="219" t="s">
        <v>38</v>
      </c>
      <c r="O216" s="90"/>
      <c r="P216" s="220">
        <f>O216*H216</f>
        <v>0</v>
      </c>
      <c r="Q216" s="220">
        <v>0</v>
      </c>
      <c r="R216" s="220">
        <f>Q216*H216</f>
        <v>0</v>
      </c>
      <c r="S216" s="220">
        <v>2.5</v>
      </c>
      <c r="T216" s="221">
        <f>S216*H216</f>
        <v>5.1575000000000006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2" t="s">
        <v>123</v>
      </c>
      <c r="AT216" s="222" t="s">
        <v>125</v>
      </c>
      <c r="AU216" s="222" t="s">
        <v>83</v>
      </c>
      <c r="AY216" s="16" t="s">
        <v>124</v>
      </c>
      <c r="BE216" s="223">
        <f>IF(N216="základní",J216,0)</f>
        <v>0</v>
      </c>
      <c r="BF216" s="223">
        <f>IF(N216="snížená",J216,0)</f>
        <v>0</v>
      </c>
      <c r="BG216" s="223">
        <f>IF(N216="zákl. přenesená",J216,0)</f>
        <v>0</v>
      </c>
      <c r="BH216" s="223">
        <f>IF(N216="sníž. přenesená",J216,0)</f>
        <v>0</v>
      </c>
      <c r="BI216" s="223">
        <f>IF(N216="nulová",J216,0)</f>
        <v>0</v>
      </c>
      <c r="BJ216" s="16" t="s">
        <v>81</v>
      </c>
      <c r="BK216" s="223">
        <f>ROUND(I216*H216,2)</f>
        <v>0</v>
      </c>
      <c r="BL216" s="16" t="s">
        <v>123</v>
      </c>
      <c r="BM216" s="222" t="s">
        <v>303</v>
      </c>
    </row>
    <row r="217" s="13" customFormat="1">
      <c r="A217" s="13"/>
      <c r="B217" s="237"/>
      <c r="C217" s="238"/>
      <c r="D217" s="239" t="s">
        <v>179</v>
      </c>
      <c r="E217" s="240" t="s">
        <v>1</v>
      </c>
      <c r="F217" s="241" t="s">
        <v>703</v>
      </c>
      <c r="G217" s="238"/>
      <c r="H217" s="242">
        <v>0.56299999999999994</v>
      </c>
      <c r="I217" s="243"/>
      <c r="J217" s="238"/>
      <c r="K217" s="238"/>
      <c r="L217" s="244"/>
      <c r="M217" s="245"/>
      <c r="N217" s="246"/>
      <c r="O217" s="246"/>
      <c r="P217" s="246"/>
      <c r="Q217" s="246"/>
      <c r="R217" s="246"/>
      <c r="S217" s="246"/>
      <c r="T217" s="24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8" t="s">
        <v>179</v>
      </c>
      <c r="AU217" s="248" t="s">
        <v>83</v>
      </c>
      <c r="AV217" s="13" t="s">
        <v>83</v>
      </c>
      <c r="AW217" s="13" t="s">
        <v>30</v>
      </c>
      <c r="AX217" s="13" t="s">
        <v>73</v>
      </c>
      <c r="AY217" s="248" t="s">
        <v>124</v>
      </c>
    </row>
    <row r="218" s="13" customFormat="1">
      <c r="A218" s="13"/>
      <c r="B218" s="237"/>
      <c r="C218" s="238"/>
      <c r="D218" s="239" t="s">
        <v>179</v>
      </c>
      <c r="E218" s="240" t="s">
        <v>1</v>
      </c>
      <c r="F218" s="241" t="s">
        <v>704</v>
      </c>
      <c r="G218" s="238"/>
      <c r="H218" s="242">
        <v>1.5</v>
      </c>
      <c r="I218" s="243"/>
      <c r="J218" s="238"/>
      <c r="K218" s="238"/>
      <c r="L218" s="244"/>
      <c r="M218" s="245"/>
      <c r="N218" s="246"/>
      <c r="O218" s="246"/>
      <c r="P218" s="246"/>
      <c r="Q218" s="246"/>
      <c r="R218" s="246"/>
      <c r="S218" s="246"/>
      <c r="T218" s="24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8" t="s">
        <v>179</v>
      </c>
      <c r="AU218" s="248" t="s">
        <v>83</v>
      </c>
      <c r="AV218" s="13" t="s">
        <v>83</v>
      </c>
      <c r="AW218" s="13" t="s">
        <v>30</v>
      </c>
      <c r="AX218" s="13" t="s">
        <v>73</v>
      </c>
      <c r="AY218" s="248" t="s">
        <v>124</v>
      </c>
    </row>
    <row r="219" s="14" customFormat="1">
      <c r="A219" s="14"/>
      <c r="B219" s="249"/>
      <c r="C219" s="250"/>
      <c r="D219" s="239" t="s">
        <v>179</v>
      </c>
      <c r="E219" s="251" t="s">
        <v>1</v>
      </c>
      <c r="F219" s="252" t="s">
        <v>181</v>
      </c>
      <c r="G219" s="250"/>
      <c r="H219" s="253">
        <v>2.0630000000000002</v>
      </c>
      <c r="I219" s="254"/>
      <c r="J219" s="250"/>
      <c r="K219" s="250"/>
      <c r="L219" s="255"/>
      <c r="M219" s="256"/>
      <c r="N219" s="257"/>
      <c r="O219" s="257"/>
      <c r="P219" s="257"/>
      <c r="Q219" s="257"/>
      <c r="R219" s="257"/>
      <c r="S219" s="257"/>
      <c r="T219" s="258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9" t="s">
        <v>179</v>
      </c>
      <c r="AU219" s="259" t="s">
        <v>83</v>
      </c>
      <c r="AV219" s="14" t="s">
        <v>123</v>
      </c>
      <c r="AW219" s="14" t="s">
        <v>30</v>
      </c>
      <c r="AX219" s="14" t="s">
        <v>81</v>
      </c>
      <c r="AY219" s="259" t="s">
        <v>124</v>
      </c>
    </row>
    <row r="220" s="11" customFormat="1" ht="22.8" customHeight="1">
      <c r="A220" s="11"/>
      <c r="B220" s="196"/>
      <c r="C220" s="197"/>
      <c r="D220" s="198" t="s">
        <v>72</v>
      </c>
      <c r="E220" s="235" t="s">
        <v>705</v>
      </c>
      <c r="F220" s="235" t="s">
        <v>706</v>
      </c>
      <c r="G220" s="197"/>
      <c r="H220" s="197"/>
      <c r="I220" s="200"/>
      <c r="J220" s="236">
        <f>BK220</f>
        <v>0</v>
      </c>
      <c r="K220" s="197"/>
      <c r="L220" s="202"/>
      <c r="M220" s="203"/>
      <c r="N220" s="204"/>
      <c r="O220" s="204"/>
      <c r="P220" s="205">
        <f>SUM(P221:P225)</f>
        <v>0</v>
      </c>
      <c r="Q220" s="204"/>
      <c r="R220" s="205">
        <f>SUM(R221:R225)</f>
        <v>0</v>
      </c>
      <c r="S220" s="204"/>
      <c r="T220" s="206">
        <f>SUM(T221:T225)</f>
        <v>0</v>
      </c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R220" s="207" t="s">
        <v>81</v>
      </c>
      <c r="AT220" s="208" t="s">
        <v>72</v>
      </c>
      <c r="AU220" s="208" t="s">
        <v>81</v>
      </c>
      <c r="AY220" s="207" t="s">
        <v>124</v>
      </c>
      <c r="BK220" s="209">
        <f>SUM(BK221:BK225)</f>
        <v>0</v>
      </c>
    </row>
    <row r="221" s="2" customFormat="1" ht="21.75" customHeight="1">
      <c r="A221" s="37"/>
      <c r="B221" s="38"/>
      <c r="C221" s="210" t="s">
        <v>305</v>
      </c>
      <c r="D221" s="210" t="s">
        <v>125</v>
      </c>
      <c r="E221" s="211" t="s">
        <v>707</v>
      </c>
      <c r="F221" s="212" t="s">
        <v>708</v>
      </c>
      <c r="G221" s="213" t="s">
        <v>193</v>
      </c>
      <c r="H221" s="214">
        <v>58.634</v>
      </c>
      <c r="I221" s="215"/>
      <c r="J221" s="216">
        <f>ROUND(I221*H221,2)</f>
        <v>0</v>
      </c>
      <c r="K221" s="217"/>
      <c r="L221" s="43"/>
      <c r="M221" s="218" t="s">
        <v>1</v>
      </c>
      <c r="N221" s="219" t="s">
        <v>38</v>
      </c>
      <c r="O221" s="90"/>
      <c r="P221" s="220">
        <f>O221*H221</f>
        <v>0</v>
      </c>
      <c r="Q221" s="220">
        <v>0</v>
      </c>
      <c r="R221" s="220">
        <f>Q221*H221</f>
        <v>0</v>
      </c>
      <c r="S221" s="220">
        <v>0</v>
      </c>
      <c r="T221" s="221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2" t="s">
        <v>123</v>
      </c>
      <c r="AT221" s="222" t="s">
        <v>125</v>
      </c>
      <c r="AU221" s="222" t="s">
        <v>83</v>
      </c>
      <c r="AY221" s="16" t="s">
        <v>124</v>
      </c>
      <c r="BE221" s="223">
        <f>IF(N221="základní",J221,0)</f>
        <v>0</v>
      </c>
      <c r="BF221" s="223">
        <f>IF(N221="snížená",J221,0)</f>
        <v>0</v>
      </c>
      <c r="BG221" s="223">
        <f>IF(N221="zákl. přenesená",J221,0)</f>
        <v>0</v>
      </c>
      <c r="BH221" s="223">
        <f>IF(N221="sníž. přenesená",J221,0)</f>
        <v>0</v>
      </c>
      <c r="BI221" s="223">
        <f>IF(N221="nulová",J221,0)</f>
        <v>0</v>
      </c>
      <c r="BJ221" s="16" t="s">
        <v>81</v>
      </c>
      <c r="BK221" s="223">
        <f>ROUND(I221*H221,2)</f>
        <v>0</v>
      </c>
      <c r="BL221" s="16" t="s">
        <v>123</v>
      </c>
      <c r="BM221" s="222" t="s">
        <v>307</v>
      </c>
    </row>
    <row r="222" s="2" customFormat="1" ht="24.15" customHeight="1">
      <c r="A222" s="37"/>
      <c r="B222" s="38"/>
      <c r="C222" s="210" t="s">
        <v>240</v>
      </c>
      <c r="D222" s="210" t="s">
        <v>125</v>
      </c>
      <c r="E222" s="211" t="s">
        <v>709</v>
      </c>
      <c r="F222" s="212" t="s">
        <v>710</v>
      </c>
      <c r="G222" s="213" t="s">
        <v>193</v>
      </c>
      <c r="H222" s="214">
        <v>1114.0460000000001</v>
      </c>
      <c r="I222" s="215"/>
      <c r="J222" s="216">
        <f>ROUND(I222*H222,2)</f>
        <v>0</v>
      </c>
      <c r="K222" s="217"/>
      <c r="L222" s="43"/>
      <c r="M222" s="218" t="s">
        <v>1</v>
      </c>
      <c r="N222" s="219" t="s">
        <v>38</v>
      </c>
      <c r="O222" s="90"/>
      <c r="P222" s="220">
        <f>O222*H222</f>
        <v>0</v>
      </c>
      <c r="Q222" s="220">
        <v>0</v>
      </c>
      <c r="R222" s="220">
        <f>Q222*H222</f>
        <v>0</v>
      </c>
      <c r="S222" s="220">
        <v>0</v>
      </c>
      <c r="T222" s="22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22" t="s">
        <v>123</v>
      </c>
      <c r="AT222" s="222" t="s">
        <v>125</v>
      </c>
      <c r="AU222" s="222" t="s">
        <v>83</v>
      </c>
      <c r="AY222" s="16" t="s">
        <v>124</v>
      </c>
      <c r="BE222" s="223">
        <f>IF(N222="základní",J222,0)</f>
        <v>0</v>
      </c>
      <c r="BF222" s="223">
        <f>IF(N222="snížená",J222,0)</f>
        <v>0</v>
      </c>
      <c r="BG222" s="223">
        <f>IF(N222="zákl. přenesená",J222,0)</f>
        <v>0</v>
      </c>
      <c r="BH222" s="223">
        <f>IF(N222="sníž. přenesená",J222,0)</f>
        <v>0</v>
      </c>
      <c r="BI222" s="223">
        <f>IF(N222="nulová",J222,0)</f>
        <v>0</v>
      </c>
      <c r="BJ222" s="16" t="s">
        <v>81</v>
      </c>
      <c r="BK222" s="223">
        <f>ROUND(I222*H222,2)</f>
        <v>0</v>
      </c>
      <c r="BL222" s="16" t="s">
        <v>123</v>
      </c>
      <c r="BM222" s="222" t="s">
        <v>403</v>
      </c>
    </row>
    <row r="223" s="13" customFormat="1">
      <c r="A223" s="13"/>
      <c r="B223" s="237"/>
      <c r="C223" s="238"/>
      <c r="D223" s="239" t="s">
        <v>179</v>
      </c>
      <c r="E223" s="240" t="s">
        <v>1</v>
      </c>
      <c r="F223" s="241" t="s">
        <v>711</v>
      </c>
      <c r="G223" s="238"/>
      <c r="H223" s="242">
        <v>1114.0460000000001</v>
      </c>
      <c r="I223" s="243"/>
      <c r="J223" s="238"/>
      <c r="K223" s="238"/>
      <c r="L223" s="244"/>
      <c r="M223" s="245"/>
      <c r="N223" s="246"/>
      <c r="O223" s="246"/>
      <c r="P223" s="246"/>
      <c r="Q223" s="246"/>
      <c r="R223" s="246"/>
      <c r="S223" s="246"/>
      <c r="T223" s="24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8" t="s">
        <v>179</v>
      </c>
      <c r="AU223" s="248" t="s">
        <v>83</v>
      </c>
      <c r="AV223" s="13" t="s">
        <v>83</v>
      </c>
      <c r="AW223" s="13" t="s">
        <v>30</v>
      </c>
      <c r="AX223" s="13" t="s">
        <v>73</v>
      </c>
      <c r="AY223" s="248" t="s">
        <v>124</v>
      </c>
    </row>
    <row r="224" s="14" customFormat="1">
      <c r="A224" s="14"/>
      <c r="B224" s="249"/>
      <c r="C224" s="250"/>
      <c r="D224" s="239" t="s">
        <v>179</v>
      </c>
      <c r="E224" s="251" t="s">
        <v>1</v>
      </c>
      <c r="F224" s="252" t="s">
        <v>181</v>
      </c>
      <c r="G224" s="250"/>
      <c r="H224" s="253">
        <v>1114.0460000000001</v>
      </c>
      <c r="I224" s="254"/>
      <c r="J224" s="250"/>
      <c r="K224" s="250"/>
      <c r="L224" s="255"/>
      <c r="M224" s="256"/>
      <c r="N224" s="257"/>
      <c r="O224" s="257"/>
      <c r="P224" s="257"/>
      <c r="Q224" s="257"/>
      <c r="R224" s="257"/>
      <c r="S224" s="257"/>
      <c r="T224" s="258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9" t="s">
        <v>179</v>
      </c>
      <c r="AU224" s="259" t="s">
        <v>83</v>
      </c>
      <c r="AV224" s="14" t="s">
        <v>123</v>
      </c>
      <c r="AW224" s="14" t="s">
        <v>30</v>
      </c>
      <c r="AX224" s="14" t="s">
        <v>81</v>
      </c>
      <c r="AY224" s="259" t="s">
        <v>124</v>
      </c>
    </row>
    <row r="225" s="2" customFormat="1" ht="44.25" customHeight="1">
      <c r="A225" s="37"/>
      <c r="B225" s="38"/>
      <c r="C225" s="210" t="s">
        <v>408</v>
      </c>
      <c r="D225" s="210" t="s">
        <v>125</v>
      </c>
      <c r="E225" s="211" t="s">
        <v>712</v>
      </c>
      <c r="F225" s="212" t="s">
        <v>713</v>
      </c>
      <c r="G225" s="213" t="s">
        <v>193</v>
      </c>
      <c r="H225" s="214">
        <v>58.634</v>
      </c>
      <c r="I225" s="215"/>
      <c r="J225" s="216">
        <f>ROUND(I225*H225,2)</f>
        <v>0</v>
      </c>
      <c r="K225" s="217"/>
      <c r="L225" s="43"/>
      <c r="M225" s="218" t="s">
        <v>1</v>
      </c>
      <c r="N225" s="219" t="s">
        <v>38</v>
      </c>
      <c r="O225" s="90"/>
      <c r="P225" s="220">
        <f>O225*H225</f>
        <v>0</v>
      </c>
      <c r="Q225" s="220">
        <v>0</v>
      </c>
      <c r="R225" s="220">
        <f>Q225*H225</f>
        <v>0</v>
      </c>
      <c r="S225" s="220">
        <v>0</v>
      </c>
      <c r="T225" s="221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2" t="s">
        <v>123</v>
      </c>
      <c r="AT225" s="222" t="s">
        <v>125</v>
      </c>
      <c r="AU225" s="222" t="s">
        <v>83</v>
      </c>
      <c r="AY225" s="16" t="s">
        <v>124</v>
      </c>
      <c r="BE225" s="223">
        <f>IF(N225="základní",J225,0)</f>
        <v>0</v>
      </c>
      <c r="BF225" s="223">
        <f>IF(N225="snížená",J225,0)</f>
        <v>0</v>
      </c>
      <c r="BG225" s="223">
        <f>IF(N225="zákl. přenesená",J225,0)</f>
        <v>0</v>
      </c>
      <c r="BH225" s="223">
        <f>IF(N225="sníž. přenesená",J225,0)</f>
        <v>0</v>
      </c>
      <c r="BI225" s="223">
        <f>IF(N225="nulová",J225,0)</f>
        <v>0</v>
      </c>
      <c r="BJ225" s="16" t="s">
        <v>81</v>
      </c>
      <c r="BK225" s="223">
        <f>ROUND(I225*H225,2)</f>
        <v>0</v>
      </c>
      <c r="BL225" s="16" t="s">
        <v>123</v>
      </c>
      <c r="BM225" s="222" t="s">
        <v>411</v>
      </c>
    </row>
    <row r="226" s="11" customFormat="1" ht="22.8" customHeight="1">
      <c r="A226" s="11"/>
      <c r="B226" s="196"/>
      <c r="C226" s="197"/>
      <c r="D226" s="198" t="s">
        <v>72</v>
      </c>
      <c r="E226" s="235" t="s">
        <v>296</v>
      </c>
      <c r="F226" s="235" t="s">
        <v>297</v>
      </c>
      <c r="G226" s="197"/>
      <c r="H226" s="197"/>
      <c r="I226" s="200"/>
      <c r="J226" s="236">
        <f>BK226</f>
        <v>0</v>
      </c>
      <c r="K226" s="197"/>
      <c r="L226" s="202"/>
      <c r="M226" s="203"/>
      <c r="N226" s="204"/>
      <c r="O226" s="204"/>
      <c r="P226" s="205">
        <f>P227</f>
        <v>0</v>
      </c>
      <c r="Q226" s="204"/>
      <c r="R226" s="205">
        <f>R227</f>
        <v>0</v>
      </c>
      <c r="S226" s="204"/>
      <c r="T226" s="206">
        <f>T227</f>
        <v>0</v>
      </c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R226" s="207" t="s">
        <v>81</v>
      </c>
      <c r="AT226" s="208" t="s">
        <v>72</v>
      </c>
      <c r="AU226" s="208" t="s">
        <v>81</v>
      </c>
      <c r="AY226" s="207" t="s">
        <v>124</v>
      </c>
      <c r="BK226" s="209">
        <f>BK227</f>
        <v>0</v>
      </c>
    </row>
    <row r="227" s="2" customFormat="1" ht="33" customHeight="1">
      <c r="A227" s="37"/>
      <c r="B227" s="38"/>
      <c r="C227" s="210" t="s">
        <v>245</v>
      </c>
      <c r="D227" s="210" t="s">
        <v>125</v>
      </c>
      <c r="E227" s="211" t="s">
        <v>299</v>
      </c>
      <c r="F227" s="212" t="s">
        <v>300</v>
      </c>
      <c r="G227" s="213" t="s">
        <v>193</v>
      </c>
      <c r="H227" s="214">
        <v>161.773</v>
      </c>
      <c r="I227" s="215"/>
      <c r="J227" s="216">
        <f>ROUND(I227*H227,2)</f>
        <v>0</v>
      </c>
      <c r="K227" s="217"/>
      <c r="L227" s="43"/>
      <c r="M227" s="224" t="s">
        <v>1</v>
      </c>
      <c r="N227" s="225" t="s">
        <v>38</v>
      </c>
      <c r="O227" s="226"/>
      <c r="P227" s="227">
        <f>O227*H227</f>
        <v>0</v>
      </c>
      <c r="Q227" s="227">
        <v>0</v>
      </c>
      <c r="R227" s="227">
        <f>Q227*H227</f>
        <v>0</v>
      </c>
      <c r="S227" s="227">
        <v>0</v>
      </c>
      <c r="T227" s="228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2" t="s">
        <v>123</v>
      </c>
      <c r="AT227" s="222" t="s">
        <v>125</v>
      </c>
      <c r="AU227" s="222" t="s">
        <v>83</v>
      </c>
      <c r="AY227" s="16" t="s">
        <v>124</v>
      </c>
      <c r="BE227" s="223">
        <f>IF(N227="základní",J227,0)</f>
        <v>0</v>
      </c>
      <c r="BF227" s="223">
        <f>IF(N227="snížená",J227,0)</f>
        <v>0</v>
      </c>
      <c r="BG227" s="223">
        <f>IF(N227="zákl. přenesená",J227,0)</f>
        <v>0</v>
      </c>
      <c r="BH227" s="223">
        <f>IF(N227="sníž. přenesená",J227,0)</f>
        <v>0</v>
      </c>
      <c r="BI227" s="223">
        <f>IF(N227="nulová",J227,0)</f>
        <v>0</v>
      </c>
      <c r="BJ227" s="16" t="s">
        <v>81</v>
      </c>
      <c r="BK227" s="223">
        <f>ROUND(I227*H227,2)</f>
        <v>0</v>
      </c>
      <c r="BL227" s="16" t="s">
        <v>123</v>
      </c>
      <c r="BM227" s="222" t="s">
        <v>415</v>
      </c>
    </row>
    <row r="228" s="2" customFormat="1" ht="6.96" customHeight="1">
      <c r="A228" s="37"/>
      <c r="B228" s="65"/>
      <c r="C228" s="66"/>
      <c r="D228" s="66"/>
      <c r="E228" s="66"/>
      <c r="F228" s="66"/>
      <c r="G228" s="66"/>
      <c r="H228" s="66"/>
      <c r="I228" s="66"/>
      <c r="J228" s="66"/>
      <c r="K228" s="66"/>
      <c r="L228" s="43"/>
      <c r="M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</row>
  </sheetData>
  <sheetProtection sheet="1" autoFilter="0" formatColumns="0" formatRows="0" objects="1" scenarios="1" spinCount="100000" saltValue="PhpWrol8i7vs7bIBzzTSugSQPw/WAeFWqA8gIWIJx/F3OXa2ldlvar8LY+tKLGOYXrYdmt2CGVSlw6qLsk3giQ==" hashValue="kSYirm1O2IwgGvJ6AQh0m9Lu7zBDdQOBmy1OM4cvrZ/p4RR23PTe5pvWgH6dlIq8kwmLsyKCoO34DMtp6TDKqQ==" algorithmName="SHA-512" password="CC35"/>
  <autoFilter ref="C123:K227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98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83</v>
      </c>
    </row>
    <row r="4" s="1" customFormat="1" ht="24.96" customHeight="1">
      <c r="B4" s="19"/>
      <c r="D4" s="137" t="s">
        <v>99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Most-201-049-Potín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100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714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13. 1. 2025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31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33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35</v>
      </c>
      <c r="G32" s="37"/>
      <c r="H32" s="37"/>
      <c r="I32" s="151" t="s">
        <v>34</v>
      </c>
      <c r="J32" s="151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37</v>
      </c>
      <c r="E33" s="139" t="s">
        <v>38</v>
      </c>
      <c r="F33" s="153">
        <f>ROUND((SUM(BE121:BE191)),  2)</f>
        <v>0</v>
      </c>
      <c r="G33" s="37"/>
      <c r="H33" s="37"/>
      <c r="I33" s="154">
        <v>0.20999999999999999</v>
      </c>
      <c r="J33" s="153">
        <f>ROUND(((SUM(BE121:BE191))*I33),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39</v>
      </c>
      <c r="F34" s="153">
        <f>ROUND((SUM(BF121:BF191)),  2)</f>
        <v>0</v>
      </c>
      <c r="G34" s="37"/>
      <c r="H34" s="37"/>
      <c r="I34" s="154">
        <v>0.12</v>
      </c>
      <c r="J34" s="153">
        <f>ROUND(((SUM(BF121:BF191))*I34),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40</v>
      </c>
      <c r="F35" s="153">
        <f>ROUND((SUM(BG121:BG191)),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41</v>
      </c>
      <c r="F36" s="153">
        <f>ROUND((SUM(BH121:BH191)),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42</v>
      </c>
      <c r="F37" s="153">
        <f>ROUND((SUM(BI121:BI191)),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43</v>
      </c>
      <c r="E39" s="157"/>
      <c r="F39" s="157"/>
      <c r="G39" s="158" t="s">
        <v>44</v>
      </c>
      <c r="H39" s="159" t="s">
        <v>45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46</v>
      </c>
      <c r="E50" s="163"/>
      <c r="F50" s="163"/>
      <c r="G50" s="162" t="s">
        <v>47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48</v>
      </c>
      <c r="E61" s="165"/>
      <c r="F61" s="166" t="s">
        <v>49</v>
      </c>
      <c r="G61" s="164" t="s">
        <v>48</v>
      </c>
      <c r="H61" s="165"/>
      <c r="I61" s="165"/>
      <c r="J61" s="167" t="s">
        <v>49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50</v>
      </c>
      <c r="E65" s="168"/>
      <c r="F65" s="168"/>
      <c r="G65" s="162" t="s">
        <v>51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48</v>
      </c>
      <c r="E76" s="165"/>
      <c r="F76" s="166" t="s">
        <v>49</v>
      </c>
      <c r="G76" s="164" t="s">
        <v>48</v>
      </c>
      <c r="H76" s="165"/>
      <c r="I76" s="165"/>
      <c r="J76" s="167" t="s">
        <v>49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102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Most-201-049-Potín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100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001 - Demolice stávají...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13. 1. 2025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103</v>
      </c>
      <c r="D94" s="175"/>
      <c r="E94" s="175"/>
      <c r="F94" s="175"/>
      <c r="G94" s="175"/>
      <c r="H94" s="175"/>
      <c r="I94" s="175"/>
      <c r="J94" s="176" t="s">
        <v>104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105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106</v>
      </c>
    </row>
    <row r="97" s="9" customFormat="1" ht="24.96" customHeight="1">
      <c r="A97" s="9"/>
      <c r="B97" s="178"/>
      <c r="C97" s="179"/>
      <c r="D97" s="180" t="s">
        <v>167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2" customFormat="1" ht="19.92" customHeight="1">
      <c r="A98" s="12"/>
      <c r="B98" s="229"/>
      <c r="C98" s="230"/>
      <c r="D98" s="231" t="s">
        <v>168</v>
      </c>
      <c r="E98" s="232"/>
      <c r="F98" s="232"/>
      <c r="G98" s="232"/>
      <c r="H98" s="232"/>
      <c r="I98" s="232"/>
      <c r="J98" s="233">
        <f>J123</f>
        <v>0</v>
      </c>
      <c r="K98" s="230"/>
      <c r="L98" s="234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="12" customFormat="1" ht="19.92" customHeight="1">
      <c r="A99" s="12"/>
      <c r="B99" s="229"/>
      <c r="C99" s="230"/>
      <c r="D99" s="231" t="s">
        <v>310</v>
      </c>
      <c r="E99" s="232"/>
      <c r="F99" s="232"/>
      <c r="G99" s="232"/>
      <c r="H99" s="232"/>
      <c r="I99" s="232"/>
      <c r="J99" s="233">
        <f>J146</f>
        <v>0</v>
      </c>
      <c r="K99" s="230"/>
      <c r="L99" s="234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="12" customFormat="1" ht="19.92" customHeight="1">
      <c r="A100" s="12"/>
      <c r="B100" s="229"/>
      <c r="C100" s="230"/>
      <c r="D100" s="231" t="s">
        <v>170</v>
      </c>
      <c r="E100" s="232"/>
      <c r="F100" s="232"/>
      <c r="G100" s="232"/>
      <c r="H100" s="232"/>
      <c r="I100" s="232"/>
      <c r="J100" s="233">
        <f>J154</f>
        <v>0</v>
      </c>
      <c r="K100" s="230"/>
      <c r="L100" s="234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="12" customFormat="1" ht="19.92" customHeight="1">
      <c r="A101" s="12"/>
      <c r="B101" s="229"/>
      <c r="C101" s="230"/>
      <c r="D101" s="231" t="s">
        <v>634</v>
      </c>
      <c r="E101" s="232"/>
      <c r="F101" s="232"/>
      <c r="G101" s="232"/>
      <c r="H101" s="232"/>
      <c r="I101" s="232"/>
      <c r="J101" s="233">
        <f>J177</f>
        <v>0</v>
      </c>
      <c r="K101" s="230"/>
      <c r="L101" s="234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108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73" t="str">
        <f>E7</f>
        <v>Most-201-049-Potín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100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SO 001 - Demolice stávají...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 xml:space="preserve"> </v>
      </c>
      <c r="G115" s="39"/>
      <c r="H115" s="39"/>
      <c r="I115" s="31" t="s">
        <v>22</v>
      </c>
      <c r="J115" s="78" t="str">
        <f>IF(J12="","",J12)</f>
        <v>13. 1. 2025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 xml:space="preserve"> </v>
      </c>
      <c r="G117" s="39"/>
      <c r="H117" s="39"/>
      <c r="I117" s="31" t="s">
        <v>29</v>
      </c>
      <c r="J117" s="35" t="str">
        <f>E21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27</v>
      </c>
      <c r="D118" s="39"/>
      <c r="E118" s="39"/>
      <c r="F118" s="26" t="str">
        <f>IF(E18="","",E18)</f>
        <v>Vyplň údaj</v>
      </c>
      <c r="G118" s="39"/>
      <c r="H118" s="39"/>
      <c r="I118" s="31" t="s">
        <v>31</v>
      </c>
      <c r="J118" s="35" t="str">
        <f>E24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0" customFormat="1" ht="29.28" customHeight="1">
      <c r="A120" s="184"/>
      <c r="B120" s="185"/>
      <c r="C120" s="186" t="s">
        <v>109</v>
      </c>
      <c r="D120" s="187" t="s">
        <v>58</v>
      </c>
      <c r="E120" s="187" t="s">
        <v>54</v>
      </c>
      <c r="F120" s="187" t="s">
        <v>55</v>
      </c>
      <c r="G120" s="187" t="s">
        <v>110</v>
      </c>
      <c r="H120" s="187" t="s">
        <v>111</v>
      </c>
      <c r="I120" s="187" t="s">
        <v>112</v>
      </c>
      <c r="J120" s="188" t="s">
        <v>104</v>
      </c>
      <c r="K120" s="189" t="s">
        <v>113</v>
      </c>
      <c r="L120" s="190"/>
      <c r="M120" s="99" t="s">
        <v>1</v>
      </c>
      <c r="N120" s="100" t="s">
        <v>37</v>
      </c>
      <c r="O120" s="100" t="s">
        <v>114</v>
      </c>
      <c r="P120" s="100" t="s">
        <v>115</v>
      </c>
      <c r="Q120" s="100" t="s">
        <v>116</v>
      </c>
      <c r="R120" s="100" t="s">
        <v>117</v>
      </c>
      <c r="S120" s="100" t="s">
        <v>118</v>
      </c>
      <c r="T120" s="101" t="s">
        <v>119</v>
      </c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</row>
    <row r="121" s="2" customFormat="1" ht="22.8" customHeight="1">
      <c r="A121" s="37"/>
      <c r="B121" s="38"/>
      <c r="C121" s="106" t="s">
        <v>120</v>
      </c>
      <c r="D121" s="39"/>
      <c r="E121" s="39"/>
      <c r="F121" s="39"/>
      <c r="G121" s="39"/>
      <c r="H121" s="39"/>
      <c r="I121" s="39"/>
      <c r="J121" s="191">
        <f>BK121</f>
        <v>0</v>
      </c>
      <c r="K121" s="39"/>
      <c r="L121" s="43"/>
      <c r="M121" s="102"/>
      <c r="N121" s="192"/>
      <c r="O121" s="103"/>
      <c r="P121" s="193">
        <f>P122</f>
        <v>0</v>
      </c>
      <c r="Q121" s="103"/>
      <c r="R121" s="193">
        <f>R122</f>
        <v>16.209604520000003</v>
      </c>
      <c r="S121" s="103"/>
      <c r="T121" s="194">
        <f>T122</f>
        <v>337.66800000000001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72</v>
      </c>
      <c r="AU121" s="16" t="s">
        <v>106</v>
      </c>
      <c r="BK121" s="195">
        <f>BK122</f>
        <v>0</v>
      </c>
    </row>
    <row r="122" s="11" customFormat="1" ht="25.92" customHeight="1">
      <c r="A122" s="11"/>
      <c r="B122" s="196"/>
      <c r="C122" s="197"/>
      <c r="D122" s="198" t="s">
        <v>72</v>
      </c>
      <c r="E122" s="199" t="s">
        <v>172</v>
      </c>
      <c r="F122" s="199" t="s">
        <v>173</v>
      </c>
      <c r="G122" s="197"/>
      <c r="H122" s="197"/>
      <c r="I122" s="200"/>
      <c r="J122" s="201">
        <f>BK122</f>
        <v>0</v>
      </c>
      <c r="K122" s="197"/>
      <c r="L122" s="202"/>
      <c r="M122" s="203"/>
      <c r="N122" s="204"/>
      <c r="O122" s="204"/>
      <c r="P122" s="205">
        <f>P123+P146+P154+P177</f>
        <v>0</v>
      </c>
      <c r="Q122" s="204"/>
      <c r="R122" s="205">
        <f>R123+R146+R154+R177</f>
        <v>16.209604520000003</v>
      </c>
      <c r="S122" s="204"/>
      <c r="T122" s="206">
        <f>T123+T146+T154+T177</f>
        <v>337.66800000000001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07" t="s">
        <v>81</v>
      </c>
      <c r="AT122" s="208" t="s">
        <v>72</v>
      </c>
      <c r="AU122" s="208" t="s">
        <v>73</v>
      </c>
      <c r="AY122" s="207" t="s">
        <v>124</v>
      </c>
      <c r="BK122" s="209">
        <f>BK123+BK146+BK154+BK177</f>
        <v>0</v>
      </c>
    </row>
    <row r="123" s="11" customFormat="1" ht="22.8" customHeight="1">
      <c r="A123" s="11"/>
      <c r="B123" s="196"/>
      <c r="C123" s="197"/>
      <c r="D123" s="198" t="s">
        <v>72</v>
      </c>
      <c r="E123" s="235" t="s">
        <v>81</v>
      </c>
      <c r="F123" s="235" t="s">
        <v>174</v>
      </c>
      <c r="G123" s="197"/>
      <c r="H123" s="197"/>
      <c r="I123" s="200"/>
      <c r="J123" s="236">
        <f>BK123</f>
        <v>0</v>
      </c>
      <c r="K123" s="197"/>
      <c r="L123" s="202"/>
      <c r="M123" s="203"/>
      <c r="N123" s="204"/>
      <c r="O123" s="204"/>
      <c r="P123" s="205">
        <f>SUM(P124:P145)</f>
        <v>0</v>
      </c>
      <c r="Q123" s="204"/>
      <c r="R123" s="205">
        <f>SUM(R124:R145)</f>
        <v>0.0035999999999999999</v>
      </c>
      <c r="S123" s="204"/>
      <c r="T123" s="206">
        <f>SUM(T124:T145)</f>
        <v>11.995200000000001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R123" s="207" t="s">
        <v>81</v>
      </c>
      <c r="AT123" s="208" t="s">
        <v>72</v>
      </c>
      <c r="AU123" s="208" t="s">
        <v>81</v>
      </c>
      <c r="AY123" s="207" t="s">
        <v>124</v>
      </c>
      <c r="BK123" s="209">
        <f>SUM(BK124:BK145)</f>
        <v>0</v>
      </c>
    </row>
    <row r="124" s="2" customFormat="1" ht="24.15" customHeight="1">
      <c r="A124" s="37"/>
      <c r="B124" s="38"/>
      <c r="C124" s="210" t="s">
        <v>81</v>
      </c>
      <c r="D124" s="210" t="s">
        <v>125</v>
      </c>
      <c r="E124" s="211" t="s">
        <v>715</v>
      </c>
      <c r="F124" s="212" t="s">
        <v>716</v>
      </c>
      <c r="G124" s="213" t="s">
        <v>177</v>
      </c>
      <c r="H124" s="214">
        <v>122.40000000000001</v>
      </c>
      <c r="I124" s="215"/>
      <c r="J124" s="216">
        <f>ROUND(I124*H124,2)</f>
        <v>0</v>
      </c>
      <c r="K124" s="217"/>
      <c r="L124" s="43"/>
      <c r="M124" s="218" t="s">
        <v>1</v>
      </c>
      <c r="N124" s="219" t="s">
        <v>38</v>
      </c>
      <c r="O124" s="90"/>
      <c r="P124" s="220">
        <f>O124*H124</f>
        <v>0</v>
      </c>
      <c r="Q124" s="220">
        <v>0</v>
      </c>
      <c r="R124" s="220">
        <f>Q124*H124</f>
        <v>0</v>
      </c>
      <c r="S124" s="220">
        <v>0.098000000000000004</v>
      </c>
      <c r="T124" s="221">
        <f>S124*H124</f>
        <v>11.995200000000001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2" t="s">
        <v>123</v>
      </c>
      <c r="AT124" s="222" t="s">
        <v>125</v>
      </c>
      <c r="AU124" s="222" t="s">
        <v>83</v>
      </c>
      <c r="AY124" s="16" t="s">
        <v>124</v>
      </c>
      <c r="BE124" s="223">
        <f>IF(N124="základní",J124,0)</f>
        <v>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16" t="s">
        <v>81</v>
      </c>
      <c r="BK124" s="223">
        <f>ROUND(I124*H124,2)</f>
        <v>0</v>
      </c>
      <c r="BL124" s="16" t="s">
        <v>123</v>
      </c>
      <c r="BM124" s="222" t="s">
        <v>83</v>
      </c>
    </row>
    <row r="125" s="13" customFormat="1">
      <c r="A125" s="13"/>
      <c r="B125" s="237"/>
      <c r="C125" s="238"/>
      <c r="D125" s="239" t="s">
        <v>179</v>
      </c>
      <c r="E125" s="240" t="s">
        <v>1</v>
      </c>
      <c r="F125" s="241" t="s">
        <v>717</v>
      </c>
      <c r="G125" s="238"/>
      <c r="H125" s="242">
        <v>122.40000000000001</v>
      </c>
      <c r="I125" s="243"/>
      <c r="J125" s="238"/>
      <c r="K125" s="238"/>
      <c r="L125" s="244"/>
      <c r="M125" s="245"/>
      <c r="N125" s="246"/>
      <c r="O125" s="246"/>
      <c r="P125" s="246"/>
      <c r="Q125" s="246"/>
      <c r="R125" s="246"/>
      <c r="S125" s="246"/>
      <c r="T125" s="24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8" t="s">
        <v>179</v>
      </c>
      <c r="AU125" s="248" t="s">
        <v>83</v>
      </c>
      <c r="AV125" s="13" t="s">
        <v>83</v>
      </c>
      <c r="AW125" s="13" t="s">
        <v>30</v>
      </c>
      <c r="AX125" s="13" t="s">
        <v>73</v>
      </c>
      <c r="AY125" s="248" t="s">
        <v>124</v>
      </c>
    </row>
    <row r="126" s="14" customFormat="1">
      <c r="A126" s="14"/>
      <c r="B126" s="249"/>
      <c r="C126" s="250"/>
      <c r="D126" s="239" t="s">
        <v>179</v>
      </c>
      <c r="E126" s="251" t="s">
        <v>1</v>
      </c>
      <c r="F126" s="252" t="s">
        <v>181</v>
      </c>
      <c r="G126" s="250"/>
      <c r="H126" s="253">
        <v>122.40000000000001</v>
      </c>
      <c r="I126" s="254"/>
      <c r="J126" s="250"/>
      <c r="K126" s="250"/>
      <c r="L126" s="255"/>
      <c r="M126" s="256"/>
      <c r="N126" s="257"/>
      <c r="O126" s="257"/>
      <c r="P126" s="257"/>
      <c r="Q126" s="257"/>
      <c r="R126" s="257"/>
      <c r="S126" s="257"/>
      <c r="T126" s="258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9" t="s">
        <v>179</v>
      </c>
      <c r="AU126" s="259" t="s">
        <v>83</v>
      </c>
      <c r="AV126" s="14" t="s">
        <v>123</v>
      </c>
      <c r="AW126" s="14" t="s">
        <v>30</v>
      </c>
      <c r="AX126" s="14" t="s">
        <v>81</v>
      </c>
      <c r="AY126" s="259" t="s">
        <v>124</v>
      </c>
    </row>
    <row r="127" s="2" customFormat="1" ht="24.15" customHeight="1">
      <c r="A127" s="37"/>
      <c r="B127" s="38"/>
      <c r="C127" s="210" t="s">
        <v>83</v>
      </c>
      <c r="D127" s="210" t="s">
        <v>125</v>
      </c>
      <c r="E127" s="211" t="s">
        <v>718</v>
      </c>
      <c r="F127" s="212" t="s">
        <v>719</v>
      </c>
      <c r="G127" s="213" t="s">
        <v>478</v>
      </c>
      <c r="H127" s="214">
        <v>120</v>
      </c>
      <c r="I127" s="215"/>
      <c r="J127" s="216">
        <f>ROUND(I127*H127,2)</f>
        <v>0</v>
      </c>
      <c r="K127" s="217"/>
      <c r="L127" s="43"/>
      <c r="M127" s="218" t="s">
        <v>1</v>
      </c>
      <c r="N127" s="219" t="s">
        <v>38</v>
      </c>
      <c r="O127" s="90"/>
      <c r="P127" s="220">
        <f>O127*H127</f>
        <v>0</v>
      </c>
      <c r="Q127" s="220">
        <v>3.0000000000000001E-05</v>
      </c>
      <c r="R127" s="220">
        <f>Q127*H127</f>
        <v>0.0035999999999999999</v>
      </c>
      <c r="S127" s="220">
        <v>0</v>
      </c>
      <c r="T127" s="22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2" t="s">
        <v>123</v>
      </c>
      <c r="AT127" s="222" t="s">
        <v>125</v>
      </c>
      <c r="AU127" s="222" t="s">
        <v>83</v>
      </c>
      <c r="AY127" s="16" t="s">
        <v>124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6" t="s">
        <v>81</v>
      </c>
      <c r="BK127" s="223">
        <f>ROUND(I127*H127,2)</f>
        <v>0</v>
      </c>
      <c r="BL127" s="16" t="s">
        <v>123</v>
      </c>
      <c r="BM127" s="222" t="s">
        <v>123</v>
      </c>
    </row>
    <row r="128" s="13" customFormat="1">
      <c r="A128" s="13"/>
      <c r="B128" s="237"/>
      <c r="C128" s="238"/>
      <c r="D128" s="239" t="s">
        <v>179</v>
      </c>
      <c r="E128" s="240" t="s">
        <v>1</v>
      </c>
      <c r="F128" s="241" t="s">
        <v>720</v>
      </c>
      <c r="G128" s="238"/>
      <c r="H128" s="242">
        <v>120</v>
      </c>
      <c r="I128" s="243"/>
      <c r="J128" s="238"/>
      <c r="K128" s="238"/>
      <c r="L128" s="244"/>
      <c r="M128" s="245"/>
      <c r="N128" s="246"/>
      <c r="O128" s="246"/>
      <c r="P128" s="246"/>
      <c r="Q128" s="246"/>
      <c r="R128" s="246"/>
      <c r="S128" s="246"/>
      <c r="T128" s="24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8" t="s">
        <v>179</v>
      </c>
      <c r="AU128" s="248" t="s">
        <v>83</v>
      </c>
      <c r="AV128" s="13" t="s">
        <v>83</v>
      </c>
      <c r="AW128" s="13" t="s">
        <v>30</v>
      </c>
      <c r="AX128" s="13" t="s">
        <v>73</v>
      </c>
      <c r="AY128" s="248" t="s">
        <v>124</v>
      </c>
    </row>
    <row r="129" s="14" customFormat="1">
      <c r="A129" s="14"/>
      <c r="B129" s="249"/>
      <c r="C129" s="250"/>
      <c r="D129" s="239" t="s">
        <v>179</v>
      </c>
      <c r="E129" s="251" t="s">
        <v>1</v>
      </c>
      <c r="F129" s="252" t="s">
        <v>181</v>
      </c>
      <c r="G129" s="250"/>
      <c r="H129" s="253">
        <v>120</v>
      </c>
      <c r="I129" s="254"/>
      <c r="J129" s="250"/>
      <c r="K129" s="250"/>
      <c r="L129" s="255"/>
      <c r="M129" s="256"/>
      <c r="N129" s="257"/>
      <c r="O129" s="257"/>
      <c r="P129" s="257"/>
      <c r="Q129" s="257"/>
      <c r="R129" s="257"/>
      <c r="S129" s="257"/>
      <c r="T129" s="258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9" t="s">
        <v>179</v>
      </c>
      <c r="AU129" s="259" t="s">
        <v>83</v>
      </c>
      <c r="AV129" s="14" t="s">
        <v>123</v>
      </c>
      <c r="AW129" s="14" t="s">
        <v>30</v>
      </c>
      <c r="AX129" s="14" t="s">
        <v>81</v>
      </c>
      <c r="AY129" s="259" t="s">
        <v>124</v>
      </c>
    </row>
    <row r="130" s="2" customFormat="1" ht="24.15" customHeight="1">
      <c r="A130" s="37"/>
      <c r="B130" s="38"/>
      <c r="C130" s="210" t="s">
        <v>132</v>
      </c>
      <c r="D130" s="210" t="s">
        <v>125</v>
      </c>
      <c r="E130" s="211" t="s">
        <v>721</v>
      </c>
      <c r="F130" s="212" t="s">
        <v>722</v>
      </c>
      <c r="G130" s="213" t="s">
        <v>723</v>
      </c>
      <c r="H130" s="214">
        <v>5</v>
      </c>
      <c r="I130" s="215"/>
      <c r="J130" s="216">
        <f>ROUND(I130*H130,2)</f>
        <v>0</v>
      </c>
      <c r="K130" s="217"/>
      <c r="L130" s="43"/>
      <c r="M130" s="218" t="s">
        <v>1</v>
      </c>
      <c r="N130" s="219" t="s">
        <v>38</v>
      </c>
      <c r="O130" s="90"/>
      <c r="P130" s="220">
        <f>O130*H130</f>
        <v>0</v>
      </c>
      <c r="Q130" s="220">
        <v>0</v>
      </c>
      <c r="R130" s="220">
        <f>Q130*H130</f>
        <v>0</v>
      </c>
      <c r="S130" s="220">
        <v>0</v>
      </c>
      <c r="T130" s="22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2" t="s">
        <v>123</v>
      </c>
      <c r="AT130" s="222" t="s">
        <v>125</v>
      </c>
      <c r="AU130" s="222" t="s">
        <v>83</v>
      </c>
      <c r="AY130" s="16" t="s">
        <v>124</v>
      </c>
      <c r="BE130" s="223">
        <f>IF(N130="základní",J130,0)</f>
        <v>0</v>
      </c>
      <c r="BF130" s="223">
        <f>IF(N130="snížená",J130,0)</f>
        <v>0</v>
      </c>
      <c r="BG130" s="223">
        <f>IF(N130="zákl. přenesená",J130,0)</f>
        <v>0</v>
      </c>
      <c r="BH130" s="223">
        <f>IF(N130="sníž. přenesená",J130,0)</f>
        <v>0</v>
      </c>
      <c r="BI130" s="223">
        <f>IF(N130="nulová",J130,0)</f>
        <v>0</v>
      </c>
      <c r="BJ130" s="16" t="s">
        <v>81</v>
      </c>
      <c r="BK130" s="223">
        <f>ROUND(I130*H130,2)</f>
        <v>0</v>
      </c>
      <c r="BL130" s="16" t="s">
        <v>123</v>
      </c>
      <c r="BM130" s="222" t="s">
        <v>135</v>
      </c>
    </row>
    <row r="131" s="2" customFormat="1" ht="33" customHeight="1">
      <c r="A131" s="37"/>
      <c r="B131" s="38"/>
      <c r="C131" s="210" t="s">
        <v>123</v>
      </c>
      <c r="D131" s="210" t="s">
        <v>125</v>
      </c>
      <c r="E131" s="211" t="s">
        <v>651</v>
      </c>
      <c r="F131" s="212" t="s">
        <v>652</v>
      </c>
      <c r="G131" s="213" t="s">
        <v>184</v>
      </c>
      <c r="H131" s="214">
        <v>54</v>
      </c>
      <c r="I131" s="215"/>
      <c r="J131" s="216">
        <f>ROUND(I131*H131,2)</f>
        <v>0</v>
      </c>
      <c r="K131" s="217"/>
      <c r="L131" s="43"/>
      <c r="M131" s="218" t="s">
        <v>1</v>
      </c>
      <c r="N131" s="219" t="s">
        <v>38</v>
      </c>
      <c r="O131" s="90"/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2" t="s">
        <v>123</v>
      </c>
      <c r="AT131" s="222" t="s">
        <v>125</v>
      </c>
      <c r="AU131" s="222" t="s">
        <v>83</v>
      </c>
      <c r="AY131" s="16" t="s">
        <v>124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6" t="s">
        <v>81</v>
      </c>
      <c r="BK131" s="223">
        <f>ROUND(I131*H131,2)</f>
        <v>0</v>
      </c>
      <c r="BL131" s="16" t="s">
        <v>123</v>
      </c>
      <c r="BM131" s="222" t="s">
        <v>138</v>
      </c>
    </row>
    <row r="132" s="13" customFormat="1">
      <c r="A132" s="13"/>
      <c r="B132" s="237"/>
      <c r="C132" s="238"/>
      <c r="D132" s="239" t="s">
        <v>179</v>
      </c>
      <c r="E132" s="240" t="s">
        <v>1</v>
      </c>
      <c r="F132" s="241" t="s">
        <v>724</v>
      </c>
      <c r="G132" s="238"/>
      <c r="H132" s="242">
        <v>54</v>
      </c>
      <c r="I132" s="243"/>
      <c r="J132" s="238"/>
      <c r="K132" s="238"/>
      <c r="L132" s="244"/>
      <c r="M132" s="245"/>
      <c r="N132" s="246"/>
      <c r="O132" s="246"/>
      <c r="P132" s="246"/>
      <c r="Q132" s="246"/>
      <c r="R132" s="246"/>
      <c r="S132" s="246"/>
      <c r="T132" s="24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8" t="s">
        <v>179</v>
      </c>
      <c r="AU132" s="248" t="s">
        <v>83</v>
      </c>
      <c r="AV132" s="13" t="s">
        <v>83</v>
      </c>
      <c r="AW132" s="13" t="s">
        <v>30</v>
      </c>
      <c r="AX132" s="13" t="s">
        <v>73</v>
      </c>
      <c r="AY132" s="248" t="s">
        <v>124</v>
      </c>
    </row>
    <row r="133" s="14" customFormat="1">
      <c r="A133" s="14"/>
      <c r="B133" s="249"/>
      <c r="C133" s="250"/>
      <c r="D133" s="239" t="s">
        <v>179</v>
      </c>
      <c r="E133" s="251" t="s">
        <v>1</v>
      </c>
      <c r="F133" s="252" t="s">
        <v>181</v>
      </c>
      <c r="G133" s="250"/>
      <c r="H133" s="253">
        <v>54</v>
      </c>
      <c r="I133" s="254"/>
      <c r="J133" s="250"/>
      <c r="K133" s="250"/>
      <c r="L133" s="255"/>
      <c r="M133" s="256"/>
      <c r="N133" s="257"/>
      <c r="O133" s="257"/>
      <c r="P133" s="257"/>
      <c r="Q133" s="257"/>
      <c r="R133" s="257"/>
      <c r="S133" s="257"/>
      <c r="T133" s="258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9" t="s">
        <v>179</v>
      </c>
      <c r="AU133" s="259" t="s">
        <v>83</v>
      </c>
      <c r="AV133" s="14" t="s">
        <v>123</v>
      </c>
      <c r="AW133" s="14" t="s">
        <v>30</v>
      </c>
      <c r="AX133" s="14" t="s">
        <v>81</v>
      </c>
      <c r="AY133" s="259" t="s">
        <v>124</v>
      </c>
    </row>
    <row r="134" s="2" customFormat="1" ht="37.8" customHeight="1">
      <c r="A134" s="37"/>
      <c r="B134" s="38"/>
      <c r="C134" s="210" t="s">
        <v>139</v>
      </c>
      <c r="D134" s="210" t="s">
        <v>125</v>
      </c>
      <c r="E134" s="211" t="s">
        <v>333</v>
      </c>
      <c r="F134" s="212" t="s">
        <v>334</v>
      </c>
      <c r="G134" s="213" t="s">
        <v>184</v>
      </c>
      <c r="H134" s="214">
        <v>54</v>
      </c>
      <c r="I134" s="215"/>
      <c r="J134" s="216">
        <f>ROUND(I134*H134,2)</f>
        <v>0</v>
      </c>
      <c r="K134" s="217"/>
      <c r="L134" s="43"/>
      <c r="M134" s="218" t="s">
        <v>1</v>
      </c>
      <c r="N134" s="219" t="s">
        <v>38</v>
      </c>
      <c r="O134" s="90"/>
      <c r="P134" s="220">
        <f>O134*H134</f>
        <v>0</v>
      </c>
      <c r="Q134" s="220">
        <v>0</v>
      </c>
      <c r="R134" s="220">
        <f>Q134*H134</f>
        <v>0</v>
      </c>
      <c r="S134" s="220">
        <v>0</v>
      </c>
      <c r="T134" s="22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2" t="s">
        <v>123</v>
      </c>
      <c r="AT134" s="222" t="s">
        <v>125</v>
      </c>
      <c r="AU134" s="222" t="s">
        <v>83</v>
      </c>
      <c r="AY134" s="16" t="s">
        <v>124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6" t="s">
        <v>81</v>
      </c>
      <c r="BK134" s="223">
        <f>ROUND(I134*H134,2)</f>
        <v>0</v>
      </c>
      <c r="BL134" s="16" t="s">
        <v>123</v>
      </c>
      <c r="BM134" s="222" t="s">
        <v>142</v>
      </c>
    </row>
    <row r="135" s="2" customFormat="1" ht="37.8" customHeight="1">
      <c r="A135" s="37"/>
      <c r="B135" s="38"/>
      <c r="C135" s="210" t="s">
        <v>135</v>
      </c>
      <c r="D135" s="210" t="s">
        <v>125</v>
      </c>
      <c r="E135" s="211" t="s">
        <v>336</v>
      </c>
      <c r="F135" s="212" t="s">
        <v>337</v>
      </c>
      <c r="G135" s="213" t="s">
        <v>184</v>
      </c>
      <c r="H135" s="214">
        <v>54</v>
      </c>
      <c r="I135" s="215"/>
      <c r="J135" s="216">
        <f>ROUND(I135*H135,2)</f>
        <v>0</v>
      </c>
      <c r="K135" s="217"/>
      <c r="L135" s="43"/>
      <c r="M135" s="218" t="s">
        <v>1</v>
      </c>
      <c r="N135" s="219" t="s">
        <v>38</v>
      </c>
      <c r="O135" s="90"/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2" t="s">
        <v>123</v>
      </c>
      <c r="AT135" s="222" t="s">
        <v>125</v>
      </c>
      <c r="AU135" s="222" t="s">
        <v>83</v>
      </c>
      <c r="AY135" s="16" t="s">
        <v>124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6" t="s">
        <v>81</v>
      </c>
      <c r="BK135" s="223">
        <f>ROUND(I135*H135,2)</f>
        <v>0</v>
      </c>
      <c r="BL135" s="16" t="s">
        <v>123</v>
      </c>
      <c r="BM135" s="222" t="s">
        <v>8</v>
      </c>
    </row>
    <row r="136" s="2" customFormat="1" ht="37.8" customHeight="1">
      <c r="A136" s="37"/>
      <c r="B136" s="38"/>
      <c r="C136" s="210" t="s">
        <v>145</v>
      </c>
      <c r="D136" s="210" t="s">
        <v>125</v>
      </c>
      <c r="E136" s="211" t="s">
        <v>339</v>
      </c>
      <c r="F136" s="212" t="s">
        <v>340</v>
      </c>
      <c r="G136" s="213" t="s">
        <v>184</v>
      </c>
      <c r="H136" s="214">
        <v>540</v>
      </c>
      <c r="I136" s="215"/>
      <c r="J136" s="216">
        <f>ROUND(I136*H136,2)</f>
        <v>0</v>
      </c>
      <c r="K136" s="217"/>
      <c r="L136" s="43"/>
      <c r="M136" s="218" t="s">
        <v>1</v>
      </c>
      <c r="N136" s="219" t="s">
        <v>38</v>
      </c>
      <c r="O136" s="90"/>
      <c r="P136" s="220">
        <f>O136*H136</f>
        <v>0</v>
      </c>
      <c r="Q136" s="220">
        <v>0</v>
      </c>
      <c r="R136" s="220">
        <f>Q136*H136</f>
        <v>0</v>
      </c>
      <c r="S136" s="220">
        <v>0</v>
      </c>
      <c r="T136" s="22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2" t="s">
        <v>123</v>
      </c>
      <c r="AT136" s="222" t="s">
        <v>125</v>
      </c>
      <c r="AU136" s="222" t="s">
        <v>83</v>
      </c>
      <c r="AY136" s="16" t="s">
        <v>124</v>
      </c>
      <c r="BE136" s="223">
        <f>IF(N136="základní",J136,0)</f>
        <v>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16" t="s">
        <v>81</v>
      </c>
      <c r="BK136" s="223">
        <f>ROUND(I136*H136,2)</f>
        <v>0</v>
      </c>
      <c r="BL136" s="16" t="s">
        <v>123</v>
      </c>
      <c r="BM136" s="222" t="s">
        <v>148</v>
      </c>
    </row>
    <row r="137" s="13" customFormat="1">
      <c r="A137" s="13"/>
      <c r="B137" s="237"/>
      <c r="C137" s="238"/>
      <c r="D137" s="239" t="s">
        <v>179</v>
      </c>
      <c r="E137" s="240" t="s">
        <v>1</v>
      </c>
      <c r="F137" s="241" t="s">
        <v>725</v>
      </c>
      <c r="G137" s="238"/>
      <c r="H137" s="242">
        <v>540</v>
      </c>
      <c r="I137" s="243"/>
      <c r="J137" s="238"/>
      <c r="K137" s="238"/>
      <c r="L137" s="244"/>
      <c r="M137" s="245"/>
      <c r="N137" s="246"/>
      <c r="O137" s="246"/>
      <c r="P137" s="246"/>
      <c r="Q137" s="246"/>
      <c r="R137" s="246"/>
      <c r="S137" s="246"/>
      <c r="T137" s="24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8" t="s">
        <v>179</v>
      </c>
      <c r="AU137" s="248" t="s">
        <v>83</v>
      </c>
      <c r="AV137" s="13" t="s">
        <v>83</v>
      </c>
      <c r="AW137" s="13" t="s">
        <v>30</v>
      </c>
      <c r="AX137" s="13" t="s">
        <v>73</v>
      </c>
      <c r="AY137" s="248" t="s">
        <v>124</v>
      </c>
    </row>
    <row r="138" s="14" customFormat="1">
      <c r="A138" s="14"/>
      <c r="B138" s="249"/>
      <c r="C138" s="250"/>
      <c r="D138" s="239" t="s">
        <v>179</v>
      </c>
      <c r="E138" s="251" t="s">
        <v>1</v>
      </c>
      <c r="F138" s="252" t="s">
        <v>181</v>
      </c>
      <c r="G138" s="250"/>
      <c r="H138" s="253">
        <v>540</v>
      </c>
      <c r="I138" s="254"/>
      <c r="J138" s="250"/>
      <c r="K138" s="250"/>
      <c r="L138" s="255"/>
      <c r="M138" s="256"/>
      <c r="N138" s="257"/>
      <c r="O138" s="257"/>
      <c r="P138" s="257"/>
      <c r="Q138" s="257"/>
      <c r="R138" s="257"/>
      <c r="S138" s="257"/>
      <c r="T138" s="258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9" t="s">
        <v>179</v>
      </c>
      <c r="AU138" s="259" t="s">
        <v>83</v>
      </c>
      <c r="AV138" s="14" t="s">
        <v>123</v>
      </c>
      <c r="AW138" s="14" t="s">
        <v>30</v>
      </c>
      <c r="AX138" s="14" t="s">
        <v>81</v>
      </c>
      <c r="AY138" s="259" t="s">
        <v>124</v>
      </c>
    </row>
    <row r="139" s="2" customFormat="1" ht="24.15" customHeight="1">
      <c r="A139" s="37"/>
      <c r="B139" s="38"/>
      <c r="C139" s="210" t="s">
        <v>138</v>
      </c>
      <c r="D139" s="210" t="s">
        <v>125</v>
      </c>
      <c r="E139" s="211" t="s">
        <v>342</v>
      </c>
      <c r="F139" s="212" t="s">
        <v>343</v>
      </c>
      <c r="G139" s="213" t="s">
        <v>184</v>
      </c>
      <c r="H139" s="214">
        <v>54</v>
      </c>
      <c r="I139" s="215"/>
      <c r="J139" s="216">
        <f>ROUND(I139*H139,2)</f>
        <v>0</v>
      </c>
      <c r="K139" s="217"/>
      <c r="L139" s="43"/>
      <c r="M139" s="218" t="s">
        <v>1</v>
      </c>
      <c r="N139" s="219" t="s">
        <v>38</v>
      </c>
      <c r="O139" s="90"/>
      <c r="P139" s="220">
        <f>O139*H139</f>
        <v>0</v>
      </c>
      <c r="Q139" s="220">
        <v>0</v>
      </c>
      <c r="R139" s="220">
        <f>Q139*H139</f>
        <v>0</v>
      </c>
      <c r="S139" s="220">
        <v>0</v>
      </c>
      <c r="T139" s="22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2" t="s">
        <v>123</v>
      </c>
      <c r="AT139" s="222" t="s">
        <v>125</v>
      </c>
      <c r="AU139" s="222" t="s">
        <v>83</v>
      </c>
      <c r="AY139" s="16" t="s">
        <v>124</v>
      </c>
      <c r="BE139" s="223">
        <f>IF(N139="základní",J139,0)</f>
        <v>0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16" t="s">
        <v>81</v>
      </c>
      <c r="BK139" s="223">
        <f>ROUND(I139*H139,2)</f>
        <v>0</v>
      </c>
      <c r="BL139" s="16" t="s">
        <v>123</v>
      </c>
      <c r="BM139" s="222" t="s">
        <v>151</v>
      </c>
    </row>
    <row r="140" s="2" customFormat="1" ht="24.15" customHeight="1">
      <c r="A140" s="37"/>
      <c r="B140" s="38"/>
      <c r="C140" s="210" t="s">
        <v>152</v>
      </c>
      <c r="D140" s="210" t="s">
        <v>125</v>
      </c>
      <c r="E140" s="211" t="s">
        <v>726</v>
      </c>
      <c r="F140" s="212" t="s">
        <v>727</v>
      </c>
      <c r="G140" s="213" t="s">
        <v>184</v>
      </c>
      <c r="H140" s="214">
        <v>54</v>
      </c>
      <c r="I140" s="215"/>
      <c r="J140" s="216">
        <f>ROUND(I140*H140,2)</f>
        <v>0</v>
      </c>
      <c r="K140" s="217"/>
      <c r="L140" s="43"/>
      <c r="M140" s="218" t="s">
        <v>1</v>
      </c>
      <c r="N140" s="219" t="s">
        <v>38</v>
      </c>
      <c r="O140" s="90"/>
      <c r="P140" s="220">
        <f>O140*H140</f>
        <v>0</v>
      </c>
      <c r="Q140" s="220">
        <v>0</v>
      </c>
      <c r="R140" s="220">
        <f>Q140*H140</f>
        <v>0</v>
      </c>
      <c r="S140" s="220">
        <v>0</v>
      </c>
      <c r="T140" s="22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2" t="s">
        <v>123</v>
      </c>
      <c r="AT140" s="222" t="s">
        <v>125</v>
      </c>
      <c r="AU140" s="222" t="s">
        <v>83</v>
      </c>
      <c r="AY140" s="16" t="s">
        <v>124</v>
      </c>
      <c r="BE140" s="223">
        <f>IF(N140="základní",J140,0)</f>
        <v>0</v>
      </c>
      <c r="BF140" s="223">
        <f>IF(N140="snížená",J140,0)</f>
        <v>0</v>
      </c>
      <c r="BG140" s="223">
        <f>IF(N140="zákl. přenesená",J140,0)</f>
        <v>0</v>
      </c>
      <c r="BH140" s="223">
        <f>IF(N140="sníž. přenesená",J140,0)</f>
        <v>0</v>
      </c>
      <c r="BI140" s="223">
        <f>IF(N140="nulová",J140,0)</f>
        <v>0</v>
      </c>
      <c r="BJ140" s="16" t="s">
        <v>81</v>
      </c>
      <c r="BK140" s="223">
        <f>ROUND(I140*H140,2)</f>
        <v>0</v>
      </c>
      <c r="BL140" s="16" t="s">
        <v>123</v>
      </c>
      <c r="BM140" s="222" t="s">
        <v>155</v>
      </c>
    </row>
    <row r="141" s="13" customFormat="1">
      <c r="A141" s="13"/>
      <c r="B141" s="237"/>
      <c r="C141" s="238"/>
      <c r="D141" s="239" t="s">
        <v>179</v>
      </c>
      <c r="E141" s="240" t="s">
        <v>1</v>
      </c>
      <c r="F141" s="241" t="s">
        <v>724</v>
      </c>
      <c r="G141" s="238"/>
      <c r="H141" s="242">
        <v>54</v>
      </c>
      <c r="I141" s="243"/>
      <c r="J141" s="238"/>
      <c r="K141" s="238"/>
      <c r="L141" s="244"/>
      <c r="M141" s="245"/>
      <c r="N141" s="246"/>
      <c r="O141" s="246"/>
      <c r="P141" s="246"/>
      <c r="Q141" s="246"/>
      <c r="R141" s="246"/>
      <c r="S141" s="246"/>
      <c r="T141" s="24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8" t="s">
        <v>179</v>
      </c>
      <c r="AU141" s="248" t="s">
        <v>83</v>
      </c>
      <c r="AV141" s="13" t="s">
        <v>83</v>
      </c>
      <c r="AW141" s="13" t="s">
        <v>30</v>
      </c>
      <c r="AX141" s="13" t="s">
        <v>73</v>
      </c>
      <c r="AY141" s="248" t="s">
        <v>124</v>
      </c>
    </row>
    <row r="142" s="14" customFormat="1">
      <c r="A142" s="14"/>
      <c r="B142" s="249"/>
      <c r="C142" s="250"/>
      <c r="D142" s="239" t="s">
        <v>179</v>
      </c>
      <c r="E142" s="251" t="s">
        <v>1</v>
      </c>
      <c r="F142" s="252" t="s">
        <v>181</v>
      </c>
      <c r="G142" s="250"/>
      <c r="H142" s="253">
        <v>54</v>
      </c>
      <c r="I142" s="254"/>
      <c r="J142" s="250"/>
      <c r="K142" s="250"/>
      <c r="L142" s="255"/>
      <c r="M142" s="256"/>
      <c r="N142" s="257"/>
      <c r="O142" s="257"/>
      <c r="P142" s="257"/>
      <c r="Q142" s="257"/>
      <c r="R142" s="257"/>
      <c r="S142" s="257"/>
      <c r="T142" s="25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9" t="s">
        <v>179</v>
      </c>
      <c r="AU142" s="259" t="s">
        <v>83</v>
      </c>
      <c r="AV142" s="14" t="s">
        <v>123</v>
      </c>
      <c r="AW142" s="14" t="s">
        <v>30</v>
      </c>
      <c r="AX142" s="14" t="s">
        <v>81</v>
      </c>
      <c r="AY142" s="259" t="s">
        <v>124</v>
      </c>
    </row>
    <row r="143" s="2" customFormat="1" ht="33" customHeight="1">
      <c r="A143" s="37"/>
      <c r="B143" s="38"/>
      <c r="C143" s="210" t="s">
        <v>142</v>
      </c>
      <c r="D143" s="210" t="s">
        <v>125</v>
      </c>
      <c r="E143" s="211" t="s">
        <v>191</v>
      </c>
      <c r="F143" s="212" t="s">
        <v>192</v>
      </c>
      <c r="G143" s="213" t="s">
        <v>193</v>
      </c>
      <c r="H143" s="214">
        <v>97.200000000000003</v>
      </c>
      <c r="I143" s="215"/>
      <c r="J143" s="216">
        <f>ROUND(I143*H143,2)</f>
        <v>0</v>
      </c>
      <c r="K143" s="217"/>
      <c r="L143" s="43"/>
      <c r="M143" s="218" t="s">
        <v>1</v>
      </c>
      <c r="N143" s="219" t="s">
        <v>38</v>
      </c>
      <c r="O143" s="90"/>
      <c r="P143" s="220">
        <f>O143*H143</f>
        <v>0</v>
      </c>
      <c r="Q143" s="220">
        <v>0</v>
      </c>
      <c r="R143" s="220">
        <f>Q143*H143</f>
        <v>0</v>
      </c>
      <c r="S143" s="220">
        <v>0</v>
      </c>
      <c r="T143" s="22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2" t="s">
        <v>123</v>
      </c>
      <c r="AT143" s="222" t="s">
        <v>125</v>
      </c>
      <c r="AU143" s="222" t="s">
        <v>83</v>
      </c>
      <c r="AY143" s="16" t="s">
        <v>124</v>
      </c>
      <c r="BE143" s="223">
        <f>IF(N143="základní",J143,0)</f>
        <v>0</v>
      </c>
      <c r="BF143" s="223">
        <f>IF(N143="snížená",J143,0)</f>
        <v>0</v>
      </c>
      <c r="BG143" s="223">
        <f>IF(N143="zákl. přenesená",J143,0)</f>
        <v>0</v>
      </c>
      <c r="BH143" s="223">
        <f>IF(N143="sníž. přenesená",J143,0)</f>
        <v>0</v>
      </c>
      <c r="BI143" s="223">
        <f>IF(N143="nulová",J143,0)</f>
        <v>0</v>
      </c>
      <c r="BJ143" s="16" t="s">
        <v>81</v>
      </c>
      <c r="BK143" s="223">
        <f>ROUND(I143*H143,2)</f>
        <v>0</v>
      </c>
      <c r="BL143" s="16" t="s">
        <v>123</v>
      </c>
      <c r="BM143" s="222" t="s">
        <v>157</v>
      </c>
    </row>
    <row r="144" s="13" customFormat="1">
      <c r="A144" s="13"/>
      <c r="B144" s="237"/>
      <c r="C144" s="238"/>
      <c r="D144" s="239" t="s">
        <v>179</v>
      </c>
      <c r="E144" s="240" t="s">
        <v>1</v>
      </c>
      <c r="F144" s="241" t="s">
        <v>728</v>
      </c>
      <c r="G144" s="238"/>
      <c r="H144" s="242">
        <v>97.200000000000003</v>
      </c>
      <c r="I144" s="243"/>
      <c r="J144" s="238"/>
      <c r="K144" s="238"/>
      <c r="L144" s="244"/>
      <c r="M144" s="245"/>
      <c r="N144" s="246"/>
      <c r="O144" s="246"/>
      <c r="P144" s="246"/>
      <c r="Q144" s="246"/>
      <c r="R144" s="246"/>
      <c r="S144" s="246"/>
      <c r="T144" s="24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8" t="s">
        <v>179</v>
      </c>
      <c r="AU144" s="248" t="s">
        <v>83</v>
      </c>
      <c r="AV144" s="13" t="s">
        <v>83</v>
      </c>
      <c r="AW144" s="13" t="s">
        <v>30</v>
      </c>
      <c r="AX144" s="13" t="s">
        <v>73</v>
      </c>
      <c r="AY144" s="248" t="s">
        <v>124</v>
      </c>
    </row>
    <row r="145" s="14" customFormat="1">
      <c r="A145" s="14"/>
      <c r="B145" s="249"/>
      <c r="C145" s="250"/>
      <c r="D145" s="239" t="s">
        <v>179</v>
      </c>
      <c r="E145" s="251" t="s">
        <v>1</v>
      </c>
      <c r="F145" s="252" t="s">
        <v>181</v>
      </c>
      <c r="G145" s="250"/>
      <c r="H145" s="253">
        <v>97.200000000000003</v>
      </c>
      <c r="I145" s="254"/>
      <c r="J145" s="250"/>
      <c r="K145" s="250"/>
      <c r="L145" s="255"/>
      <c r="M145" s="256"/>
      <c r="N145" s="257"/>
      <c r="O145" s="257"/>
      <c r="P145" s="257"/>
      <c r="Q145" s="257"/>
      <c r="R145" s="257"/>
      <c r="S145" s="257"/>
      <c r="T145" s="258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9" t="s">
        <v>179</v>
      </c>
      <c r="AU145" s="259" t="s">
        <v>83</v>
      </c>
      <c r="AV145" s="14" t="s">
        <v>123</v>
      </c>
      <c r="AW145" s="14" t="s">
        <v>30</v>
      </c>
      <c r="AX145" s="14" t="s">
        <v>81</v>
      </c>
      <c r="AY145" s="259" t="s">
        <v>124</v>
      </c>
    </row>
    <row r="146" s="11" customFormat="1" ht="22.8" customHeight="1">
      <c r="A146" s="11"/>
      <c r="B146" s="196"/>
      <c r="C146" s="197"/>
      <c r="D146" s="198" t="s">
        <v>72</v>
      </c>
      <c r="E146" s="235" t="s">
        <v>138</v>
      </c>
      <c r="F146" s="235" t="s">
        <v>380</v>
      </c>
      <c r="G146" s="197"/>
      <c r="H146" s="197"/>
      <c r="I146" s="200"/>
      <c r="J146" s="236">
        <f>BK146</f>
        <v>0</v>
      </c>
      <c r="K146" s="197"/>
      <c r="L146" s="202"/>
      <c r="M146" s="203"/>
      <c r="N146" s="204"/>
      <c r="O146" s="204"/>
      <c r="P146" s="205">
        <f>SUM(P147:P153)</f>
        <v>0</v>
      </c>
      <c r="Q146" s="204"/>
      <c r="R146" s="205">
        <f>SUM(R147:R153)</f>
        <v>0.0035999999999999999</v>
      </c>
      <c r="S146" s="204"/>
      <c r="T146" s="206">
        <f>SUM(T147:T153)</f>
        <v>12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207" t="s">
        <v>81</v>
      </c>
      <c r="AT146" s="208" t="s">
        <v>72</v>
      </c>
      <c r="AU146" s="208" t="s">
        <v>81</v>
      </c>
      <c r="AY146" s="207" t="s">
        <v>124</v>
      </c>
      <c r="BK146" s="209">
        <f>SUM(BK147:BK153)</f>
        <v>0</v>
      </c>
    </row>
    <row r="147" s="2" customFormat="1" ht="24.15" customHeight="1">
      <c r="A147" s="37"/>
      <c r="B147" s="38"/>
      <c r="C147" s="210" t="s">
        <v>158</v>
      </c>
      <c r="D147" s="210" t="s">
        <v>125</v>
      </c>
      <c r="E147" s="211" t="s">
        <v>729</v>
      </c>
      <c r="F147" s="212" t="s">
        <v>730</v>
      </c>
      <c r="G147" s="213" t="s">
        <v>234</v>
      </c>
      <c r="H147" s="214">
        <v>60</v>
      </c>
      <c r="I147" s="215"/>
      <c r="J147" s="216">
        <f>ROUND(I147*H147,2)</f>
        <v>0</v>
      </c>
      <c r="K147" s="217"/>
      <c r="L147" s="43"/>
      <c r="M147" s="218" t="s">
        <v>1</v>
      </c>
      <c r="N147" s="219" t="s">
        <v>38</v>
      </c>
      <c r="O147" s="90"/>
      <c r="P147" s="220">
        <f>O147*H147</f>
        <v>0</v>
      </c>
      <c r="Q147" s="220">
        <v>6.0000000000000002E-05</v>
      </c>
      <c r="R147" s="220">
        <f>Q147*H147</f>
        <v>0.0035999999999999999</v>
      </c>
      <c r="S147" s="220">
        <v>0</v>
      </c>
      <c r="T147" s="22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2" t="s">
        <v>123</v>
      </c>
      <c r="AT147" s="222" t="s">
        <v>125</v>
      </c>
      <c r="AU147" s="222" t="s">
        <v>83</v>
      </c>
      <c r="AY147" s="16" t="s">
        <v>124</v>
      </c>
      <c r="BE147" s="223">
        <f>IF(N147="základní",J147,0)</f>
        <v>0</v>
      </c>
      <c r="BF147" s="223">
        <f>IF(N147="snížená",J147,0)</f>
        <v>0</v>
      </c>
      <c r="BG147" s="223">
        <f>IF(N147="zákl. přenesená",J147,0)</f>
        <v>0</v>
      </c>
      <c r="BH147" s="223">
        <f>IF(N147="sníž. přenesená",J147,0)</f>
        <v>0</v>
      </c>
      <c r="BI147" s="223">
        <f>IF(N147="nulová",J147,0)</f>
        <v>0</v>
      </c>
      <c r="BJ147" s="16" t="s">
        <v>81</v>
      </c>
      <c r="BK147" s="223">
        <f>ROUND(I147*H147,2)</f>
        <v>0</v>
      </c>
      <c r="BL147" s="16" t="s">
        <v>123</v>
      </c>
      <c r="BM147" s="222" t="s">
        <v>160</v>
      </c>
    </row>
    <row r="148" s="13" customFormat="1">
      <c r="A148" s="13"/>
      <c r="B148" s="237"/>
      <c r="C148" s="238"/>
      <c r="D148" s="239" t="s">
        <v>179</v>
      </c>
      <c r="E148" s="240" t="s">
        <v>1</v>
      </c>
      <c r="F148" s="241" t="s">
        <v>731</v>
      </c>
      <c r="G148" s="238"/>
      <c r="H148" s="242">
        <v>60</v>
      </c>
      <c r="I148" s="243"/>
      <c r="J148" s="238"/>
      <c r="K148" s="238"/>
      <c r="L148" s="244"/>
      <c r="M148" s="245"/>
      <c r="N148" s="246"/>
      <c r="O148" s="246"/>
      <c r="P148" s="246"/>
      <c r="Q148" s="246"/>
      <c r="R148" s="246"/>
      <c r="S148" s="246"/>
      <c r="T148" s="24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8" t="s">
        <v>179</v>
      </c>
      <c r="AU148" s="248" t="s">
        <v>83</v>
      </c>
      <c r="AV148" s="13" t="s">
        <v>83</v>
      </c>
      <c r="AW148" s="13" t="s">
        <v>30</v>
      </c>
      <c r="AX148" s="13" t="s">
        <v>73</v>
      </c>
      <c r="AY148" s="248" t="s">
        <v>124</v>
      </c>
    </row>
    <row r="149" s="14" customFormat="1">
      <c r="A149" s="14"/>
      <c r="B149" s="249"/>
      <c r="C149" s="250"/>
      <c r="D149" s="239" t="s">
        <v>179</v>
      </c>
      <c r="E149" s="251" t="s">
        <v>1</v>
      </c>
      <c r="F149" s="252" t="s">
        <v>181</v>
      </c>
      <c r="G149" s="250"/>
      <c r="H149" s="253">
        <v>60</v>
      </c>
      <c r="I149" s="254"/>
      <c r="J149" s="250"/>
      <c r="K149" s="250"/>
      <c r="L149" s="255"/>
      <c r="M149" s="256"/>
      <c r="N149" s="257"/>
      <c r="O149" s="257"/>
      <c r="P149" s="257"/>
      <c r="Q149" s="257"/>
      <c r="R149" s="257"/>
      <c r="S149" s="257"/>
      <c r="T149" s="25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9" t="s">
        <v>179</v>
      </c>
      <c r="AU149" s="259" t="s">
        <v>83</v>
      </c>
      <c r="AV149" s="14" t="s">
        <v>123</v>
      </c>
      <c r="AW149" s="14" t="s">
        <v>30</v>
      </c>
      <c r="AX149" s="14" t="s">
        <v>81</v>
      </c>
      <c r="AY149" s="259" t="s">
        <v>124</v>
      </c>
    </row>
    <row r="150" s="2" customFormat="1" ht="24.15" customHeight="1">
      <c r="A150" s="37"/>
      <c r="B150" s="38"/>
      <c r="C150" s="260" t="s">
        <v>8</v>
      </c>
      <c r="D150" s="260" t="s">
        <v>246</v>
      </c>
      <c r="E150" s="261" t="s">
        <v>732</v>
      </c>
      <c r="F150" s="262" t="s">
        <v>733</v>
      </c>
      <c r="G150" s="263" t="s">
        <v>234</v>
      </c>
      <c r="H150" s="264">
        <v>60</v>
      </c>
      <c r="I150" s="265"/>
      <c r="J150" s="266">
        <f>ROUND(I150*H150,2)</f>
        <v>0</v>
      </c>
      <c r="K150" s="267"/>
      <c r="L150" s="268"/>
      <c r="M150" s="269" t="s">
        <v>1</v>
      </c>
      <c r="N150" s="270" t="s">
        <v>38</v>
      </c>
      <c r="O150" s="90"/>
      <c r="P150" s="220">
        <f>O150*H150</f>
        <v>0</v>
      </c>
      <c r="Q150" s="220">
        <v>0</v>
      </c>
      <c r="R150" s="220">
        <f>Q150*H150</f>
        <v>0</v>
      </c>
      <c r="S150" s="220">
        <v>0</v>
      </c>
      <c r="T150" s="22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2" t="s">
        <v>138</v>
      </c>
      <c r="AT150" s="222" t="s">
        <v>246</v>
      </c>
      <c r="AU150" s="222" t="s">
        <v>83</v>
      </c>
      <c r="AY150" s="16" t="s">
        <v>124</v>
      </c>
      <c r="BE150" s="223">
        <f>IF(N150="základní",J150,0)</f>
        <v>0</v>
      </c>
      <c r="BF150" s="223">
        <f>IF(N150="snížená",J150,0)</f>
        <v>0</v>
      </c>
      <c r="BG150" s="223">
        <f>IF(N150="zákl. přenesená",J150,0)</f>
        <v>0</v>
      </c>
      <c r="BH150" s="223">
        <f>IF(N150="sníž. přenesená",J150,0)</f>
        <v>0</v>
      </c>
      <c r="BI150" s="223">
        <f>IF(N150="nulová",J150,0)</f>
        <v>0</v>
      </c>
      <c r="BJ150" s="16" t="s">
        <v>81</v>
      </c>
      <c r="BK150" s="223">
        <f>ROUND(I150*H150,2)</f>
        <v>0</v>
      </c>
      <c r="BL150" s="16" t="s">
        <v>123</v>
      </c>
      <c r="BM150" s="222" t="s">
        <v>162</v>
      </c>
    </row>
    <row r="151" s="13" customFormat="1">
      <c r="A151" s="13"/>
      <c r="B151" s="237"/>
      <c r="C151" s="238"/>
      <c r="D151" s="239" t="s">
        <v>179</v>
      </c>
      <c r="E151" s="240" t="s">
        <v>1</v>
      </c>
      <c r="F151" s="241" t="s">
        <v>734</v>
      </c>
      <c r="G151" s="238"/>
      <c r="H151" s="242">
        <v>60</v>
      </c>
      <c r="I151" s="243"/>
      <c r="J151" s="238"/>
      <c r="K151" s="238"/>
      <c r="L151" s="244"/>
      <c r="M151" s="245"/>
      <c r="N151" s="246"/>
      <c r="O151" s="246"/>
      <c r="P151" s="246"/>
      <c r="Q151" s="246"/>
      <c r="R151" s="246"/>
      <c r="S151" s="246"/>
      <c r="T151" s="24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8" t="s">
        <v>179</v>
      </c>
      <c r="AU151" s="248" t="s">
        <v>83</v>
      </c>
      <c r="AV151" s="13" t="s">
        <v>83</v>
      </c>
      <c r="AW151" s="13" t="s">
        <v>30</v>
      </c>
      <c r="AX151" s="13" t="s">
        <v>73</v>
      </c>
      <c r="AY151" s="248" t="s">
        <v>124</v>
      </c>
    </row>
    <row r="152" s="14" customFormat="1">
      <c r="A152" s="14"/>
      <c r="B152" s="249"/>
      <c r="C152" s="250"/>
      <c r="D152" s="239" t="s">
        <v>179</v>
      </c>
      <c r="E152" s="251" t="s">
        <v>1</v>
      </c>
      <c r="F152" s="252" t="s">
        <v>181</v>
      </c>
      <c r="G152" s="250"/>
      <c r="H152" s="253">
        <v>60</v>
      </c>
      <c r="I152" s="254"/>
      <c r="J152" s="250"/>
      <c r="K152" s="250"/>
      <c r="L152" s="255"/>
      <c r="M152" s="256"/>
      <c r="N152" s="257"/>
      <c r="O152" s="257"/>
      <c r="P152" s="257"/>
      <c r="Q152" s="257"/>
      <c r="R152" s="257"/>
      <c r="S152" s="257"/>
      <c r="T152" s="25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9" t="s">
        <v>179</v>
      </c>
      <c r="AU152" s="259" t="s">
        <v>83</v>
      </c>
      <c r="AV152" s="14" t="s">
        <v>123</v>
      </c>
      <c r="AW152" s="14" t="s">
        <v>30</v>
      </c>
      <c r="AX152" s="14" t="s">
        <v>81</v>
      </c>
      <c r="AY152" s="259" t="s">
        <v>124</v>
      </c>
    </row>
    <row r="153" s="2" customFormat="1" ht="24.15" customHeight="1">
      <c r="A153" s="37"/>
      <c r="B153" s="38"/>
      <c r="C153" s="210" t="s">
        <v>163</v>
      </c>
      <c r="D153" s="210" t="s">
        <v>125</v>
      </c>
      <c r="E153" s="211" t="s">
        <v>735</v>
      </c>
      <c r="F153" s="212" t="s">
        <v>736</v>
      </c>
      <c r="G153" s="213" t="s">
        <v>234</v>
      </c>
      <c r="H153" s="214">
        <v>60</v>
      </c>
      <c r="I153" s="215"/>
      <c r="J153" s="216">
        <f>ROUND(I153*H153,2)</f>
        <v>0</v>
      </c>
      <c r="K153" s="217"/>
      <c r="L153" s="43"/>
      <c r="M153" s="218" t="s">
        <v>1</v>
      </c>
      <c r="N153" s="219" t="s">
        <v>38</v>
      </c>
      <c r="O153" s="90"/>
      <c r="P153" s="220">
        <f>O153*H153</f>
        <v>0</v>
      </c>
      <c r="Q153" s="220">
        <v>0</v>
      </c>
      <c r="R153" s="220">
        <f>Q153*H153</f>
        <v>0</v>
      </c>
      <c r="S153" s="220">
        <v>0.20000000000000001</v>
      </c>
      <c r="T153" s="221">
        <f>S153*H153</f>
        <v>12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2" t="s">
        <v>123</v>
      </c>
      <c r="AT153" s="222" t="s">
        <v>125</v>
      </c>
      <c r="AU153" s="222" t="s">
        <v>83</v>
      </c>
      <c r="AY153" s="16" t="s">
        <v>124</v>
      </c>
      <c r="BE153" s="223">
        <f>IF(N153="základní",J153,0)</f>
        <v>0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16" t="s">
        <v>81</v>
      </c>
      <c r="BK153" s="223">
        <f>ROUND(I153*H153,2)</f>
        <v>0</v>
      </c>
      <c r="BL153" s="16" t="s">
        <v>123</v>
      </c>
      <c r="BM153" s="222" t="s">
        <v>217</v>
      </c>
    </row>
    <row r="154" s="11" customFormat="1" ht="22.8" customHeight="1">
      <c r="A154" s="11"/>
      <c r="B154" s="196"/>
      <c r="C154" s="197"/>
      <c r="D154" s="198" t="s">
        <v>72</v>
      </c>
      <c r="E154" s="235" t="s">
        <v>152</v>
      </c>
      <c r="F154" s="235" t="s">
        <v>237</v>
      </c>
      <c r="G154" s="197"/>
      <c r="H154" s="197"/>
      <c r="I154" s="200"/>
      <c r="J154" s="236">
        <f>BK154</f>
        <v>0</v>
      </c>
      <c r="K154" s="197"/>
      <c r="L154" s="202"/>
      <c r="M154" s="203"/>
      <c r="N154" s="204"/>
      <c r="O154" s="204"/>
      <c r="P154" s="205">
        <f>SUM(P155:P176)</f>
        <v>0</v>
      </c>
      <c r="Q154" s="204"/>
      <c r="R154" s="205">
        <f>SUM(R155:R176)</f>
        <v>16.202404520000002</v>
      </c>
      <c r="S154" s="204"/>
      <c r="T154" s="206">
        <f>SUM(T155:T176)</f>
        <v>313.6728</v>
      </c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R154" s="207" t="s">
        <v>81</v>
      </c>
      <c r="AT154" s="208" t="s">
        <v>72</v>
      </c>
      <c r="AU154" s="208" t="s">
        <v>81</v>
      </c>
      <c r="AY154" s="207" t="s">
        <v>124</v>
      </c>
      <c r="BK154" s="209">
        <f>SUM(BK155:BK176)</f>
        <v>0</v>
      </c>
    </row>
    <row r="155" s="2" customFormat="1" ht="24.15" customHeight="1">
      <c r="A155" s="37"/>
      <c r="B155" s="38"/>
      <c r="C155" s="210" t="s">
        <v>148</v>
      </c>
      <c r="D155" s="210" t="s">
        <v>125</v>
      </c>
      <c r="E155" s="211" t="s">
        <v>737</v>
      </c>
      <c r="F155" s="212" t="s">
        <v>738</v>
      </c>
      <c r="G155" s="213" t="s">
        <v>234</v>
      </c>
      <c r="H155" s="214">
        <v>95.200000000000003</v>
      </c>
      <c r="I155" s="215"/>
      <c r="J155" s="216">
        <f>ROUND(I155*H155,2)</f>
        <v>0</v>
      </c>
      <c r="K155" s="217"/>
      <c r="L155" s="43"/>
      <c r="M155" s="218" t="s">
        <v>1</v>
      </c>
      <c r="N155" s="219" t="s">
        <v>38</v>
      </c>
      <c r="O155" s="90"/>
      <c r="P155" s="220">
        <f>O155*H155</f>
        <v>0</v>
      </c>
      <c r="Q155" s="220">
        <v>0.00013999999999999999</v>
      </c>
      <c r="R155" s="220">
        <f>Q155*H155</f>
        <v>0.013328</v>
      </c>
      <c r="S155" s="220">
        <v>0</v>
      </c>
      <c r="T155" s="22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2" t="s">
        <v>123</v>
      </c>
      <c r="AT155" s="222" t="s">
        <v>125</v>
      </c>
      <c r="AU155" s="222" t="s">
        <v>83</v>
      </c>
      <c r="AY155" s="16" t="s">
        <v>124</v>
      </c>
      <c r="BE155" s="223">
        <f>IF(N155="základní",J155,0)</f>
        <v>0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16" t="s">
        <v>81</v>
      </c>
      <c r="BK155" s="223">
        <f>ROUND(I155*H155,2)</f>
        <v>0</v>
      </c>
      <c r="BL155" s="16" t="s">
        <v>123</v>
      </c>
      <c r="BM155" s="222" t="s">
        <v>220</v>
      </c>
    </row>
    <row r="156" s="13" customFormat="1">
      <c r="A156" s="13"/>
      <c r="B156" s="237"/>
      <c r="C156" s="238"/>
      <c r="D156" s="239" t="s">
        <v>179</v>
      </c>
      <c r="E156" s="240" t="s">
        <v>1</v>
      </c>
      <c r="F156" s="241" t="s">
        <v>739</v>
      </c>
      <c r="G156" s="238"/>
      <c r="H156" s="242">
        <v>95.200000000000003</v>
      </c>
      <c r="I156" s="243"/>
      <c r="J156" s="238"/>
      <c r="K156" s="238"/>
      <c r="L156" s="244"/>
      <c r="M156" s="245"/>
      <c r="N156" s="246"/>
      <c r="O156" s="246"/>
      <c r="P156" s="246"/>
      <c r="Q156" s="246"/>
      <c r="R156" s="246"/>
      <c r="S156" s="246"/>
      <c r="T156" s="24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8" t="s">
        <v>179</v>
      </c>
      <c r="AU156" s="248" t="s">
        <v>83</v>
      </c>
      <c r="AV156" s="13" t="s">
        <v>83</v>
      </c>
      <c r="AW156" s="13" t="s">
        <v>30</v>
      </c>
      <c r="AX156" s="13" t="s">
        <v>73</v>
      </c>
      <c r="AY156" s="248" t="s">
        <v>124</v>
      </c>
    </row>
    <row r="157" s="14" customFormat="1">
      <c r="A157" s="14"/>
      <c r="B157" s="249"/>
      <c r="C157" s="250"/>
      <c r="D157" s="239" t="s">
        <v>179</v>
      </c>
      <c r="E157" s="251" t="s">
        <v>1</v>
      </c>
      <c r="F157" s="252" t="s">
        <v>181</v>
      </c>
      <c r="G157" s="250"/>
      <c r="H157" s="253">
        <v>95.200000000000003</v>
      </c>
      <c r="I157" s="254"/>
      <c r="J157" s="250"/>
      <c r="K157" s="250"/>
      <c r="L157" s="255"/>
      <c r="M157" s="256"/>
      <c r="N157" s="257"/>
      <c r="O157" s="257"/>
      <c r="P157" s="257"/>
      <c r="Q157" s="257"/>
      <c r="R157" s="257"/>
      <c r="S157" s="257"/>
      <c r="T157" s="25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9" t="s">
        <v>179</v>
      </c>
      <c r="AU157" s="259" t="s">
        <v>83</v>
      </c>
      <c r="AV157" s="14" t="s">
        <v>123</v>
      </c>
      <c r="AW157" s="14" t="s">
        <v>30</v>
      </c>
      <c r="AX157" s="14" t="s">
        <v>81</v>
      </c>
      <c r="AY157" s="259" t="s">
        <v>124</v>
      </c>
    </row>
    <row r="158" s="2" customFormat="1" ht="16.5" customHeight="1">
      <c r="A158" s="37"/>
      <c r="B158" s="38"/>
      <c r="C158" s="210" t="s">
        <v>222</v>
      </c>
      <c r="D158" s="210" t="s">
        <v>125</v>
      </c>
      <c r="E158" s="211" t="s">
        <v>740</v>
      </c>
      <c r="F158" s="212" t="s">
        <v>741</v>
      </c>
      <c r="G158" s="213" t="s">
        <v>184</v>
      </c>
      <c r="H158" s="214">
        <v>37.899999999999999</v>
      </c>
      <c r="I158" s="215"/>
      <c r="J158" s="216">
        <f>ROUND(I158*H158,2)</f>
        <v>0</v>
      </c>
      <c r="K158" s="217"/>
      <c r="L158" s="43"/>
      <c r="M158" s="218" t="s">
        <v>1</v>
      </c>
      <c r="N158" s="219" t="s">
        <v>38</v>
      </c>
      <c r="O158" s="90"/>
      <c r="P158" s="220">
        <f>O158*H158</f>
        <v>0</v>
      </c>
      <c r="Q158" s="220">
        <v>0.12</v>
      </c>
      <c r="R158" s="220">
        <f>Q158*H158</f>
        <v>4.548</v>
      </c>
      <c r="S158" s="220">
        <v>2.2000000000000002</v>
      </c>
      <c r="T158" s="221">
        <f>S158*H158</f>
        <v>83.38000000000001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2" t="s">
        <v>123</v>
      </c>
      <c r="AT158" s="222" t="s">
        <v>125</v>
      </c>
      <c r="AU158" s="222" t="s">
        <v>83</v>
      </c>
      <c r="AY158" s="16" t="s">
        <v>124</v>
      </c>
      <c r="BE158" s="223">
        <f>IF(N158="základní",J158,0)</f>
        <v>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16" t="s">
        <v>81</v>
      </c>
      <c r="BK158" s="223">
        <f>ROUND(I158*H158,2)</f>
        <v>0</v>
      </c>
      <c r="BL158" s="16" t="s">
        <v>123</v>
      </c>
      <c r="BM158" s="222" t="s">
        <v>225</v>
      </c>
    </row>
    <row r="159" s="13" customFormat="1">
      <c r="A159" s="13"/>
      <c r="B159" s="237"/>
      <c r="C159" s="238"/>
      <c r="D159" s="239" t="s">
        <v>179</v>
      </c>
      <c r="E159" s="240" t="s">
        <v>1</v>
      </c>
      <c r="F159" s="241" t="s">
        <v>742</v>
      </c>
      <c r="G159" s="238"/>
      <c r="H159" s="242">
        <v>37.899999999999999</v>
      </c>
      <c r="I159" s="243"/>
      <c r="J159" s="238"/>
      <c r="K159" s="238"/>
      <c r="L159" s="244"/>
      <c r="M159" s="245"/>
      <c r="N159" s="246"/>
      <c r="O159" s="246"/>
      <c r="P159" s="246"/>
      <c r="Q159" s="246"/>
      <c r="R159" s="246"/>
      <c r="S159" s="246"/>
      <c r="T159" s="24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8" t="s">
        <v>179</v>
      </c>
      <c r="AU159" s="248" t="s">
        <v>83</v>
      </c>
      <c r="AV159" s="13" t="s">
        <v>83</v>
      </c>
      <c r="AW159" s="13" t="s">
        <v>30</v>
      </c>
      <c r="AX159" s="13" t="s">
        <v>73</v>
      </c>
      <c r="AY159" s="248" t="s">
        <v>124</v>
      </c>
    </row>
    <row r="160" s="14" customFormat="1">
      <c r="A160" s="14"/>
      <c r="B160" s="249"/>
      <c r="C160" s="250"/>
      <c r="D160" s="239" t="s">
        <v>179</v>
      </c>
      <c r="E160" s="251" t="s">
        <v>1</v>
      </c>
      <c r="F160" s="252" t="s">
        <v>181</v>
      </c>
      <c r="G160" s="250"/>
      <c r="H160" s="253">
        <v>37.899999999999999</v>
      </c>
      <c r="I160" s="254"/>
      <c r="J160" s="250"/>
      <c r="K160" s="250"/>
      <c r="L160" s="255"/>
      <c r="M160" s="256"/>
      <c r="N160" s="257"/>
      <c r="O160" s="257"/>
      <c r="P160" s="257"/>
      <c r="Q160" s="257"/>
      <c r="R160" s="257"/>
      <c r="S160" s="257"/>
      <c r="T160" s="25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9" t="s">
        <v>179</v>
      </c>
      <c r="AU160" s="259" t="s">
        <v>83</v>
      </c>
      <c r="AV160" s="14" t="s">
        <v>123</v>
      </c>
      <c r="AW160" s="14" t="s">
        <v>30</v>
      </c>
      <c r="AX160" s="14" t="s">
        <v>81</v>
      </c>
      <c r="AY160" s="259" t="s">
        <v>124</v>
      </c>
    </row>
    <row r="161" s="2" customFormat="1" ht="16.5" customHeight="1">
      <c r="A161" s="37"/>
      <c r="B161" s="38"/>
      <c r="C161" s="210" t="s">
        <v>151</v>
      </c>
      <c r="D161" s="210" t="s">
        <v>125</v>
      </c>
      <c r="E161" s="211" t="s">
        <v>743</v>
      </c>
      <c r="F161" s="212" t="s">
        <v>744</v>
      </c>
      <c r="G161" s="213" t="s">
        <v>184</v>
      </c>
      <c r="H161" s="214">
        <v>6.1200000000000001</v>
      </c>
      <c r="I161" s="215"/>
      <c r="J161" s="216">
        <f>ROUND(I161*H161,2)</f>
        <v>0</v>
      </c>
      <c r="K161" s="217"/>
      <c r="L161" s="43"/>
      <c r="M161" s="218" t="s">
        <v>1</v>
      </c>
      <c r="N161" s="219" t="s">
        <v>38</v>
      </c>
      <c r="O161" s="90"/>
      <c r="P161" s="220">
        <f>O161*H161</f>
        <v>0</v>
      </c>
      <c r="Q161" s="220">
        <v>0.12</v>
      </c>
      <c r="R161" s="220">
        <f>Q161*H161</f>
        <v>0.73439999999999994</v>
      </c>
      <c r="S161" s="220">
        <v>2.2000000000000002</v>
      </c>
      <c r="T161" s="221">
        <f>S161*H161</f>
        <v>13.464000000000002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2" t="s">
        <v>123</v>
      </c>
      <c r="AT161" s="222" t="s">
        <v>125</v>
      </c>
      <c r="AU161" s="222" t="s">
        <v>83</v>
      </c>
      <c r="AY161" s="16" t="s">
        <v>124</v>
      </c>
      <c r="BE161" s="223">
        <f>IF(N161="základní",J161,0)</f>
        <v>0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16" t="s">
        <v>81</v>
      </c>
      <c r="BK161" s="223">
        <f>ROUND(I161*H161,2)</f>
        <v>0</v>
      </c>
      <c r="BL161" s="16" t="s">
        <v>123</v>
      </c>
      <c r="BM161" s="222" t="s">
        <v>229</v>
      </c>
    </row>
    <row r="162" s="13" customFormat="1">
      <c r="A162" s="13"/>
      <c r="B162" s="237"/>
      <c r="C162" s="238"/>
      <c r="D162" s="239" t="s">
        <v>179</v>
      </c>
      <c r="E162" s="240" t="s">
        <v>1</v>
      </c>
      <c r="F162" s="241" t="s">
        <v>745</v>
      </c>
      <c r="G162" s="238"/>
      <c r="H162" s="242">
        <v>6.1200000000000001</v>
      </c>
      <c r="I162" s="243"/>
      <c r="J162" s="238"/>
      <c r="K162" s="238"/>
      <c r="L162" s="244"/>
      <c r="M162" s="245"/>
      <c r="N162" s="246"/>
      <c r="O162" s="246"/>
      <c r="P162" s="246"/>
      <c r="Q162" s="246"/>
      <c r="R162" s="246"/>
      <c r="S162" s="246"/>
      <c r="T162" s="24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8" t="s">
        <v>179</v>
      </c>
      <c r="AU162" s="248" t="s">
        <v>83</v>
      </c>
      <c r="AV162" s="13" t="s">
        <v>83</v>
      </c>
      <c r="AW162" s="13" t="s">
        <v>30</v>
      </c>
      <c r="AX162" s="13" t="s">
        <v>73</v>
      </c>
      <c r="AY162" s="248" t="s">
        <v>124</v>
      </c>
    </row>
    <row r="163" s="14" customFormat="1">
      <c r="A163" s="14"/>
      <c r="B163" s="249"/>
      <c r="C163" s="250"/>
      <c r="D163" s="239" t="s">
        <v>179</v>
      </c>
      <c r="E163" s="251" t="s">
        <v>1</v>
      </c>
      <c r="F163" s="252" t="s">
        <v>181</v>
      </c>
      <c r="G163" s="250"/>
      <c r="H163" s="253">
        <v>6.1200000000000001</v>
      </c>
      <c r="I163" s="254"/>
      <c r="J163" s="250"/>
      <c r="K163" s="250"/>
      <c r="L163" s="255"/>
      <c r="M163" s="256"/>
      <c r="N163" s="257"/>
      <c r="O163" s="257"/>
      <c r="P163" s="257"/>
      <c r="Q163" s="257"/>
      <c r="R163" s="257"/>
      <c r="S163" s="257"/>
      <c r="T163" s="258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9" t="s">
        <v>179</v>
      </c>
      <c r="AU163" s="259" t="s">
        <v>83</v>
      </c>
      <c r="AV163" s="14" t="s">
        <v>123</v>
      </c>
      <c r="AW163" s="14" t="s">
        <v>30</v>
      </c>
      <c r="AX163" s="14" t="s">
        <v>81</v>
      </c>
      <c r="AY163" s="259" t="s">
        <v>124</v>
      </c>
    </row>
    <row r="164" s="2" customFormat="1" ht="16.5" customHeight="1">
      <c r="A164" s="37"/>
      <c r="B164" s="38"/>
      <c r="C164" s="210" t="s">
        <v>231</v>
      </c>
      <c r="D164" s="210" t="s">
        <v>125</v>
      </c>
      <c r="E164" s="211" t="s">
        <v>746</v>
      </c>
      <c r="F164" s="212" t="s">
        <v>747</v>
      </c>
      <c r="G164" s="213" t="s">
        <v>184</v>
      </c>
      <c r="H164" s="214">
        <v>53.572000000000003</v>
      </c>
      <c r="I164" s="215"/>
      <c r="J164" s="216">
        <f>ROUND(I164*H164,2)</f>
        <v>0</v>
      </c>
      <c r="K164" s="217"/>
      <c r="L164" s="43"/>
      <c r="M164" s="218" t="s">
        <v>1</v>
      </c>
      <c r="N164" s="219" t="s">
        <v>38</v>
      </c>
      <c r="O164" s="90"/>
      <c r="P164" s="220">
        <f>O164*H164</f>
        <v>0</v>
      </c>
      <c r="Q164" s="220">
        <v>0.12171</v>
      </c>
      <c r="R164" s="220">
        <f>Q164*H164</f>
        <v>6.5202481200000006</v>
      </c>
      <c r="S164" s="220">
        <v>2.3999999999999999</v>
      </c>
      <c r="T164" s="221">
        <f>S164*H164</f>
        <v>128.5728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2" t="s">
        <v>123</v>
      </c>
      <c r="AT164" s="222" t="s">
        <v>125</v>
      </c>
      <c r="AU164" s="222" t="s">
        <v>83</v>
      </c>
      <c r="AY164" s="16" t="s">
        <v>124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16" t="s">
        <v>81</v>
      </c>
      <c r="BK164" s="223">
        <f>ROUND(I164*H164,2)</f>
        <v>0</v>
      </c>
      <c r="BL164" s="16" t="s">
        <v>123</v>
      </c>
      <c r="BM164" s="222" t="s">
        <v>235</v>
      </c>
    </row>
    <row r="165" s="13" customFormat="1">
      <c r="A165" s="13"/>
      <c r="B165" s="237"/>
      <c r="C165" s="238"/>
      <c r="D165" s="239" t="s">
        <v>179</v>
      </c>
      <c r="E165" s="240" t="s">
        <v>1</v>
      </c>
      <c r="F165" s="241" t="s">
        <v>748</v>
      </c>
      <c r="G165" s="238"/>
      <c r="H165" s="242">
        <v>38.399999999999999</v>
      </c>
      <c r="I165" s="243"/>
      <c r="J165" s="238"/>
      <c r="K165" s="238"/>
      <c r="L165" s="244"/>
      <c r="M165" s="245"/>
      <c r="N165" s="246"/>
      <c r="O165" s="246"/>
      <c r="P165" s="246"/>
      <c r="Q165" s="246"/>
      <c r="R165" s="246"/>
      <c r="S165" s="246"/>
      <c r="T165" s="24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8" t="s">
        <v>179</v>
      </c>
      <c r="AU165" s="248" t="s">
        <v>83</v>
      </c>
      <c r="AV165" s="13" t="s">
        <v>83</v>
      </c>
      <c r="AW165" s="13" t="s">
        <v>30</v>
      </c>
      <c r="AX165" s="13" t="s">
        <v>73</v>
      </c>
      <c r="AY165" s="248" t="s">
        <v>124</v>
      </c>
    </row>
    <row r="166" s="13" customFormat="1">
      <c r="A166" s="13"/>
      <c r="B166" s="237"/>
      <c r="C166" s="238"/>
      <c r="D166" s="239" t="s">
        <v>179</v>
      </c>
      <c r="E166" s="240" t="s">
        <v>1</v>
      </c>
      <c r="F166" s="241" t="s">
        <v>749</v>
      </c>
      <c r="G166" s="238"/>
      <c r="H166" s="242">
        <v>3.4319999999999999</v>
      </c>
      <c r="I166" s="243"/>
      <c r="J166" s="238"/>
      <c r="K166" s="238"/>
      <c r="L166" s="244"/>
      <c r="M166" s="245"/>
      <c r="N166" s="246"/>
      <c r="O166" s="246"/>
      <c r="P166" s="246"/>
      <c r="Q166" s="246"/>
      <c r="R166" s="246"/>
      <c r="S166" s="246"/>
      <c r="T166" s="24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8" t="s">
        <v>179</v>
      </c>
      <c r="AU166" s="248" t="s">
        <v>83</v>
      </c>
      <c r="AV166" s="13" t="s">
        <v>83</v>
      </c>
      <c r="AW166" s="13" t="s">
        <v>30</v>
      </c>
      <c r="AX166" s="13" t="s">
        <v>73</v>
      </c>
      <c r="AY166" s="248" t="s">
        <v>124</v>
      </c>
    </row>
    <row r="167" s="13" customFormat="1">
      <c r="A167" s="13"/>
      <c r="B167" s="237"/>
      <c r="C167" s="238"/>
      <c r="D167" s="239" t="s">
        <v>179</v>
      </c>
      <c r="E167" s="240" t="s">
        <v>1</v>
      </c>
      <c r="F167" s="241" t="s">
        <v>750</v>
      </c>
      <c r="G167" s="238"/>
      <c r="H167" s="242">
        <v>7.4199999999999999</v>
      </c>
      <c r="I167" s="243"/>
      <c r="J167" s="238"/>
      <c r="K167" s="238"/>
      <c r="L167" s="244"/>
      <c r="M167" s="245"/>
      <c r="N167" s="246"/>
      <c r="O167" s="246"/>
      <c r="P167" s="246"/>
      <c r="Q167" s="246"/>
      <c r="R167" s="246"/>
      <c r="S167" s="246"/>
      <c r="T167" s="24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8" t="s">
        <v>179</v>
      </c>
      <c r="AU167" s="248" t="s">
        <v>83</v>
      </c>
      <c r="AV167" s="13" t="s">
        <v>83</v>
      </c>
      <c r="AW167" s="13" t="s">
        <v>30</v>
      </c>
      <c r="AX167" s="13" t="s">
        <v>73</v>
      </c>
      <c r="AY167" s="248" t="s">
        <v>124</v>
      </c>
    </row>
    <row r="168" s="13" customFormat="1">
      <c r="A168" s="13"/>
      <c r="B168" s="237"/>
      <c r="C168" s="238"/>
      <c r="D168" s="239" t="s">
        <v>179</v>
      </c>
      <c r="E168" s="240" t="s">
        <v>1</v>
      </c>
      <c r="F168" s="241" t="s">
        <v>751</v>
      </c>
      <c r="G168" s="238"/>
      <c r="H168" s="242">
        <v>4.3200000000000003</v>
      </c>
      <c r="I168" s="243"/>
      <c r="J168" s="238"/>
      <c r="K168" s="238"/>
      <c r="L168" s="244"/>
      <c r="M168" s="245"/>
      <c r="N168" s="246"/>
      <c r="O168" s="246"/>
      <c r="P168" s="246"/>
      <c r="Q168" s="246"/>
      <c r="R168" s="246"/>
      <c r="S168" s="246"/>
      <c r="T168" s="24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8" t="s">
        <v>179</v>
      </c>
      <c r="AU168" s="248" t="s">
        <v>83</v>
      </c>
      <c r="AV168" s="13" t="s">
        <v>83</v>
      </c>
      <c r="AW168" s="13" t="s">
        <v>30</v>
      </c>
      <c r="AX168" s="13" t="s">
        <v>73</v>
      </c>
      <c r="AY168" s="248" t="s">
        <v>124</v>
      </c>
    </row>
    <row r="169" s="14" customFormat="1">
      <c r="A169" s="14"/>
      <c r="B169" s="249"/>
      <c r="C169" s="250"/>
      <c r="D169" s="239" t="s">
        <v>179</v>
      </c>
      <c r="E169" s="251" t="s">
        <v>1</v>
      </c>
      <c r="F169" s="252" t="s">
        <v>181</v>
      </c>
      <c r="G169" s="250"/>
      <c r="H169" s="253">
        <v>53.572000000000003</v>
      </c>
      <c r="I169" s="254"/>
      <c r="J169" s="250"/>
      <c r="K169" s="250"/>
      <c r="L169" s="255"/>
      <c r="M169" s="256"/>
      <c r="N169" s="257"/>
      <c r="O169" s="257"/>
      <c r="P169" s="257"/>
      <c r="Q169" s="257"/>
      <c r="R169" s="257"/>
      <c r="S169" s="257"/>
      <c r="T169" s="258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9" t="s">
        <v>179</v>
      </c>
      <c r="AU169" s="259" t="s">
        <v>83</v>
      </c>
      <c r="AV169" s="14" t="s">
        <v>123</v>
      </c>
      <c r="AW169" s="14" t="s">
        <v>30</v>
      </c>
      <c r="AX169" s="14" t="s">
        <v>81</v>
      </c>
      <c r="AY169" s="259" t="s">
        <v>124</v>
      </c>
    </row>
    <row r="170" s="2" customFormat="1" ht="16.5" customHeight="1">
      <c r="A170" s="37"/>
      <c r="B170" s="38"/>
      <c r="C170" s="210" t="s">
        <v>155</v>
      </c>
      <c r="D170" s="210" t="s">
        <v>125</v>
      </c>
      <c r="E170" s="211" t="s">
        <v>752</v>
      </c>
      <c r="F170" s="212" t="s">
        <v>753</v>
      </c>
      <c r="G170" s="213" t="s">
        <v>184</v>
      </c>
      <c r="H170" s="214">
        <v>36.039999999999999</v>
      </c>
      <c r="I170" s="215"/>
      <c r="J170" s="216">
        <f>ROUND(I170*H170,2)</f>
        <v>0</v>
      </c>
      <c r="K170" s="217"/>
      <c r="L170" s="43"/>
      <c r="M170" s="218" t="s">
        <v>1</v>
      </c>
      <c r="N170" s="219" t="s">
        <v>38</v>
      </c>
      <c r="O170" s="90"/>
      <c r="P170" s="220">
        <f>O170*H170</f>
        <v>0</v>
      </c>
      <c r="Q170" s="220">
        <v>0.12171</v>
      </c>
      <c r="R170" s="220">
        <f>Q170*H170</f>
        <v>4.3864283999999998</v>
      </c>
      <c r="S170" s="220">
        <v>2.3999999999999999</v>
      </c>
      <c r="T170" s="221">
        <f>S170*H170</f>
        <v>86.495999999999995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2" t="s">
        <v>123</v>
      </c>
      <c r="AT170" s="222" t="s">
        <v>125</v>
      </c>
      <c r="AU170" s="222" t="s">
        <v>83</v>
      </c>
      <c r="AY170" s="16" t="s">
        <v>124</v>
      </c>
      <c r="BE170" s="223">
        <f>IF(N170="základní",J170,0)</f>
        <v>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16" t="s">
        <v>81</v>
      </c>
      <c r="BK170" s="223">
        <f>ROUND(I170*H170,2)</f>
        <v>0</v>
      </c>
      <c r="BL170" s="16" t="s">
        <v>123</v>
      </c>
      <c r="BM170" s="222" t="s">
        <v>240</v>
      </c>
    </row>
    <row r="171" s="13" customFormat="1">
      <c r="A171" s="13"/>
      <c r="B171" s="237"/>
      <c r="C171" s="238"/>
      <c r="D171" s="239" t="s">
        <v>179</v>
      </c>
      <c r="E171" s="240" t="s">
        <v>1</v>
      </c>
      <c r="F171" s="241" t="s">
        <v>754</v>
      </c>
      <c r="G171" s="238"/>
      <c r="H171" s="242">
        <v>3.3999999999999999</v>
      </c>
      <c r="I171" s="243"/>
      <c r="J171" s="238"/>
      <c r="K171" s="238"/>
      <c r="L171" s="244"/>
      <c r="M171" s="245"/>
      <c r="N171" s="246"/>
      <c r="O171" s="246"/>
      <c r="P171" s="246"/>
      <c r="Q171" s="246"/>
      <c r="R171" s="246"/>
      <c r="S171" s="246"/>
      <c r="T171" s="24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8" t="s">
        <v>179</v>
      </c>
      <c r="AU171" s="248" t="s">
        <v>83</v>
      </c>
      <c r="AV171" s="13" t="s">
        <v>83</v>
      </c>
      <c r="AW171" s="13" t="s">
        <v>30</v>
      </c>
      <c r="AX171" s="13" t="s">
        <v>73</v>
      </c>
      <c r="AY171" s="248" t="s">
        <v>124</v>
      </c>
    </row>
    <row r="172" s="13" customFormat="1">
      <c r="A172" s="13"/>
      <c r="B172" s="237"/>
      <c r="C172" s="238"/>
      <c r="D172" s="239" t="s">
        <v>179</v>
      </c>
      <c r="E172" s="240" t="s">
        <v>1</v>
      </c>
      <c r="F172" s="241" t="s">
        <v>755</v>
      </c>
      <c r="G172" s="238"/>
      <c r="H172" s="242">
        <v>32.640000000000001</v>
      </c>
      <c r="I172" s="243"/>
      <c r="J172" s="238"/>
      <c r="K172" s="238"/>
      <c r="L172" s="244"/>
      <c r="M172" s="245"/>
      <c r="N172" s="246"/>
      <c r="O172" s="246"/>
      <c r="P172" s="246"/>
      <c r="Q172" s="246"/>
      <c r="R172" s="246"/>
      <c r="S172" s="246"/>
      <c r="T172" s="24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8" t="s">
        <v>179</v>
      </c>
      <c r="AU172" s="248" t="s">
        <v>83</v>
      </c>
      <c r="AV172" s="13" t="s">
        <v>83</v>
      </c>
      <c r="AW172" s="13" t="s">
        <v>30</v>
      </c>
      <c r="AX172" s="13" t="s">
        <v>73</v>
      </c>
      <c r="AY172" s="248" t="s">
        <v>124</v>
      </c>
    </row>
    <row r="173" s="14" customFormat="1">
      <c r="A173" s="14"/>
      <c r="B173" s="249"/>
      <c r="C173" s="250"/>
      <c r="D173" s="239" t="s">
        <v>179</v>
      </c>
      <c r="E173" s="251" t="s">
        <v>1</v>
      </c>
      <c r="F173" s="252" t="s">
        <v>181</v>
      </c>
      <c r="G173" s="250"/>
      <c r="H173" s="253">
        <v>36.039999999999999</v>
      </c>
      <c r="I173" s="254"/>
      <c r="J173" s="250"/>
      <c r="K173" s="250"/>
      <c r="L173" s="255"/>
      <c r="M173" s="256"/>
      <c r="N173" s="257"/>
      <c r="O173" s="257"/>
      <c r="P173" s="257"/>
      <c r="Q173" s="257"/>
      <c r="R173" s="257"/>
      <c r="S173" s="257"/>
      <c r="T173" s="258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9" t="s">
        <v>179</v>
      </c>
      <c r="AU173" s="259" t="s">
        <v>83</v>
      </c>
      <c r="AV173" s="14" t="s">
        <v>123</v>
      </c>
      <c r="AW173" s="14" t="s">
        <v>30</v>
      </c>
      <c r="AX173" s="14" t="s">
        <v>81</v>
      </c>
      <c r="AY173" s="259" t="s">
        <v>124</v>
      </c>
    </row>
    <row r="174" s="2" customFormat="1" ht="21.75" customHeight="1">
      <c r="A174" s="37"/>
      <c r="B174" s="38"/>
      <c r="C174" s="210" t="s">
        <v>241</v>
      </c>
      <c r="D174" s="210" t="s">
        <v>125</v>
      </c>
      <c r="E174" s="211" t="s">
        <v>756</v>
      </c>
      <c r="F174" s="212" t="s">
        <v>757</v>
      </c>
      <c r="G174" s="213" t="s">
        <v>669</v>
      </c>
      <c r="H174" s="214">
        <v>1760</v>
      </c>
      <c r="I174" s="215"/>
      <c r="J174" s="216">
        <f>ROUND(I174*H174,2)</f>
        <v>0</v>
      </c>
      <c r="K174" s="217"/>
      <c r="L174" s="43"/>
      <c r="M174" s="218" t="s">
        <v>1</v>
      </c>
      <c r="N174" s="219" t="s">
        <v>38</v>
      </c>
      <c r="O174" s="90"/>
      <c r="P174" s="220">
        <f>O174*H174</f>
        <v>0</v>
      </c>
      <c r="Q174" s="220">
        <v>0</v>
      </c>
      <c r="R174" s="220">
        <f>Q174*H174</f>
        <v>0</v>
      </c>
      <c r="S174" s="220">
        <v>0.001</v>
      </c>
      <c r="T174" s="221">
        <f>S174*H174</f>
        <v>1.76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2" t="s">
        <v>123</v>
      </c>
      <c r="AT174" s="222" t="s">
        <v>125</v>
      </c>
      <c r="AU174" s="222" t="s">
        <v>83</v>
      </c>
      <c r="AY174" s="16" t="s">
        <v>124</v>
      </c>
      <c r="BE174" s="223">
        <f>IF(N174="základní",J174,0)</f>
        <v>0</v>
      </c>
      <c r="BF174" s="223">
        <f>IF(N174="snížená",J174,0)</f>
        <v>0</v>
      </c>
      <c r="BG174" s="223">
        <f>IF(N174="zákl. přenesená",J174,0)</f>
        <v>0</v>
      </c>
      <c r="BH174" s="223">
        <f>IF(N174="sníž. přenesená",J174,0)</f>
        <v>0</v>
      </c>
      <c r="BI174" s="223">
        <f>IF(N174="nulová",J174,0)</f>
        <v>0</v>
      </c>
      <c r="BJ174" s="16" t="s">
        <v>81</v>
      </c>
      <c r="BK174" s="223">
        <f>ROUND(I174*H174,2)</f>
        <v>0</v>
      </c>
      <c r="BL174" s="16" t="s">
        <v>123</v>
      </c>
      <c r="BM174" s="222" t="s">
        <v>245</v>
      </c>
    </row>
    <row r="175" s="13" customFormat="1">
      <c r="A175" s="13"/>
      <c r="B175" s="237"/>
      <c r="C175" s="238"/>
      <c r="D175" s="239" t="s">
        <v>179</v>
      </c>
      <c r="E175" s="240" t="s">
        <v>1</v>
      </c>
      <c r="F175" s="241" t="s">
        <v>758</v>
      </c>
      <c r="G175" s="238"/>
      <c r="H175" s="242">
        <v>1760</v>
      </c>
      <c r="I175" s="243"/>
      <c r="J175" s="238"/>
      <c r="K175" s="238"/>
      <c r="L175" s="244"/>
      <c r="M175" s="245"/>
      <c r="N175" s="246"/>
      <c r="O175" s="246"/>
      <c r="P175" s="246"/>
      <c r="Q175" s="246"/>
      <c r="R175" s="246"/>
      <c r="S175" s="246"/>
      <c r="T175" s="24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8" t="s">
        <v>179</v>
      </c>
      <c r="AU175" s="248" t="s">
        <v>83</v>
      </c>
      <c r="AV175" s="13" t="s">
        <v>83</v>
      </c>
      <c r="AW175" s="13" t="s">
        <v>30</v>
      </c>
      <c r="AX175" s="13" t="s">
        <v>73</v>
      </c>
      <c r="AY175" s="248" t="s">
        <v>124</v>
      </c>
    </row>
    <row r="176" s="14" customFormat="1">
      <c r="A176" s="14"/>
      <c r="B176" s="249"/>
      <c r="C176" s="250"/>
      <c r="D176" s="239" t="s">
        <v>179</v>
      </c>
      <c r="E176" s="251" t="s">
        <v>1</v>
      </c>
      <c r="F176" s="252" t="s">
        <v>181</v>
      </c>
      <c r="G176" s="250"/>
      <c r="H176" s="253">
        <v>1760</v>
      </c>
      <c r="I176" s="254"/>
      <c r="J176" s="250"/>
      <c r="K176" s="250"/>
      <c r="L176" s="255"/>
      <c r="M176" s="256"/>
      <c r="N176" s="257"/>
      <c r="O176" s="257"/>
      <c r="P176" s="257"/>
      <c r="Q176" s="257"/>
      <c r="R176" s="257"/>
      <c r="S176" s="257"/>
      <c r="T176" s="258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9" t="s">
        <v>179</v>
      </c>
      <c r="AU176" s="259" t="s">
        <v>83</v>
      </c>
      <c r="AV176" s="14" t="s">
        <v>123</v>
      </c>
      <c r="AW176" s="14" t="s">
        <v>30</v>
      </c>
      <c r="AX176" s="14" t="s">
        <v>81</v>
      </c>
      <c r="AY176" s="259" t="s">
        <v>124</v>
      </c>
    </row>
    <row r="177" s="11" customFormat="1" ht="22.8" customHeight="1">
      <c r="A177" s="11"/>
      <c r="B177" s="196"/>
      <c r="C177" s="197"/>
      <c r="D177" s="198" t="s">
        <v>72</v>
      </c>
      <c r="E177" s="235" t="s">
        <v>705</v>
      </c>
      <c r="F177" s="235" t="s">
        <v>706</v>
      </c>
      <c r="G177" s="197"/>
      <c r="H177" s="197"/>
      <c r="I177" s="200"/>
      <c r="J177" s="236">
        <f>BK177</f>
        <v>0</v>
      </c>
      <c r="K177" s="197"/>
      <c r="L177" s="202"/>
      <c r="M177" s="203"/>
      <c r="N177" s="204"/>
      <c r="O177" s="204"/>
      <c r="P177" s="205">
        <f>SUM(P178:P191)</f>
        <v>0</v>
      </c>
      <c r="Q177" s="204"/>
      <c r="R177" s="205">
        <f>SUM(R178:R191)</f>
        <v>0</v>
      </c>
      <c r="S177" s="204"/>
      <c r="T177" s="206">
        <f>SUM(T178:T191)</f>
        <v>0</v>
      </c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R177" s="207" t="s">
        <v>81</v>
      </c>
      <c r="AT177" s="208" t="s">
        <v>72</v>
      </c>
      <c r="AU177" s="208" t="s">
        <v>81</v>
      </c>
      <c r="AY177" s="207" t="s">
        <v>124</v>
      </c>
      <c r="BK177" s="209">
        <f>SUM(BK178:BK191)</f>
        <v>0</v>
      </c>
    </row>
    <row r="178" s="2" customFormat="1" ht="24.15" customHeight="1">
      <c r="A178" s="37"/>
      <c r="B178" s="38"/>
      <c r="C178" s="210" t="s">
        <v>157</v>
      </c>
      <c r="D178" s="210" t="s">
        <v>125</v>
      </c>
      <c r="E178" s="211" t="s">
        <v>759</v>
      </c>
      <c r="F178" s="212" t="s">
        <v>760</v>
      </c>
      <c r="G178" s="213" t="s">
        <v>193</v>
      </c>
      <c r="H178" s="214">
        <v>337.66800000000001</v>
      </c>
      <c r="I178" s="215"/>
      <c r="J178" s="216">
        <f>ROUND(I178*H178,2)</f>
        <v>0</v>
      </c>
      <c r="K178" s="217"/>
      <c r="L178" s="43"/>
      <c r="M178" s="218" t="s">
        <v>1</v>
      </c>
      <c r="N178" s="219" t="s">
        <v>38</v>
      </c>
      <c r="O178" s="90"/>
      <c r="P178" s="220">
        <f>O178*H178</f>
        <v>0</v>
      </c>
      <c r="Q178" s="220">
        <v>0</v>
      </c>
      <c r="R178" s="220">
        <f>Q178*H178</f>
        <v>0</v>
      </c>
      <c r="S178" s="220">
        <v>0</v>
      </c>
      <c r="T178" s="22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2" t="s">
        <v>123</v>
      </c>
      <c r="AT178" s="222" t="s">
        <v>125</v>
      </c>
      <c r="AU178" s="222" t="s">
        <v>83</v>
      </c>
      <c r="AY178" s="16" t="s">
        <v>124</v>
      </c>
      <c r="BE178" s="223">
        <f>IF(N178="základní",J178,0)</f>
        <v>0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16" t="s">
        <v>81</v>
      </c>
      <c r="BK178" s="223">
        <f>ROUND(I178*H178,2)</f>
        <v>0</v>
      </c>
      <c r="BL178" s="16" t="s">
        <v>123</v>
      </c>
      <c r="BM178" s="222" t="s">
        <v>249</v>
      </c>
    </row>
    <row r="179" s="2" customFormat="1" ht="24.15" customHeight="1">
      <c r="A179" s="37"/>
      <c r="B179" s="38"/>
      <c r="C179" s="210" t="s">
        <v>7</v>
      </c>
      <c r="D179" s="210" t="s">
        <v>125</v>
      </c>
      <c r="E179" s="211" t="s">
        <v>761</v>
      </c>
      <c r="F179" s="212" t="s">
        <v>762</v>
      </c>
      <c r="G179" s="213" t="s">
        <v>193</v>
      </c>
      <c r="H179" s="214">
        <v>6382.2520000000004</v>
      </c>
      <c r="I179" s="215"/>
      <c r="J179" s="216">
        <f>ROUND(I179*H179,2)</f>
        <v>0</v>
      </c>
      <c r="K179" s="217"/>
      <c r="L179" s="43"/>
      <c r="M179" s="218" t="s">
        <v>1</v>
      </c>
      <c r="N179" s="219" t="s">
        <v>38</v>
      </c>
      <c r="O179" s="90"/>
      <c r="P179" s="220">
        <f>O179*H179</f>
        <v>0</v>
      </c>
      <c r="Q179" s="220">
        <v>0</v>
      </c>
      <c r="R179" s="220">
        <f>Q179*H179</f>
        <v>0</v>
      </c>
      <c r="S179" s="220">
        <v>0</v>
      </c>
      <c r="T179" s="221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2" t="s">
        <v>123</v>
      </c>
      <c r="AT179" s="222" t="s">
        <v>125</v>
      </c>
      <c r="AU179" s="222" t="s">
        <v>83</v>
      </c>
      <c r="AY179" s="16" t="s">
        <v>124</v>
      </c>
      <c r="BE179" s="223">
        <f>IF(N179="základní",J179,0)</f>
        <v>0</v>
      </c>
      <c r="BF179" s="223">
        <f>IF(N179="snížená",J179,0)</f>
        <v>0</v>
      </c>
      <c r="BG179" s="223">
        <f>IF(N179="zákl. přenesená",J179,0)</f>
        <v>0</v>
      </c>
      <c r="BH179" s="223">
        <f>IF(N179="sníž. přenesená",J179,0)</f>
        <v>0</v>
      </c>
      <c r="BI179" s="223">
        <f>IF(N179="nulová",J179,0)</f>
        <v>0</v>
      </c>
      <c r="BJ179" s="16" t="s">
        <v>81</v>
      </c>
      <c r="BK179" s="223">
        <f>ROUND(I179*H179,2)</f>
        <v>0</v>
      </c>
      <c r="BL179" s="16" t="s">
        <v>123</v>
      </c>
      <c r="BM179" s="222" t="s">
        <v>252</v>
      </c>
    </row>
    <row r="180" s="13" customFormat="1">
      <c r="A180" s="13"/>
      <c r="B180" s="237"/>
      <c r="C180" s="238"/>
      <c r="D180" s="239" t="s">
        <v>179</v>
      </c>
      <c r="E180" s="240" t="s">
        <v>1</v>
      </c>
      <c r="F180" s="241" t="s">
        <v>763</v>
      </c>
      <c r="G180" s="238"/>
      <c r="H180" s="242">
        <v>6382.2520000000004</v>
      </c>
      <c r="I180" s="243"/>
      <c r="J180" s="238"/>
      <c r="K180" s="238"/>
      <c r="L180" s="244"/>
      <c r="M180" s="245"/>
      <c r="N180" s="246"/>
      <c r="O180" s="246"/>
      <c r="P180" s="246"/>
      <c r="Q180" s="246"/>
      <c r="R180" s="246"/>
      <c r="S180" s="246"/>
      <c r="T180" s="24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8" t="s">
        <v>179</v>
      </c>
      <c r="AU180" s="248" t="s">
        <v>83</v>
      </c>
      <c r="AV180" s="13" t="s">
        <v>83</v>
      </c>
      <c r="AW180" s="13" t="s">
        <v>30</v>
      </c>
      <c r="AX180" s="13" t="s">
        <v>73</v>
      </c>
      <c r="AY180" s="248" t="s">
        <v>124</v>
      </c>
    </row>
    <row r="181" s="14" customFormat="1">
      <c r="A181" s="14"/>
      <c r="B181" s="249"/>
      <c r="C181" s="250"/>
      <c r="D181" s="239" t="s">
        <v>179</v>
      </c>
      <c r="E181" s="251" t="s">
        <v>1</v>
      </c>
      <c r="F181" s="252" t="s">
        <v>181</v>
      </c>
      <c r="G181" s="250"/>
      <c r="H181" s="253">
        <v>6382.2520000000004</v>
      </c>
      <c r="I181" s="254"/>
      <c r="J181" s="250"/>
      <c r="K181" s="250"/>
      <c r="L181" s="255"/>
      <c r="M181" s="256"/>
      <c r="N181" s="257"/>
      <c r="O181" s="257"/>
      <c r="P181" s="257"/>
      <c r="Q181" s="257"/>
      <c r="R181" s="257"/>
      <c r="S181" s="257"/>
      <c r="T181" s="25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9" t="s">
        <v>179</v>
      </c>
      <c r="AU181" s="259" t="s">
        <v>83</v>
      </c>
      <c r="AV181" s="14" t="s">
        <v>123</v>
      </c>
      <c r="AW181" s="14" t="s">
        <v>30</v>
      </c>
      <c r="AX181" s="14" t="s">
        <v>81</v>
      </c>
      <c r="AY181" s="259" t="s">
        <v>124</v>
      </c>
    </row>
    <row r="182" s="2" customFormat="1" ht="24.15" customHeight="1">
      <c r="A182" s="37"/>
      <c r="B182" s="38"/>
      <c r="C182" s="210" t="s">
        <v>160</v>
      </c>
      <c r="D182" s="210" t="s">
        <v>125</v>
      </c>
      <c r="E182" s="211" t="s">
        <v>761</v>
      </c>
      <c r="F182" s="212" t="s">
        <v>762</v>
      </c>
      <c r="G182" s="213" t="s">
        <v>193</v>
      </c>
      <c r="H182" s="214">
        <v>68.640000000000001</v>
      </c>
      <c r="I182" s="215"/>
      <c r="J182" s="216">
        <f>ROUND(I182*H182,2)</f>
        <v>0</v>
      </c>
      <c r="K182" s="217"/>
      <c r="L182" s="43"/>
      <c r="M182" s="218" t="s">
        <v>1</v>
      </c>
      <c r="N182" s="219" t="s">
        <v>38</v>
      </c>
      <c r="O182" s="90"/>
      <c r="P182" s="220">
        <f>O182*H182</f>
        <v>0</v>
      </c>
      <c r="Q182" s="220">
        <v>0</v>
      </c>
      <c r="R182" s="220">
        <f>Q182*H182</f>
        <v>0</v>
      </c>
      <c r="S182" s="220">
        <v>0</v>
      </c>
      <c r="T182" s="221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2" t="s">
        <v>123</v>
      </c>
      <c r="AT182" s="222" t="s">
        <v>125</v>
      </c>
      <c r="AU182" s="222" t="s">
        <v>83</v>
      </c>
      <c r="AY182" s="16" t="s">
        <v>124</v>
      </c>
      <c r="BE182" s="223">
        <f>IF(N182="základní",J182,0)</f>
        <v>0</v>
      </c>
      <c r="BF182" s="223">
        <f>IF(N182="snížená",J182,0)</f>
        <v>0</v>
      </c>
      <c r="BG182" s="223">
        <f>IF(N182="zákl. přenesená",J182,0)</f>
        <v>0</v>
      </c>
      <c r="BH182" s="223">
        <f>IF(N182="sníž. přenesená",J182,0)</f>
        <v>0</v>
      </c>
      <c r="BI182" s="223">
        <f>IF(N182="nulová",J182,0)</f>
        <v>0</v>
      </c>
      <c r="BJ182" s="16" t="s">
        <v>81</v>
      </c>
      <c r="BK182" s="223">
        <f>ROUND(I182*H182,2)</f>
        <v>0</v>
      </c>
      <c r="BL182" s="16" t="s">
        <v>123</v>
      </c>
      <c r="BM182" s="222" t="s">
        <v>255</v>
      </c>
    </row>
    <row r="183" s="13" customFormat="1">
      <c r="A183" s="13"/>
      <c r="B183" s="237"/>
      <c r="C183" s="238"/>
      <c r="D183" s="239" t="s">
        <v>179</v>
      </c>
      <c r="E183" s="240" t="s">
        <v>1</v>
      </c>
      <c r="F183" s="241" t="s">
        <v>764</v>
      </c>
      <c r="G183" s="238"/>
      <c r="H183" s="242">
        <v>68.640000000000001</v>
      </c>
      <c r="I183" s="243"/>
      <c r="J183" s="238"/>
      <c r="K183" s="238"/>
      <c r="L183" s="244"/>
      <c r="M183" s="245"/>
      <c r="N183" s="246"/>
      <c r="O183" s="246"/>
      <c r="P183" s="246"/>
      <c r="Q183" s="246"/>
      <c r="R183" s="246"/>
      <c r="S183" s="246"/>
      <c r="T183" s="24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8" t="s">
        <v>179</v>
      </c>
      <c r="AU183" s="248" t="s">
        <v>83</v>
      </c>
      <c r="AV183" s="13" t="s">
        <v>83</v>
      </c>
      <c r="AW183" s="13" t="s">
        <v>30</v>
      </c>
      <c r="AX183" s="13" t="s">
        <v>73</v>
      </c>
      <c r="AY183" s="248" t="s">
        <v>124</v>
      </c>
    </row>
    <row r="184" s="14" customFormat="1">
      <c r="A184" s="14"/>
      <c r="B184" s="249"/>
      <c r="C184" s="250"/>
      <c r="D184" s="239" t="s">
        <v>179</v>
      </c>
      <c r="E184" s="251" t="s">
        <v>1</v>
      </c>
      <c r="F184" s="252" t="s">
        <v>181</v>
      </c>
      <c r="G184" s="250"/>
      <c r="H184" s="253">
        <v>68.640000000000001</v>
      </c>
      <c r="I184" s="254"/>
      <c r="J184" s="250"/>
      <c r="K184" s="250"/>
      <c r="L184" s="255"/>
      <c r="M184" s="256"/>
      <c r="N184" s="257"/>
      <c r="O184" s="257"/>
      <c r="P184" s="257"/>
      <c r="Q184" s="257"/>
      <c r="R184" s="257"/>
      <c r="S184" s="257"/>
      <c r="T184" s="258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9" t="s">
        <v>179</v>
      </c>
      <c r="AU184" s="259" t="s">
        <v>83</v>
      </c>
      <c r="AV184" s="14" t="s">
        <v>123</v>
      </c>
      <c r="AW184" s="14" t="s">
        <v>30</v>
      </c>
      <c r="AX184" s="14" t="s">
        <v>81</v>
      </c>
      <c r="AY184" s="259" t="s">
        <v>124</v>
      </c>
    </row>
    <row r="185" s="2" customFormat="1" ht="24.15" customHeight="1">
      <c r="A185" s="37"/>
      <c r="B185" s="38"/>
      <c r="C185" s="210" t="s">
        <v>257</v>
      </c>
      <c r="D185" s="210" t="s">
        <v>125</v>
      </c>
      <c r="E185" s="211" t="s">
        <v>765</v>
      </c>
      <c r="F185" s="212" t="s">
        <v>766</v>
      </c>
      <c r="G185" s="213" t="s">
        <v>193</v>
      </c>
      <c r="H185" s="214">
        <v>337.66800000000001</v>
      </c>
      <c r="I185" s="215"/>
      <c r="J185" s="216">
        <f>ROUND(I185*H185,2)</f>
        <v>0</v>
      </c>
      <c r="K185" s="217"/>
      <c r="L185" s="43"/>
      <c r="M185" s="218" t="s">
        <v>1</v>
      </c>
      <c r="N185" s="219" t="s">
        <v>38</v>
      </c>
      <c r="O185" s="90"/>
      <c r="P185" s="220">
        <f>O185*H185</f>
        <v>0</v>
      </c>
      <c r="Q185" s="220">
        <v>0</v>
      </c>
      <c r="R185" s="220">
        <f>Q185*H185</f>
        <v>0</v>
      </c>
      <c r="S185" s="220">
        <v>0</v>
      </c>
      <c r="T185" s="22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2" t="s">
        <v>123</v>
      </c>
      <c r="AT185" s="222" t="s">
        <v>125</v>
      </c>
      <c r="AU185" s="222" t="s">
        <v>83</v>
      </c>
      <c r="AY185" s="16" t="s">
        <v>124</v>
      </c>
      <c r="BE185" s="223">
        <f>IF(N185="základní",J185,0)</f>
        <v>0</v>
      </c>
      <c r="BF185" s="223">
        <f>IF(N185="snížená",J185,0)</f>
        <v>0</v>
      </c>
      <c r="BG185" s="223">
        <f>IF(N185="zákl. přenesená",J185,0)</f>
        <v>0</v>
      </c>
      <c r="BH185" s="223">
        <f>IF(N185="sníž. přenesená",J185,0)</f>
        <v>0</v>
      </c>
      <c r="BI185" s="223">
        <f>IF(N185="nulová",J185,0)</f>
        <v>0</v>
      </c>
      <c r="BJ185" s="16" t="s">
        <v>81</v>
      </c>
      <c r="BK185" s="223">
        <f>ROUND(I185*H185,2)</f>
        <v>0</v>
      </c>
      <c r="BL185" s="16" t="s">
        <v>123</v>
      </c>
      <c r="BM185" s="222" t="s">
        <v>260</v>
      </c>
    </row>
    <row r="186" s="2" customFormat="1" ht="16.5" customHeight="1">
      <c r="A186" s="37"/>
      <c r="B186" s="38"/>
      <c r="C186" s="210" t="s">
        <v>162</v>
      </c>
      <c r="D186" s="210" t="s">
        <v>125</v>
      </c>
      <c r="E186" s="211" t="s">
        <v>767</v>
      </c>
      <c r="F186" s="212" t="s">
        <v>768</v>
      </c>
      <c r="G186" s="213" t="s">
        <v>193</v>
      </c>
      <c r="H186" s="214">
        <v>325.673</v>
      </c>
      <c r="I186" s="215"/>
      <c r="J186" s="216">
        <f>ROUND(I186*H186,2)</f>
        <v>0</v>
      </c>
      <c r="K186" s="217"/>
      <c r="L186" s="43"/>
      <c r="M186" s="218" t="s">
        <v>1</v>
      </c>
      <c r="N186" s="219" t="s">
        <v>38</v>
      </c>
      <c r="O186" s="90"/>
      <c r="P186" s="220">
        <f>O186*H186</f>
        <v>0</v>
      </c>
      <c r="Q186" s="220">
        <v>0</v>
      </c>
      <c r="R186" s="220">
        <f>Q186*H186</f>
        <v>0</v>
      </c>
      <c r="S186" s="220">
        <v>0</v>
      </c>
      <c r="T186" s="22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2" t="s">
        <v>123</v>
      </c>
      <c r="AT186" s="222" t="s">
        <v>125</v>
      </c>
      <c r="AU186" s="222" t="s">
        <v>83</v>
      </c>
      <c r="AY186" s="16" t="s">
        <v>124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6" t="s">
        <v>81</v>
      </c>
      <c r="BK186" s="223">
        <f>ROUND(I186*H186,2)</f>
        <v>0</v>
      </c>
      <c r="BL186" s="16" t="s">
        <v>123</v>
      </c>
      <c r="BM186" s="222" t="s">
        <v>264</v>
      </c>
    </row>
    <row r="187" s="13" customFormat="1">
      <c r="A187" s="13"/>
      <c r="B187" s="237"/>
      <c r="C187" s="238"/>
      <c r="D187" s="239" t="s">
        <v>179</v>
      </c>
      <c r="E187" s="240" t="s">
        <v>1</v>
      </c>
      <c r="F187" s="241" t="s">
        <v>769</v>
      </c>
      <c r="G187" s="238"/>
      <c r="H187" s="242">
        <v>325.673</v>
      </c>
      <c r="I187" s="243"/>
      <c r="J187" s="238"/>
      <c r="K187" s="238"/>
      <c r="L187" s="244"/>
      <c r="M187" s="245"/>
      <c r="N187" s="246"/>
      <c r="O187" s="246"/>
      <c r="P187" s="246"/>
      <c r="Q187" s="246"/>
      <c r="R187" s="246"/>
      <c r="S187" s="246"/>
      <c r="T187" s="24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8" t="s">
        <v>179</v>
      </c>
      <c r="AU187" s="248" t="s">
        <v>83</v>
      </c>
      <c r="AV187" s="13" t="s">
        <v>83</v>
      </c>
      <c r="AW187" s="13" t="s">
        <v>30</v>
      </c>
      <c r="AX187" s="13" t="s">
        <v>73</v>
      </c>
      <c r="AY187" s="248" t="s">
        <v>124</v>
      </c>
    </row>
    <row r="188" s="14" customFormat="1">
      <c r="A188" s="14"/>
      <c r="B188" s="249"/>
      <c r="C188" s="250"/>
      <c r="D188" s="239" t="s">
        <v>179</v>
      </c>
      <c r="E188" s="251" t="s">
        <v>1</v>
      </c>
      <c r="F188" s="252" t="s">
        <v>181</v>
      </c>
      <c r="G188" s="250"/>
      <c r="H188" s="253">
        <v>325.673</v>
      </c>
      <c r="I188" s="254"/>
      <c r="J188" s="250"/>
      <c r="K188" s="250"/>
      <c r="L188" s="255"/>
      <c r="M188" s="256"/>
      <c r="N188" s="257"/>
      <c r="O188" s="257"/>
      <c r="P188" s="257"/>
      <c r="Q188" s="257"/>
      <c r="R188" s="257"/>
      <c r="S188" s="257"/>
      <c r="T188" s="258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9" t="s">
        <v>179</v>
      </c>
      <c r="AU188" s="259" t="s">
        <v>83</v>
      </c>
      <c r="AV188" s="14" t="s">
        <v>123</v>
      </c>
      <c r="AW188" s="14" t="s">
        <v>30</v>
      </c>
      <c r="AX188" s="14" t="s">
        <v>81</v>
      </c>
      <c r="AY188" s="259" t="s">
        <v>124</v>
      </c>
    </row>
    <row r="189" s="2" customFormat="1" ht="16.5" customHeight="1">
      <c r="A189" s="37"/>
      <c r="B189" s="38"/>
      <c r="C189" s="210" t="s">
        <v>266</v>
      </c>
      <c r="D189" s="210" t="s">
        <v>125</v>
      </c>
      <c r="E189" s="211" t="s">
        <v>770</v>
      </c>
      <c r="F189" s="212" t="s">
        <v>771</v>
      </c>
      <c r="G189" s="213" t="s">
        <v>193</v>
      </c>
      <c r="H189" s="214">
        <v>11.994999999999999</v>
      </c>
      <c r="I189" s="215"/>
      <c r="J189" s="216">
        <f>ROUND(I189*H189,2)</f>
        <v>0</v>
      </c>
      <c r="K189" s="217"/>
      <c r="L189" s="43"/>
      <c r="M189" s="218" t="s">
        <v>1</v>
      </c>
      <c r="N189" s="219" t="s">
        <v>38</v>
      </c>
      <c r="O189" s="90"/>
      <c r="P189" s="220">
        <f>O189*H189</f>
        <v>0</v>
      </c>
      <c r="Q189" s="220">
        <v>0</v>
      </c>
      <c r="R189" s="220">
        <f>Q189*H189</f>
        <v>0</v>
      </c>
      <c r="S189" s="220">
        <v>0</v>
      </c>
      <c r="T189" s="22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2" t="s">
        <v>123</v>
      </c>
      <c r="AT189" s="222" t="s">
        <v>125</v>
      </c>
      <c r="AU189" s="222" t="s">
        <v>83</v>
      </c>
      <c r="AY189" s="16" t="s">
        <v>124</v>
      </c>
      <c r="BE189" s="223">
        <f>IF(N189="základní",J189,0)</f>
        <v>0</v>
      </c>
      <c r="BF189" s="223">
        <f>IF(N189="snížená",J189,0)</f>
        <v>0</v>
      </c>
      <c r="BG189" s="223">
        <f>IF(N189="zákl. přenesená",J189,0)</f>
        <v>0</v>
      </c>
      <c r="BH189" s="223">
        <f>IF(N189="sníž. přenesená",J189,0)</f>
        <v>0</v>
      </c>
      <c r="BI189" s="223">
        <f>IF(N189="nulová",J189,0)</f>
        <v>0</v>
      </c>
      <c r="BJ189" s="16" t="s">
        <v>81</v>
      </c>
      <c r="BK189" s="223">
        <f>ROUND(I189*H189,2)</f>
        <v>0</v>
      </c>
      <c r="BL189" s="16" t="s">
        <v>123</v>
      </c>
      <c r="BM189" s="222" t="s">
        <v>269</v>
      </c>
    </row>
    <row r="190" s="13" customFormat="1">
      <c r="A190" s="13"/>
      <c r="B190" s="237"/>
      <c r="C190" s="238"/>
      <c r="D190" s="239" t="s">
        <v>179</v>
      </c>
      <c r="E190" s="240" t="s">
        <v>1</v>
      </c>
      <c r="F190" s="241" t="s">
        <v>772</v>
      </c>
      <c r="G190" s="238"/>
      <c r="H190" s="242">
        <v>11.994999999999999</v>
      </c>
      <c r="I190" s="243"/>
      <c r="J190" s="238"/>
      <c r="K190" s="238"/>
      <c r="L190" s="244"/>
      <c r="M190" s="245"/>
      <c r="N190" s="246"/>
      <c r="O190" s="246"/>
      <c r="P190" s="246"/>
      <c r="Q190" s="246"/>
      <c r="R190" s="246"/>
      <c r="S190" s="246"/>
      <c r="T190" s="24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8" t="s">
        <v>179</v>
      </c>
      <c r="AU190" s="248" t="s">
        <v>83</v>
      </c>
      <c r="AV190" s="13" t="s">
        <v>83</v>
      </c>
      <c r="AW190" s="13" t="s">
        <v>30</v>
      </c>
      <c r="AX190" s="13" t="s">
        <v>73</v>
      </c>
      <c r="AY190" s="248" t="s">
        <v>124</v>
      </c>
    </row>
    <row r="191" s="14" customFormat="1">
      <c r="A191" s="14"/>
      <c r="B191" s="249"/>
      <c r="C191" s="250"/>
      <c r="D191" s="239" t="s">
        <v>179</v>
      </c>
      <c r="E191" s="251" t="s">
        <v>1</v>
      </c>
      <c r="F191" s="252" t="s">
        <v>181</v>
      </c>
      <c r="G191" s="250"/>
      <c r="H191" s="253">
        <v>11.994999999999999</v>
      </c>
      <c r="I191" s="254"/>
      <c r="J191" s="250"/>
      <c r="K191" s="250"/>
      <c r="L191" s="255"/>
      <c r="M191" s="271"/>
      <c r="N191" s="272"/>
      <c r="O191" s="272"/>
      <c r="P191" s="272"/>
      <c r="Q191" s="272"/>
      <c r="R191" s="272"/>
      <c r="S191" s="272"/>
      <c r="T191" s="27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9" t="s">
        <v>179</v>
      </c>
      <c r="AU191" s="259" t="s">
        <v>83</v>
      </c>
      <c r="AV191" s="14" t="s">
        <v>123</v>
      </c>
      <c r="AW191" s="14" t="s">
        <v>30</v>
      </c>
      <c r="AX191" s="14" t="s">
        <v>81</v>
      </c>
      <c r="AY191" s="259" t="s">
        <v>124</v>
      </c>
    </row>
    <row r="192" s="2" customFormat="1" ht="6.96" customHeight="1">
      <c r="A192" s="37"/>
      <c r="B192" s="65"/>
      <c r="C192" s="66"/>
      <c r="D192" s="66"/>
      <c r="E192" s="66"/>
      <c r="F192" s="66"/>
      <c r="G192" s="66"/>
      <c r="H192" s="66"/>
      <c r="I192" s="66"/>
      <c r="J192" s="66"/>
      <c r="K192" s="66"/>
      <c r="L192" s="43"/>
      <c r="M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</row>
  </sheetData>
  <sheetProtection sheet="1" autoFilter="0" formatColumns="0" formatRows="0" objects="1" scenarios="1" spinCount="100000" saltValue="z2XgW/S+ZXyS3VyNRovMjnhx8S+FBPJSMZzkMCEQQaPxuZdcJuBVpV5q9e3kZZfOI5vVao6KIdMPNXRLFKeDDw==" hashValue="m+tyxFDWFf6jDNd6Ub1vMcQbQTkOBfW2EkuATH1Vndc41P5KSjltcnWMJo1mro25jw4SbmYr/YV1yI/2OZovZw==" algorithmName="SHA-512" password="CC35"/>
  <autoFilter ref="C120:K191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pavla.rodakova</dc:creator>
  <cp:lastModifiedBy>pavla.rodakova</cp:lastModifiedBy>
  <dcterms:created xsi:type="dcterms:W3CDTF">2025-02-28T05:06:21Z</dcterms:created>
  <dcterms:modified xsi:type="dcterms:W3CDTF">2025-02-28T05:06:24Z</dcterms:modified>
</cp:coreProperties>
</file>